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U:\Odbory\inv\Chebský hrad - Obnova hradu 2017-2022\VZ - 3. etapa zhotovitel\rozpočty pro VZ\"/>
    </mc:Choice>
  </mc:AlternateContent>
  <bookViews>
    <workbookView xWindow="0" yWindow="0" windowWidth="0" windowHeight="0"/>
  </bookViews>
  <sheets>
    <sheet name="Rekapitulace stavby" sheetId="1" r:id="rId1"/>
    <sheet name="01 - SO 01 A - JV kasemat..." sheetId="2" r:id="rId2"/>
    <sheet name="03 - SO 03 C - JV bastion..." sheetId="3" r:id="rId3"/>
    <sheet name="04.1 - D - stavební část " sheetId="4" r:id="rId4"/>
    <sheet name="04.2 - D - silnoproud" sheetId="5" r:id="rId5"/>
    <sheet name="04.3 - D - slaboproud EZS" sheetId="6" r:id="rId6"/>
    <sheet name="04.4 - D - slaboproud EPS " sheetId="7" r:id="rId7"/>
    <sheet name="11 - VRN - vedlejší rozpo..." sheetId="8" r:id="rId8"/>
    <sheet name="Pokyny pro vyplnění" sheetId="9" r:id="rId9"/>
  </sheets>
  <definedNames>
    <definedName name="_xlnm.Print_Area" localSheetId="0">'Rekapitulace stavby'!$D$4:$AO$36,'Rekapitulace stavby'!$C$42:$AQ$63</definedName>
    <definedName name="_xlnm.Print_Titles" localSheetId="0">'Rekapitulace stavby'!$52:$52</definedName>
    <definedName name="_xlnm._FilterDatabase" localSheetId="1" hidden="1">'01 - SO 01 A - JV kasemat...'!$C$95:$K$562</definedName>
    <definedName name="_xlnm.Print_Area" localSheetId="1">'01 - SO 01 A - JV kasemat...'!$C$4:$J$39,'01 - SO 01 A - JV kasemat...'!$C$45:$J$77,'01 - SO 01 A - JV kasemat...'!$C$83:$K$562</definedName>
    <definedName name="_xlnm.Print_Titles" localSheetId="1">'01 - SO 01 A - JV kasemat...'!$95:$95</definedName>
    <definedName name="_xlnm._FilterDatabase" localSheetId="2" hidden="1">'03 - SO 03 C - JV bastion...'!$C$94:$K$551</definedName>
    <definedName name="_xlnm.Print_Area" localSheetId="2">'03 - SO 03 C - JV bastion...'!$C$4:$J$39,'03 - SO 03 C - JV bastion...'!$C$45:$J$76,'03 - SO 03 C - JV bastion...'!$C$82:$K$551</definedName>
    <definedName name="_xlnm.Print_Titles" localSheetId="2">'03 - SO 03 C - JV bastion...'!$94:$94</definedName>
    <definedName name="_xlnm._FilterDatabase" localSheetId="3" hidden="1">'04.1 - D - stavební část '!$C$95:$K$242</definedName>
    <definedName name="_xlnm.Print_Area" localSheetId="3">'04.1 - D - stavební část '!$C$4:$J$41,'04.1 - D - stavební část '!$C$47:$J$75,'04.1 - D - stavební část '!$C$81:$K$242</definedName>
    <definedName name="_xlnm.Print_Titles" localSheetId="3">'04.1 - D - stavební část '!$95:$95</definedName>
    <definedName name="_xlnm._FilterDatabase" localSheetId="4" hidden="1">'04.2 - D - silnoproud'!$C$86:$K$193</definedName>
    <definedName name="_xlnm.Print_Area" localSheetId="4">'04.2 - D - silnoproud'!$C$4:$J$41,'04.2 - D - silnoproud'!$C$47:$J$66,'04.2 - D - silnoproud'!$C$72:$K$193</definedName>
    <definedName name="_xlnm.Print_Titles" localSheetId="4">'04.2 - D - silnoproud'!$86:$86</definedName>
    <definedName name="_xlnm._FilterDatabase" localSheetId="5" hidden="1">'04.3 - D - slaboproud EZS'!$C$86:$K$111</definedName>
    <definedName name="_xlnm.Print_Area" localSheetId="5">'04.3 - D - slaboproud EZS'!$C$4:$J$41,'04.3 - D - slaboproud EZS'!$C$47:$J$66,'04.3 - D - slaboproud EZS'!$C$72:$K$111</definedName>
    <definedName name="_xlnm.Print_Titles" localSheetId="5">'04.3 - D - slaboproud EZS'!$86:$86</definedName>
    <definedName name="_xlnm._FilterDatabase" localSheetId="6" hidden="1">'04.4 - D - slaboproud EPS '!$C$88:$K$123</definedName>
    <definedName name="_xlnm.Print_Area" localSheetId="6">'04.4 - D - slaboproud EPS '!$C$4:$J$41,'04.4 - D - slaboproud EPS '!$C$47:$J$68,'04.4 - D - slaboproud EPS '!$C$74:$K$123</definedName>
    <definedName name="_xlnm.Print_Titles" localSheetId="6">'04.4 - D - slaboproud EPS '!$88:$88</definedName>
    <definedName name="_xlnm._FilterDatabase" localSheetId="7" hidden="1">'11 - VRN - vedlejší rozpo...'!$C$83:$K$108</definedName>
    <definedName name="_xlnm.Print_Area" localSheetId="7">'11 - VRN - vedlejší rozpo...'!$C$4:$J$39,'11 - VRN - vedlejší rozpo...'!$C$45:$J$65,'11 - VRN - vedlejší rozpo...'!$C$71:$K$108</definedName>
    <definedName name="_xlnm.Print_Titles" localSheetId="7">'11 - VRN - vedlejší rozpo...'!$83:$83</definedName>
    <definedName name="_xlnm.Print_Area" localSheetId="8">'Pokyny pro vyplnění'!$B$2:$K$71,'Pokyny pro vyplnění'!$B$74:$K$118,'Pokyny pro vyplnění'!$B$121:$K$161,'Pokyny pro vyplnění'!$B$164:$K$218</definedName>
  </definedNames>
  <calcPr/>
</workbook>
</file>

<file path=xl/calcChain.xml><?xml version="1.0" encoding="utf-8"?>
<calcChain xmlns="http://schemas.openxmlformats.org/spreadsheetml/2006/main">
  <c i="8" l="1" r="J37"/>
  <c r="J36"/>
  <c i="1" r="AY62"/>
  <c i="8" r="J35"/>
  <c i="1" r="AX62"/>
  <c i="8" r="BI106"/>
  <c r="BH106"/>
  <c r="BG106"/>
  <c r="BF106"/>
  <c r="T106"/>
  <c r="T105"/>
  <c r="R106"/>
  <c r="R105"/>
  <c r="P106"/>
  <c r="P105"/>
  <c r="BI103"/>
  <c r="BH103"/>
  <c r="BG103"/>
  <c r="BF103"/>
  <c r="T103"/>
  <c r="R103"/>
  <c r="P103"/>
  <c r="BI100"/>
  <c r="BH100"/>
  <c r="BG100"/>
  <c r="BF100"/>
  <c r="T100"/>
  <c r="R100"/>
  <c r="P100"/>
  <c r="BI97"/>
  <c r="BH97"/>
  <c r="BG97"/>
  <c r="BF97"/>
  <c r="T97"/>
  <c r="T96"/>
  <c r="R97"/>
  <c r="R96"/>
  <c r="P97"/>
  <c r="P96"/>
  <c r="BI93"/>
  <c r="BH93"/>
  <c r="BG93"/>
  <c r="BF93"/>
  <c r="T93"/>
  <c r="R93"/>
  <c r="P93"/>
  <c r="BI90"/>
  <c r="BH90"/>
  <c r="BG90"/>
  <c r="BF90"/>
  <c r="T90"/>
  <c r="R90"/>
  <c r="P90"/>
  <c r="BI87"/>
  <c r="BH87"/>
  <c r="BG87"/>
  <c r="BF87"/>
  <c r="T87"/>
  <c r="R87"/>
  <c r="P87"/>
  <c r="F80"/>
  <c r="F78"/>
  <c r="E76"/>
  <c r="F54"/>
  <c r="F52"/>
  <c r="E50"/>
  <c r="J24"/>
  <c r="E24"/>
  <c r="J81"/>
  <c r="J23"/>
  <c r="J21"/>
  <c r="E21"/>
  <c r="J80"/>
  <c r="J20"/>
  <c r="J18"/>
  <c r="E18"/>
  <c r="F81"/>
  <c r="J17"/>
  <c r="J12"/>
  <c r="J78"/>
  <c r="E7"/>
  <c r="E74"/>
  <c i="7" r="J39"/>
  <c r="J38"/>
  <c i="1" r="AY61"/>
  <c i="7" r="J37"/>
  <c i="1" r="AX61"/>
  <c i="7" r="BI122"/>
  <c r="BH122"/>
  <c r="BG122"/>
  <c r="BF122"/>
  <c r="T122"/>
  <c r="R122"/>
  <c r="P122"/>
  <c r="BI120"/>
  <c r="BH120"/>
  <c r="BG120"/>
  <c r="BF120"/>
  <c r="T120"/>
  <c r="R120"/>
  <c r="P120"/>
  <c r="BI118"/>
  <c r="BH118"/>
  <c r="BG118"/>
  <c r="BF118"/>
  <c r="T118"/>
  <c r="R118"/>
  <c r="P118"/>
  <c r="BI116"/>
  <c r="BH116"/>
  <c r="BG116"/>
  <c r="BF116"/>
  <c r="T116"/>
  <c r="R116"/>
  <c r="P116"/>
  <c r="BI114"/>
  <c r="BH114"/>
  <c r="BG114"/>
  <c r="BF114"/>
  <c r="T114"/>
  <c r="R114"/>
  <c r="P114"/>
  <c r="BI112"/>
  <c r="BH112"/>
  <c r="BG112"/>
  <c r="BF112"/>
  <c r="T112"/>
  <c r="R112"/>
  <c r="P112"/>
  <c r="BI110"/>
  <c r="BH110"/>
  <c r="BG110"/>
  <c r="BF110"/>
  <c r="T110"/>
  <c r="R110"/>
  <c r="P110"/>
  <c r="BI108"/>
  <c r="BH108"/>
  <c r="BG108"/>
  <c r="BF108"/>
  <c r="T108"/>
  <c r="R108"/>
  <c r="P108"/>
  <c r="BI105"/>
  <c r="BH105"/>
  <c r="BG105"/>
  <c r="BF105"/>
  <c r="T105"/>
  <c r="T104"/>
  <c r="R105"/>
  <c r="R104"/>
  <c r="P105"/>
  <c r="P104"/>
  <c r="BI102"/>
  <c r="BH102"/>
  <c r="BG102"/>
  <c r="BF102"/>
  <c r="T102"/>
  <c r="R102"/>
  <c r="P102"/>
  <c r="BI100"/>
  <c r="BH100"/>
  <c r="BG100"/>
  <c r="BF100"/>
  <c r="T100"/>
  <c r="R100"/>
  <c r="P100"/>
  <c r="BI97"/>
  <c r="BH97"/>
  <c r="BG97"/>
  <c r="BF97"/>
  <c r="T97"/>
  <c r="R97"/>
  <c r="P97"/>
  <c r="BI95"/>
  <c r="BH95"/>
  <c r="BG95"/>
  <c r="BF95"/>
  <c r="T95"/>
  <c r="R95"/>
  <c r="P95"/>
  <c r="BI93"/>
  <c r="BH93"/>
  <c r="BG93"/>
  <c r="BF93"/>
  <c r="T93"/>
  <c r="R93"/>
  <c r="P93"/>
  <c r="BI91"/>
  <c r="BH91"/>
  <c r="BG91"/>
  <c r="BF91"/>
  <c r="T91"/>
  <c r="R91"/>
  <c r="P91"/>
  <c r="J85"/>
  <c r="F85"/>
  <c r="F83"/>
  <c r="E81"/>
  <c r="J58"/>
  <c r="F58"/>
  <c r="F56"/>
  <c r="E54"/>
  <c r="J26"/>
  <c r="E26"/>
  <c r="J59"/>
  <c r="J25"/>
  <c r="J20"/>
  <c r="E20"/>
  <c r="F86"/>
  <c r="J19"/>
  <c r="J14"/>
  <c r="J83"/>
  <c r="E7"/>
  <c r="E77"/>
  <c i="6" r="J39"/>
  <c r="J38"/>
  <c i="1" r="AY60"/>
  <c i="6" r="J37"/>
  <c i="1" r="AX60"/>
  <c i="6" r="BI110"/>
  <c r="BH110"/>
  <c r="BG110"/>
  <c r="BF110"/>
  <c r="T110"/>
  <c r="R110"/>
  <c r="P110"/>
  <c r="BI108"/>
  <c r="BH108"/>
  <c r="BG108"/>
  <c r="BF108"/>
  <c r="T108"/>
  <c r="R108"/>
  <c r="P108"/>
  <c r="BI106"/>
  <c r="BH106"/>
  <c r="BG106"/>
  <c r="BF106"/>
  <c r="T106"/>
  <c r="R106"/>
  <c r="P106"/>
  <c r="BI104"/>
  <c r="BH104"/>
  <c r="BG104"/>
  <c r="BF104"/>
  <c r="T104"/>
  <c r="R104"/>
  <c r="P104"/>
  <c r="BI102"/>
  <c r="BH102"/>
  <c r="BG102"/>
  <c r="BF102"/>
  <c r="T102"/>
  <c r="R102"/>
  <c r="P102"/>
  <c r="BI100"/>
  <c r="BH100"/>
  <c r="BG100"/>
  <c r="BF100"/>
  <c r="T100"/>
  <c r="R100"/>
  <c r="P100"/>
  <c r="BI98"/>
  <c r="BH98"/>
  <c r="BG98"/>
  <c r="BF98"/>
  <c r="T98"/>
  <c r="R98"/>
  <c r="P98"/>
  <c r="BI95"/>
  <c r="BH95"/>
  <c r="BG95"/>
  <c r="BF95"/>
  <c r="T95"/>
  <c r="R95"/>
  <c r="P95"/>
  <c r="BI93"/>
  <c r="BH93"/>
  <c r="BG93"/>
  <c r="BF93"/>
  <c r="T93"/>
  <c r="R93"/>
  <c r="P93"/>
  <c r="BI91"/>
  <c r="BH91"/>
  <c r="BG91"/>
  <c r="BF91"/>
  <c r="T91"/>
  <c r="R91"/>
  <c r="P91"/>
  <c r="BI89"/>
  <c r="BH89"/>
  <c r="BG89"/>
  <c r="BF89"/>
  <c r="T89"/>
  <c r="R89"/>
  <c r="P89"/>
  <c r="J83"/>
  <c r="F83"/>
  <c r="F81"/>
  <c r="E79"/>
  <c r="J58"/>
  <c r="F58"/>
  <c r="F56"/>
  <c r="E54"/>
  <c r="J26"/>
  <c r="E26"/>
  <c r="J84"/>
  <c r="J25"/>
  <c r="J20"/>
  <c r="E20"/>
  <c r="F84"/>
  <c r="J19"/>
  <c r="J14"/>
  <c r="J81"/>
  <c r="E7"/>
  <c r="E75"/>
  <c i="5" r="J39"/>
  <c r="J38"/>
  <c i="1" r="AY59"/>
  <c i="5" r="J37"/>
  <c i="1" r="AX59"/>
  <c i="5" r="BI192"/>
  <c r="BH192"/>
  <c r="BG192"/>
  <c r="BF192"/>
  <c r="T192"/>
  <c r="R192"/>
  <c r="P192"/>
  <c r="BI190"/>
  <c r="BH190"/>
  <c r="BG190"/>
  <c r="BF190"/>
  <c r="T190"/>
  <c r="R190"/>
  <c r="P190"/>
  <c r="BI188"/>
  <c r="BH188"/>
  <c r="BG188"/>
  <c r="BF188"/>
  <c r="T188"/>
  <c r="R188"/>
  <c r="P188"/>
  <c r="BI186"/>
  <c r="BH186"/>
  <c r="BG186"/>
  <c r="BF186"/>
  <c r="T186"/>
  <c r="R186"/>
  <c r="P186"/>
  <c r="BI183"/>
  <c r="BH183"/>
  <c r="BG183"/>
  <c r="BF183"/>
  <c r="T183"/>
  <c r="R183"/>
  <c r="P183"/>
  <c r="BI181"/>
  <c r="BH181"/>
  <c r="BG181"/>
  <c r="BF181"/>
  <c r="T181"/>
  <c r="R181"/>
  <c r="P181"/>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7"/>
  <c r="BH147"/>
  <c r="BG147"/>
  <c r="BF147"/>
  <c r="T147"/>
  <c r="R147"/>
  <c r="P147"/>
  <c r="BI144"/>
  <c r="BH144"/>
  <c r="BG144"/>
  <c r="BF144"/>
  <c r="T144"/>
  <c r="R144"/>
  <c r="P144"/>
  <c r="BI141"/>
  <c r="BH141"/>
  <c r="BG141"/>
  <c r="BF141"/>
  <c r="T141"/>
  <c r="R141"/>
  <c r="P141"/>
  <c r="BI138"/>
  <c r="BH138"/>
  <c r="BG138"/>
  <c r="BF138"/>
  <c r="T138"/>
  <c r="R138"/>
  <c r="P138"/>
  <c r="BI135"/>
  <c r="BH135"/>
  <c r="BG135"/>
  <c r="BF135"/>
  <c r="T135"/>
  <c r="R135"/>
  <c r="P135"/>
  <c r="BI132"/>
  <c r="BH132"/>
  <c r="BG132"/>
  <c r="BF132"/>
  <c r="T132"/>
  <c r="R132"/>
  <c r="P132"/>
  <c r="BI130"/>
  <c r="BH130"/>
  <c r="BG130"/>
  <c r="BF130"/>
  <c r="T130"/>
  <c r="R130"/>
  <c r="P130"/>
  <c r="BI128"/>
  <c r="BH128"/>
  <c r="BG128"/>
  <c r="BF128"/>
  <c r="T128"/>
  <c r="R128"/>
  <c r="P128"/>
  <c r="BI126"/>
  <c r="BH126"/>
  <c r="BG126"/>
  <c r="BF126"/>
  <c r="T126"/>
  <c r="R126"/>
  <c r="P126"/>
  <c r="BI124"/>
  <c r="BH124"/>
  <c r="BG124"/>
  <c r="BF124"/>
  <c r="T124"/>
  <c r="R124"/>
  <c r="P124"/>
  <c r="BI122"/>
  <c r="BH122"/>
  <c r="BG122"/>
  <c r="BF122"/>
  <c r="T122"/>
  <c r="R122"/>
  <c r="P122"/>
  <c r="BI120"/>
  <c r="BH120"/>
  <c r="BG120"/>
  <c r="BF120"/>
  <c r="T120"/>
  <c r="R120"/>
  <c r="P120"/>
  <c r="BI118"/>
  <c r="BH118"/>
  <c r="BG118"/>
  <c r="BF118"/>
  <c r="T118"/>
  <c r="R118"/>
  <c r="P118"/>
  <c r="BI115"/>
  <c r="BH115"/>
  <c r="BG115"/>
  <c r="BF115"/>
  <c r="T115"/>
  <c r="R115"/>
  <c r="P115"/>
  <c r="BI112"/>
  <c r="BH112"/>
  <c r="BG112"/>
  <c r="BF112"/>
  <c r="T112"/>
  <c r="R112"/>
  <c r="P112"/>
  <c r="BI110"/>
  <c r="BH110"/>
  <c r="BG110"/>
  <c r="BF110"/>
  <c r="T110"/>
  <c r="R110"/>
  <c r="P110"/>
  <c r="BI108"/>
  <c r="BH108"/>
  <c r="BG108"/>
  <c r="BF108"/>
  <c r="T108"/>
  <c r="R108"/>
  <c r="P108"/>
  <c r="BI106"/>
  <c r="BH106"/>
  <c r="BG106"/>
  <c r="BF106"/>
  <c r="T106"/>
  <c r="R106"/>
  <c r="P106"/>
  <c r="BI104"/>
  <c r="BH104"/>
  <c r="BG104"/>
  <c r="BF104"/>
  <c r="T104"/>
  <c r="R104"/>
  <c r="P104"/>
  <c r="BI102"/>
  <c r="BH102"/>
  <c r="BG102"/>
  <c r="BF102"/>
  <c r="T102"/>
  <c r="R102"/>
  <c r="P102"/>
  <c r="BI100"/>
  <c r="BH100"/>
  <c r="BG100"/>
  <c r="BF100"/>
  <c r="T100"/>
  <c r="R100"/>
  <c r="P100"/>
  <c r="BI97"/>
  <c r="BH97"/>
  <c r="BG97"/>
  <c r="BF97"/>
  <c r="T97"/>
  <c r="R97"/>
  <c r="P97"/>
  <c r="BI95"/>
  <c r="BH95"/>
  <c r="BG95"/>
  <c r="BF95"/>
  <c r="T95"/>
  <c r="R95"/>
  <c r="P95"/>
  <c r="BI92"/>
  <c r="BH92"/>
  <c r="BG92"/>
  <c r="BF92"/>
  <c r="T92"/>
  <c r="R92"/>
  <c r="P92"/>
  <c r="BI90"/>
  <c r="BH90"/>
  <c r="BG90"/>
  <c r="BF90"/>
  <c r="T90"/>
  <c r="R90"/>
  <c r="P90"/>
  <c r="J83"/>
  <c r="F83"/>
  <c r="F81"/>
  <c r="E79"/>
  <c r="J58"/>
  <c r="F58"/>
  <c r="F56"/>
  <c r="E54"/>
  <c r="J26"/>
  <c r="E26"/>
  <c r="J59"/>
  <c r="J25"/>
  <c r="J20"/>
  <c r="E20"/>
  <c r="F84"/>
  <c r="J19"/>
  <c r="J14"/>
  <c r="J81"/>
  <c r="E7"/>
  <c r="E75"/>
  <c i="4" r="J39"/>
  <c r="J38"/>
  <c i="1" r="AY58"/>
  <c i="4" r="J37"/>
  <c i="1" r="AX58"/>
  <c i="4" r="BI239"/>
  <c r="BH239"/>
  <c r="BG239"/>
  <c r="BF239"/>
  <c r="T239"/>
  <c r="T238"/>
  <c r="R239"/>
  <c r="R238"/>
  <c r="P239"/>
  <c r="P238"/>
  <c r="BI232"/>
  <c r="BH232"/>
  <c r="BG232"/>
  <c r="BF232"/>
  <c r="T232"/>
  <c r="R232"/>
  <c r="P232"/>
  <c r="BI226"/>
  <c r="BH226"/>
  <c r="BG226"/>
  <c r="BF226"/>
  <c r="T226"/>
  <c r="R226"/>
  <c r="P226"/>
  <c r="BI222"/>
  <c r="BH222"/>
  <c r="BG222"/>
  <c r="BF222"/>
  <c r="T222"/>
  <c r="R222"/>
  <c r="P222"/>
  <c r="BI218"/>
  <c r="BH218"/>
  <c r="BG218"/>
  <c r="BF218"/>
  <c r="T218"/>
  <c r="R218"/>
  <c r="P218"/>
  <c r="BI214"/>
  <c r="BH214"/>
  <c r="BG214"/>
  <c r="BF214"/>
  <c r="T214"/>
  <c r="R214"/>
  <c r="P214"/>
  <c r="BI210"/>
  <c r="BH210"/>
  <c r="BG210"/>
  <c r="BF210"/>
  <c r="T210"/>
  <c r="R210"/>
  <c r="P210"/>
  <c r="BI206"/>
  <c r="BH206"/>
  <c r="BG206"/>
  <c r="BF206"/>
  <c r="T206"/>
  <c r="R206"/>
  <c r="P206"/>
  <c r="BI203"/>
  <c r="BH203"/>
  <c r="BG203"/>
  <c r="BF203"/>
  <c r="T203"/>
  <c r="R203"/>
  <c r="P203"/>
  <c r="BI198"/>
  <c r="BH198"/>
  <c r="BG198"/>
  <c r="BF198"/>
  <c r="T198"/>
  <c r="T197"/>
  <c r="R198"/>
  <c r="R197"/>
  <c r="P198"/>
  <c r="P197"/>
  <c r="BI194"/>
  <c r="BH194"/>
  <c r="BG194"/>
  <c r="BF194"/>
  <c r="T194"/>
  <c r="R194"/>
  <c r="P194"/>
  <c r="BI190"/>
  <c r="BH190"/>
  <c r="BG190"/>
  <c r="BF190"/>
  <c r="T190"/>
  <c r="R190"/>
  <c r="P190"/>
  <c r="BI187"/>
  <c r="BH187"/>
  <c r="BG187"/>
  <c r="BF187"/>
  <c r="T187"/>
  <c r="R187"/>
  <c r="P187"/>
  <c r="BI184"/>
  <c r="BH184"/>
  <c r="BG184"/>
  <c r="BF184"/>
  <c r="T184"/>
  <c r="R184"/>
  <c r="P184"/>
  <c r="BI179"/>
  <c r="BH179"/>
  <c r="BG179"/>
  <c r="BF179"/>
  <c r="T179"/>
  <c r="R179"/>
  <c r="P179"/>
  <c r="BI172"/>
  <c r="BH172"/>
  <c r="BG172"/>
  <c r="BF172"/>
  <c r="T172"/>
  <c r="R172"/>
  <c r="P172"/>
  <c r="BI166"/>
  <c r="BH166"/>
  <c r="BG166"/>
  <c r="BF166"/>
  <c r="T166"/>
  <c r="R166"/>
  <c r="P166"/>
  <c r="BI163"/>
  <c r="BH163"/>
  <c r="BG163"/>
  <c r="BF163"/>
  <c r="T163"/>
  <c r="R163"/>
  <c r="P163"/>
  <c r="BI160"/>
  <c r="BH160"/>
  <c r="BG160"/>
  <c r="BF160"/>
  <c r="T160"/>
  <c r="R160"/>
  <c r="P160"/>
  <c r="BI156"/>
  <c r="BH156"/>
  <c r="BG156"/>
  <c r="BF156"/>
  <c r="T156"/>
  <c r="R156"/>
  <c r="P156"/>
  <c r="BI152"/>
  <c r="BH152"/>
  <c r="BG152"/>
  <c r="BF152"/>
  <c r="T152"/>
  <c r="R152"/>
  <c r="P152"/>
  <c r="BI148"/>
  <c r="BH148"/>
  <c r="BG148"/>
  <c r="BF148"/>
  <c r="T148"/>
  <c r="R148"/>
  <c r="P148"/>
  <c r="BI144"/>
  <c r="BH144"/>
  <c r="BG144"/>
  <c r="BF144"/>
  <c r="T144"/>
  <c r="R144"/>
  <c r="P144"/>
  <c r="BI137"/>
  <c r="BH137"/>
  <c r="BG137"/>
  <c r="BF137"/>
  <c r="T137"/>
  <c r="R137"/>
  <c r="P137"/>
  <c r="BI129"/>
  <c r="BH129"/>
  <c r="BG129"/>
  <c r="BF129"/>
  <c r="T129"/>
  <c r="R129"/>
  <c r="P129"/>
  <c r="BI126"/>
  <c r="BH126"/>
  <c r="BG126"/>
  <c r="BF126"/>
  <c r="T126"/>
  <c r="R126"/>
  <c r="P126"/>
  <c r="BI123"/>
  <c r="BH123"/>
  <c r="BG123"/>
  <c r="BF123"/>
  <c r="T123"/>
  <c r="R123"/>
  <c r="P123"/>
  <c r="BI117"/>
  <c r="BH117"/>
  <c r="BG117"/>
  <c r="BF117"/>
  <c r="T117"/>
  <c r="R117"/>
  <c r="P117"/>
  <c r="BI110"/>
  <c r="BH110"/>
  <c r="BG110"/>
  <c r="BF110"/>
  <c r="T110"/>
  <c r="R110"/>
  <c r="P110"/>
  <c r="BI107"/>
  <c r="BH107"/>
  <c r="BG107"/>
  <c r="BF107"/>
  <c r="T107"/>
  <c r="R107"/>
  <c r="P107"/>
  <c r="BI104"/>
  <c r="BH104"/>
  <c r="BG104"/>
  <c r="BF104"/>
  <c r="T104"/>
  <c r="R104"/>
  <c r="P104"/>
  <c r="BI99"/>
  <c r="BH99"/>
  <c r="BG99"/>
  <c r="BF99"/>
  <c r="T99"/>
  <c r="T98"/>
  <c r="R99"/>
  <c r="R98"/>
  <c r="P99"/>
  <c r="P98"/>
  <c r="F92"/>
  <c r="F90"/>
  <c r="E88"/>
  <c r="F58"/>
  <c r="F56"/>
  <c r="E54"/>
  <c r="J26"/>
  <c r="E26"/>
  <c r="J93"/>
  <c r="J25"/>
  <c r="J23"/>
  <c r="E23"/>
  <c r="J92"/>
  <c r="J22"/>
  <c r="J20"/>
  <c r="E20"/>
  <c r="F93"/>
  <c r="J19"/>
  <c r="J14"/>
  <c r="J56"/>
  <c r="E7"/>
  <c r="E84"/>
  <c i="3" r="J37"/>
  <c r="J36"/>
  <c i="1" r="AY56"/>
  <c i="3" r="J35"/>
  <c i="1" r="AX56"/>
  <c i="3" r="BI549"/>
  <c r="BH549"/>
  <c r="BG549"/>
  <c r="BF549"/>
  <c r="T549"/>
  <c r="R549"/>
  <c r="P549"/>
  <c r="BI545"/>
  <c r="BH545"/>
  <c r="BG545"/>
  <c r="BF545"/>
  <c r="T545"/>
  <c r="R545"/>
  <c r="P545"/>
  <c r="BI541"/>
  <c r="BH541"/>
  <c r="BG541"/>
  <c r="BF541"/>
  <c r="T541"/>
  <c r="R541"/>
  <c r="P541"/>
  <c r="BI529"/>
  <c r="BH529"/>
  <c r="BG529"/>
  <c r="BF529"/>
  <c r="T529"/>
  <c r="R529"/>
  <c r="P529"/>
  <c r="BI519"/>
  <c r="BH519"/>
  <c r="BG519"/>
  <c r="BF519"/>
  <c r="T519"/>
  <c r="R519"/>
  <c r="P519"/>
  <c r="BI515"/>
  <c r="BH515"/>
  <c r="BG515"/>
  <c r="BF515"/>
  <c r="T515"/>
  <c r="R515"/>
  <c r="P515"/>
  <c r="BI511"/>
  <c r="BH511"/>
  <c r="BG511"/>
  <c r="BF511"/>
  <c r="T511"/>
  <c r="R511"/>
  <c r="P511"/>
  <c r="BI507"/>
  <c r="BH507"/>
  <c r="BG507"/>
  <c r="BF507"/>
  <c r="T507"/>
  <c r="R507"/>
  <c r="P507"/>
  <c r="BI494"/>
  <c r="BH494"/>
  <c r="BG494"/>
  <c r="BF494"/>
  <c r="T494"/>
  <c r="R494"/>
  <c r="P494"/>
  <c r="BI490"/>
  <c r="BH490"/>
  <c r="BG490"/>
  <c r="BF490"/>
  <c r="T490"/>
  <c r="R490"/>
  <c r="P490"/>
  <c r="BI486"/>
  <c r="BH486"/>
  <c r="BG486"/>
  <c r="BF486"/>
  <c r="T486"/>
  <c r="R486"/>
  <c r="P486"/>
  <c r="BI472"/>
  <c r="BH472"/>
  <c r="BG472"/>
  <c r="BF472"/>
  <c r="T472"/>
  <c r="R472"/>
  <c r="P472"/>
  <c r="BI468"/>
  <c r="BH468"/>
  <c r="BG468"/>
  <c r="BF468"/>
  <c r="T468"/>
  <c r="R468"/>
  <c r="P468"/>
  <c r="BI463"/>
  <c r="BH463"/>
  <c r="BG463"/>
  <c r="BF463"/>
  <c r="T463"/>
  <c r="R463"/>
  <c r="P463"/>
  <c r="BI458"/>
  <c r="BH458"/>
  <c r="BG458"/>
  <c r="BF458"/>
  <c r="T458"/>
  <c r="R458"/>
  <c r="P458"/>
  <c r="BI453"/>
  <c r="BH453"/>
  <c r="BG453"/>
  <c r="BF453"/>
  <c r="T453"/>
  <c r="R453"/>
  <c r="P453"/>
  <c r="BI448"/>
  <c r="BH448"/>
  <c r="BG448"/>
  <c r="BF448"/>
  <c r="T448"/>
  <c r="R448"/>
  <c r="P448"/>
  <c r="BI442"/>
  <c r="BH442"/>
  <c r="BG442"/>
  <c r="BF442"/>
  <c r="T442"/>
  <c r="R442"/>
  <c r="P442"/>
  <c r="BI437"/>
  <c r="BH437"/>
  <c r="BG437"/>
  <c r="BF437"/>
  <c r="T437"/>
  <c r="R437"/>
  <c r="P437"/>
  <c r="BI430"/>
  <c r="BH430"/>
  <c r="BG430"/>
  <c r="BF430"/>
  <c r="T430"/>
  <c r="R430"/>
  <c r="P430"/>
  <c r="BI423"/>
  <c r="BH423"/>
  <c r="BG423"/>
  <c r="BF423"/>
  <c r="T423"/>
  <c r="R423"/>
  <c r="P423"/>
  <c r="BI421"/>
  <c r="BH421"/>
  <c r="BG421"/>
  <c r="BF421"/>
  <c r="T421"/>
  <c r="R421"/>
  <c r="P421"/>
  <c r="BI419"/>
  <c r="BH419"/>
  <c r="BG419"/>
  <c r="BF419"/>
  <c r="T419"/>
  <c r="R419"/>
  <c r="P419"/>
  <c r="BI415"/>
  <c r="BH415"/>
  <c r="BG415"/>
  <c r="BF415"/>
  <c r="T415"/>
  <c r="R415"/>
  <c r="P415"/>
  <c r="BI411"/>
  <c r="BH411"/>
  <c r="BG411"/>
  <c r="BF411"/>
  <c r="T411"/>
  <c r="R411"/>
  <c r="P411"/>
  <c r="BI408"/>
  <c r="BH408"/>
  <c r="BG408"/>
  <c r="BF408"/>
  <c r="T408"/>
  <c r="R408"/>
  <c r="P408"/>
  <c r="BI402"/>
  <c r="BH402"/>
  <c r="BG402"/>
  <c r="BF402"/>
  <c r="T402"/>
  <c r="R402"/>
  <c r="P402"/>
  <c r="BI397"/>
  <c r="BH397"/>
  <c r="BG397"/>
  <c r="BF397"/>
  <c r="T397"/>
  <c r="R397"/>
  <c r="P397"/>
  <c r="BI395"/>
  <c r="BH395"/>
  <c r="BG395"/>
  <c r="BF395"/>
  <c r="T395"/>
  <c r="R395"/>
  <c r="P395"/>
  <c r="BI390"/>
  <c r="BH390"/>
  <c r="BG390"/>
  <c r="BF390"/>
  <c r="T390"/>
  <c r="R390"/>
  <c r="P390"/>
  <c r="BI381"/>
  <c r="BH381"/>
  <c r="BG381"/>
  <c r="BF381"/>
  <c r="T381"/>
  <c r="R381"/>
  <c r="P381"/>
  <c r="BI366"/>
  <c r="BH366"/>
  <c r="BG366"/>
  <c r="BF366"/>
  <c r="T366"/>
  <c r="R366"/>
  <c r="P366"/>
  <c r="BI363"/>
  <c r="BH363"/>
  <c r="BG363"/>
  <c r="BF363"/>
  <c r="T363"/>
  <c r="R363"/>
  <c r="P363"/>
  <c r="BI349"/>
  <c r="BH349"/>
  <c r="BG349"/>
  <c r="BF349"/>
  <c r="T349"/>
  <c r="R349"/>
  <c r="P349"/>
  <c r="BI345"/>
  <c r="BH345"/>
  <c r="BG345"/>
  <c r="BF345"/>
  <c r="T345"/>
  <c r="R345"/>
  <c r="P345"/>
  <c r="BI336"/>
  <c r="BH336"/>
  <c r="BG336"/>
  <c r="BF336"/>
  <c r="T336"/>
  <c r="R336"/>
  <c r="P336"/>
  <c r="BI332"/>
  <c r="BH332"/>
  <c r="BG332"/>
  <c r="BF332"/>
  <c r="T332"/>
  <c r="R332"/>
  <c r="P332"/>
  <c r="BI321"/>
  <c r="BH321"/>
  <c r="BG321"/>
  <c r="BF321"/>
  <c r="T321"/>
  <c r="R321"/>
  <c r="P321"/>
  <c r="BI318"/>
  <c r="BH318"/>
  <c r="BG318"/>
  <c r="BF318"/>
  <c r="T318"/>
  <c r="R318"/>
  <c r="P318"/>
  <c r="BI314"/>
  <c r="BH314"/>
  <c r="BG314"/>
  <c r="BF314"/>
  <c r="T314"/>
  <c r="R314"/>
  <c r="P314"/>
  <c r="BI312"/>
  <c r="BH312"/>
  <c r="BG312"/>
  <c r="BF312"/>
  <c r="T312"/>
  <c r="R312"/>
  <c r="P312"/>
  <c r="BI309"/>
  <c r="BH309"/>
  <c r="BG309"/>
  <c r="BF309"/>
  <c r="T309"/>
  <c r="R309"/>
  <c r="P309"/>
  <c r="BI305"/>
  <c r="BH305"/>
  <c r="BG305"/>
  <c r="BF305"/>
  <c r="T305"/>
  <c r="R305"/>
  <c r="P305"/>
  <c r="BI302"/>
  <c r="BH302"/>
  <c r="BG302"/>
  <c r="BF302"/>
  <c r="T302"/>
  <c r="R302"/>
  <c r="P302"/>
  <c r="BI298"/>
  <c r="BH298"/>
  <c r="BG298"/>
  <c r="BF298"/>
  <c r="T298"/>
  <c r="R298"/>
  <c r="P298"/>
  <c r="BI295"/>
  <c r="BH295"/>
  <c r="BG295"/>
  <c r="BF295"/>
  <c r="T295"/>
  <c r="R295"/>
  <c r="P295"/>
  <c r="BI291"/>
  <c r="BH291"/>
  <c r="BG291"/>
  <c r="BF291"/>
  <c r="T291"/>
  <c r="R291"/>
  <c r="P291"/>
  <c r="BI288"/>
  <c r="BH288"/>
  <c r="BG288"/>
  <c r="BF288"/>
  <c r="T288"/>
  <c r="R288"/>
  <c r="P288"/>
  <c r="BI286"/>
  <c r="BH286"/>
  <c r="BG286"/>
  <c r="BF286"/>
  <c r="T286"/>
  <c r="R286"/>
  <c r="P286"/>
  <c r="BI284"/>
  <c r="BH284"/>
  <c r="BG284"/>
  <c r="BF284"/>
  <c r="T284"/>
  <c r="R284"/>
  <c r="P284"/>
  <c r="BI282"/>
  <c r="BH282"/>
  <c r="BG282"/>
  <c r="BF282"/>
  <c r="T282"/>
  <c r="R282"/>
  <c r="P282"/>
  <c r="BI280"/>
  <c r="BH280"/>
  <c r="BG280"/>
  <c r="BF280"/>
  <c r="T280"/>
  <c r="R280"/>
  <c r="P280"/>
  <c r="BI278"/>
  <c r="BH278"/>
  <c r="BG278"/>
  <c r="BF278"/>
  <c r="T278"/>
  <c r="R278"/>
  <c r="P278"/>
  <c r="BI276"/>
  <c r="BH276"/>
  <c r="BG276"/>
  <c r="BF276"/>
  <c r="T276"/>
  <c r="R276"/>
  <c r="P276"/>
  <c r="BI274"/>
  <c r="BH274"/>
  <c r="BG274"/>
  <c r="BF274"/>
  <c r="T274"/>
  <c r="R274"/>
  <c r="P274"/>
  <c r="BI272"/>
  <c r="BH272"/>
  <c r="BG272"/>
  <c r="BF272"/>
  <c r="T272"/>
  <c r="R272"/>
  <c r="P272"/>
  <c r="BI270"/>
  <c r="BH270"/>
  <c r="BG270"/>
  <c r="BF270"/>
  <c r="T270"/>
  <c r="R270"/>
  <c r="P270"/>
  <c r="BI268"/>
  <c r="BH268"/>
  <c r="BG268"/>
  <c r="BF268"/>
  <c r="T268"/>
  <c r="R268"/>
  <c r="P268"/>
  <c r="BI265"/>
  <c r="BH265"/>
  <c r="BG265"/>
  <c r="BF265"/>
  <c r="T265"/>
  <c r="R265"/>
  <c r="P265"/>
  <c r="BI263"/>
  <c r="BH263"/>
  <c r="BG263"/>
  <c r="BF263"/>
  <c r="T263"/>
  <c r="R263"/>
  <c r="P263"/>
  <c r="BI261"/>
  <c r="BH261"/>
  <c r="BG261"/>
  <c r="BF261"/>
  <c r="T261"/>
  <c r="R261"/>
  <c r="P261"/>
  <c r="BI258"/>
  <c r="BH258"/>
  <c r="BG258"/>
  <c r="BF258"/>
  <c r="T258"/>
  <c r="R258"/>
  <c r="P258"/>
  <c r="BI255"/>
  <c r="BH255"/>
  <c r="BG255"/>
  <c r="BF255"/>
  <c r="T255"/>
  <c r="R255"/>
  <c r="P255"/>
  <c r="BI252"/>
  <c r="BH252"/>
  <c r="BG252"/>
  <c r="BF252"/>
  <c r="T252"/>
  <c r="R252"/>
  <c r="P252"/>
  <c r="BI249"/>
  <c r="BH249"/>
  <c r="BG249"/>
  <c r="BF249"/>
  <c r="T249"/>
  <c r="R249"/>
  <c r="P249"/>
  <c r="BI246"/>
  <c r="BH246"/>
  <c r="BG246"/>
  <c r="BF246"/>
  <c r="T246"/>
  <c r="R246"/>
  <c r="P246"/>
  <c r="BI243"/>
  <c r="BH243"/>
  <c r="BG243"/>
  <c r="BF243"/>
  <c r="T243"/>
  <c r="R243"/>
  <c r="P243"/>
  <c r="BI241"/>
  <c r="BH241"/>
  <c r="BG241"/>
  <c r="BF241"/>
  <c r="T241"/>
  <c r="R241"/>
  <c r="P241"/>
  <c r="BI239"/>
  <c r="BH239"/>
  <c r="BG239"/>
  <c r="BF239"/>
  <c r="T239"/>
  <c r="R239"/>
  <c r="P239"/>
  <c r="BI237"/>
  <c r="BH237"/>
  <c r="BG237"/>
  <c r="BF237"/>
  <c r="T237"/>
  <c r="R237"/>
  <c r="P237"/>
  <c r="BI235"/>
  <c r="BH235"/>
  <c r="BG235"/>
  <c r="BF235"/>
  <c r="T235"/>
  <c r="R235"/>
  <c r="P235"/>
  <c r="BI233"/>
  <c r="BH233"/>
  <c r="BG233"/>
  <c r="BF233"/>
  <c r="T233"/>
  <c r="R233"/>
  <c r="P233"/>
  <c r="BI231"/>
  <c r="BH231"/>
  <c r="BG231"/>
  <c r="BF231"/>
  <c r="T231"/>
  <c r="R231"/>
  <c r="P231"/>
  <c r="BI228"/>
  <c r="BH228"/>
  <c r="BG228"/>
  <c r="BF228"/>
  <c r="T228"/>
  <c r="R228"/>
  <c r="P228"/>
  <c r="BI224"/>
  <c r="BH224"/>
  <c r="BG224"/>
  <c r="BF224"/>
  <c r="T224"/>
  <c r="R224"/>
  <c r="P224"/>
  <c r="BI221"/>
  <c r="BH221"/>
  <c r="BG221"/>
  <c r="BF221"/>
  <c r="T221"/>
  <c r="R221"/>
  <c r="P221"/>
  <c r="BI218"/>
  <c r="BH218"/>
  <c r="BG218"/>
  <c r="BF218"/>
  <c r="T218"/>
  <c r="R218"/>
  <c r="P218"/>
  <c r="BI205"/>
  <c r="BH205"/>
  <c r="BG205"/>
  <c r="BF205"/>
  <c r="T205"/>
  <c r="R205"/>
  <c r="P205"/>
  <c r="BI200"/>
  <c r="BH200"/>
  <c r="BG200"/>
  <c r="BF200"/>
  <c r="T200"/>
  <c r="T199"/>
  <c r="R200"/>
  <c r="R199"/>
  <c r="P200"/>
  <c r="P199"/>
  <c r="BI195"/>
  <c r="BH195"/>
  <c r="BG195"/>
  <c r="BF195"/>
  <c r="T195"/>
  <c r="R195"/>
  <c r="P195"/>
  <c r="BI191"/>
  <c r="BH191"/>
  <c r="BG191"/>
  <c r="BF191"/>
  <c r="T191"/>
  <c r="R191"/>
  <c r="P191"/>
  <c r="BI188"/>
  <c r="BH188"/>
  <c r="BG188"/>
  <c r="BF188"/>
  <c r="T188"/>
  <c r="R188"/>
  <c r="P188"/>
  <c r="BI184"/>
  <c r="BH184"/>
  <c r="BG184"/>
  <c r="BF184"/>
  <c r="T184"/>
  <c r="R184"/>
  <c r="P184"/>
  <c r="BI181"/>
  <c r="BH181"/>
  <c r="BG181"/>
  <c r="BF181"/>
  <c r="T181"/>
  <c r="R181"/>
  <c r="P181"/>
  <c r="BI177"/>
  <c r="BH177"/>
  <c r="BG177"/>
  <c r="BF177"/>
  <c r="T177"/>
  <c r="R177"/>
  <c r="P177"/>
  <c r="BI173"/>
  <c r="BH173"/>
  <c r="BG173"/>
  <c r="BF173"/>
  <c r="T173"/>
  <c r="R173"/>
  <c r="P173"/>
  <c r="BI168"/>
  <c r="BH168"/>
  <c r="BG168"/>
  <c r="BF168"/>
  <c r="T168"/>
  <c r="R168"/>
  <c r="P168"/>
  <c r="BI163"/>
  <c r="BH163"/>
  <c r="BG163"/>
  <c r="BF163"/>
  <c r="T163"/>
  <c r="R163"/>
  <c r="P163"/>
  <c r="BI161"/>
  <c r="BH161"/>
  <c r="BG161"/>
  <c r="BF161"/>
  <c r="T161"/>
  <c r="R161"/>
  <c r="P161"/>
  <c r="BI159"/>
  <c r="BH159"/>
  <c r="BG159"/>
  <c r="BF159"/>
  <c r="T159"/>
  <c r="R159"/>
  <c r="P159"/>
  <c r="BI156"/>
  <c r="BH156"/>
  <c r="BG156"/>
  <c r="BF156"/>
  <c r="T156"/>
  <c r="R156"/>
  <c r="P156"/>
  <c r="BI152"/>
  <c r="BH152"/>
  <c r="BG152"/>
  <c r="BF152"/>
  <c r="T152"/>
  <c r="R152"/>
  <c r="P152"/>
  <c r="BI148"/>
  <c r="BH148"/>
  <c r="BG148"/>
  <c r="BF148"/>
  <c r="T148"/>
  <c r="R148"/>
  <c r="P148"/>
  <c r="BI144"/>
  <c r="BH144"/>
  <c r="BG144"/>
  <c r="BF144"/>
  <c r="T144"/>
  <c r="R144"/>
  <c r="P144"/>
  <c r="BI140"/>
  <c r="BH140"/>
  <c r="BG140"/>
  <c r="BF140"/>
  <c r="T140"/>
  <c r="R140"/>
  <c r="P140"/>
  <c r="BI137"/>
  <c r="BH137"/>
  <c r="BG137"/>
  <c r="BF137"/>
  <c r="T137"/>
  <c r="R137"/>
  <c r="P137"/>
  <c r="BI133"/>
  <c r="BH133"/>
  <c r="BG133"/>
  <c r="BF133"/>
  <c r="T133"/>
  <c r="R133"/>
  <c r="P133"/>
  <c r="BI126"/>
  <c r="BH126"/>
  <c r="BG126"/>
  <c r="BF126"/>
  <c r="T126"/>
  <c r="R126"/>
  <c r="P126"/>
  <c r="BI124"/>
  <c r="BH124"/>
  <c r="BG124"/>
  <c r="BF124"/>
  <c r="T124"/>
  <c r="R124"/>
  <c r="P124"/>
  <c r="BI119"/>
  <c r="BH119"/>
  <c r="BG119"/>
  <c r="BF119"/>
  <c r="T119"/>
  <c r="T118"/>
  <c r="R119"/>
  <c r="R118"/>
  <c r="P119"/>
  <c r="P118"/>
  <c r="BI116"/>
  <c r="BH116"/>
  <c r="BG116"/>
  <c r="BF116"/>
  <c r="T116"/>
  <c r="R116"/>
  <c r="P116"/>
  <c r="BI113"/>
  <c r="BH113"/>
  <c r="BG113"/>
  <c r="BF113"/>
  <c r="T113"/>
  <c r="R113"/>
  <c r="P113"/>
  <c r="BI106"/>
  <c r="BH106"/>
  <c r="BG106"/>
  <c r="BF106"/>
  <c r="T106"/>
  <c r="R106"/>
  <c r="P106"/>
  <c r="BI98"/>
  <c r="BH98"/>
  <c r="BG98"/>
  <c r="BF98"/>
  <c r="T98"/>
  <c r="T97"/>
  <c r="R98"/>
  <c r="R97"/>
  <c r="P98"/>
  <c r="P97"/>
  <c r="F91"/>
  <c r="F89"/>
  <c r="E87"/>
  <c r="F54"/>
  <c r="F52"/>
  <c r="E50"/>
  <c r="J24"/>
  <c r="E24"/>
  <c r="J92"/>
  <c r="J23"/>
  <c r="J21"/>
  <c r="E21"/>
  <c r="J54"/>
  <c r="J20"/>
  <c r="J18"/>
  <c r="E18"/>
  <c r="F92"/>
  <c r="J17"/>
  <c r="J12"/>
  <c r="J89"/>
  <c r="E7"/>
  <c r="E85"/>
  <c i="2" r="J37"/>
  <c r="J36"/>
  <c i="1" r="AY55"/>
  <c i="2" r="J35"/>
  <c i="1" r="AX55"/>
  <c i="2" r="BI560"/>
  <c r="BH560"/>
  <c r="BG560"/>
  <c r="BF560"/>
  <c r="T560"/>
  <c r="R560"/>
  <c r="P560"/>
  <c r="BI555"/>
  <c r="BH555"/>
  <c r="BG555"/>
  <c r="BF555"/>
  <c r="T555"/>
  <c r="R555"/>
  <c r="P555"/>
  <c r="BI552"/>
  <c r="BH552"/>
  <c r="BG552"/>
  <c r="BF552"/>
  <c r="T552"/>
  <c r="R552"/>
  <c r="P552"/>
  <c r="BI550"/>
  <c r="BH550"/>
  <c r="BG550"/>
  <c r="BF550"/>
  <c r="T550"/>
  <c r="R550"/>
  <c r="P550"/>
  <c r="BI547"/>
  <c r="BH547"/>
  <c r="BG547"/>
  <c r="BF547"/>
  <c r="T547"/>
  <c r="R547"/>
  <c r="P547"/>
  <c r="BI545"/>
  <c r="BH545"/>
  <c r="BG545"/>
  <c r="BF545"/>
  <c r="T545"/>
  <c r="R545"/>
  <c r="P545"/>
  <c r="BI540"/>
  <c r="BH540"/>
  <c r="BG540"/>
  <c r="BF540"/>
  <c r="T540"/>
  <c r="R540"/>
  <c r="P540"/>
  <c r="BI536"/>
  <c r="BH536"/>
  <c r="BG536"/>
  <c r="BF536"/>
  <c r="T536"/>
  <c r="R536"/>
  <c r="P536"/>
  <c r="BI531"/>
  <c r="BH531"/>
  <c r="BG531"/>
  <c r="BF531"/>
  <c r="T531"/>
  <c r="R531"/>
  <c r="P531"/>
  <c r="BI526"/>
  <c r="BH526"/>
  <c r="BG526"/>
  <c r="BF526"/>
  <c r="T526"/>
  <c r="R526"/>
  <c r="P526"/>
  <c r="BI522"/>
  <c r="BH522"/>
  <c r="BG522"/>
  <c r="BF522"/>
  <c r="T522"/>
  <c r="R522"/>
  <c r="P522"/>
  <c r="BI518"/>
  <c r="BH518"/>
  <c r="BG518"/>
  <c r="BF518"/>
  <c r="T518"/>
  <c r="R518"/>
  <c r="P518"/>
  <c r="BI516"/>
  <c r="BH516"/>
  <c r="BG516"/>
  <c r="BF516"/>
  <c r="T516"/>
  <c r="R516"/>
  <c r="P516"/>
  <c r="BI512"/>
  <c r="BH512"/>
  <c r="BG512"/>
  <c r="BF512"/>
  <c r="T512"/>
  <c r="R512"/>
  <c r="P512"/>
  <c r="BI508"/>
  <c r="BH508"/>
  <c r="BG508"/>
  <c r="BF508"/>
  <c r="T508"/>
  <c r="R508"/>
  <c r="P508"/>
  <c r="BI506"/>
  <c r="BH506"/>
  <c r="BG506"/>
  <c r="BF506"/>
  <c r="T506"/>
  <c r="R506"/>
  <c r="P506"/>
  <c r="BI502"/>
  <c r="BH502"/>
  <c r="BG502"/>
  <c r="BF502"/>
  <c r="T502"/>
  <c r="R502"/>
  <c r="P502"/>
  <c r="BI498"/>
  <c r="BH498"/>
  <c r="BG498"/>
  <c r="BF498"/>
  <c r="T498"/>
  <c r="R498"/>
  <c r="P498"/>
  <c r="BI496"/>
  <c r="BH496"/>
  <c r="BG496"/>
  <c r="BF496"/>
  <c r="T496"/>
  <c r="R496"/>
  <c r="P496"/>
  <c r="BI492"/>
  <c r="BH492"/>
  <c r="BG492"/>
  <c r="BF492"/>
  <c r="T492"/>
  <c r="R492"/>
  <c r="P492"/>
  <c r="BI488"/>
  <c r="BH488"/>
  <c r="BG488"/>
  <c r="BF488"/>
  <c r="T488"/>
  <c r="R488"/>
  <c r="P488"/>
  <c r="BI485"/>
  <c r="BH485"/>
  <c r="BG485"/>
  <c r="BF485"/>
  <c r="T485"/>
  <c r="R485"/>
  <c r="P485"/>
  <c r="BI481"/>
  <c r="BH481"/>
  <c r="BG481"/>
  <c r="BF481"/>
  <c r="T481"/>
  <c r="R481"/>
  <c r="P481"/>
  <c r="BI476"/>
  <c r="BH476"/>
  <c r="BG476"/>
  <c r="BF476"/>
  <c r="T476"/>
  <c r="R476"/>
  <c r="P476"/>
  <c r="BI472"/>
  <c r="BH472"/>
  <c r="BG472"/>
  <c r="BF472"/>
  <c r="T472"/>
  <c r="R472"/>
  <c r="P472"/>
  <c r="BI468"/>
  <c r="BH468"/>
  <c r="BG468"/>
  <c r="BF468"/>
  <c r="T468"/>
  <c r="R468"/>
  <c r="P468"/>
  <c r="BI462"/>
  <c r="BH462"/>
  <c r="BG462"/>
  <c r="BF462"/>
  <c r="T462"/>
  <c r="R462"/>
  <c r="P462"/>
  <c r="BI458"/>
  <c r="BH458"/>
  <c r="BG458"/>
  <c r="BF458"/>
  <c r="T458"/>
  <c r="R458"/>
  <c r="P458"/>
  <c r="BI452"/>
  <c r="BH452"/>
  <c r="BG452"/>
  <c r="BF452"/>
  <c r="T452"/>
  <c r="R452"/>
  <c r="P452"/>
  <c r="BI449"/>
  <c r="BH449"/>
  <c r="BG449"/>
  <c r="BF449"/>
  <c r="T449"/>
  <c r="R449"/>
  <c r="P449"/>
  <c r="BI444"/>
  <c r="BH444"/>
  <c r="BG444"/>
  <c r="BF444"/>
  <c r="T444"/>
  <c r="R444"/>
  <c r="P444"/>
  <c r="BI440"/>
  <c r="BH440"/>
  <c r="BG440"/>
  <c r="BF440"/>
  <c r="T440"/>
  <c r="R440"/>
  <c r="P440"/>
  <c r="BI436"/>
  <c r="BH436"/>
  <c r="BG436"/>
  <c r="BF436"/>
  <c r="T436"/>
  <c r="R436"/>
  <c r="P436"/>
  <c r="BI433"/>
  <c r="BH433"/>
  <c r="BG433"/>
  <c r="BF433"/>
  <c r="T433"/>
  <c r="R433"/>
  <c r="P433"/>
  <c r="BI430"/>
  <c r="BH430"/>
  <c r="BG430"/>
  <c r="BF430"/>
  <c r="T430"/>
  <c r="R430"/>
  <c r="P430"/>
  <c r="BI426"/>
  <c r="BH426"/>
  <c r="BG426"/>
  <c r="BF426"/>
  <c r="T426"/>
  <c r="R426"/>
  <c r="P426"/>
  <c r="BI421"/>
  <c r="BH421"/>
  <c r="BG421"/>
  <c r="BF421"/>
  <c r="T421"/>
  <c r="R421"/>
  <c r="P421"/>
  <c r="BI415"/>
  <c r="BH415"/>
  <c r="BG415"/>
  <c r="BF415"/>
  <c r="T415"/>
  <c r="R415"/>
  <c r="P415"/>
  <c r="BI411"/>
  <c r="BH411"/>
  <c r="BG411"/>
  <c r="BF411"/>
  <c r="T411"/>
  <c r="R411"/>
  <c r="P411"/>
  <c r="BI407"/>
  <c r="BH407"/>
  <c r="BG407"/>
  <c r="BF407"/>
  <c r="T407"/>
  <c r="R407"/>
  <c r="P407"/>
  <c r="BI402"/>
  <c r="BH402"/>
  <c r="BG402"/>
  <c r="BF402"/>
  <c r="T402"/>
  <c r="R402"/>
  <c r="P402"/>
  <c r="BI396"/>
  <c r="BH396"/>
  <c r="BG396"/>
  <c r="BF396"/>
  <c r="T396"/>
  <c r="R396"/>
  <c r="P396"/>
  <c r="BI391"/>
  <c r="BH391"/>
  <c r="BG391"/>
  <c r="BF391"/>
  <c r="T391"/>
  <c r="R391"/>
  <c r="P391"/>
  <c r="BI387"/>
  <c r="BH387"/>
  <c r="BG387"/>
  <c r="BF387"/>
  <c r="T387"/>
  <c r="R387"/>
  <c r="P387"/>
  <c r="BI383"/>
  <c r="BH383"/>
  <c r="BG383"/>
  <c r="BF383"/>
  <c r="T383"/>
  <c r="R383"/>
  <c r="P383"/>
  <c r="BI381"/>
  <c r="BH381"/>
  <c r="BG381"/>
  <c r="BF381"/>
  <c r="T381"/>
  <c r="R381"/>
  <c r="P381"/>
  <c r="BI379"/>
  <c r="BH379"/>
  <c r="BG379"/>
  <c r="BF379"/>
  <c r="T379"/>
  <c r="R379"/>
  <c r="P379"/>
  <c r="BI375"/>
  <c r="BH375"/>
  <c r="BG375"/>
  <c r="BF375"/>
  <c r="T375"/>
  <c r="R375"/>
  <c r="P375"/>
  <c r="BI371"/>
  <c r="BH371"/>
  <c r="BG371"/>
  <c r="BF371"/>
  <c r="T371"/>
  <c r="R371"/>
  <c r="P371"/>
  <c r="BI366"/>
  <c r="BH366"/>
  <c r="BG366"/>
  <c r="BF366"/>
  <c r="T366"/>
  <c r="R366"/>
  <c r="P366"/>
  <c r="BI362"/>
  <c r="BH362"/>
  <c r="BG362"/>
  <c r="BF362"/>
  <c r="T362"/>
  <c r="R362"/>
  <c r="P362"/>
  <c r="BI358"/>
  <c r="BH358"/>
  <c r="BG358"/>
  <c r="BF358"/>
  <c r="T358"/>
  <c r="R358"/>
  <c r="P358"/>
  <c r="BI354"/>
  <c r="BH354"/>
  <c r="BG354"/>
  <c r="BF354"/>
  <c r="T354"/>
  <c r="R354"/>
  <c r="P354"/>
  <c r="BI351"/>
  <c r="BH351"/>
  <c r="BG351"/>
  <c r="BF351"/>
  <c r="T351"/>
  <c r="R351"/>
  <c r="P351"/>
  <c r="BI349"/>
  <c r="BH349"/>
  <c r="BG349"/>
  <c r="BF349"/>
  <c r="T349"/>
  <c r="R349"/>
  <c r="P349"/>
  <c r="BI347"/>
  <c r="BH347"/>
  <c r="BG347"/>
  <c r="BF347"/>
  <c r="T347"/>
  <c r="R347"/>
  <c r="P347"/>
  <c r="BI345"/>
  <c r="BH345"/>
  <c r="BG345"/>
  <c r="BF345"/>
  <c r="T345"/>
  <c r="R345"/>
  <c r="P345"/>
  <c r="BI343"/>
  <c r="BH343"/>
  <c r="BG343"/>
  <c r="BF343"/>
  <c r="T343"/>
  <c r="R343"/>
  <c r="P343"/>
  <c r="BI341"/>
  <c r="BH341"/>
  <c r="BG341"/>
  <c r="BF341"/>
  <c r="T341"/>
  <c r="R341"/>
  <c r="P341"/>
  <c r="BI339"/>
  <c r="BH339"/>
  <c r="BG339"/>
  <c r="BF339"/>
  <c r="T339"/>
  <c r="R339"/>
  <c r="P339"/>
  <c r="BI337"/>
  <c r="BH337"/>
  <c r="BG337"/>
  <c r="BF337"/>
  <c r="T337"/>
  <c r="R337"/>
  <c r="P337"/>
  <c r="BI335"/>
  <c r="BH335"/>
  <c r="BG335"/>
  <c r="BF335"/>
  <c r="T335"/>
  <c r="R335"/>
  <c r="P335"/>
  <c r="BI333"/>
  <c r="BH333"/>
  <c r="BG333"/>
  <c r="BF333"/>
  <c r="T333"/>
  <c r="R333"/>
  <c r="P333"/>
  <c r="BI331"/>
  <c r="BH331"/>
  <c r="BG331"/>
  <c r="BF331"/>
  <c r="T331"/>
  <c r="R331"/>
  <c r="P331"/>
  <c r="BI329"/>
  <c r="BH329"/>
  <c r="BG329"/>
  <c r="BF329"/>
  <c r="T329"/>
  <c r="R329"/>
  <c r="P329"/>
  <c r="BI326"/>
  <c r="BH326"/>
  <c r="BG326"/>
  <c r="BF326"/>
  <c r="T326"/>
  <c r="R326"/>
  <c r="P326"/>
  <c r="BI324"/>
  <c r="BH324"/>
  <c r="BG324"/>
  <c r="BF324"/>
  <c r="T324"/>
  <c r="R324"/>
  <c r="P324"/>
  <c r="BI322"/>
  <c r="BH322"/>
  <c r="BG322"/>
  <c r="BF322"/>
  <c r="T322"/>
  <c r="R322"/>
  <c r="P322"/>
  <c r="BI319"/>
  <c r="BH319"/>
  <c r="BG319"/>
  <c r="BF319"/>
  <c r="T319"/>
  <c r="R319"/>
  <c r="P319"/>
  <c r="BI316"/>
  <c r="BH316"/>
  <c r="BG316"/>
  <c r="BF316"/>
  <c r="T316"/>
  <c r="R316"/>
  <c r="P316"/>
  <c r="BI313"/>
  <c r="BH313"/>
  <c r="BG313"/>
  <c r="BF313"/>
  <c r="T313"/>
  <c r="R313"/>
  <c r="P313"/>
  <c r="BI310"/>
  <c r="BH310"/>
  <c r="BG310"/>
  <c r="BF310"/>
  <c r="T310"/>
  <c r="R310"/>
  <c r="P310"/>
  <c r="BI307"/>
  <c r="BH307"/>
  <c r="BG307"/>
  <c r="BF307"/>
  <c r="T307"/>
  <c r="R307"/>
  <c r="P307"/>
  <c r="BI304"/>
  <c r="BH304"/>
  <c r="BG304"/>
  <c r="BF304"/>
  <c r="T304"/>
  <c r="R304"/>
  <c r="P304"/>
  <c r="BI302"/>
  <c r="BH302"/>
  <c r="BG302"/>
  <c r="BF302"/>
  <c r="T302"/>
  <c r="R302"/>
  <c r="P302"/>
  <c r="BI298"/>
  <c r="BH298"/>
  <c r="BG298"/>
  <c r="BF298"/>
  <c r="T298"/>
  <c r="R298"/>
  <c r="P298"/>
  <c r="BI294"/>
  <c r="BH294"/>
  <c r="BG294"/>
  <c r="BF294"/>
  <c r="T294"/>
  <c r="R294"/>
  <c r="P294"/>
  <c r="BI291"/>
  <c r="BH291"/>
  <c r="BG291"/>
  <c r="BF291"/>
  <c r="T291"/>
  <c r="R291"/>
  <c r="P291"/>
  <c r="BI287"/>
  <c r="BH287"/>
  <c r="BG287"/>
  <c r="BF287"/>
  <c r="T287"/>
  <c r="R287"/>
  <c r="P287"/>
  <c r="BI284"/>
  <c r="BH284"/>
  <c r="BG284"/>
  <c r="BF284"/>
  <c r="T284"/>
  <c r="R284"/>
  <c r="P284"/>
  <c r="BI280"/>
  <c r="BH280"/>
  <c r="BG280"/>
  <c r="BF280"/>
  <c r="T280"/>
  <c r="R280"/>
  <c r="P280"/>
  <c r="BI276"/>
  <c r="BH276"/>
  <c r="BG276"/>
  <c r="BF276"/>
  <c r="T276"/>
  <c r="R276"/>
  <c r="P276"/>
  <c r="BI273"/>
  <c r="BH273"/>
  <c r="BG273"/>
  <c r="BF273"/>
  <c r="T273"/>
  <c r="R273"/>
  <c r="P273"/>
  <c r="BI270"/>
  <c r="BH270"/>
  <c r="BG270"/>
  <c r="BF270"/>
  <c r="T270"/>
  <c r="R270"/>
  <c r="P270"/>
  <c r="BI267"/>
  <c r="BH267"/>
  <c r="BG267"/>
  <c r="BF267"/>
  <c r="T267"/>
  <c r="R267"/>
  <c r="P267"/>
  <c r="BI264"/>
  <c r="BH264"/>
  <c r="BG264"/>
  <c r="BF264"/>
  <c r="T264"/>
  <c r="R264"/>
  <c r="P264"/>
  <c r="BI261"/>
  <c r="BH261"/>
  <c r="BG261"/>
  <c r="BF261"/>
  <c r="T261"/>
  <c r="R261"/>
  <c r="P261"/>
  <c r="BI257"/>
  <c r="BH257"/>
  <c r="BG257"/>
  <c r="BF257"/>
  <c r="T257"/>
  <c r="R257"/>
  <c r="P257"/>
  <c r="BI254"/>
  <c r="BH254"/>
  <c r="BG254"/>
  <c r="BF254"/>
  <c r="T254"/>
  <c r="R254"/>
  <c r="P254"/>
  <c r="BI249"/>
  <c r="BH249"/>
  <c r="BG249"/>
  <c r="BF249"/>
  <c r="T249"/>
  <c r="T248"/>
  <c r="R249"/>
  <c r="R248"/>
  <c r="P249"/>
  <c r="P248"/>
  <c r="BI244"/>
  <c r="BH244"/>
  <c r="BG244"/>
  <c r="BF244"/>
  <c r="T244"/>
  <c r="R244"/>
  <c r="P244"/>
  <c r="BI240"/>
  <c r="BH240"/>
  <c r="BG240"/>
  <c r="BF240"/>
  <c r="T240"/>
  <c r="R240"/>
  <c r="P240"/>
  <c r="BI237"/>
  <c r="BH237"/>
  <c r="BG237"/>
  <c r="BF237"/>
  <c r="T237"/>
  <c r="R237"/>
  <c r="P237"/>
  <c r="BI233"/>
  <c r="BH233"/>
  <c r="BG233"/>
  <c r="BF233"/>
  <c r="T233"/>
  <c r="R233"/>
  <c r="P233"/>
  <c r="BI230"/>
  <c r="BH230"/>
  <c r="BG230"/>
  <c r="BF230"/>
  <c r="T230"/>
  <c r="R230"/>
  <c r="P230"/>
  <c r="BI226"/>
  <c r="BH226"/>
  <c r="BG226"/>
  <c r="BF226"/>
  <c r="T226"/>
  <c r="R226"/>
  <c r="P226"/>
  <c r="BI223"/>
  <c r="BH223"/>
  <c r="BG223"/>
  <c r="BF223"/>
  <c r="T223"/>
  <c r="R223"/>
  <c r="P223"/>
  <c r="BI219"/>
  <c r="BH219"/>
  <c r="BG219"/>
  <c r="BF219"/>
  <c r="T219"/>
  <c r="R219"/>
  <c r="P219"/>
  <c r="BI215"/>
  <c r="BH215"/>
  <c r="BG215"/>
  <c r="BF215"/>
  <c r="T215"/>
  <c r="R215"/>
  <c r="P215"/>
  <c r="BI210"/>
  <c r="BH210"/>
  <c r="BG210"/>
  <c r="BF210"/>
  <c r="T210"/>
  <c r="R210"/>
  <c r="P210"/>
  <c r="BI206"/>
  <c r="BH206"/>
  <c r="BG206"/>
  <c r="BF206"/>
  <c r="T206"/>
  <c r="R206"/>
  <c r="P206"/>
  <c r="BI202"/>
  <c r="BH202"/>
  <c r="BG202"/>
  <c r="BF202"/>
  <c r="T202"/>
  <c r="R202"/>
  <c r="P202"/>
  <c r="BI199"/>
  <c r="BH199"/>
  <c r="BG199"/>
  <c r="BF199"/>
  <c r="T199"/>
  <c r="R199"/>
  <c r="P199"/>
  <c r="BI196"/>
  <c r="BH196"/>
  <c r="BG196"/>
  <c r="BF196"/>
  <c r="T196"/>
  <c r="R196"/>
  <c r="P196"/>
  <c r="BI194"/>
  <c r="BH194"/>
  <c r="BG194"/>
  <c r="BF194"/>
  <c r="T194"/>
  <c r="R194"/>
  <c r="P194"/>
  <c r="BI191"/>
  <c r="BH191"/>
  <c r="BG191"/>
  <c r="BF191"/>
  <c r="T191"/>
  <c r="R191"/>
  <c r="P191"/>
  <c r="BI187"/>
  <c r="BH187"/>
  <c r="BG187"/>
  <c r="BF187"/>
  <c r="T187"/>
  <c r="R187"/>
  <c r="P187"/>
  <c r="BI182"/>
  <c r="BH182"/>
  <c r="BG182"/>
  <c r="BF182"/>
  <c r="T182"/>
  <c r="R182"/>
  <c r="P182"/>
  <c r="BI180"/>
  <c r="BH180"/>
  <c r="BG180"/>
  <c r="BF180"/>
  <c r="T180"/>
  <c r="R180"/>
  <c r="P180"/>
  <c r="BI178"/>
  <c r="BH178"/>
  <c r="BG178"/>
  <c r="BF178"/>
  <c r="T178"/>
  <c r="R178"/>
  <c r="P178"/>
  <c r="BI174"/>
  <c r="BH174"/>
  <c r="BG174"/>
  <c r="BF174"/>
  <c r="T174"/>
  <c r="R174"/>
  <c r="P174"/>
  <c r="BI170"/>
  <c r="BH170"/>
  <c r="BG170"/>
  <c r="BF170"/>
  <c r="T170"/>
  <c r="R170"/>
  <c r="P170"/>
  <c r="BI167"/>
  <c r="BH167"/>
  <c r="BG167"/>
  <c r="BF167"/>
  <c r="T167"/>
  <c r="R167"/>
  <c r="P167"/>
  <c r="BI163"/>
  <c r="BH163"/>
  <c r="BG163"/>
  <c r="BF163"/>
  <c r="T163"/>
  <c r="R163"/>
  <c r="P163"/>
  <c r="BI159"/>
  <c r="BH159"/>
  <c r="BG159"/>
  <c r="BF159"/>
  <c r="T159"/>
  <c r="R159"/>
  <c r="P159"/>
  <c r="BI157"/>
  <c r="BH157"/>
  <c r="BG157"/>
  <c r="BF157"/>
  <c r="T157"/>
  <c r="R157"/>
  <c r="P157"/>
  <c r="BI152"/>
  <c r="BH152"/>
  <c r="BG152"/>
  <c r="BF152"/>
  <c r="T152"/>
  <c r="R152"/>
  <c r="P152"/>
  <c r="BI147"/>
  <c r="BH147"/>
  <c r="BG147"/>
  <c r="BF147"/>
  <c r="T147"/>
  <c r="R147"/>
  <c r="P147"/>
  <c r="BI143"/>
  <c r="BH143"/>
  <c r="BG143"/>
  <c r="BF143"/>
  <c r="T143"/>
  <c r="R143"/>
  <c r="P143"/>
  <c r="BI139"/>
  <c r="BH139"/>
  <c r="BG139"/>
  <c r="BF139"/>
  <c r="T139"/>
  <c r="R139"/>
  <c r="P139"/>
  <c r="BI135"/>
  <c r="BH135"/>
  <c r="BG135"/>
  <c r="BF135"/>
  <c r="T135"/>
  <c r="R135"/>
  <c r="P135"/>
  <c r="BI132"/>
  <c r="BH132"/>
  <c r="BG132"/>
  <c r="BF132"/>
  <c r="T132"/>
  <c r="R132"/>
  <c r="P132"/>
  <c r="BI128"/>
  <c r="BH128"/>
  <c r="BG128"/>
  <c r="BF128"/>
  <c r="T128"/>
  <c r="R128"/>
  <c r="P128"/>
  <c r="BI123"/>
  <c r="BH123"/>
  <c r="BG123"/>
  <c r="BF123"/>
  <c r="T123"/>
  <c r="R123"/>
  <c r="P123"/>
  <c r="BI117"/>
  <c r="BH117"/>
  <c r="BG117"/>
  <c r="BF117"/>
  <c r="T117"/>
  <c r="R117"/>
  <c r="P117"/>
  <c r="BI113"/>
  <c r="BH113"/>
  <c r="BG113"/>
  <c r="BF113"/>
  <c r="T113"/>
  <c r="R113"/>
  <c r="P113"/>
  <c r="BI107"/>
  <c r="BH107"/>
  <c r="BG107"/>
  <c r="BF107"/>
  <c r="T107"/>
  <c r="R107"/>
  <c r="P107"/>
  <c r="BI103"/>
  <c r="BH103"/>
  <c r="BG103"/>
  <c r="BF103"/>
  <c r="T103"/>
  <c r="R103"/>
  <c r="P103"/>
  <c r="BI99"/>
  <c r="BH99"/>
  <c r="BG99"/>
  <c r="BF99"/>
  <c r="T99"/>
  <c r="R99"/>
  <c r="P99"/>
  <c r="F92"/>
  <c r="F90"/>
  <c r="E88"/>
  <c r="F54"/>
  <c r="F52"/>
  <c r="E50"/>
  <c r="J24"/>
  <c r="E24"/>
  <c r="J55"/>
  <c r="J23"/>
  <c r="J21"/>
  <c r="E21"/>
  <c r="J92"/>
  <c r="J20"/>
  <c r="J18"/>
  <c r="E18"/>
  <c r="F93"/>
  <c r="J17"/>
  <c r="J12"/>
  <c r="J90"/>
  <c r="E7"/>
  <c r="E86"/>
  <c i="1" r="L50"/>
  <c r="AM50"/>
  <c r="AM49"/>
  <c r="L49"/>
  <c r="AM47"/>
  <c r="L47"/>
  <c r="L45"/>
  <c r="L44"/>
  <c i="2" r="BK174"/>
  <c r="BK163"/>
  <c r="J152"/>
  <c r="J135"/>
  <c r="BK123"/>
  <c r="BK99"/>
  <c i="7" r="J95"/>
  <c i="6" r="J106"/>
  <c r="BK95"/>
  <c i="5" r="J188"/>
  <c r="BK181"/>
  <c r="J172"/>
  <c r="J166"/>
  <c r="BK158"/>
  <c r="BK150"/>
  <c r="BK138"/>
  <c r="J128"/>
  <c r="BK118"/>
  <c r="BK112"/>
  <c i="4" r="BK203"/>
  <c r="J184"/>
  <c r="BK160"/>
  <c r="J152"/>
  <c r="J126"/>
  <c r="BK104"/>
  <c i="2" r="J540"/>
  <c r="BK139"/>
  <c r="J113"/>
  <c i="1" r="AS57"/>
  <c i="8" r="BK106"/>
  <c r="J103"/>
  <c r="BK97"/>
  <c r="BK93"/>
  <c r="J90"/>
  <c i="7" r="BK122"/>
  <c r="J116"/>
  <c r="BK110"/>
  <c r="BK102"/>
  <c r="BK95"/>
  <c i="6" r="BK110"/>
  <c i="5" r="J181"/>
  <c r="BK164"/>
  <c r="J158"/>
  <c r="J144"/>
  <c r="BK128"/>
  <c r="BK104"/>
  <c i="4" r="BK226"/>
  <c r="J210"/>
  <c r="J198"/>
  <c r="J179"/>
  <c r="J156"/>
  <c r="BK117"/>
  <c i="3" r="BK515"/>
  <c r="BK468"/>
  <c r="BK458"/>
  <c r="J442"/>
  <c r="J419"/>
  <c r="BK397"/>
  <c r="J363"/>
  <c r="J345"/>
  <c r="BK312"/>
  <c r="BK282"/>
  <c r="J276"/>
  <c r="J265"/>
  <c r="BK252"/>
  <c r="J237"/>
  <c r="J233"/>
  <c r="J224"/>
  <c r="BK188"/>
  <c r="BK181"/>
  <c r="BK144"/>
  <c r="BK124"/>
  <c i="2" r="J550"/>
  <c r="BK536"/>
  <c r="BK522"/>
  <c r="BK512"/>
  <c r="J506"/>
  <c r="J496"/>
  <c r="BK485"/>
  <c r="BK476"/>
  <c r="J462"/>
  <c r="J449"/>
  <c r="J440"/>
  <c r="J430"/>
  <c r="BK415"/>
  <c r="BK402"/>
  <c r="J387"/>
  <c r="BK379"/>
  <c r="BK371"/>
  <c r="BK358"/>
  <c r="J351"/>
  <c r="J345"/>
  <c r="J339"/>
  <c r="J333"/>
  <c r="J326"/>
  <c r="BK319"/>
  <c r="BK307"/>
  <c r="J302"/>
  <c r="J294"/>
  <c r="J284"/>
  <c r="BK276"/>
  <c r="J273"/>
  <c r="BK267"/>
  <c r="BK257"/>
  <c r="J240"/>
  <c r="J233"/>
  <c r="J223"/>
  <c r="J215"/>
  <c r="J202"/>
  <c r="J194"/>
  <c r="BK182"/>
  <c r="J174"/>
  <c r="BK167"/>
  <c r="J157"/>
  <c r="BK143"/>
  <c r="J123"/>
  <c r="J107"/>
  <c i="7" r="BK116"/>
  <c r="J110"/>
  <c r="BK91"/>
  <c i="6" r="J102"/>
  <c r="BK91"/>
  <c i="5" r="BK188"/>
  <c r="BK166"/>
  <c r="BK144"/>
  <c r="J118"/>
  <c r="J110"/>
  <c r="J106"/>
  <c r="BK97"/>
  <c r="J90"/>
  <c i="4" r="BK218"/>
  <c r="J206"/>
  <c r="BK172"/>
  <c r="J144"/>
  <c r="J107"/>
  <c i="3" r="BK545"/>
  <c r="J541"/>
  <c r="BK511"/>
  <c r="J486"/>
  <c r="J468"/>
  <c r="J430"/>
  <c r="BK415"/>
  <c r="BK408"/>
  <c r="J381"/>
  <c r="BK345"/>
  <c r="BK318"/>
  <c r="J312"/>
  <c r="BK302"/>
  <c r="BK288"/>
  <c r="J284"/>
  <c r="J252"/>
  <c r="BK243"/>
  <c r="BK239"/>
  <c r="J228"/>
  <c r="BK205"/>
  <c r="J191"/>
  <c r="J177"/>
  <c r="J163"/>
  <c r="BK148"/>
  <c r="BK126"/>
  <c r="BK119"/>
  <c r="J98"/>
  <c i="2" r="BK555"/>
  <c r="BK552"/>
  <c r="J536"/>
  <c i="6" r="J104"/>
  <c r="J95"/>
  <c i="5" r="BK192"/>
  <c r="BK178"/>
  <c r="J170"/>
  <c r="BK152"/>
  <c r="J135"/>
  <c r="J122"/>
  <c r="J104"/>
  <c r="BK92"/>
  <c i="4" r="BK232"/>
  <c r="J203"/>
  <c r="BK179"/>
  <c r="BK137"/>
  <c r="BK126"/>
  <c r="J104"/>
  <c i="3" r="J515"/>
  <c r="J494"/>
  <c r="J458"/>
  <c r="J448"/>
  <c r="BK423"/>
  <c r="J408"/>
  <c r="J349"/>
  <c r="J321"/>
  <c r="BK309"/>
  <c r="BK295"/>
  <c r="J286"/>
  <c r="BK280"/>
  <c r="J274"/>
  <c r="BK268"/>
  <c r="J258"/>
  <c r="J239"/>
  <c r="BK231"/>
  <c r="BK218"/>
  <c r="BK191"/>
  <c r="BK173"/>
  <c r="BK161"/>
  <c r="BK152"/>
  <c r="BK140"/>
  <c r="J126"/>
  <c i="2" r="BK547"/>
  <c r="J531"/>
  <c r="BK516"/>
  <c r="BK506"/>
  <c r="BK496"/>
  <c r="J488"/>
  <c r="J476"/>
  <c r="BK462"/>
  <c r="BK449"/>
  <c r="J433"/>
  <c r="BK421"/>
  <c r="BK411"/>
  <c r="J396"/>
  <c r="J391"/>
  <c r="J379"/>
  <c r="BK366"/>
  <c r="J354"/>
  <c r="BK347"/>
  <c r="J341"/>
  <c r="J335"/>
  <c r="BK333"/>
  <c r="BK326"/>
  <c r="BK313"/>
  <c r="J307"/>
  <c r="BK294"/>
  <c r="BK287"/>
  <c r="BK280"/>
  <c r="J267"/>
  <c r="BK261"/>
  <c r="BK249"/>
  <c r="J237"/>
  <c r="BK230"/>
  <c r="BK219"/>
  <c r="BK202"/>
  <c r="J199"/>
  <c r="BK196"/>
  <c r="BK194"/>
  <c r="BK187"/>
  <c r="J182"/>
  <c r="J178"/>
  <c r="J167"/>
  <c r="BK157"/>
  <c r="J143"/>
  <c r="J128"/>
  <c r="BK117"/>
  <c i="7" r="BK100"/>
  <c r="J93"/>
  <c i="6" r="BK104"/>
  <c r="J93"/>
  <c i="5" r="BK186"/>
  <c r="J176"/>
  <c r="BK168"/>
  <c r="J160"/>
  <c r="BK154"/>
  <c r="BK141"/>
  <c r="J132"/>
  <c r="BK126"/>
  <c r="J115"/>
  <c i="4" r="J218"/>
  <c r="BK198"/>
  <c r="BK163"/>
  <c r="BK156"/>
  <c r="J129"/>
  <c r="BK107"/>
  <c i="2" r="J547"/>
  <c r="J526"/>
  <c r="J117"/>
  <c r="J103"/>
  <c i="8" r="BK103"/>
  <c r="BK100"/>
  <c r="J97"/>
  <c r="BK90"/>
  <c r="BK87"/>
  <c i="7" r="J122"/>
  <c r="J120"/>
  <c r="J114"/>
  <c r="J108"/>
  <c r="J100"/>
  <c r="J91"/>
  <c i="5" r="BK190"/>
  <c r="J174"/>
  <c r="J156"/>
  <c r="BK135"/>
  <c r="BK124"/>
  <c r="J108"/>
  <c r="J102"/>
  <c i="4" r="J222"/>
  <c r="BK206"/>
  <c r="BK187"/>
  <c r="J166"/>
  <c r="BK123"/>
  <c i="3" r="J519"/>
  <c r="BK507"/>
  <c r="BK463"/>
  <c r="BK448"/>
  <c r="J423"/>
  <c r="BK402"/>
  <c r="J390"/>
  <c r="BK349"/>
  <c r="J332"/>
  <c r="BK305"/>
  <c r="J280"/>
  <c r="BK274"/>
  <c r="BK261"/>
  <c r="BK246"/>
  <c r="BK235"/>
  <c r="BK228"/>
  <c r="J195"/>
  <c r="J159"/>
  <c r="J152"/>
  <c r="J140"/>
  <c r="BK113"/>
  <c i="2" r="J545"/>
  <c r="BK526"/>
  <c r="J518"/>
  <c r="BK508"/>
  <c r="BK498"/>
  <c r="BK488"/>
  <c r="BK472"/>
  <c r="BK458"/>
  <c r="BK444"/>
  <c r="BK433"/>
  <c r="J426"/>
  <c r="J411"/>
  <c r="BK396"/>
  <c r="BK383"/>
  <c r="BK375"/>
  <c r="BK362"/>
  <c r="BK354"/>
  <c r="J347"/>
  <c r="BK341"/>
  <c r="BK335"/>
  <c r="BK329"/>
  <c r="J322"/>
  <c r="J313"/>
  <c r="J287"/>
  <c r="J261"/>
  <c r="J249"/>
  <c r="BK237"/>
  <c r="BK226"/>
  <c r="BK206"/>
  <c r="J196"/>
  <c r="J187"/>
  <c r="BK178"/>
  <c r="J163"/>
  <c r="BK152"/>
  <c r="BK135"/>
  <c r="BK128"/>
  <c i="7" r="BK118"/>
  <c r="BK112"/>
  <c r="BK105"/>
  <c i="6" r="BK108"/>
  <c r="J98"/>
  <c r="J89"/>
  <c i="5" r="BK183"/>
  <c r="BK160"/>
  <c r="J126"/>
  <c r="BK115"/>
  <c r="BK102"/>
  <c r="J92"/>
  <c i="4" r="BK222"/>
  <c r="BK210"/>
  <c r="J190"/>
  <c r="J160"/>
  <c r="J117"/>
  <c i="3" r="BK549"/>
  <c r="J545"/>
  <c r="J529"/>
  <c r="J490"/>
  <c r="J463"/>
  <c r="BK419"/>
  <c r="J397"/>
  <c r="BK366"/>
  <c r="J336"/>
  <c r="BK314"/>
  <c r="J305"/>
  <c r="BK291"/>
  <c r="J272"/>
  <c r="BK265"/>
  <c r="BK255"/>
  <c r="J246"/>
  <c r="J235"/>
  <c r="BK221"/>
  <c r="BK200"/>
  <c r="J181"/>
  <c r="BK168"/>
  <c r="J156"/>
  <c r="BK133"/>
  <c r="J116"/>
  <c r="BK106"/>
  <c i="2" r="J560"/>
  <c r="BK550"/>
  <c i="6" r="J108"/>
  <c r="BK98"/>
  <c i="5" r="J190"/>
  <c r="BK176"/>
  <c r="J168"/>
  <c r="J141"/>
  <c r="BK130"/>
  <c r="J120"/>
  <c r="J97"/>
  <c i="4" r="J239"/>
  <c r="J194"/>
  <c r="J148"/>
  <c r="J123"/>
  <c r="J99"/>
  <c i="3" r="J511"/>
  <c r="BK472"/>
  <c r="BK430"/>
  <c r="J415"/>
  <c r="J395"/>
  <c r="J318"/>
  <c r="J302"/>
  <c r="J295"/>
  <c r="BK284"/>
  <c r="BK276"/>
  <c r="J263"/>
  <c r="BK249"/>
  <c r="BK224"/>
  <c r="J205"/>
  <c r="J188"/>
  <c r="J168"/>
  <c r="J148"/>
  <c r="J137"/>
  <c r="J119"/>
  <c i="2" r="BK545"/>
  <c r="BK518"/>
  <c r="J508"/>
  <c r="J498"/>
  <c r="BK481"/>
  <c r="J468"/>
  <c r="J452"/>
  <c r="BK440"/>
  <c r="BK430"/>
  <c r="J407"/>
  <c r="J383"/>
  <c r="J375"/>
  <c r="J362"/>
  <c r="BK351"/>
  <c r="BK345"/>
  <c r="BK339"/>
  <c r="J331"/>
  <c r="BK322"/>
  <c r="BK316"/>
  <c r="BK302"/>
  <c r="BK291"/>
  <c r="J276"/>
  <c r="J270"/>
  <c r="J254"/>
  <c r="BK240"/>
  <c r="J226"/>
  <c r="BK215"/>
  <c r="J206"/>
  <c i="8" r="J106"/>
  <c r="J100"/>
  <c r="J93"/>
  <c r="J87"/>
  <c i="7" r="BK120"/>
  <c r="J118"/>
  <c r="J112"/>
  <c r="J105"/>
  <c r="BK93"/>
  <c i="6" r="BK100"/>
  <c i="5" r="J178"/>
  <c r="J162"/>
  <c r="J152"/>
  <c r="BK132"/>
  <c r="BK110"/>
  <c r="BK100"/>
  <c i="4" r="J214"/>
  <c r="BK190"/>
  <c r="J172"/>
  <c r="BK152"/>
  <c r="BK99"/>
  <c i="3" r="BK486"/>
  <c r="BK453"/>
  <c r="J437"/>
  <c r="J411"/>
  <c r="BK395"/>
  <c r="J366"/>
  <c r="BK321"/>
  <c r="J288"/>
  <c r="BK278"/>
  <c r="BK270"/>
  <c r="J255"/>
  <c r="J243"/>
  <c r="BK233"/>
  <c r="J184"/>
  <c r="BK156"/>
  <c r="BK116"/>
  <c r="BK98"/>
  <c i="2" r="BK531"/>
  <c r="J516"/>
  <c r="BK502"/>
  <c r="BK492"/>
  <c r="J481"/>
  <c r="BK468"/>
  <c r="BK452"/>
  <c r="J436"/>
  <c r="J421"/>
  <c r="BK407"/>
  <c r="BK391"/>
  <c r="BK381"/>
  <c r="J366"/>
  <c r="J349"/>
  <c r="J343"/>
  <c r="BK337"/>
  <c r="BK331"/>
  <c r="J324"/>
  <c r="J316"/>
  <c r="BK310"/>
  <c r="BK304"/>
  <c r="BK298"/>
  <c r="J291"/>
  <c r="J280"/>
  <c r="BK270"/>
  <c r="BK264"/>
  <c r="BK254"/>
  <c r="J244"/>
  <c r="J230"/>
  <c r="J219"/>
  <c r="J210"/>
  <c r="BK199"/>
  <c r="BK191"/>
  <c r="J180"/>
  <c r="J170"/>
  <c r="BK159"/>
  <c r="J147"/>
  <c r="J139"/>
  <c r="BK113"/>
  <c r="J99"/>
  <c i="7" r="BK114"/>
  <c r="BK108"/>
  <c r="J102"/>
  <c i="6" r="BK106"/>
  <c r="BK93"/>
  <c i="5" r="J192"/>
  <c r="BK170"/>
  <c r="J164"/>
  <c r="BK147"/>
  <c r="BK122"/>
  <c r="J112"/>
  <c r="BK108"/>
  <c r="J100"/>
  <c r="J95"/>
  <c i="4" r="BK239"/>
  <c r="BK214"/>
  <c r="BK194"/>
  <c r="J163"/>
  <c r="J137"/>
  <c r="BK110"/>
  <c i="3" r="J549"/>
  <c r="BK541"/>
  <c r="BK519"/>
  <c r="BK494"/>
  <c r="J472"/>
  <c r="BK442"/>
  <c r="BK421"/>
  <c r="BK411"/>
  <c r="BK390"/>
  <c r="BK363"/>
  <c r="BK332"/>
  <c r="J309"/>
  <c r="BK298"/>
  <c r="BK286"/>
  <c r="J282"/>
  <c r="J268"/>
  <c r="BK263"/>
  <c r="BK258"/>
  <c r="J249"/>
  <c r="BK241"/>
  <c r="J231"/>
  <c r="J218"/>
  <c r="BK195"/>
  <c r="BK184"/>
  <c r="J173"/>
  <c r="BK159"/>
  <c r="BK137"/>
  <c r="J124"/>
  <c r="J113"/>
  <c i="2" r="BK560"/>
  <c r="J555"/>
  <c r="J552"/>
  <c i="7" r="J97"/>
  <c i="6" r="BK102"/>
  <c r="J91"/>
  <c i="5" r="J186"/>
  <c r="BK172"/>
  <c r="J154"/>
  <c r="J150"/>
  <c r="J138"/>
  <c r="J124"/>
  <c r="BK106"/>
  <c r="BK95"/>
  <c r="BK90"/>
  <c i="4" r="J226"/>
  <c r="BK184"/>
  <c r="BK144"/>
  <c r="BK129"/>
  <c i="3" r="BK529"/>
  <c r="J507"/>
  <c r="BK490"/>
  <c r="J453"/>
  <c r="BK437"/>
  <c r="J421"/>
  <c r="J402"/>
  <c r="BK381"/>
  <c r="BK336"/>
  <c r="J314"/>
  <c r="J291"/>
  <c r="J278"/>
  <c r="BK272"/>
  <c r="J270"/>
  <c r="J261"/>
  <c r="J241"/>
  <c r="BK237"/>
  <c r="J221"/>
  <c r="J200"/>
  <c r="BK177"/>
  <c r="BK163"/>
  <c r="J161"/>
  <c r="J144"/>
  <c r="J133"/>
  <c r="J106"/>
  <c i="2" r="BK540"/>
  <c r="J522"/>
  <c r="J512"/>
  <c r="J502"/>
  <c r="J492"/>
  <c r="J485"/>
  <c r="J472"/>
  <c r="J458"/>
  <c r="J444"/>
  <c r="BK436"/>
  <c r="BK426"/>
  <c r="J415"/>
  <c r="J402"/>
  <c r="BK387"/>
  <c r="J381"/>
  <c r="J371"/>
  <c r="J358"/>
  <c r="BK349"/>
  <c r="BK343"/>
  <c r="J337"/>
  <c r="J329"/>
  <c r="BK324"/>
  <c r="J319"/>
  <c r="J310"/>
  <c r="J304"/>
  <c r="J298"/>
  <c r="BK284"/>
  <c r="BK273"/>
  <c r="J264"/>
  <c r="J257"/>
  <c r="BK244"/>
  <c r="BK233"/>
  <c r="BK223"/>
  <c r="BK210"/>
  <c r="J191"/>
  <c r="BK180"/>
  <c r="BK170"/>
  <c r="J159"/>
  <c r="BK147"/>
  <c r="J132"/>
  <c r="BK103"/>
  <c i="7" r="BK97"/>
  <c i="6" r="J110"/>
  <c r="J100"/>
  <c r="BK89"/>
  <c i="5" r="J183"/>
  <c r="BK174"/>
  <c r="BK162"/>
  <c r="BK156"/>
  <c r="J147"/>
  <c r="J130"/>
  <c r="BK120"/>
  <c i="4" r="J232"/>
  <c r="J187"/>
  <c r="BK166"/>
  <c r="BK148"/>
  <c r="J110"/>
  <c i="3" r="J298"/>
  <c i="2" r="BK132"/>
  <c r="BK107"/>
  <c i="3" l="1" r="T105"/>
  <c r="R123"/>
  <c r="T172"/>
  <c r="BK204"/>
  <c r="J204"/>
  <c r="J68"/>
  <c r="BK227"/>
  <c r="J227"/>
  <c r="J69"/>
  <c r="R290"/>
  <c r="P418"/>
  <c r="R471"/>
  <c r="R510"/>
  <c r="P518"/>
  <c r="P544"/>
  <c i="4" r="R103"/>
  <c r="R159"/>
  <c r="R183"/>
  <c r="P202"/>
  <c r="P209"/>
  <c r="P217"/>
  <c i="5" r="R89"/>
  <c r="R88"/>
  <c r="R87"/>
  <c i="6" r="R88"/>
  <c r="BK97"/>
  <c r="J97"/>
  <c r="J65"/>
  <c i="2" r="BK98"/>
  <c r="T98"/>
  <c r="R127"/>
  <c r="P156"/>
  <c r="BK214"/>
  <c r="J214"/>
  <c r="J64"/>
  <c r="P214"/>
  <c r="P260"/>
  <c r="T260"/>
  <c r="P279"/>
  <c r="T279"/>
  <c r="R301"/>
  <c r="P353"/>
  <c r="BK461"/>
  <c r="J461"/>
  <c r="J72"/>
  <c r="P461"/>
  <c r="BK501"/>
  <c r="J501"/>
  <c r="J73"/>
  <c r="T501"/>
  <c r="R511"/>
  <c r="T511"/>
  <c r="T521"/>
  <c r="P539"/>
  <c i="3" r="P105"/>
  <c r="P123"/>
  <c r="P172"/>
  <c r="P204"/>
  <c r="R227"/>
  <c r="BK290"/>
  <c r="J290"/>
  <c r="J70"/>
  <c r="BK418"/>
  <c r="J418"/>
  <c r="J71"/>
  <c r="BK471"/>
  <c r="J471"/>
  <c r="J72"/>
  <c r="BK510"/>
  <c r="J510"/>
  <c r="J73"/>
  <c r="BK518"/>
  <c r="J518"/>
  <c r="J74"/>
  <c r="BK544"/>
  <c r="J544"/>
  <c r="J75"/>
  <c i="4" r="T103"/>
  <c r="T159"/>
  <c r="T183"/>
  <c r="T202"/>
  <c r="BK217"/>
  <c r="J217"/>
  <c r="J73"/>
  <c i="5" r="T89"/>
  <c r="T88"/>
  <c r="T87"/>
  <c i="6" r="BK88"/>
  <c r="BK87"/>
  <c r="J87"/>
  <c r="J63"/>
  <c r="T97"/>
  <c i="2" r="R98"/>
  <c r="P127"/>
  <c r="T127"/>
  <c r="R156"/>
  <c r="T214"/>
  <c r="BK253"/>
  <c r="J253"/>
  <c r="J67"/>
  <c r="R253"/>
  <c r="T253"/>
  <c r="R260"/>
  <c r="R279"/>
  <c r="P301"/>
  <c r="T301"/>
  <c r="R353"/>
  <c r="T461"/>
  <c r="R501"/>
  <c r="P511"/>
  <c r="BK521"/>
  <c r="J521"/>
  <c r="J75"/>
  <c r="R521"/>
  <c r="R539"/>
  <c i="3" r="T123"/>
  <c r="R172"/>
  <c r="P227"/>
  <c r="P290"/>
  <c r="R418"/>
  <c r="P471"/>
  <c r="P510"/>
  <c r="R518"/>
  <c r="R544"/>
  <c i="4" r="P103"/>
  <c r="P159"/>
  <c r="P183"/>
  <c r="R202"/>
  <c r="R209"/>
  <c r="R217"/>
  <c i="5" r="BK89"/>
  <c r="J89"/>
  <c r="J65"/>
  <c i="6" r="T88"/>
  <c r="T87"/>
  <c r="P97"/>
  <c i="2" r="P98"/>
  <c r="P97"/>
  <c r="BK127"/>
  <c r="J127"/>
  <c r="J62"/>
  <c r="BK156"/>
  <c r="J156"/>
  <c r="J63"/>
  <c r="T156"/>
  <c r="R214"/>
  <c r="P253"/>
  <c r="BK260"/>
  <c r="J260"/>
  <c r="J68"/>
  <c r="BK279"/>
  <c r="J279"/>
  <c r="J69"/>
  <c r="BK301"/>
  <c r="J301"/>
  <c r="J70"/>
  <c r="BK353"/>
  <c r="J353"/>
  <c r="J71"/>
  <c r="T353"/>
  <c r="R461"/>
  <c r="P501"/>
  <c r="BK511"/>
  <c r="J511"/>
  <c r="J74"/>
  <c r="P521"/>
  <c r="BK539"/>
  <c r="J539"/>
  <c r="J76"/>
  <c r="T539"/>
  <c i="3" r="BK105"/>
  <c r="J105"/>
  <c r="J62"/>
  <c r="R105"/>
  <c r="R96"/>
  <c r="BK123"/>
  <c r="J123"/>
  <c r="J64"/>
  <c r="BK172"/>
  <c r="J172"/>
  <c r="J65"/>
  <c r="R204"/>
  <c r="R203"/>
  <c r="T204"/>
  <c r="T227"/>
  <c r="T290"/>
  <c r="T418"/>
  <c r="T471"/>
  <c r="T510"/>
  <c r="T518"/>
  <c r="T544"/>
  <c i="4" r="BK103"/>
  <c r="J103"/>
  <c r="J66"/>
  <c r="BK159"/>
  <c r="J159"/>
  <c r="J67"/>
  <c r="BK183"/>
  <c r="J183"/>
  <c r="J68"/>
  <c r="BK202"/>
  <c r="BK209"/>
  <c r="J209"/>
  <c r="J72"/>
  <c r="T209"/>
  <c r="T217"/>
  <c i="5" r="P89"/>
  <c r="P88"/>
  <c r="P87"/>
  <c i="1" r="AU59"/>
  <c i="6" r="P88"/>
  <c r="P87"/>
  <c i="1" r="AU60"/>
  <c i="6" r="R97"/>
  <c i="7" r="BK90"/>
  <c r="J90"/>
  <c r="J64"/>
  <c r="P90"/>
  <c r="R90"/>
  <c r="T90"/>
  <c r="BK99"/>
  <c r="J99"/>
  <c r="J65"/>
  <c r="P99"/>
  <c r="R99"/>
  <c r="T99"/>
  <c r="BK107"/>
  <c r="J107"/>
  <c r="J67"/>
  <c r="P107"/>
  <c r="R107"/>
  <c r="T107"/>
  <c i="8" r="BK86"/>
  <c r="J86"/>
  <c r="J61"/>
  <c r="P86"/>
  <c r="R86"/>
  <c r="T86"/>
  <c r="BK99"/>
  <c r="J99"/>
  <c r="J63"/>
  <c r="P99"/>
  <c r="R99"/>
  <c r="T99"/>
  <c i="2" r="F55"/>
  <c r="J93"/>
  <c r="BE103"/>
  <c r="BE128"/>
  <c r="BE135"/>
  <c r="BE531"/>
  <c r="BE540"/>
  <c i="3" r="BE295"/>
  <c i="4" r="BE117"/>
  <c r="BE156"/>
  <c r="BE172"/>
  <c r="BE187"/>
  <c r="BE206"/>
  <c r="BE210"/>
  <c r="BE218"/>
  <c r="BE222"/>
  <c r="BE239"/>
  <c i="5" r="E50"/>
  <c r="J84"/>
  <c r="BE97"/>
  <c r="BE100"/>
  <c r="BE102"/>
  <c r="BE104"/>
  <c r="BE106"/>
  <c r="BE122"/>
  <c r="BE144"/>
  <c r="BE188"/>
  <c i="6" r="BE93"/>
  <c r="BE98"/>
  <c r="BE100"/>
  <c r="BE106"/>
  <c r="BE110"/>
  <c i="7" r="J56"/>
  <c r="BE91"/>
  <c r="BE116"/>
  <c i="2" r="E48"/>
  <c r="J52"/>
  <c r="J54"/>
  <c r="BE99"/>
  <c r="BE113"/>
  <c r="BE117"/>
  <c r="BE132"/>
  <c r="BE139"/>
  <c r="BE143"/>
  <c r="BE159"/>
  <c r="BE167"/>
  <c r="BE170"/>
  <c r="BE178"/>
  <c r="BE182"/>
  <c r="BE191"/>
  <c r="BE194"/>
  <c r="BE199"/>
  <c r="BE206"/>
  <c r="BE215"/>
  <c r="BE219"/>
  <c r="BE226"/>
  <c r="BE230"/>
  <c r="BE237"/>
  <c r="BE240"/>
  <c r="BE244"/>
  <c r="BE254"/>
  <c r="BE264"/>
  <c r="BE267"/>
  <c r="BE270"/>
  <c r="BE276"/>
  <c r="BE280"/>
  <c r="BE284"/>
  <c r="BE291"/>
  <c r="BE298"/>
  <c r="BE302"/>
  <c r="BE310"/>
  <c r="BE313"/>
  <c r="BE319"/>
  <c r="BE322"/>
  <c r="BE329"/>
  <c r="BE335"/>
  <c r="BE337"/>
  <c r="BE341"/>
  <c r="BE343"/>
  <c r="BE345"/>
  <c r="BE347"/>
  <c r="BE349"/>
  <c r="BE362"/>
  <c r="BE371"/>
  <c r="BE383"/>
  <c r="BE391"/>
  <c r="BE407"/>
  <c r="BE415"/>
  <c r="BE421"/>
  <c r="BE426"/>
  <c r="BE433"/>
  <c r="BE444"/>
  <c r="BE452"/>
  <c r="BE468"/>
  <c r="BE476"/>
  <c r="BE492"/>
  <c r="BE498"/>
  <c r="BE502"/>
  <c r="BE508"/>
  <c r="BE512"/>
  <c r="BE518"/>
  <c r="BE536"/>
  <c r="BK248"/>
  <c r="J248"/>
  <c r="J65"/>
  <c i="3" r="J91"/>
  <c r="BE126"/>
  <c r="BE137"/>
  <c r="BE148"/>
  <c r="BE159"/>
  <c r="BE161"/>
  <c r="BE168"/>
  <c r="BE173"/>
  <c r="BE184"/>
  <c r="BE188"/>
  <c r="BE205"/>
  <c r="BE224"/>
  <c r="BE235"/>
  <c r="BE265"/>
  <c r="BE270"/>
  <c r="BE274"/>
  <c r="BE280"/>
  <c r="BE282"/>
  <c r="BE305"/>
  <c r="BE345"/>
  <c r="BE415"/>
  <c r="BE423"/>
  <c r="BE430"/>
  <c r="BE442"/>
  <c r="BE453"/>
  <c r="BE472"/>
  <c r="BE486"/>
  <c r="BE490"/>
  <c r="BE494"/>
  <c r="BK97"/>
  <c i="4" r="E50"/>
  <c r="J58"/>
  <c r="J59"/>
  <c r="J90"/>
  <c r="BE99"/>
  <c r="BE110"/>
  <c r="BE126"/>
  <c r="BE129"/>
  <c r="BE148"/>
  <c r="BE163"/>
  <c r="BE194"/>
  <c r="BK98"/>
  <c r="BK238"/>
  <c r="J238"/>
  <c r="J74"/>
  <c i="5" r="J56"/>
  <c r="BE110"/>
  <c r="BE115"/>
  <c r="BE126"/>
  <c r="BE138"/>
  <c r="BE141"/>
  <c r="BE150"/>
  <c r="BE152"/>
  <c r="BE158"/>
  <c r="BE181"/>
  <c r="BE190"/>
  <c r="BE192"/>
  <c i="6" r="E50"/>
  <c r="J56"/>
  <c r="F59"/>
  <c r="BE108"/>
  <c i="7" r="E50"/>
  <c r="F59"/>
  <c r="J86"/>
  <c i="2" r="BE522"/>
  <c r="BE526"/>
  <c r="BE545"/>
  <c r="BE547"/>
  <c r="BE550"/>
  <c r="BE552"/>
  <c r="BE555"/>
  <c r="BE560"/>
  <c i="3" r="E48"/>
  <c r="J52"/>
  <c r="J55"/>
  <c r="BE98"/>
  <c r="BE113"/>
  <c r="BE124"/>
  <c r="BE133"/>
  <c r="BE144"/>
  <c r="BE156"/>
  <c r="BE163"/>
  <c r="BE200"/>
  <c r="BE228"/>
  <c r="BE231"/>
  <c r="BE243"/>
  <c r="BE246"/>
  <c r="BE249"/>
  <c r="BE255"/>
  <c r="BE261"/>
  <c r="BE276"/>
  <c r="BE284"/>
  <c r="BE291"/>
  <c r="BE314"/>
  <c r="BE318"/>
  <c r="BE321"/>
  <c r="BE332"/>
  <c r="BE363"/>
  <c r="BE381"/>
  <c r="BE395"/>
  <c r="BE397"/>
  <c r="BE402"/>
  <c r="BE411"/>
  <c r="BE419"/>
  <c r="BE437"/>
  <c r="BE463"/>
  <c r="BE519"/>
  <c r="BE541"/>
  <c r="BE545"/>
  <c r="BE549"/>
  <c r="BK118"/>
  <c r="J118"/>
  <c r="J63"/>
  <c i="4" r="BE123"/>
  <c r="BE144"/>
  <c r="BE152"/>
  <c r="BE184"/>
  <c r="BE190"/>
  <c r="BE198"/>
  <c i="5" r="F59"/>
  <c r="BE108"/>
  <c r="BE124"/>
  <c r="BE128"/>
  <c r="BE130"/>
  <c r="BE132"/>
  <c r="BE135"/>
  <c r="BE147"/>
  <c r="BE154"/>
  <c r="BE156"/>
  <c r="BE162"/>
  <c r="BE172"/>
  <c r="BE176"/>
  <c r="BE178"/>
  <c i="7" r="BE93"/>
  <c r="BE95"/>
  <c r="BE97"/>
  <c r="BE102"/>
  <c r="BE110"/>
  <c r="BE112"/>
  <c r="BE114"/>
  <c i="2" r="BE107"/>
  <c r="BE123"/>
  <c r="BE147"/>
  <c r="BE152"/>
  <c r="BE157"/>
  <c r="BE163"/>
  <c r="BE174"/>
  <c r="BE180"/>
  <c r="BE187"/>
  <c r="BE196"/>
  <c r="BE202"/>
  <c r="BE210"/>
  <c r="BE223"/>
  <c r="BE233"/>
  <c r="BE249"/>
  <c r="BE257"/>
  <c r="BE261"/>
  <c r="BE273"/>
  <c r="BE287"/>
  <c r="BE294"/>
  <c r="BE304"/>
  <c r="BE307"/>
  <c r="BE316"/>
  <c r="BE324"/>
  <c r="BE326"/>
  <c r="BE331"/>
  <c r="BE333"/>
  <c r="BE339"/>
  <c r="BE351"/>
  <c r="BE354"/>
  <c r="BE358"/>
  <c r="BE366"/>
  <c r="BE375"/>
  <c r="BE379"/>
  <c r="BE381"/>
  <c r="BE387"/>
  <c r="BE396"/>
  <c r="BE402"/>
  <c r="BE411"/>
  <c r="BE430"/>
  <c r="BE436"/>
  <c r="BE440"/>
  <c r="BE449"/>
  <c r="BE458"/>
  <c r="BE462"/>
  <c r="BE472"/>
  <c r="BE481"/>
  <c r="BE485"/>
  <c r="BE488"/>
  <c r="BE496"/>
  <c r="BE506"/>
  <c r="BE516"/>
  <c i="3" r="F55"/>
  <c r="BE106"/>
  <c r="BE116"/>
  <c r="BE119"/>
  <c r="BE140"/>
  <c r="BE152"/>
  <c r="BE177"/>
  <c r="BE181"/>
  <c r="BE191"/>
  <c r="BE195"/>
  <c r="BE218"/>
  <c r="BE221"/>
  <c r="BE233"/>
  <c r="BE237"/>
  <c r="BE239"/>
  <c r="BE241"/>
  <c r="BE252"/>
  <c r="BE258"/>
  <c r="BE263"/>
  <c r="BE268"/>
  <c r="BE272"/>
  <c r="BE278"/>
  <c r="BE286"/>
  <c r="BE288"/>
  <c r="BE298"/>
  <c r="BE302"/>
  <c r="BE309"/>
  <c r="BE312"/>
  <c r="BE336"/>
  <c r="BE349"/>
  <c r="BE366"/>
  <c r="BE390"/>
  <c r="BE408"/>
  <c r="BE421"/>
  <c r="BE448"/>
  <c r="BE458"/>
  <c r="BE468"/>
  <c r="BE507"/>
  <c r="BE511"/>
  <c r="BE515"/>
  <c r="BE529"/>
  <c r="BK199"/>
  <c r="J199"/>
  <c r="J66"/>
  <c i="4" r="F59"/>
  <c r="BE104"/>
  <c r="BE107"/>
  <c r="BE137"/>
  <c r="BE160"/>
  <c r="BE166"/>
  <c r="BE179"/>
  <c r="BE203"/>
  <c r="BE214"/>
  <c r="BE226"/>
  <c r="BE232"/>
  <c r="BK197"/>
  <c r="J197"/>
  <c r="J69"/>
  <c i="5" r="BE90"/>
  <c r="BE92"/>
  <c r="BE95"/>
  <c r="BE112"/>
  <c r="BE118"/>
  <c r="BE120"/>
  <c r="BE160"/>
  <c r="BE164"/>
  <c r="BE166"/>
  <c r="BE168"/>
  <c r="BE170"/>
  <c r="BE174"/>
  <c r="BE183"/>
  <c r="BE186"/>
  <c i="6" r="J59"/>
  <c r="BE89"/>
  <c r="BE91"/>
  <c r="BE95"/>
  <c r="BE102"/>
  <c r="BE104"/>
  <c i="7" r="BE100"/>
  <c r="BE105"/>
  <c r="BE108"/>
  <c r="BE118"/>
  <c r="BE120"/>
  <c r="BE122"/>
  <c r="BK104"/>
  <c r="J104"/>
  <c r="J66"/>
  <c i="8" r="E48"/>
  <c r="J52"/>
  <c r="J54"/>
  <c r="F55"/>
  <c r="J55"/>
  <c r="BE87"/>
  <c r="BE90"/>
  <c r="BE93"/>
  <c r="BE97"/>
  <c r="BE100"/>
  <c r="BE103"/>
  <c r="BE106"/>
  <c r="BK96"/>
  <c r="J96"/>
  <c r="J62"/>
  <c r="BK105"/>
  <c r="J105"/>
  <c r="J64"/>
  <c i="6" r="F38"/>
  <c i="1" r="BC60"/>
  <c i="3" r="F36"/>
  <c i="1" r="BC56"/>
  <c i="4" r="F36"/>
  <c i="1" r="BA58"/>
  <c i="3" r="F34"/>
  <c i="1" r="BA56"/>
  <c i="6" r="F39"/>
  <c i="1" r="BD60"/>
  <c i="7" r="J36"/>
  <c i="1" r="AW61"/>
  <c i="8" r="F34"/>
  <c i="1" r="BA62"/>
  <c i="2" r="F36"/>
  <c i="1" r="BC55"/>
  <c i="7" r="F37"/>
  <c i="1" r="BB61"/>
  <c i="8" r="J34"/>
  <c i="1" r="AW62"/>
  <c i="6" r="F37"/>
  <c i="1" r="BB60"/>
  <c i="3" r="F35"/>
  <c i="1" r="BB56"/>
  <c i="7" r="F36"/>
  <c i="1" r="BA61"/>
  <c i="7" r="F39"/>
  <c i="1" r="BD61"/>
  <c i="8" r="F35"/>
  <c i="1" r="BB62"/>
  <c r="AS54"/>
  <c i="3" r="J34"/>
  <c i="1" r="AW56"/>
  <c i="4" r="F39"/>
  <c i="1" r="BD58"/>
  <c i="6" r="F36"/>
  <c i="1" r="BA60"/>
  <c i="7" r="F38"/>
  <c i="1" r="BC61"/>
  <c i="8" r="F36"/>
  <c i="1" r="BC62"/>
  <c i="4" r="J36"/>
  <c i="1" r="AW58"/>
  <c i="4" r="F38"/>
  <c i="1" r="BC58"/>
  <c i="5" r="F38"/>
  <c i="1" r="BC59"/>
  <c i="5" r="J36"/>
  <c i="1" r="AW59"/>
  <c i="5" r="F36"/>
  <c i="1" r="BA59"/>
  <c i="6" r="J36"/>
  <c i="1" r="AW60"/>
  <c i="2" r="F34"/>
  <c i="1" r="BA55"/>
  <c i="3" r="F37"/>
  <c i="1" r="BD56"/>
  <c i="2" r="J34"/>
  <c i="1" r="AW55"/>
  <c i="5" r="F37"/>
  <c i="1" r="BB59"/>
  <c i="2" r="F37"/>
  <c i="1" r="BD55"/>
  <c i="5" r="F39"/>
  <c i="1" r="BD59"/>
  <c i="8" r="F37"/>
  <c i="1" r="BD62"/>
  <c i="2" r="F35"/>
  <c i="1" r="BB55"/>
  <c i="4" r="F37"/>
  <c i="1" r="BB58"/>
  <c i="3" l="1" r="P96"/>
  <c r="R95"/>
  <c i="4" r="T97"/>
  <c r="P97"/>
  <c r="R97"/>
  <c i="3" r="T96"/>
  <c i="4" r="BK97"/>
  <c i="8" r="R85"/>
  <c r="R84"/>
  <c i="7" r="T89"/>
  <c i="2" r="P252"/>
  <c r="P96"/>
  <c i="1" r="AU55"/>
  <c i="4" r="R201"/>
  <c r="R96"/>
  <c i="2" r="T97"/>
  <c i="8" r="T85"/>
  <c r="T84"/>
  <c i="7" r="P89"/>
  <c i="1" r="AU61"/>
  <c i="4" r="BK201"/>
  <c r="J201"/>
  <c r="J70"/>
  <c i="3" r="T203"/>
  <c r="T95"/>
  <c i="2" r="R252"/>
  <c i="3" r="P203"/>
  <c r="P95"/>
  <c i="1" r="AU56"/>
  <c i="2" r="BK97"/>
  <c r="J97"/>
  <c r="J60"/>
  <c i="3" r="BK96"/>
  <c i="8" r="P85"/>
  <c r="P84"/>
  <c i="1" r="AU62"/>
  <c i="7" r="R89"/>
  <c i="2" r="T252"/>
  <c r="R97"/>
  <c r="R96"/>
  <c i="4" r="T201"/>
  <c r="T96"/>
  <c i="6" r="R87"/>
  <c i="4" r="P201"/>
  <c r="P96"/>
  <c i="1" r="AU58"/>
  <c i="3" r="J97"/>
  <c r="J61"/>
  <c i="5" r="BK88"/>
  <c r="J88"/>
  <c r="J64"/>
  <c i="2" r="J98"/>
  <c r="J61"/>
  <c r="BK252"/>
  <c r="J252"/>
  <c r="J66"/>
  <c i="4" r="J98"/>
  <c r="J65"/>
  <c r="J202"/>
  <c r="J71"/>
  <c i="6" r="J88"/>
  <c r="J64"/>
  <c i="3" r="BK203"/>
  <c r="J203"/>
  <c r="J67"/>
  <c i="7" r="BK89"/>
  <c r="J89"/>
  <c r="J63"/>
  <c i="8" r="BK85"/>
  <c r="J85"/>
  <c r="J60"/>
  <c i="1" r="BC57"/>
  <c r="AY57"/>
  <c i="3" r="J33"/>
  <c i="1" r="AV56"/>
  <c r="AT56"/>
  <c i="2" r="F33"/>
  <c i="1" r="AZ55"/>
  <c r="BA57"/>
  <c r="AW57"/>
  <c r="BB57"/>
  <c r="AX57"/>
  <c i="5" r="F35"/>
  <c i="1" r="AZ59"/>
  <c r="BD57"/>
  <c i="6" r="J35"/>
  <c i="1" r="AV60"/>
  <c r="AT60"/>
  <c i="2" r="J33"/>
  <c i="1" r="AV55"/>
  <c r="AT55"/>
  <c i="6" r="J32"/>
  <c i="1" r="AG60"/>
  <c i="5" r="J35"/>
  <c i="1" r="AV59"/>
  <c r="AT59"/>
  <c i="8" r="F33"/>
  <c i="1" r="AZ62"/>
  <c i="4" r="J35"/>
  <c i="1" r="AV58"/>
  <c r="AT58"/>
  <c i="7" r="F35"/>
  <c i="1" r="AZ61"/>
  <c i="7" r="J35"/>
  <c i="1" r="AV61"/>
  <c r="AT61"/>
  <c i="3" r="F33"/>
  <c i="1" r="AZ56"/>
  <c i="6" r="F35"/>
  <c i="1" r="AZ60"/>
  <c i="4" r="F35"/>
  <c i="1" r="AZ58"/>
  <c i="8" r="J33"/>
  <c i="1" r="AV62"/>
  <c r="AT62"/>
  <c i="3" l="1" r="BK95"/>
  <c r="J95"/>
  <c r="J59"/>
  <c i="4" r="BK96"/>
  <c r="J96"/>
  <c i="2" r="T96"/>
  <c i="6" r="J41"/>
  <c i="2" r="BK96"/>
  <c r="J96"/>
  <c r="J59"/>
  <c i="3" r="J96"/>
  <c r="J60"/>
  <c i="4" r="J97"/>
  <c r="J64"/>
  <c i="5" r="BK87"/>
  <c r="J87"/>
  <c r="J63"/>
  <c i="8" r="BK84"/>
  <c r="J84"/>
  <c r="J59"/>
  <c i="1" r="AN60"/>
  <c r="BD54"/>
  <c r="W33"/>
  <c r="BB54"/>
  <c r="W31"/>
  <c i="7" r="J32"/>
  <c i="1" r="AG61"/>
  <c r="AN61"/>
  <c r="BC54"/>
  <c r="W32"/>
  <c r="BA54"/>
  <c r="W30"/>
  <c r="AZ57"/>
  <c r="AV57"/>
  <c r="AT57"/>
  <c r="AU57"/>
  <c i="4" r="J32"/>
  <c i="1" r="AG58"/>
  <c r="AN58"/>
  <c i="7" l="1" r="J41"/>
  <c i="4" r="J63"/>
  <c r="J41"/>
  <c i="1" r="AU54"/>
  <c i="5" r="J32"/>
  <c i="1" r="AG59"/>
  <c r="AN59"/>
  <c r="AY54"/>
  <c i="2" r="J30"/>
  <c i="1" r="AG55"/>
  <c r="AZ54"/>
  <c r="AV54"/>
  <c r="AK29"/>
  <c r="AX54"/>
  <c i="8" r="J30"/>
  <c i="1" r="AG62"/>
  <c r="AN62"/>
  <c r="AW54"/>
  <c r="AK30"/>
  <c i="3" r="J30"/>
  <c i="1" r="AG56"/>
  <c r="AN56"/>
  <c l="1" r="AN55"/>
  <c i="2" r="J39"/>
  <c i="3" r="J39"/>
  <c i="5" r="J41"/>
  <c i="8" r="J39"/>
  <c i="1" r="AT54"/>
  <c r="W29"/>
  <c r="AG57"/>
  <c r="AN57"/>
  <c l="1" r="AG54"/>
  <c r="AK26"/>
  <c r="AK35"/>
  <c l="1" r="AN54"/>
</calcChain>
</file>

<file path=xl/sharedStrings.xml><?xml version="1.0" encoding="utf-8"?>
<sst xmlns="http://schemas.openxmlformats.org/spreadsheetml/2006/main">
  <si>
    <t>Export Komplet</t>
  </si>
  <si>
    <t>VZ</t>
  </si>
  <si>
    <t>2.0</t>
  </si>
  <si>
    <t>ZAMOK</t>
  </si>
  <si>
    <t>False</t>
  </si>
  <si>
    <t>{f8f0cca7-07ad-4f16-b34d-79569d3b5c38}</t>
  </si>
  <si>
    <t>0,01</t>
  </si>
  <si>
    <t>21</t>
  </si>
  <si>
    <t>15</t>
  </si>
  <si>
    <t>REKAPITULACE STAVBY</t>
  </si>
  <si>
    <t xml:space="preserve">v ---  níže se nacházejí doplnkové a pomocné údaje k sestavám  --- v</t>
  </si>
  <si>
    <t>Návod na vyplnění</t>
  </si>
  <si>
    <t>0,001</t>
  </si>
  <si>
    <t>Kód:</t>
  </si>
  <si>
    <t>2102P</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</si>
  <si>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</si>
  <si>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</si>
  <si>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Chebský hrad obnova - 3. etapa</t>
  </si>
  <si>
    <t>KSO:</t>
  </si>
  <si>
    <t/>
  </si>
  <si>
    <t>CC-CZ:</t>
  </si>
  <si>
    <t>Místo:</t>
  </si>
  <si>
    <t>Cheb</t>
  </si>
  <si>
    <t>Datum:</t>
  </si>
  <si>
    <t>7. 1. 2021</t>
  </si>
  <si>
    <t>Zadavatel:</t>
  </si>
  <si>
    <t>IČ:</t>
  </si>
  <si>
    <t>město Cheb</t>
  </si>
  <si>
    <t>DIČ:</t>
  </si>
  <si>
    <t>Uchazeč:</t>
  </si>
  <si>
    <t>Vyplň údaj</t>
  </si>
  <si>
    <t>Projektant:</t>
  </si>
  <si>
    <t xml:space="preserve"> </t>
  </si>
  <si>
    <t>Zpracovatel:</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</si>
  <si>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</si>
  <si>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</si>
  <si>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</si>
  <si>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</si>
  <si>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</si>
  <si>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</si>
  <si>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</si>
  <si>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</si>
  <si>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</si>
  <si>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</si>
  <si>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</si>
  <si>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</si>
  <si>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</si>
  <si>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</si>
  <si>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</si>
  <si>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</si>
  <si>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</si>
  <si>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</si>
  <si>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</si>
  <si>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</si>
  <si>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</si>
  <si>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</si>
  <si>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</si>
  <si>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</si>
  <si>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</si>
  <si>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</si>
  <si>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</si>
  <si>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</si>
  <si>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</si>
  <si>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</si>
  <si>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</si>
  <si>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</si>
  <si>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</si>
  <si>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</si>
  <si>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</si>
  <si>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</si>
  <si>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</si>
  <si>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</si>
  <si>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</si>
  <si>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</si>
  <si>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</si>
  <si>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</si>
  <si>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</si>
  <si>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SO 01 A - JV kasemata - nové zastřešení</t>
  </si>
  <si>
    <t>STA</t>
  </si>
  <si>
    <t>1</t>
  </si>
  <si>
    <t>{05b2e999-527b-491c-8853-da768493f2f1}</t>
  </si>
  <si>
    <t>2</t>
  </si>
  <si>
    <t>03</t>
  </si>
  <si>
    <t>SO 03 C - JV bastion - nové zastřešení</t>
  </si>
  <si>
    <t>{32a1bbc2-f4c8-44d8-bd66-cb2e8c380a6d}</t>
  </si>
  <si>
    <t>04</t>
  </si>
  <si>
    <t xml:space="preserve">SO 04 D - JV bastion - úprava projektu výstavní síně </t>
  </si>
  <si>
    <t>{08621b0e-d4ba-4282-98c9-99d16759c15e}</t>
  </si>
  <si>
    <t>04.1</t>
  </si>
  <si>
    <t xml:space="preserve">D - stavební část </t>
  </si>
  <si>
    <t>Soupis</t>
  </si>
  <si>
    <t>{1dbe0521-366e-4e45-b607-a73fd94e747d}</t>
  </si>
  <si>
    <t>04.2</t>
  </si>
  <si>
    <t>D - silnoproud</t>
  </si>
  <si>
    <t>{de2d1e72-1bca-41b1-a38c-895d9ce5c762}</t>
  </si>
  <si>
    <t>801 47 12</t>
  </si>
  <si>
    <t>04.3</t>
  </si>
  <si>
    <t>D - slaboproud EZS</t>
  </si>
  <si>
    <t>{e3e4584f-b084-42ab-88ae-4fbb05362a8b}</t>
  </si>
  <si>
    <t>04.4</t>
  </si>
  <si>
    <t xml:space="preserve">D - slaboproud EPS </t>
  </si>
  <si>
    <t>{7a4dd9b8-33b4-4c60-88c7-84b1f1450166}</t>
  </si>
  <si>
    <t>11</t>
  </si>
  <si>
    <t>VRN - vedlejší rozpočtové náklady</t>
  </si>
  <si>
    <t>{0ac8ccc5-7cfa-44e6-b0e3-a58e1c2f91e6}</t>
  </si>
  <si>
    <t>KRYCÍ LIST SOUPISU PRACÍ</t>
  </si>
  <si>
    <t>Objekt:</t>
  </si>
  <si>
    <t>01 - SO 01 A - JV kasemata - nové zastřešení</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</si>
  <si>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</si>
  <si>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</si>
  <si>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</si>
  <si>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</si>
  <si>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</si>
  <si>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</si>
  <si>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</si>
  <si>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</si>
  <si>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</si>
  <si>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</si>
  <si>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</si>
  <si>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</si>
  <si>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</si>
  <si>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</si>
  <si>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741 - Elektroinstalace - silnoproud</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</si>
  <si>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</si>
  <si>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</si>
  <si>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</si>
  <si>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</si>
  <si>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</si>
  <si>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</si>
  <si>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</si>
  <si>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</si>
  <si>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</si>
  <si>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</si>
  <si>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</si>
  <si>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</si>
  <si>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</si>
  <si>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</si>
  <si>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</si>
  <si>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</si>
  <si>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</si>
  <si>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</si>
  <si>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</si>
  <si>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</si>
  <si>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</si>
  <si>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</si>
  <si>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</si>
  <si>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</si>
  <si>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</si>
  <si>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310901113</t>
  </si>
  <si>
    <t>Úprava líce režného zdiva prováděného bez lišt bez spárování</t>
  </si>
  <si>
    <t>m2</t>
  </si>
  <si>
    <t>CS ÚRS 2021 01</t>
  </si>
  <si>
    <t>4</t>
  </si>
  <si>
    <t>-2055866120</t>
  </si>
  <si>
    <t>PP</t>
  </si>
  <si>
    <t>Úprava líce při zdění režného zdiva bez spárování jakékoliv vazby, popř. předlohy, prováděná volně bez lišt (např. do šňůry)</t>
  </si>
  <si>
    <t>PSC</t>
  </si>
  <si>
    <t xml:space="preserve">Poznámka k souboru cen:_x000d_
1. Množství měrných jednotek se určuje jako u omítek._x000d_
</t>
  </si>
  <si>
    <t>VV</t>
  </si>
  <si>
    <t>2*(2,0*(0,9+1,5)/2+2,0*(0,3+0,8)/2-0,8*1,0) "dozdívka stěny vnitřní a vnější část</t>
  </si>
  <si>
    <t>311231126</t>
  </si>
  <si>
    <t>Zdivo nosné z cihel dl 290 mm P20 až 25 na MC 10</t>
  </si>
  <si>
    <t>m3</t>
  </si>
  <si>
    <t>1820045253</t>
  </si>
  <si>
    <t>Zdivo z cihel pálených nosné z cihel plných dl. 290 mm P 20 až 25, na maltu MC-5 nebo MC-10</t>
  </si>
  <si>
    <t xml:space="preserve">Poznámka k souboru cen:_x000d_
1. V cenách -1155 až -1159 nejsou započteny případné náklady na:_x000d_
a) úpravu líce; tyto se oceňují cenami souboru cen 310 90-11 Úprava líce při zdění režného zdiva._x000d_
b) spárování; tyto se oceňují cenami souboru cen 62. 63-10.. Spárování vnějších ploch pohledového zdiva._x000d_
2. Cenami -2014 až -2035 Zdivo z cihel lícových se oceňuje prosté vyzdění včetně spárování zdící a spárovací maltou, kotvené lícové zdivo se oceňuje cenami souboru cen 313 23-4 . Zdivo lícové obkladové._x000d_
</t>
  </si>
  <si>
    <t>0,3*(2,0*(0,9+1,5)/2+2,0*(0,3+0,8)/2-0,8*1,0) "dozdívka východní stěny</t>
  </si>
  <si>
    <t>311232014-1</t>
  </si>
  <si>
    <t>Zdivo nosné z cihel plných lícových dl 290 mm P60 na MVC včetně spárování - bez dodávky cihel</t>
  </si>
  <si>
    <t>-1584452283</t>
  </si>
  <si>
    <t>Zdivo z cihel pálených nosné z cihel lícových včetně spárování pevnosti P 60, na maltu MVC dl. 290 mm (český formát 290x140x65 mm) plných - bez dodávky cihel</t>
  </si>
  <si>
    <t>18,95*(1,0*0,45+1,0*0,3) "vnitřní atiková zídka u kamenného žlabu</t>
  </si>
  <si>
    <t>18,95*0,45*0,225 "základ pod kamenný žlab</t>
  </si>
  <si>
    <t>0,3*0,45*(3,1+2*1,3+3*3,5+3*2,5) "podezdívka vazných trámů (průměrný výška 45cm)</t>
  </si>
  <si>
    <t>314231126</t>
  </si>
  <si>
    <t>Zdivo komínů a ventilací z cihel dl 290 mm pevnosti P 20 na MC 10</t>
  </si>
  <si>
    <t>-1474268236</t>
  </si>
  <si>
    <t>Zdivo komínů a ventilací volně stojících z cihel pálených plných dl. 290 mm P 20 až P 25, na maltu MC-5 nebo MC-10</t>
  </si>
  <si>
    <t xml:space="preserve">Poznámka k souboru cen:_x000d_
1. Množství měrných jednotek se určuje v m3 objemu vyzdívky z cihel nastojato nebo naležato,objem průduchu se odečítá._x000d_
2. V cenách zdiva z cihel plných pálených a příčně děrovaných nejsou započteny náklady na:_x000d_
a) úpravu líce režného zdiva; tyto lze ocenit cenami souboru cen 310 90-11 Úprava líce při zdění režného zdiva,_x000d_
b) spárování; tyto lze ocenit cenami souboru cen 62. 63-10.. Spárování vnějších ploch._x000d_
</t>
  </si>
  <si>
    <t>0,9*0,9*4,4 "komín</t>
  </si>
  <si>
    <t>5</t>
  </si>
  <si>
    <t>316231211</t>
  </si>
  <si>
    <t>Ukončení vrstvy z cihel plných lícových dl 290 mm naplocho na MVC včetně spárování</t>
  </si>
  <si>
    <t>-1016142114</t>
  </si>
  <si>
    <t>Ukončující (nenosné - krycí) vrstvy vodorovné nebo šikmé z cihel pálených na maltu MVC nebo MC včetně spárování lícových pevnosti P 60, dl. 290 mm (český formát 290x140x65 mm) plných naplocho (tl. 65 mm)</t>
  </si>
  <si>
    <t xml:space="preserve">Poznámka k souboru cen:_x000d_
1. Ceny jsou určeny pro ukončující vrstvy vystavené přímo povětrnosti (dešti, sněhu), např. požárních příček nad střechou, ohradních zdí, plotů, nadezdívek nechráněných oplechováním obvykle ve sklonu a s přesahem proti stékání dešťové vody po zdi._x000d_
2. Množství měrných jednotek se určuje v m2 projektované plochy._x000d_
</t>
  </si>
  <si>
    <t>0,75*(7,84+8,76+0,89) "atika do dvora</t>
  </si>
  <si>
    <t>0,45*(1,11+0,9+4,27+1,685+2,44-0,6)*1/0,956 "cos 17° boční stěna</t>
  </si>
  <si>
    <t>1,0*1,0 "komínová hlava</t>
  </si>
  <si>
    <t>6</t>
  </si>
  <si>
    <t>M</t>
  </si>
  <si>
    <t>59623003-1</t>
  </si>
  <si>
    <t>cihla lícová plná český formát 290x140x65mm dle předepsaných kvalitativních parametrů</t>
  </si>
  <si>
    <t>kus</t>
  </si>
  <si>
    <t>8</t>
  </si>
  <si>
    <t>54083614</t>
  </si>
  <si>
    <t>19,331*305 "zdivo</t>
  </si>
  <si>
    <t>18,733*23 "koruna zdiva</t>
  </si>
  <si>
    <t>Úpravy povrchů, podlahy a osazování výplní</t>
  </si>
  <si>
    <t>7</t>
  </si>
  <si>
    <t>619991001-1</t>
  </si>
  <si>
    <t>Zakrytí podlah geotextilií přilepenou lepící páskou a odstranění</t>
  </si>
  <si>
    <t>-1770628621</t>
  </si>
  <si>
    <t xml:space="preserve">Poznámka k souboru cen:_x000d_
1. U ceny -1011 se množství měrných jednotek určuje v m2 rozvinuté plochy jednotlivých konstrukcí a prvků._x000d_
2. Zakrytí výplní otvorů se oceňuje příslušnými cenami souboru cen 629 99-10.. Zakrytí vnějších ploch před znečištěním._x000d_
</t>
  </si>
  <si>
    <t>142,1 "ochrana podlahy při provádění prací</t>
  </si>
  <si>
    <t>69311270</t>
  </si>
  <si>
    <t>geotextilie netkaná separační, ochranná, filtrační, drenážní PES 400g/m2</t>
  </si>
  <si>
    <t>1824087761</t>
  </si>
  <si>
    <t>142,1*1,15 'Přepočtené koeficientem množství</t>
  </si>
  <si>
    <t>9</t>
  </si>
  <si>
    <t>622631001</t>
  </si>
  <si>
    <t>Spárování spárovací maltou vnějších pohledových ploch stěn z cihel</t>
  </si>
  <si>
    <t>-702206931</t>
  </si>
  <si>
    <t>Spárování vnějších ploch pohledového zdiva z cihel, spárovací maltou stěn</t>
  </si>
  <si>
    <t xml:space="preserve">Poznámka k souboru cen:_x000d_
1. Ceny jsou určeny pro ocenění dodatečného povrchového spárování vnějších ploch pohledového zdiva spárovací maltou._x000d_
</t>
  </si>
  <si>
    <t>10</t>
  </si>
  <si>
    <t>623311121</t>
  </si>
  <si>
    <t>Vápenná omítka hladká jednovrstvá vnějších pilířů nebo sloupů nanášená ručně</t>
  </si>
  <si>
    <t>-1322805332</t>
  </si>
  <si>
    <t>Omítka vápenná vnějších ploch nanášená ručně jednovrstvá, tloušťky do 15 mm hladká pilířů nebo sloupů</t>
  </si>
  <si>
    <t xml:space="preserve">Poznámka k souboru cen:_x000d_
1. Pro ocenění nanášení omítky v tloušťce jádrové omítky přes 15 mm se použije příplatek za každých dalších i započatých 5 mm._x000d_
2. Podkladní a spojovací vrstvy se oceňují cenami souboru cen 62.13-1... této části katalogu._x000d_
</t>
  </si>
  <si>
    <t>4,4*4*0,9 "komín - celá plocha</t>
  </si>
  <si>
    <t>632452511-1</t>
  </si>
  <si>
    <t>Cementový rychletuhnoucí potěr ze suchých směsí tl 5 mm</t>
  </si>
  <si>
    <t>-573482311</t>
  </si>
  <si>
    <t>Potěr rychletuhnoucí ze suchých směsí na bázi hydraulických pojiv, tloušťky 5 mm</t>
  </si>
  <si>
    <t xml:space="preserve">Poznámka k souboru cen:_x000d_
1. V cenách jsou započteny i náklady na základní stržení povrchu potěru s urovnáním vibrační lištou nebo dřevěným hladítkem._x000d_
</t>
  </si>
  <si>
    <t xml:space="preserve">23,5 "skladba P/2 - střecha </t>
  </si>
  <si>
    <t>12</t>
  </si>
  <si>
    <t>635111115</t>
  </si>
  <si>
    <t>Násyp pod podlahy ze štěrkopísku s udusáním</t>
  </si>
  <si>
    <t>-426248703</t>
  </si>
  <si>
    <t>Násyp ze štěrkopísku, písku nebo kameniva pod podlahy s udusáním a urovnáním povrchu ze štěrkopísku</t>
  </si>
  <si>
    <t xml:space="preserve">Poznámka k souboru cen:_x000d_
1. Ceny jsou určeny pro násyp vodorovný nebo ve spádu pod podlahy, mazaniny, dlažby a pro násypy na plochých střechách._x000d_
</t>
  </si>
  <si>
    <t>P</t>
  </si>
  <si>
    <t>Poznámka k položce:_x000d_
bez dodávky materiálu</t>
  </si>
  <si>
    <t>142,1*0,15 "rovnoměrné rozprostření jílové vrstvy</t>
  </si>
  <si>
    <t>13</t>
  </si>
  <si>
    <t>636212211</t>
  </si>
  <si>
    <t>Dlažba z cihel pálených lícových dl 290 mm na MC 5 naplocho</t>
  </si>
  <si>
    <t>1283160910</t>
  </si>
  <si>
    <t>Dlažba z cihel pálených lícových se zalitím spár na celou výšku cementovou maltou pro spárování dl. 290 mm (290x140x65) do malty MC-5, kladených naplocho</t>
  </si>
  <si>
    <t xml:space="preserve">Poznámka k souboru cen:_x000d_
1. Ceny jsou určeny pro dlažbu vodorovnou nebo ve spádu do 15° od vodorovné roviny._x000d_
2. V cenách jsou započteny i náklady na provedení rigolu v dlažbě._x000d_
3. Úprava podkladu dlažby se oceňuje samostatnými cenami._x000d_
</t>
  </si>
  <si>
    <t>23,5 "skladba P/2</t>
  </si>
  <si>
    <t>Ostatní konstrukce a práce, bourání</t>
  </si>
  <si>
    <t>14</t>
  </si>
  <si>
    <t>941001R</t>
  </si>
  <si>
    <t>Výtah pro dopravu materiálu v 11m, montáž, pronájem demontáž</t>
  </si>
  <si>
    <t>kpl</t>
  </si>
  <si>
    <t>28589692</t>
  </si>
  <si>
    <t>941111112</t>
  </si>
  <si>
    <t>Montáž lešení řadového trubkového lehkého s podlahami zatížení do 200 kg/m2 š do 0,9 m v do 25 m</t>
  </si>
  <si>
    <t>-194301195</t>
  </si>
  <si>
    <t>Montáž lešení řadového trubkového lehkého pracovního s podlahami s provozním zatížením tř. 3 do 200 kg/m2 šířky tř. W06 od 0,6 do 0,9 m, výšky přes 10 do 25 m</t>
  </si>
  <si>
    <t xml:space="preserve">Poznámka k souboru cen:_x000d_
1. V ceně jsou započteny i náklady na kotvení lešení._x000d_
2. Montáž lešení řadového trubkového lehkého výšky přes 25 m se oceňuje individuálně._x000d_
3. Šířkou se rozumí půdorysná vzdálenost, měřená od vnitřního líce sloupků zábradlí k protilehlému volnému okraji podlahy nebo mezi vnitřními líci._x000d_
</t>
  </si>
  <si>
    <t xml:space="preserve">6,0*11,0 "pro výtah </t>
  </si>
  <si>
    <t>16</t>
  </si>
  <si>
    <t>941111212</t>
  </si>
  <si>
    <t>Příplatek k lešení řadovému trubkovému lehkému s podlahami š 0,9 m v 25 m za první a ZKD den použití</t>
  </si>
  <si>
    <t>-918050755</t>
  </si>
  <si>
    <t>Montáž lešení řadového trubkového lehkého pracovního s podlahami s provozním zatížením tř. 3 do 200 kg/m2 Příplatek za první a každý další den použití lešení k ceně -1112</t>
  </si>
  <si>
    <t>66*240 'Přepočtené koeficientem množství</t>
  </si>
  <si>
    <t>17</t>
  </si>
  <si>
    <t>941111812</t>
  </si>
  <si>
    <t>Demontáž lešení řadového trubkového lehkého s podlahami zatížení do 200 kg/m2 š do 0,9 m v do 25 m</t>
  </si>
  <si>
    <t>642015824</t>
  </si>
  <si>
    <t>Demontáž lešení řadového trubkového lehkého pracovního s podlahami s provozním zatížením tř. 3 do 200 kg/m2 šířky tř. W06 od 0,6 do 0,9 m, výšky přes 10 do 25 m</t>
  </si>
  <si>
    <t xml:space="preserve">Poznámka k souboru cen:_x000d_
1. Demontáž lešení řadového trubkového lehkého výšky přes 25 m se oceňuje individuálně._x000d_
</t>
  </si>
  <si>
    <t>18</t>
  </si>
  <si>
    <t>949101111</t>
  </si>
  <si>
    <t>Lešení pomocné pro objekty pozemních staveb s lešeňovou podlahou v do 1,9 m zatížení do 150 kg/m2</t>
  </si>
  <si>
    <t>2075542653</t>
  </si>
  <si>
    <t>Lešení pomocné pracovní pro objekty pozemních staveb pro zatížení do 150 kg/m2, o výšce lešeňové podlahy do 1,9 m</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</si>
  <si>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</si>
  <si>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142,1/2 "1/2 podlahové plochy</t>
  </si>
  <si>
    <t>19</t>
  </si>
  <si>
    <t>949101112</t>
  </si>
  <si>
    <t>Lešení pomocné pro objekty pozemních staveb s lešeňovou podlahou v do 3,5 m zatížení do 150 kg/m2</t>
  </si>
  <si>
    <t>2001425843</t>
  </si>
  <si>
    <t>Lešení pomocné pracovní pro objekty pozemních staveb pro zatížení do 150 kg/m2, o výšce lešeňové podlahy přes 1,9 do 3,5 m</t>
  </si>
  <si>
    <t>20</t>
  </si>
  <si>
    <t>950001R</t>
  </si>
  <si>
    <t>Pomocná dřevěná konstrukce pro zarývání stavby plachtou - montáž a demontáž včetně materiálu</t>
  </si>
  <si>
    <t>-525864593</t>
  </si>
  <si>
    <t>950002R</t>
  </si>
  <si>
    <t>Ochrana stavby proti dešti - zakrývání stavby plachtou na provizorní konstrukci včetně dodávky plachty</t>
  </si>
  <si>
    <t>90438218</t>
  </si>
  <si>
    <t>22</t>
  </si>
  <si>
    <t>952902121</t>
  </si>
  <si>
    <t>Čištění budov zametení drsných podlah</t>
  </si>
  <si>
    <t>263462838</t>
  </si>
  <si>
    <t>Čištění budov při provádění oprav a udržovacích prací podlah drsných nebo chodníků zametením</t>
  </si>
  <si>
    <t xml:space="preserve">Poznámka k souboru cen:_x000d_
1. Ceny jsou určeny pro oceňování konečného čištění po ukončení oprav a udržovacích prací před předáním do užívání. Do výměry ploch se započítávají i plochy místností, schodišť a chodeb, kterými se přepravuje materiál pro stavební práce._x000d_
2. Čištění vnějších ploch tlakovou vodou a tryskáním:pískem se oceňuje cenami souboru cen 629 99 -51 tohoto katalogu._x000d_
3. Množství jednotek čištěných ploch:_x000d_
a) se určuje v m2 ploch místností a chodeb nebo jejich částí, kterými se dopravuje materiál nebo jsou používány pro stavební práce_x000d_
b) schodiště se určuje v m2 rozvinuté plochy schodišťových stupňů,_x000d_
c) podest se určuje v m2 půdorysné plochy,_x000d_
d) oken, dveří a vrat v m2 plochy,_x000d_
e) konstrukcí a prvků se určuje v m2 pohledové plochy._x000d_
4. Povrch hladký je rovný, nezdrsněný, nezvrásněný (např. linoleum, teraco, hladké dlažby, parkety apod. ). Povrch drsný je nerovný, zdrsněný, zvrásněný (např. betonový potěr, mozaiková dlažba, palubky apod.)._x000d_
5. V cenách očištění schodišť jsou započteny náklady na očištění schodišťových stupňů a schodišťového zábradlí. Plocha podest se započítává do plochy podlah._x000d_
6. V cenách čištění oken a balkonových dveří jsou započteny náklady na očištění rámu, parapetu, prahu a kování a očištění a vyleštění skleněné výplně._x000d_
7. V cenách čištění dveří a vrat jsou započteny náklady na očištění rámu, výplně, prahu a kování._x000d_
8. Čištění říms (odstraňování smetí, prachu, náletů apod.) se oceňuje individuálně._x000d_
9. Odvoz odpadu se ocení položkami odvozu suti ceníku 801-3, hmotnost se stanoví individuálně._x000d_
</t>
  </si>
  <si>
    <t>142,1 "podlahová plocha po provedení prací P/1</t>
  </si>
  <si>
    <t>23,5 "krytina P/2</t>
  </si>
  <si>
    <t>23</t>
  </si>
  <si>
    <t>968062245</t>
  </si>
  <si>
    <t>Vybourání dřevěných rámů oken jednoduchých včetně křídel pl do 2 m2</t>
  </si>
  <si>
    <t>448393680</t>
  </si>
  <si>
    <t>Vybourání dřevěných rámů oken s křídly, dveřních zárubní, vrat, stěn, ostění nebo obkladů rámů oken s křídly jednoduchých, plochy do 2 m2</t>
  </si>
  <si>
    <t xml:space="preserve">Poznámka k souboru cen:_x000d_
1. V cenách -2244 až -2747 jsou započteny i náklady na vyvěšení křídel._x000d_
</t>
  </si>
  <si>
    <t>2*1,14*1,37</t>
  </si>
  <si>
    <t>24</t>
  </si>
  <si>
    <t>970001R</t>
  </si>
  <si>
    <t>Demontáž kameného žlabu</t>
  </si>
  <si>
    <t>m</t>
  </si>
  <si>
    <t>-895597666</t>
  </si>
  <si>
    <t>18,9 "pro restaurování</t>
  </si>
  <si>
    <t>25</t>
  </si>
  <si>
    <t>970002R</t>
  </si>
  <si>
    <t>Osazení betonového žlabu na připravený vyzděný základ</t>
  </si>
  <si>
    <t>-1341991366</t>
  </si>
  <si>
    <t>26</t>
  </si>
  <si>
    <t>985001R</t>
  </si>
  <si>
    <t>Restaurování kameného žlabu</t>
  </si>
  <si>
    <t>-644663789</t>
  </si>
  <si>
    <t>18,9*0,8</t>
  </si>
  <si>
    <t>27</t>
  </si>
  <si>
    <t>583001M</t>
  </si>
  <si>
    <t>zaatikový kamenný žlab KA/01, žula</t>
  </si>
  <si>
    <t>1629938824</t>
  </si>
  <si>
    <t>18,9*0,2 "doplnění 20%</t>
  </si>
  <si>
    <t>28</t>
  </si>
  <si>
    <t>985131311</t>
  </si>
  <si>
    <t>Ruční dočištění ploch stěn, rubu kleneb a podlah ocelových kartáči</t>
  </si>
  <si>
    <t>766980225</t>
  </si>
  <si>
    <t>Očištění ploch stěn, rubu kleneb a podlah ruční dočištění ocelovými kartáči</t>
  </si>
  <si>
    <t xml:space="preserve">Poznámka k souboru cen:_x000d_
1. V cenách jsou započteny i náklady na dodání všech hmot._x000d_
2. V cenách očištění ploch pískem jsou započteny i náklady smetení písku dohromady nebo naložení na dopravní prostředek._x000d_
3. V cenách očištění ploch pískem nejsou započteny náklady na odvoz písku, které se oceňují cenami odvozu suti příslušného katalogu pro objekt, na kterém se práce provádí._x000d_
</t>
  </si>
  <si>
    <t>18,9*0,8+2,05*1,5 "stávající atiková zeď na jižní straně - vnitřní plocha</t>
  </si>
  <si>
    <t>29</t>
  </si>
  <si>
    <t>985142113</t>
  </si>
  <si>
    <t>Vysekání spojovací hmoty ze spár zdiva hl do 40 mm dl přes 12 m/m2</t>
  </si>
  <si>
    <t>-1615682107</t>
  </si>
  <si>
    <t>Vysekání spojovací hmoty ze spár zdiva včetně vyčištění hloubky spáry do 40 mm délky spáry na 1 m2 upravované plochy přes 12 m</t>
  </si>
  <si>
    <t xml:space="preserve">Poznámka k souboru cen:_x000d_
1. Ceny lze použít pro vysekání spojovací hmoty ze spár cihelného nebo kamenného zdiva._x000d_
2. Ceny se nepoužijí v případě, jestliže se provádí otlučení omítek oceňované cenami souboru cen 985 11-1 Otlučení a odsekání vrstev._x000d_
3. Délce spáry na 1 m2 upravované plochy odpovídají tyto počty kamenů:_x000d_
a) do 6 m - do 10 kusů na 1 m2,_x000d_
b) přes 6 do 12 m - přes 10 do 35 kusů na 1 m2,_x000d_
c) přes 12 m - přes 35 kusů na 1 m2._x000d_
</t>
  </si>
  <si>
    <t>30</t>
  </si>
  <si>
    <t>985231113</t>
  </si>
  <si>
    <t>Spárování zdiva aktivovanou maltou spára hl do 40 mm dl přes 12 m/m2</t>
  </si>
  <si>
    <t>-1257304091</t>
  </si>
  <si>
    <t>Spárování zdiva hloubky do 40 mm aktivovanou maltou délky spáry na 1 m2 upravované plochy přes 12 m</t>
  </si>
  <si>
    <t xml:space="preserve">Poznámka k souboru cen:_x000d_
1. Ceny jsou určeny pro spárování cihelného nebo kamenného zdiva._x000d_
2. V cenách jsou započteny i náklady na:_x000d_
a) dodání potřebných hmot,_x000d_
b) vypláchnutí spár vodou před spárováním a očištění okolního zdiva po spárování._x000d_
3. V cenách nejsou započteny náklady na:_x000d_
a) vysekání a vyčištění spár; tyto práce se oceňují cenami souboru cen 985 14-2 Vysekání spojovací hmoty za spár zdiva,_x000d_
b) úpravu spár po provedeném spárování; tyto práce se oceňují cenami souboru cen 985 23-3._x000d_
4. Délce spáry na 1 m2 upravované plochy odpovídají tyto počty kamenů:_x000d_
a) do 6 m - do 10 kusů na 1 m2,_x000d_
b) přes 6 do 12 m - přes 10 do 35 kusů na 1 m2,_x000d_
c) přes 12 m - přes 35 kusů na 1 m2._x000d_
</t>
  </si>
  <si>
    <t>997</t>
  </si>
  <si>
    <t>Přesun sutě</t>
  </si>
  <si>
    <t>31</t>
  </si>
  <si>
    <t>997013151</t>
  </si>
  <si>
    <t>Vnitrostaveništní doprava suti a vybouraných hmot pro budovy v do 6 m s omezením mechanizace</t>
  </si>
  <si>
    <t>t</t>
  </si>
  <si>
    <t>844709269</t>
  </si>
  <si>
    <t>Vnitrostaveništní doprava suti a vybouraných hmot vodorovně do 50 m svisle s omezením mechanizace pro budovy a haly výšky do 6 m</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</si>
  <si>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</si>
  <si>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0,779 "sutě</t>
  </si>
  <si>
    <t>32</t>
  </si>
  <si>
    <t>997013154</t>
  </si>
  <si>
    <t>Vnitrostaveništní doprava suti a vybouraných hmot pro budovy v do 15 m s omezením mechanizace</t>
  </si>
  <si>
    <t>-756062594</t>
  </si>
  <si>
    <t>Vnitrostaveništní doprava suti a vybouraných hmot vodorovně do 50 m svisle s omezením mechanizace pro budovy a haly výšky přes 12 do 15 m</t>
  </si>
  <si>
    <t>8,175-0,779 "velké prvky</t>
  </si>
  <si>
    <t>33</t>
  </si>
  <si>
    <t>997013311</t>
  </si>
  <si>
    <t>Montáž a demontáž shozu suti v do 10 m</t>
  </si>
  <si>
    <t>1118932564</t>
  </si>
  <si>
    <t>Doprava suti shozem montáž a demontáž shozu výšky do 10 m</t>
  </si>
  <si>
    <t xml:space="preserve">Poznámka k souboru cen:_x000d_
1. Shozy vyšší než 75 m se oceňují individuálně._x000d_
2. Výškou se rozumí vzdálenost od vyústění shozu do úrovně plnícího trychtýře._x000d_
3. Náklady na vodorovnou dopravu suti se oceňují cenami 997 01-3111, -3151 a -3211 pro budovy a haly výšky do 6 m souboru cen 997 01-3 Vnitrostaveništní doprava suti a vybouraných hmot._x000d_
</t>
  </si>
  <si>
    <t>34</t>
  </si>
  <si>
    <t>997013321</t>
  </si>
  <si>
    <t>Příplatek k shozu suti v do 10 m za první a ZKD den použití</t>
  </si>
  <si>
    <t>-1441328223</t>
  </si>
  <si>
    <t>Doprava suti shozem montáž a demontáž shozu výšky Příplatek za první a každý další den použití shozu k ceně -3311</t>
  </si>
  <si>
    <t>11*30 'Přepočtené koeficientem množství</t>
  </si>
  <si>
    <t>35</t>
  </si>
  <si>
    <t>997013501</t>
  </si>
  <si>
    <t>Odvoz suti a vybouraných hmot na skládku nebo meziskládku do 1 km se složením</t>
  </si>
  <si>
    <t>1568885311</t>
  </si>
  <si>
    <t>Odvoz suti a vybouraných hmot na skládku nebo meziskládku se složením, na vzdálenost do 1 km</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</si>
  <si>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 souboru cen Odvoz suti a vybouraných hmot z meziskládky na skládku._x000d_
</t>
  </si>
  <si>
    <t>36</t>
  </si>
  <si>
    <t>997013509</t>
  </si>
  <si>
    <t>Příplatek k odvozu suti a vybouraných hmot na skládku ZKD 1 km přes 1 km</t>
  </si>
  <si>
    <t>-894817525</t>
  </si>
  <si>
    <t>Odvoz suti a vybouraných hmot na skládku nebo meziskládku se složením, na vzdálenost Příplatek k ceně za každý další i započatý 1 km přes 1 km</t>
  </si>
  <si>
    <t>8,175*7 'Přepočtené koeficientem množství</t>
  </si>
  <si>
    <t>37</t>
  </si>
  <si>
    <t>997013811</t>
  </si>
  <si>
    <t>Poplatek za uložení na skládce (skládkovné) stavebního odpadu dřevěného kód odpadu 17 02 01</t>
  </si>
  <si>
    <t>1194727172</t>
  </si>
  <si>
    <t>Poplatek za uložení stavebního odpadu na skládce (skládkovné) dřevěného zatříděného do Katalogu odpadů pod kódem 17 02 01</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</si>
  <si>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</si>
  <si>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38</t>
  </si>
  <si>
    <t>997013871</t>
  </si>
  <si>
    <t xml:space="preserve">Poplatek za uložení stavebního odpadu na recyklační skládce (skládkovné) směsného stavebního a demoličního kód odpadu  17 09 04</t>
  </si>
  <si>
    <t>-226357401</t>
  </si>
  <si>
    <t>Poplatek za uložení stavebního odpadu na recyklační skládce (skládkovné) směsného stavebního a demoličního zatříděného do Katalogu odpadů pod kódem 17 09 04</t>
  </si>
  <si>
    <t xml:space="preserve">Poznámka k souboru cen:_x000d_
1. Ceny uvedené v souboru cen je doporučeno upravit podle aktuálních cen místně příslušné skládky odpadů._x000d_
2. Uložení odpadů neuvedených v souboru cen se oceňuje individuálně._x000d_
</t>
  </si>
  <si>
    <t>8,175-1,61</t>
  </si>
  <si>
    <t>39</t>
  </si>
  <si>
    <t>997013875</t>
  </si>
  <si>
    <t>Poplatek za uložení stavebního odpadu na recyklační skládce (skládkovné) asfaltového bez obsahu dehtu zatříděného do Katalogu odpadů pod kódem 17 03 02</t>
  </si>
  <si>
    <t>45908094</t>
  </si>
  <si>
    <t>8,175-5,785-1,61</t>
  </si>
  <si>
    <t>998</t>
  </si>
  <si>
    <t>Přesun hmot</t>
  </si>
  <si>
    <t>40</t>
  </si>
  <si>
    <t>998017003</t>
  </si>
  <si>
    <t>Přesun hmot s omezením mechanizace pro budovy v do 24 m</t>
  </si>
  <si>
    <t>1419506526</t>
  </si>
  <si>
    <t>Přesun hmot pro budovy občanské výstavby, bydlení, výrobu a služby s omezením mechanizace vodorovná dopravní vzdálenost do 100 m pro budovy s jakoukoliv nosnou konstrukcí výšky přes 12 do 24 m</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</si>
  <si>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</si>
  <si>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</si>
  <si>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</si>
  <si>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</si>
  <si>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</si>
  <si>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41</t>
  </si>
  <si>
    <t>711161112</t>
  </si>
  <si>
    <t>Izolace proti zemní vlhkosti nopovou fólií vodorovná, nopek v 8,0 mm, tl do 0,6 mm</t>
  </si>
  <si>
    <t>-508710233</t>
  </si>
  <si>
    <t>Izolace proti zemní vlhkosti a beztlakové vodě nopovými fóliemi na ploše vodorovné V vrstva ochranná, odvětrávací a drenážní výška nopku 8,0 mm, tl. fólie do 0,6 mm</t>
  </si>
  <si>
    <t>42</t>
  </si>
  <si>
    <t>998711103</t>
  </si>
  <si>
    <t>Přesun hmot tonážní pro izolace proti vodě, vlhkosti a plynům v objektech výšky do 60 m</t>
  </si>
  <si>
    <t>-1180465165</t>
  </si>
  <si>
    <t>Přesun hmot pro izolace proti vodě, vlhkosti a plynům stanovený z hmotnosti přesunovaného materiálu vodorovná dopravní vzdálenost do 50 m v objektech výšky přes 12 do 60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</si>
  <si>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</si>
  <si>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712</t>
  </si>
  <si>
    <t>Povlakové krytiny</t>
  </si>
  <si>
    <t>43</t>
  </si>
  <si>
    <t>712400832</t>
  </si>
  <si>
    <t>Odstranění povlakové krytiny střech do 30° dvouvrstvé</t>
  </si>
  <si>
    <t>1003455475</t>
  </si>
  <si>
    <t>Odstranění ze střech šikmých přes 10° do 30° krytiny povlakové dvouvrstvé</t>
  </si>
  <si>
    <t>153,923*1/0,956 "cos 17° plocha střechy</t>
  </si>
  <si>
    <t>44</t>
  </si>
  <si>
    <t>712431111</t>
  </si>
  <si>
    <t>Provedení povlakové krytiny střech do 30° podkladní vrstvy pásy na sucho samolepící</t>
  </si>
  <si>
    <t>1747103481</t>
  </si>
  <si>
    <t>Provedení povlakové krytiny střech šikmých přes 10° do 30° pásy na sucho podkladní samolepící asfaltový pás</t>
  </si>
  <si>
    <t xml:space="preserve">Poznámka k souboru cen:_x000d_
1. Povlakové krytiny střech jednotlivě do 10 m2 se oceňují skladebně cenou příslušné izolace a cenou 712 49-9096 Příplatek za plochu do 10 m2, a to jen při položení pásů za použití natěradel nebo tmelů za horka._x000d_
</t>
  </si>
  <si>
    <t>45</t>
  </si>
  <si>
    <t>62856001</t>
  </si>
  <si>
    <t xml:space="preserve">pás asfaltový samolepicí modifikovaný SBS tl 2,2mm s vložkou z hliníkové fólie, hliníkové fólie s textilií se  spalitelnou fólií nebo jemnozrnným minerálním posypem nebo textilií na horním povrchu</t>
  </si>
  <si>
    <t>663268337</t>
  </si>
  <si>
    <t>161,007*1,15 'Přepočtené koeficientem množství</t>
  </si>
  <si>
    <t>46</t>
  </si>
  <si>
    <t>712441559</t>
  </si>
  <si>
    <t>Provedení povlakové krytiny střech do 30° pásy přitavením NAIP v plné ploše</t>
  </si>
  <si>
    <t>510510760</t>
  </si>
  <si>
    <t>Provedení povlakové krytiny střech šikmých přes 10° do 30° pásy přitavením NAIP v plné ploše</t>
  </si>
  <si>
    <t xml:space="preserve">Poznámka k souboru cen:_x000d_
1. Povlakové krytiny střech jednotlivě do 10 m2 se oceňují skladebně cenou příslušné izolace a cenou 712 49-9097 Příplatek za plochu do 10 m2._x000d_
</t>
  </si>
  <si>
    <t>47</t>
  </si>
  <si>
    <t>62855001</t>
  </si>
  <si>
    <t>pás asfaltový natavitelný modifikovaný SBS tl 4,0mm s vložkou z polyesterové rohože a spalitelnou PE fólií nebo jemnozrnným minerálním posypem na horním povrchu</t>
  </si>
  <si>
    <t>1355430582</t>
  </si>
  <si>
    <t>48</t>
  </si>
  <si>
    <t>998712103</t>
  </si>
  <si>
    <t>Přesun hmot tonážní tonážní pro krytiny povlakové v objektech v do 24 m</t>
  </si>
  <si>
    <t>1684487177</t>
  </si>
  <si>
    <t>Přesun hmot pro povlakové krytiny stanovený z hmotnosti přesunovaného materiálu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</si>
  <si>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</si>
  <si>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713</t>
  </si>
  <si>
    <t>Izolace tepelné</t>
  </si>
  <si>
    <t>49</t>
  </si>
  <si>
    <t>713121111</t>
  </si>
  <si>
    <t>Montáž izolace tepelné podlah volně kladenými rohožemi, pásy, dílci, deskami 1 vrstva</t>
  </si>
  <si>
    <t>-889848757</t>
  </si>
  <si>
    <t>Montáž tepelné izolace podlah rohožemi, pásy, deskami, dílci, bloky (izolační materiál ve specifikaci) kladenými volně jednovrstvá</t>
  </si>
  <si>
    <t xml:space="preserve">Poznámka k souboru cen:_x000d_
1. Množství tepelné izolace podlah okrajovými pásky k ceně -1211 se určuje v m projektované délky obložení (bez přesahů) na obvodu podlahy._x000d_
</t>
  </si>
  <si>
    <t>142,1 "podlahová plocha P/1</t>
  </si>
  <si>
    <t>50</t>
  </si>
  <si>
    <t>63148157</t>
  </si>
  <si>
    <t xml:space="preserve">deska tepelně izolační minerální  univerzální λ=0,035 tl 160mm</t>
  </si>
  <si>
    <t>541810389</t>
  </si>
  <si>
    <t xml:space="preserve">deska tepelně izolační minerální  univerzální ?=0,035 tl 160mm</t>
  </si>
  <si>
    <t>142,1*1,02 'Přepočtené koeficientem množství</t>
  </si>
  <si>
    <t>51</t>
  </si>
  <si>
    <t>713191133</t>
  </si>
  <si>
    <t>Montáž izolace tepelné podlah, stropů vrchem nebo střech překrytí fólií s přelepeným spojem</t>
  </si>
  <si>
    <t>-1394052659</t>
  </si>
  <si>
    <t>Montáž tepelné izolace stavebních konstrukcí - doplňky a konstrukční součásti podlah, stropů vrchem nebo střech překrytím fólií položenou volně s přelepením spojů</t>
  </si>
  <si>
    <t>142,1+23,5 "geotextilie celá podlahová plocha</t>
  </si>
  <si>
    <t>142,1 "paropropustná fólie P/1</t>
  </si>
  <si>
    <t>52</t>
  </si>
  <si>
    <t>69311070</t>
  </si>
  <si>
    <t>geotextilie netkaná separační, ochranná, filtrační, drenážní PP 400g/m2</t>
  </si>
  <si>
    <t>2010864224</t>
  </si>
  <si>
    <t>165,6*1,1 'Přepočtené koeficientem množství</t>
  </si>
  <si>
    <t>53</t>
  </si>
  <si>
    <t>28329268</t>
  </si>
  <si>
    <t>fólie nekontaktní nízkodifuzně propustná PE mikroperforovaná pro doplňkovou hydroizolační vrstvu třípláštových střech (reakce na oheň - třída E) 140g/m2</t>
  </si>
  <si>
    <t>-1385696752</t>
  </si>
  <si>
    <t>142,1*1,1 'Přepočtené koeficientem množství</t>
  </si>
  <si>
    <t>54</t>
  </si>
  <si>
    <t>998713102</t>
  </si>
  <si>
    <t>Přesun hmot tonážní pro izolace tepelné v objektech v do 12 m</t>
  </si>
  <si>
    <t>-1508536088</t>
  </si>
  <si>
    <t>Přesun hmot pro izolace tepelné stanovený z hmotnosti přesunovaného materiálu vodorovná dopravní vzdálenost do 50 m v objektech výšky přes 6 m do 12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</si>
  <si>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</si>
  <si>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741</t>
  </si>
  <si>
    <t>Elektroinstalace - silnoproud</t>
  </si>
  <si>
    <t>55</t>
  </si>
  <si>
    <t>741410001</t>
  </si>
  <si>
    <t>Montáž vodič uzemňovací pásek D do 120 mm2 na povrchu</t>
  </si>
  <si>
    <t>1504163957</t>
  </si>
  <si>
    <t>Montáž uzemňovacího vedení s upevněním, propojením a připojením pomocí svorek na povrchu pásku průřezu do 120 mm2</t>
  </si>
  <si>
    <t>56</t>
  </si>
  <si>
    <t>35442062</t>
  </si>
  <si>
    <t>pás zemnící 30x4mm FeZn</t>
  </si>
  <si>
    <t>kg</t>
  </si>
  <si>
    <t>422257305</t>
  </si>
  <si>
    <t>55*0,95 'Přepočtené koeficientem množství</t>
  </si>
  <si>
    <t>57</t>
  </si>
  <si>
    <t>741420001</t>
  </si>
  <si>
    <t>Montáž drát nebo lano hromosvodné svodové D do 10 mm s podpěrou</t>
  </si>
  <si>
    <t>1337378964</t>
  </si>
  <si>
    <t>Montáž hromosvodného vedení svodových drátů nebo lan s podpěrami, O do 10 mm</t>
  </si>
  <si>
    <t xml:space="preserve">Poznámka k souboru cen:_x000d_
1. Svodovými dráty se rozumí i jímací vedení na střeše._x000d_
</t>
  </si>
  <si>
    <t>58</t>
  </si>
  <si>
    <t>35441072</t>
  </si>
  <si>
    <t>drát D 8mm FeZn pro hromosvod</t>
  </si>
  <si>
    <t>-1649425261</t>
  </si>
  <si>
    <t>120*0,4 'Přepočtené koeficientem množství</t>
  </si>
  <si>
    <t>59</t>
  </si>
  <si>
    <t>741420002</t>
  </si>
  <si>
    <t>Montáž drát nebo lano hromosvodné svodové D přes 10 mm s podpěrou</t>
  </si>
  <si>
    <t>432516502</t>
  </si>
  <si>
    <t>Montáž hromosvodného vedení svodových drátů nebo lan s podpěrami, O přes 10 mm</t>
  </si>
  <si>
    <t>60</t>
  </si>
  <si>
    <t>35441073</t>
  </si>
  <si>
    <t>drát D 10mm FeZn</t>
  </si>
  <si>
    <t>-320223125</t>
  </si>
  <si>
    <t>25*0,63 'Přepočtené koeficientem množství</t>
  </si>
  <si>
    <t>61</t>
  </si>
  <si>
    <t>741420051</t>
  </si>
  <si>
    <t>Montáž vedení hromosvodné-úhelník nebo trubka s držáky do zdiva</t>
  </si>
  <si>
    <t>-1515798074</t>
  </si>
  <si>
    <t>Montáž hromosvodného vedení ochranných prvků úhelníků nebo trubek s držáky do zdiva</t>
  </si>
  <si>
    <t>62</t>
  </si>
  <si>
    <t>35441830</t>
  </si>
  <si>
    <t>úhelník ochranný na ochranu svodu - 1700mm, FeZn</t>
  </si>
  <si>
    <t>1581599652</t>
  </si>
  <si>
    <t>63</t>
  </si>
  <si>
    <t>35441836</t>
  </si>
  <si>
    <t>držák ochranného úhelníku do zdiva, FeZn</t>
  </si>
  <si>
    <t>256</t>
  </si>
  <si>
    <t>64</t>
  </si>
  <si>
    <t>2002437234</t>
  </si>
  <si>
    <t>741420081</t>
  </si>
  <si>
    <t>Montáž vedení hromosvodné-olověná vložka se zhotovením</t>
  </si>
  <si>
    <t>-154331835</t>
  </si>
  <si>
    <t>Montáž hromosvodného vedení doplňků olověných vložek do podpěr, spojových svorek svodového vodiče z Cu se zhotovením</t>
  </si>
  <si>
    <t>65</t>
  </si>
  <si>
    <t>3544101M</t>
  </si>
  <si>
    <t>olověná vložka do svorky</t>
  </si>
  <si>
    <t>1436938629</t>
  </si>
  <si>
    <t>66</t>
  </si>
  <si>
    <t>35441490</t>
  </si>
  <si>
    <t>podpěra vedení FeZn na hřebenáče a prejzovou krytinu 120mm</t>
  </si>
  <si>
    <t>-1150272313</t>
  </si>
  <si>
    <t>67</t>
  </si>
  <si>
    <t>35441415</t>
  </si>
  <si>
    <t>podpěra vedení FeZn do zdiva 150mm</t>
  </si>
  <si>
    <t>-1718825837</t>
  </si>
  <si>
    <t>68</t>
  </si>
  <si>
    <t>35441925</t>
  </si>
  <si>
    <t>svorka zkušební pro lano D 6-12mm, FeZn</t>
  </si>
  <si>
    <t>475277890</t>
  </si>
  <si>
    <t>69</t>
  </si>
  <si>
    <t>35441905</t>
  </si>
  <si>
    <t>svorka připojovací k připojení okapových žlabů</t>
  </si>
  <si>
    <t>-898834041</t>
  </si>
  <si>
    <t>70</t>
  </si>
  <si>
    <t>35441885</t>
  </si>
  <si>
    <t>svorka spojovací pro lano D 8-10mm</t>
  </si>
  <si>
    <t>-1629678681</t>
  </si>
  <si>
    <t>71</t>
  </si>
  <si>
    <t>35441986</t>
  </si>
  <si>
    <t>svorka odbočovací a spojovací pro pásek 30x4 mm, FeZn</t>
  </si>
  <si>
    <t>586976412</t>
  </si>
  <si>
    <t>72</t>
  </si>
  <si>
    <t>35441895</t>
  </si>
  <si>
    <t>svorka připojovací k připojení kovových částí</t>
  </si>
  <si>
    <t>-487895725</t>
  </si>
  <si>
    <t>73</t>
  </si>
  <si>
    <t>35431160</t>
  </si>
  <si>
    <t>svorka univerzální 669101 pro lano 4-16mm2</t>
  </si>
  <si>
    <t>2118960316</t>
  </si>
  <si>
    <t>74</t>
  </si>
  <si>
    <t>35441875</t>
  </si>
  <si>
    <t>svorka křížová pro vodič D 6-10mm</t>
  </si>
  <si>
    <t>-450263420</t>
  </si>
  <si>
    <t>75</t>
  </si>
  <si>
    <t>7428201R</t>
  </si>
  <si>
    <t>Výchozí revize hromosvodu</t>
  </si>
  <si>
    <t>-1708434525</t>
  </si>
  <si>
    <t>76</t>
  </si>
  <si>
    <t>Pol18</t>
  </si>
  <si>
    <t>Výkop rýhy 35x70 cm vč. záhozu a úpravy povrchu</t>
  </si>
  <si>
    <t>-1485660304</t>
  </si>
  <si>
    <t>762</t>
  </si>
  <si>
    <t>Konstrukce tesařské</t>
  </si>
  <si>
    <t>77</t>
  </si>
  <si>
    <t>762081352</t>
  </si>
  <si>
    <t>Jednostranné hoblování hranolů průřezové plochy do 224 cm2 na staveništi</t>
  </si>
  <si>
    <t>-927952084</t>
  </si>
  <si>
    <t>Práce společné pro tesařské konstrukce hoblování hraněného řeziva zabudovaného do konstrukce jednostranné hranoly, průřezové plochy přes 120 do 224 cm2</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</si>
  <si>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Nátěry._x000d_
2. Soubor cen 762 08-5 Montáž ocelových spojovacích prostředků neobsahuje položky pro ocenění chemických kotev; tyto lze ocenit příslušnými cenami souboru cen 953 96 Kotvy chemické, katalogu 801-1 Budovy a haly - konstrukce zděné a monolitické._x000d_
3. V cenách 762 08-5 nejsou započteny náklady na dodávku spojovacích prostředků; tato dodávka se oceňuje ve specifikaci._x000d_
4. U položek 762 08-6 se určení cen řídí hmotností jednotlivě montovaného dílu konstrukce, dodávka veškerého materiálu se oceňuje ve specifikaci._x000d_
5. Soubor cen 762 08-3 Impregnace řeziva neobsahuje položky pro ocenění imregnace řeziva nátěrem; tyto se oceňují příslušnými cenami souboru cen 783 2. -31.1 Napouštěcí nátěr tesařských konstrukcí, katalogu 800-783 Nátěry._x000d_
6. Soubor cen 762 08-5 Montáž ocelových spojovacích prostředků neobsahuje položky pro ocenění chemických kotev; tyto lze ocenit příslušnými cenami souboru cen 953 96 Kotvy chemické, katalogu 801-1 Budovy a haly - konstrukce zděné a monolitické._x000d_
7. V cenách 762 08-5 nejsou započteny náklady na dodávku spojovacích prostředků; tato dodávka se oceňuje ve specifikaci._x000d_
8. U položek 762 08-6 se určení cen řídí hmotností jednotlivě montovaného dílu konstrukce, dodávka veškerého materiálu se oceňuje ve specifikaci._x000d_
</t>
  </si>
  <si>
    <t>283,624*1,1 'Přepočtené koeficientem množství</t>
  </si>
  <si>
    <t>78</t>
  </si>
  <si>
    <t>762081353</t>
  </si>
  <si>
    <t>Jednostranné hoblování hranolů průřezové plochy do 288 cm2 na staveništi</t>
  </si>
  <si>
    <t>395074933</t>
  </si>
  <si>
    <t>Práce společné pro tesařské konstrukce hoblování hraněného řeziva zabudovaného do konstrukce jednostranné hranoly, průřezové plochy přes 224 do 288 cm2</t>
  </si>
  <si>
    <t>40*1,1 'Přepočtené koeficientem množství</t>
  </si>
  <si>
    <t>79</t>
  </si>
  <si>
    <t>762081355</t>
  </si>
  <si>
    <t>Jednostranné hoblování hranolů průřezové plochy přes 450 cm2 na staveništi</t>
  </si>
  <si>
    <t>-345427198</t>
  </si>
  <si>
    <t>Práce společné pro tesařské konstrukce hoblování hraněného řeziva zabudovaného do konstrukce jednostranné hranoly, průřezové plochy přes 450 cm2</t>
  </si>
  <si>
    <t>113,92*1,1 'Přepočtené koeficientem množství</t>
  </si>
  <si>
    <t>80</t>
  </si>
  <si>
    <t>762083122</t>
  </si>
  <si>
    <t>Impregnace řeziva proti dřevokaznému hmyzu, houbám a plísním máčením třída ohrožení 3 a 4</t>
  </si>
  <si>
    <t>1936621095</t>
  </si>
  <si>
    <t>Práce společné pro tesařské konstrukce impregnace řeziva máčením proti dřevokaznému hmyzu, houbám a plísním, třída ohrožení 3 a 4 (dřevo v exteriéru)</t>
  </si>
  <si>
    <t>4,54+1,126+6,642 "řezivo</t>
  </si>
  <si>
    <t>177,108*0,024 "palubky</t>
  </si>
  <si>
    <t>81</t>
  </si>
  <si>
    <t>762085113</t>
  </si>
  <si>
    <t>Montáž svorníků nebo šroubů délky do 450 mm</t>
  </si>
  <si>
    <t>1107360894</t>
  </si>
  <si>
    <t>Práce společné pro tesařské konstrukce montáž ocelových spojovacích prostředků (materiál ve specifikaci) svorníků, šroubů délky přes 300 do 450 mm</t>
  </si>
  <si>
    <t>38 "kleštiny</t>
  </si>
  <si>
    <t>82</t>
  </si>
  <si>
    <t>31197006</t>
  </si>
  <si>
    <t>tyč závitová Pz 4.6 M16</t>
  </si>
  <si>
    <t>1758409556</t>
  </si>
  <si>
    <t>38*0,4</t>
  </si>
  <si>
    <t>15,2*1,09 'Přepočtené koeficientem množství</t>
  </si>
  <si>
    <t>83</t>
  </si>
  <si>
    <t>31121005</t>
  </si>
  <si>
    <t>podložka pod dřevěnou konstrukci DIN 440 D 16mm</t>
  </si>
  <si>
    <t>100 kus</t>
  </si>
  <si>
    <t>94793948</t>
  </si>
  <si>
    <t>84</t>
  </si>
  <si>
    <t>31111008</t>
  </si>
  <si>
    <t>matice přesná šestihranná Pz DIN 934-8 M16</t>
  </si>
  <si>
    <t>737103788</t>
  </si>
  <si>
    <t>85</t>
  </si>
  <si>
    <t>762131811</t>
  </si>
  <si>
    <t>Demontáž bednění svislých stěn z hrubých prken</t>
  </si>
  <si>
    <t>-329031147</t>
  </si>
  <si>
    <t>Demontáž bednění svislých stěn a nadstřešních stěn z hrubých prken, latí nebo tyčoviny</t>
  </si>
  <si>
    <t>1,5*8,3 "OSB desky</t>
  </si>
  <si>
    <t>1,0*10,0</t>
  </si>
  <si>
    <t>86</t>
  </si>
  <si>
    <t>762331811</t>
  </si>
  <si>
    <t>Demontáž vázaných kcí krovů z hranolů průřezové plochy do 120 cm2</t>
  </si>
  <si>
    <t>-1270065420</t>
  </si>
  <si>
    <t>Demontáž vázaných konstrukcí krovů sklonu do 60° z hranolů, hranolků, fošen, průřezové plochy do 120 cm2</t>
  </si>
  <si>
    <t>4*10,0+3*7,9 "krokve</t>
  </si>
  <si>
    <t>60 "zavětrování</t>
  </si>
  <si>
    <t>87</t>
  </si>
  <si>
    <t>762331812</t>
  </si>
  <si>
    <t>Demontáž vázaných kcí krovů z hranolů průřezové plochy do 224 cm2</t>
  </si>
  <si>
    <t>1852037951</t>
  </si>
  <si>
    <t>Demontáž vázaných konstrukcí krovů sklonu do 60° z hranolů, hranolků, fošen, průřezové plochy přes 120 do 224 cm2</t>
  </si>
  <si>
    <t>3*8,0 "stojky u stěny sever</t>
  </si>
  <si>
    <t>12*4,0 "střední stojky</t>
  </si>
  <si>
    <t>4*18,9 "podélné vazné trámy</t>
  </si>
  <si>
    <t>88</t>
  </si>
  <si>
    <t>762333132</t>
  </si>
  <si>
    <t>Montáž vázaných kcí krovů nepravidelných z hraněného řeziva průřezové plochy do 224 cm2</t>
  </si>
  <si>
    <t>394154109</t>
  </si>
  <si>
    <t>Montáž vázaných konstrukcí krovů střech pultových, sedlových, valbových, stanových nepravidelného půdorysu z řeziva hraněného průřezové plochy přes 120 do 224 cm2</t>
  </si>
  <si>
    <t xml:space="preserve">Poznámka k souboru cen:_x000d_
1. V cenách nejsou započteny náklady na montáž kotevních želez s připojením k dřevěné konstrukci; tyto se ocení příslušnými cenami souboru cen 762 08-5 tohoto katalogu._x000d_
2. V cenách 762 33-5 nejsou započteny náklady na podpory (např. vazníky)._x000d_
3. V cenách nejsou započteny náklady na montáž kotevních želez s připojením k dřevěné konstrukci; tyto se ocení příslušnými položkami souboru cen 762 08-5 tohoto katalogu._x000d_
4. V cenách 762 33-5 nejsou započteny náklady na podpory (např. vazníky)._x000d_
</t>
  </si>
  <si>
    <t>(2,1+3,8+5,8++6*7,89+8*9,36)*1/0,956 "cos 17° krokve 100/160</t>
  </si>
  <si>
    <t>2*(3,25+2*7,89+4*9,36) "kleštiny 80/160</t>
  </si>
  <si>
    <t>34*0,9 "pásky 120/120</t>
  </si>
  <si>
    <t>89</t>
  </si>
  <si>
    <t>60512131</t>
  </si>
  <si>
    <t>hranol stavební řezivo průřezu do 224cm2 dl 6-8m</t>
  </si>
  <si>
    <t>1747193951</t>
  </si>
  <si>
    <t>140,084*0,1*0,16 "krokve 100/160</t>
  </si>
  <si>
    <t>112,94*0,08*0,16 "kleštiny 80/160</t>
  </si>
  <si>
    <t>30,6*0,12*0,12 "pásky 120/120</t>
  </si>
  <si>
    <t>90</t>
  </si>
  <si>
    <t>762333133</t>
  </si>
  <si>
    <t>Montáž vázaných kcí krovů nepravidelných z hraněného řeziva průřezové plochy do 288 cm2</t>
  </si>
  <si>
    <t>-289109183</t>
  </si>
  <si>
    <t>Montáž vázaných konstrukcí krovů střech pultových, sedlových, valbových, stanových nepravidelného půdorysu z řeziva hraněného průřezové plochy přes 224 do 288 cm2</t>
  </si>
  <si>
    <t>7*1,0+6*2,0+7*3,0 "sloupky 160/160</t>
  </si>
  <si>
    <t>91</t>
  </si>
  <si>
    <t>60512135</t>
  </si>
  <si>
    <t>hranol stavební řezivo průřezu do 288cm2 do dl 6m</t>
  </si>
  <si>
    <t>-1419767233</t>
  </si>
  <si>
    <t>40,0*0,16*0,16 "sloupky 160/160</t>
  </si>
  <si>
    <t>1,024*1,1 'Přepočtené koeficientem množství</t>
  </si>
  <si>
    <t>92</t>
  </si>
  <si>
    <t>762333135</t>
  </si>
  <si>
    <t>Montáž vázaných kcí krovů nepravidelných z hraněného řeziva průřezové plochy přes 450 cm2</t>
  </si>
  <si>
    <t>-1267578180</t>
  </si>
  <si>
    <t>Montáž vázaných konstrukcí krovů střech pultových, sedlových, valbových, stanových nepravidelného půdorysu z řeziva hraněného průřezové plochy přes 450 cm2</t>
  </si>
  <si>
    <t>18,94 "pozednice 200/240</t>
  </si>
  <si>
    <t>17,0+15,0+7,6+7,89 "vaznice 200/240</t>
  </si>
  <si>
    <t>47,49 "vazný trám 200/300</t>
  </si>
  <si>
    <t>93</t>
  </si>
  <si>
    <t>60512146</t>
  </si>
  <si>
    <t>hranol stavební řezivo průřezu nad 450cm2 dl 6-8m</t>
  </si>
  <si>
    <t>-1211461127</t>
  </si>
  <si>
    <t>(18,94+47,49)*0,2*0,24 "vaznice, pozednice 200/240</t>
  </si>
  <si>
    <t>47,49*0,2*0,3 "vazné trámy 200/300</t>
  </si>
  <si>
    <t>6,03804*1,1 'Přepočtené koeficientem množství</t>
  </si>
  <si>
    <t>94</t>
  </si>
  <si>
    <t>762341260</t>
  </si>
  <si>
    <t>Montáž bednění střech rovných a šikmých sklonu do 60° z palubek</t>
  </si>
  <si>
    <t>-747907208</t>
  </si>
  <si>
    <t>Bednění a laťování montáž bednění střech rovných a šikmých sklonu do 60° s vyřezáním otvorů z palubek</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</si>
  <si>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39-5000._x000d_
</t>
  </si>
  <si>
    <t>95</t>
  </si>
  <si>
    <t>61189995</t>
  </si>
  <si>
    <t>palubky podlahové smrk tl 24mm A/B</t>
  </si>
  <si>
    <t>-115407227</t>
  </si>
  <si>
    <t>161,007*1,1 'Přepočtené koeficientem množství</t>
  </si>
  <si>
    <t>96</t>
  </si>
  <si>
    <t>762341811</t>
  </si>
  <si>
    <t>Demontáž bednění střech z prken</t>
  </si>
  <si>
    <t>1045336553</t>
  </si>
  <si>
    <t>Demontáž bednění a laťování bednění střech rovných, obloukových, sklonu do 60° se všemi nadstřešními konstrukcemi z prken hrubých, hoblovaných tl. do 32 mm</t>
  </si>
  <si>
    <t>97</t>
  </si>
  <si>
    <t>762342214</t>
  </si>
  <si>
    <t>Montáž laťování na střechách jednoduchých sklonu do 60° osové vzdálenosti do 360 mm</t>
  </si>
  <si>
    <t>-1630011334</t>
  </si>
  <si>
    <t>Bednění a laťování montáž laťování střech jednoduchých sklonu do 60° při osové vzdálenosti latí přes 150 do 360 mm</t>
  </si>
  <si>
    <t>98</t>
  </si>
  <si>
    <t>762342441</t>
  </si>
  <si>
    <t>Montáž lišt trojúhelníkových nebo kontralatí na střechách sklonu do 60°</t>
  </si>
  <si>
    <t>-607872621</t>
  </si>
  <si>
    <t>Bednění a laťování montáž lišt trojúhelníkových nebo kontralatí</t>
  </si>
  <si>
    <t xml:space="preserve">(2,1+3,8+5,8++6*7,89+8*9,36)*1/0,956 "cos 17° kontralatě na krokve </t>
  </si>
  <si>
    <t>99</t>
  </si>
  <si>
    <t>60514114</t>
  </si>
  <si>
    <t>řezivo jehličnaté lať impregnovaná dl 4 m</t>
  </si>
  <si>
    <t>-1548633856</t>
  </si>
  <si>
    <t>140,084*0,06*0,04 "kontralatě</t>
  </si>
  <si>
    <t>161,007*5,0*0,06*0,04 "latě</t>
  </si>
  <si>
    <t>2,2682856*1,1 'Přepočtené koeficientem množství</t>
  </si>
  <si>
    <t>100</t>
  </si>
  <si>
    <t>762381111</t>
  </si>
  <si>
    <t>Ukotvení komínu ke krovu</t>
  </si>
  <si>
    <t>1882248534</t>
  </si>
  <si>
    <t>Ukotvení komínu ke krovu do šikmé plochy nebo do hřebene</t>
  </si>
  <si>
    <t xml:space="preserve">Poznámka k souboru cen:_x000d_
1. V cenách jsou započteny náklady na dodávku kotevních prvků._x000d_
</t>
  </si>
  <si>
    <t>101</t>
  </si>
  <si>
    <t>762395000</t>
  </si>
  <si>
    <t>Spojovací prostředky krovů, bednění, laťování, nadstřešních konstrukcí</t>
  </si>
  <si>
    <t>1654353507</t>
  </si>
  <si>
    <t>Spojovací prostředky krovů, bednění a laťování, nadstřešních konstrukcí svory, prkna, hřebíky, pásová ocel, vruty</t>
  </si>
  <si>
    <t xml:space="preserve">Poznámka k souboru cen:_x000d_
1. Cena je určena pro montážní ceny souborů cen:_x000d_
a) 762 33- Montáž vázaných konstrukcí krovů,_x000d_
b) 762 34- Bednění a laťování, ceny -1210 až -2441,_x000d_
c) 762 35- Montáž nadstřešních konstrukcí,_x000d_
d) 762 36- Montáž spádových klínů._x000d_
2. Ochrana konstrukce se oceňuje samostatně, např. položkami 762 08-3 Impregnace řeziva tohoto katalogu nebo příslušnými položkami katalogu 800-783 Nátěry._x000d_
</t>
  </si>
  <si>
    <t>(4,54+1,126+6,642)/1,1 "řezivo</t>
  </si>
  <si>
    <t>177,108*0,024/1,1 "palubky</t>
  </si>
  <si>
    <t>2,495/1,1 "latě</t>
  </si>
  <si>
    <t>102</t>
  </si>
  <si>
    <t>998762103</t>
  </si>
  <si>
    <t>Přesun hmot tonážní pro kce tesařské v objektech v do 24 m</t>
  </si>
  <si>
    <t>1320326161</t>
  </si>
  <si>
    <t>Přesun hmot pro konstrukce tesařské stanovený z hmotnosti přesunovaného materiálu vodorovná dopravní vzdálenost do 50 m v objektech výšky přes 12 do 24 m</t>
  </si>
  <si>
    <t>764</t>
  </si>
  <si>
    <t>Konstrukce klempířské</t>
  </si>
  <si>
    <t>103</t>
  </si>
  <si>
    <t>764031420</t>
  </si>
  <si>
    <t>Dilatační připojovací lišta z Cu plechu včetně tmelení rš 80 mm</t>
  </si>
  <si>
    <t>-930876600</t>
  </si>
  <si>
    <t>Dilatační lišta z měděného plechu připojovací, včetně tmelení rš 80 mm</t>
  </si>
  <si>
    <t>pomocně pro oplechování soklu</t>
  </si>
  <si>
    <t>KL 08</t>
  </si>
  <si>
    <t>22,00</t>
  </si>
  <si>
    <t>Součet</t>
  </si>
  <si>
    <t>104</t>
  </si>
  <si>
    <t>764208155</t>
  </si>
  <si>
    <t>Montáž oplechování oblé římsy nebo římsy ze segmentů rš do 400 mm</t>
  </si>
  <si>
    <t>141459540</t>
  </si>
  <si>
    <t>Montáž oplechování říms a ozdobných prvků oblých nebo ze segmentů, včetně rohů do 400 mm</t>
  </si>
  <si>
    <t xml:space="preserve">Poznámka k souboru cen:_x000d_
1. Položky souboru cen lze použít pro ocenění oplechování římsy pod nadřímsovým žlabem._x000d_
</t>
  </si>
  <si>
    <t>7,84+1,49+8,76 "římsa do dvora</t>
  </si>
  <si>
    <t>105</t>
  </si>
  <si>
    <t>764208157</t>
  </si>
  <si>
    <t>Montáž oplechování oblé římsy nebo ze ze segmentů rš do 670 mm</t>
  </si>
  <si>
    <t>-1448293105</t>
  </si>
  <si>
    <t>Montáž oplechování říms a ozdobných prvků oblých nebo ze segmentů, včetně rohů přes 400 do 670 mm</t>
  </si>
  <si>
    <t>18,9 "KL/01 oplechování kamenného žlabu</t>
  </si>
  <si>
    <t>106</t>
  </si>
  <si>
    <t>764001M</t>
  </si>
  <si>
    <t>olověný plech tl. 0,8mm</t>
  </si>
  <si>
    <t>125352113</t>
  </si>
  <si>
    <t>18,9*0,64 "kamenný žlab</t>
  </si>
  <si>
    <t>18,09*0,4 "římsa</t>
  </si>
  <si>
    <t>19,332*1,1 'Přepočtené koeficientem množství</t>
  </si>
  <si>
    <t>107</t>
  </si>
  <si>
    <t>764232434</t>
  </si>
  <si>
    <t>Oplechování rovné okapové hrany z Cu plechu rš 330 mm</t>
  </si>
  <si>
    <t>1201580926</t>
  </si>
  <si>
    <t>Oplechování střešních prvků z měděného plechu okapu okapovým plechem střechy rovné rš 330 mm</t>
  </si>
  <si>
    <t xml:space="preserve">Poznámka k souboru cen:_x000d_
1. V cenách 764 23-1405 až -2457 nejsou započteny náklady na podkladní plech, tyto se oceňují cenami souboru cen 764 03-14.. Pokladní plech z měděného plechu v rozvinuté šířce dle rš střešního prvku._x000d_
</t>
  </si>
  <si>
    <t>18,9 "KL/02</t>
  </si>
  <si>
    <t>108</t>
  </si>
  <si>
    <t>764302105</t>
  </si>
  <si>
    <t>Montáž spodního lemování rovných zdí s krytinou prejzovou nebo vlnitou rš do 670 mm</t>
  </si>
  <si>
    <t>1267565674</t>
  </si>
  <si>
    <t>Montáž lemování zdí spodní s formováním do tvaru krytiny rovné, střech s krytinou prejzovou nebo vlnitou, rozvinuté šířky do 670 mm</t>
  </si>
  <si>
    <t>10,5 "KL/05 černá věž</t>
  </si>
  <si>
    <t>109</t>
  </si>
  <si>
    <t>1879296786</t>
  </si>
  <si>
    <t xml:space="preserve">10,5*0,5 </t>
  </si>
  <si>
    <t>5,25*1,1 'Přepočtené koeficientem množství</t>
  </si>
  <si>
    <t>110</t>
  </si>
  <si>
    <t>764334411</t>
  </si>
  <si>
    <t>Lemování prostupů střech s krytinou prejzovou nebo vlnitou bez lišty z Cu plechu</t>
  </si>
  <si>
    <t>1412675174</t>
  </si>
  <si>
    <t>Lemování prostupů z měděného plechu bez lišty, střech s krytinou prejzovou nebo vlnitou</t>
  </si>
  <si>
    <t xml:space="preserve">Poznámka k souboru cen:_x000d_
1. V cenách nejsou započteny náklady na připojovací dilatační lištu, tyto se oceňují cenami souboru cen 764 03 - 142. Dilatační lišta z měděného plechu._x000d_
</t>
  </si>
  <si>
    <t>4*1,0*0,33 "komín</t>
  </si>
  <si>
    <t>111</t>
  </si>
  <si>
    <t>764538423</t>
  </si>
  <si>
    <t>Svody kruhové včetně objímek, kolen, odskoků z Cu plechu průměru 120 mm</t>
  </si>
  <si>
    <t>696394984</t>
  </si>
  <si>
    <t>Svod z měděného plechu včetně objímek, kolen a odskoků kruhový, průměru 120 mm</t>
  </si>
  <si>
    <t>112</t>
  </si>
  <si>
    <t>998764103</t>
  </si>
  <si>
    <t>Přesun hmot tonážní pro konstrukce klempířské v objektech v do 24 m</t>
  </si>
  <si>
    <t>-1277611719</t>
  </si>
  <si>
    <t>Přesun hmot pro konstrukce klempířské stanovený z hmotnosti přesunovaného materiálu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</si>
  <si>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</si>
  <si>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765</t>
  </si>
  <si>
    <t>Krytina skládaná</t>
  </si>
  <si>
    <t>113</t>
  </si>
  <si>
    <t>765114065</t>
  </si>
  <si>
    <t>Krytina keramická prejzová malý prejz režný sklonu do 30° do malty</t>
  </si>
  <si>
    <t>188700625</t>
  </si>
  <si>
    <t>Krytina keramická prejzová sklonu střechy do 30° do malty malý prejz režný</t>
  </si>
  <si>
    <t xml:space="preserve">Poznámka k souboru cen:_x000d_
1. V cenách jsou započteny i náklady na přiřezání tašek._x000d_
2. Montáž střešních doplňků se oceňuje cenami části A02._x000d_
</t>
  </si>
  <si>
    <t>114</t>
  </si>
  <si>
    <t>765001R</t>
  </si>
  <si>
    <t>Úprava napojení krytiny u atiky - maltování tašky do drážky</t>
  </si>
  <si>
    <t>-370408661</t>
  </si>
  <si>
    <t>115</t>
  </si>
  <si>
    <t>998765103</t>
  </si>
  <si>
    <t>Přesun hmot tonážní pro krytiny skládané v objektech v do 24 m</t>
  </si>
  <si>
    <t>-764915354</t>
  </si>
  <si>
    <t>Přesun hmot pro krytiny skládané stanovený z hmotnosti přesunovaného materiálu vodorovná dopravní vzdálenost do 50 m na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</si>
  <si>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</si>
  <si>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766</t>
  </si>
  <si>
    <t>Konstrukce truhlářské</t>
  </si>
  <si>
    <t>116</t>
  </si>
  <si>
    <t>766621111</t>
  </si>
  <si>
    <t>Montáž dřevěných oken plochy přes 1 m2 špaletových výšky do 1,5 m s rámem do zdiva</t>
  </si>
  <si>
    <t>-1516123045</t>
  </si>
  <si>
    <t>Montáž oken dřevěných včetně montáže rámu plochy přes 1 m2 špaletových do zdiva, výšky do 1,5 m</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</si>
  <si>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začištění._x000d_
2. Cenami montáže oken otevíravých lze ocenit i montáže oken kyvných a otočných._x000d_
3. V cenách 766 62 - 9 . . Příplatek k cenám za tepelnou izolaci mezi ostěním a rámem okna jsou započteny náklady na izolaci vnější i vnitřní._x000d_
4. Délka izolace se určuje v metrech délky rámu okna._x000d_
</t>
  </si>
  <si>
    <t>2*1,14*1,37 "OK/2</t>
  </si>
  <si>
    <t>117</t>
  </si>
  <si>
    <t>61110030-1</t>
  </si>
  <si>
    <t>okno dřevěné špaletové otevíravé 1140x1370mm, poz KV/20 - OK/2</t>
  </si>
  <si>
    <t>688512931</t>
  </si>
  <si>
    <t>118</t>
  </si>
  <si>
    <t>998766102</t>
  </si>
  <si>
    <t>Přesun hmot tonážní pro konstrukce truhlářské v objektech v do 12 m</t>
  </si>
  <si>
    <t>2045194386</t>
  </si>
  <si>
    <t>Přesun hmot pro konstrukce truhlářské stanovený z hmotnosti přesunovaného materiálu vodorovná dopravní vzdálenost do 50 m v objektech výšky přes 6 do 12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</si>
  <si>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</si>
  <si>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767</t>
  </si>
  <si>
    <t>Konstrukce zámečnické</t>
  </si>
  <si>
    <t>119</t>
  </si>
  <si>
    <t>767610116</t>
  </si>
  <si>
    <t>Montáž oken kovových jednoduchých pevných do zdiva plochy do 1,5 m2</t>
  </si>
  <si>
    <t>55662650</t>
  </si>
  <si>
    <t>Montáž oken jednoduchých z hliníkových nebo ocelových profilů na polyuretanovou pěnu pevných do zdiva, plochy přes 0,6 do 1,5 m2</t>
  </si>
  <si>
    <t xml:space="preserve">Poznámka k souboru cen:_x000d_
1. V cenách montáže oken jsou započteny i náklady na zaměření, vyklínování, horizontální i vertikální vyrovnání okenního rámu, ukotvení a vyplnění spáry mezi rámem a ostěním polyuretanovou pěnou._x000d_
2. Cenami montáže oken otevíravých lze ocenit i montáž oken kyvných, otočných, výklopných._x000d_
3. V cenách nejsou započteny náklady na:_x000d_
a) montáž hliníkových krycích lišt; tyto práce se oceňují cenami 767 89-6110 až -6115 Montáž lišt a okopových plechů,_x000d_
b) montáž těsnění oken; tyto práce se oceňují cenami 767 62-61 Montáž těsnění oken,_x000d_
c) montáž oboustranných krycích lišt; tyto práce se oceňují cenami 767 62-71 Montáž krycích ocelových lišt oboustranně._x000d_
</t>
  </si>
  <si>
    <t>1 "revizní dvířka Z 01</t>
  </si>
  <si>
    <t>120</t>
  </si>
  <si>
    <t>553435539R</t>
  </si>
  <si>
    <t>dvířka revizní bez otvorů 80 x 100 cm pozink ocel s povrchovou úpravou</t>
  </si>
  <si>
    <t>-538329075</t>
  </si>
  <si>
    <t>ZV 01</t>
  </si>
  <si>
    <t>121</t>
  </si>
  <si>
    <t>19632841</t>
  </si>
  <si>
    <t>trubka Cu 99,99 stav tvrdý D 108 tl stěny 2,5mm</t>
  </si>
  <si>
    <t>-1253590997</t>
  </si>
  <si>
    <t>pro ZV 05</t>
  </si>
  <si>
    <t>1,20</t>
  </si>
  <si>
    <t>122</t>
  </si>
  <si>
    <t>998767103</t>
  </si>
  <si>
    <t>Přesun hmot tonážní pro zámečnické konstrukce v objektech v do 24 m</t>
  </si>
  <si>
    <t>-1312950756</t>
  </si>
  <si>
    <t>Přesun hmot pro zámečnické konstrukce stanovený z hmotnosti přesunovaného materiálu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</si>
  <si>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</si>
  <si>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783</t>
  </si>
  <si>
    <t>Dokončovací práce - nátěry</t>
  </si>
  <si>
    <t>123</t>
  </si>
  <si>
    <t>783118211</t>
  </si>
  <si>
    <t>Lakovací dvojnásobný syntetický nátěr truhlářských konstrukcí s mezibroušením</t>
  </si>
  <si>
    <t>108740301</t>
  </si>
  <si>
    <t>Lakovací nátěr truhlářských konstrukcí dvojnásobný s mezibroušením syntetický</t>
  </si>
  <si>
    <t>skl. S/01</t>
  </si>
  <si>
    <t>"A_2_Strecha.pdf - bednění podhled</t>
  </si>
  <si>
    <t>153,923*1/0,956 "cos 17°</t>
  </si>
  <si>
    <t>124</t>
  </si>
  <si>
    <t>783314101</t>
  </si>
  <si>
    <t>Základní jednonásobný syntetický nátěr zámečnických konstrukcí</t>
  </si>
  <si>
    <t>945436467</t>
  </si>
  <si>
    <t>Základní nátěr zámečnických konstrukcí jednonásobný syntetický</t>
  </si>
  <si>
    <t>125</t>
  </si>
  <si>
    <t>783314201</t>
  </si>
  <si>
    <t>Základní antikorozní jednonásobný syntetický standardní nátěr zámečnických konstrukcí</t>
  </si>
  <si>
    <t>-158494189</t>
  </si>
  <si>
    <t>Základní antikorozní nátěr zámečnických konstrukcí jednonásobný syntetický standardní</t>
  </si>
  <si>
    <t>2*0,8*1,0+4*0,03*2*(0,8+1,0) "revizní dvířka Z 01</t>
  </si>
  <si>
    <t>126</t>
  </si>
  <si>
    <t>783315101</t>
  </si>
  <si>
    <t>Mezinátěr jednonásobný syntetický standardní zámečnických konstrukcí</t>
  </si>
  <si>
    <t>-2143923787</t>
  </si>
  <si>
    <t>Mezinátěr zámečnických konstrukcí jednonásobný syntetický standardní</t>
  </si>
  <si>
    <t>127</t>
  </si>
  <si>
    <t>783317101</t>
  </si>
  <si>
    <t>Krycí jednonásobný syntetický standardní nátěr zámečnických konstrukcí</t>
  </si>
  <si>
    <t>1010564315</t>
  </si>
  <si>
    <t>Krycí nátěr (email) zámečnických konstrukcí jednonásobný syntetický standardní</t>
  </si>
  <si>
    <t>2*2,032</t>
  </si>
  <si>
    <t>128</t>
  </si>
  <si>
    <t>783826655</t>
  </si>
  <si>
    <t>Hydrofobizační transparentní silikonový nátěr lícového zdiva</t>
  </si>
  <si>
    <t>1333898339</t>
  </si>
  <si>
    <t>Hydrofobizační nátěr omítek silikonový, transparentní, povrchů hladkých lícového zdiva</t>
  </si>
  <si>
    <t>23,5 "cihelná dlažba P/1</t>
  </si>
  <si>
    <t>2,7 "dozdívka vnější část</t>
  </si>
  <si>
    <t>129</t>
  </si>
  <si>
    <t>783827427</t>
  </si>
  <si>
    <t>Krycí dvojnásobný vápenný nátěr omítek stupně členitosti 1 a 2</t>
  </si>
  <si>
    <t>935908817</t>
  </si>
  <si>
    <t>Krycí (ochranný ) nátěr omítek dvojnásobný hladkých omítek hladkých, zrnitých tenkovrstvých nebo štukových stupně členitosti 1 a 2 vápenný</t>
  </si>
  <si>
    <t>15,84 "omítka komínu</t>
  </si>
  <si>
    <t>03 - SO 03 C - JV bastion - nové zastřešení</t>
  </si>
  <si>
    <t xml:space="preserve">    1 - Zemní práce</t>
  </si>
  <si>
    <t>Zemní práce</t>
  </si>
  <si>
    <t>181111131</t>
  </si>
  <si>
    <t>Plošná úprava terénu do 500 m2 zemina skupiny 1 až 4 nerovnosti do 200 mm v rovinně a svahu do 1:5</t>
  </si>
  <si>
    <t>-316513360</t>
  </si>
  <si>
    <t>Plošná úprava terénu v zemině skupiny 1 až 4 s urovnáním povrchu bez doplnění ornice souvislé plochy do 500 m2 při nerovnostech terénu přes 150 do 200 mm v rovině nebo na svahu do 1:5</t>
  </si>
  <si>
    <t xml:space="preserve">Poznámka k souboru cen:_x000d_
1. Ceny jsou určeny pro vyrovnání nerovností neupraveného rostlého nebo ulehlého terénu._x000d_
2. Ceny lze použít pro vyrovnání terénu při zakládání trávníku._x000d_
3. V cenách nejsou započteny náklady na hutnění, tyto náklady se oceňují cenami souboru cen 171 15 ... Zhutnění podloží pod násypy z rostlé horniny tř. 1 až 4 katalogu 800-1 Zemní práce._x000d_
4. V cenách o sklonu svahu přes 1:1 jsou uvažovány podmínky pro svahy běžně schůdné; bez použití lezeckých technik. V případě použití lezeckých technik se tyto náklady oceňují individuálně._x000d_
</t>
  </si>
  <si>
    <t>pomocně pro lokální úpravy hliněného valu a pro základ vazných trámů</t>
  </si>
  <si>
    <t>P6</t>
  </si>
  <si>
    <t>148,40</t>
  </si>
  <si>
    <t>-2140593763</t>
  </si>
  <si>
    <t xml:space="preserve">podezdění  vazných trámů </t>
  </si>
  <si>
    <t>0,300*0,165*(12,25+2,60+10,10+2,65+4,90+6,75+10,55)</t>
  </si>
  <si>
    <t xml:space="preserve"> vyrovnání pod pozednicemi</t>
  </si>
  <si>
    <t>0,68*0,10*(9,20+1,40+5,35+4,70+12,09+8,54+17,90)</t>
  </si>
  <si>
    <t>2029477695</t>
  </si>
  <si>
    <t>6,489*305 "zdivo</t>
  </si>
  <si>
    <t>314001R</t>
  </si>
  <si>
    <t xml:space="preserve">Úprava komínové hlavy - odstranění bet krycí desky, nová cihelna koruna, provedení dle detailu úpravy komínové hlavice </t>
  </si>
  <si>
    <t>-1015599739</t>
  </si>
  <si>
    <t>-2141274875</t>
  </si>
  <si>
    <t>2,5*4*0,75 "komín - celá plocha</t>
  </si>
  <si>
    <t>Výtah pro dopravu materiálu v 14m, montáž, pronájem demontáž</t>
  </si>
  <si>
    <t>-1108009653</t>
  </si>
  <si>
    <t>941112112</t>
  </si>
  <si>
    <t>Montáž lešení řadového trubkového lehkého bez podlah zatížení do 200 kg/m2 š do 0,9 m v do 25 m</t>
  </si>
  <si>
    <t>1304963358</t>
  </si>
  <si>
    <t>Montáž lešení řadového trubkového lehkého pracovního bez podlah s provozním zatížením tř. 3 do 200 kg/m2 šířky tř. W06 přes 0,6 do 0,9 m, výšky přes 10 do 25 m</t>
  </si>
  <si>
    <t xml:space="preserve">Poznámka k souboru cen:_x000d_
1. Ceny jsou určeny jen pro řadová lešení, která nemají pracovní podlahy ve všech patrech._x000d_
2. V ceně jsou započteny i náklady na kotvení lešení._x000d_
3. Montáž lešení řadového trubkového lehkého výšky přes 25 m se oceňuje individuálně._x000d_
4. Šířkou se rozumí půdorysná vzdálenost, měřená od vnitřního líce sloupků zábradlí k protilehlému volnému okraji podlahy nebo mezi vnitřními líci._x000d_
</t>
  </si>
  <si>
    <t>9,0*10,5 "západní stěna</t>
  </si>
  <si>
    <t>9,7*10,5 "jižní stěna</t>
  </si>
  <si>
    <t>15,5*11,0+7,0*10,0 "východní stěna</t>
  </si>
  <si>
    <t>4,5*10,5+10,0*6,0 "severní stěna</t>
  </si>
  <si>
    <t>941112212</t>
  </si>
  <si>
    <t>Příplatek k lešení řadovému trubkovému lehkému bez podlah š 0,9 m v 25 m za první a ZKD den použití</t>
  </si>
  <si>
    <t>404541961</t>
  </si>
  <si>
    <t>Montáž lešení řadového trubkového lehkého pracovního bez podlah s provozním zatížením tř. 3 do 200 kg/m2 Příplatek za první a každý další den použití lešení k ceně -2112</t>
  </si>
  <si>
    <t>544,1*240 'Přepočtené koeficientem množství</t>
  </si>
  <si>
    <t>941112812</t>
  </si>
  <si>
    <t>Demontáž lešení řadového trubkového lehkého bez podlah zatížení do 200 kg/m2 š do 0,9 m v do 25 m</t>
  </si>
  <si>
    <t>-164151684</t>
  </si>
  <si>
    <t>Demontáž lešení řadového trubkového lehkého pracovního bez podlah s provozním zatížením tř. 3 do 200 kg/m2 šířky tř. W06 přes 0,6 do 0,9 m, výšky přes 10 do 25 m</t>
  </si>
  <si>
    <t xml:space="preserve">Poznámka k souboru cen:_x000d_
1. Ceny jsou určeny jen pro řadová lešení, která nemají pracovní podlahy ve všech patrech._x000d_
2. Demontáž lešení řadového trubkového lehkého výšky přes 25 m se oceňuje individuálně._x000d_
</t>
  </si>
  <si>
    <t>-25322327</t>
  </si>
  <si>
    <t>10,0*4,0 "pro montáž krovu</t>
  </si>
  <si>
    <t>151257426</t>
  </si>
  <si>
    <t>11,0*1,0 "západní část mezi bastionem a kasematy</t>
  </si>
  <si>
    <t>949211112</t>
  </si>
  <si>
    <t>Montáž lešeňové podlahy s příčníky pro trubková lešení v do 25 m</t>
  </si>
  <si>
    <t>-541361057</t>
  </si>
  <si>
    <t>Montáž lešeňové podlahy pro trubková lešení z fošen, prken nebo dřevěných sbíjených lešeňových dílců s příčníky nebo podélníky, ve výšce přes 10 do 25 m</t>
  </si>
  <si>
    <t xml:space="preserve">Poznámka k souboru cen:_x000d_
1. V cenách nejsou započteny náklady na vysekání otvorů ve zdivu, světlíku nebo šachtě; tyto stavební práce se oceňují příslušnými cenami katalogu 801-3 Budovy a haly - bourání konstrukcí._x000d_
2. Ceny -1111 až -1122 lze použít i pro montáž lešeňové podlahy ve světlíku nebo šachtě o půdorysné ploše přes 6 m2._x000d_
3. Množství měrných jednotek se určuje v m2 půdorysné plochy pracovní podlahy._x000d_
4. Montáž lešeňové podlahy ve výšce přes 25 m se oceňuje individuálně._x000d_
</t>
  </si>
  <si>
    <t>0,9*(9,0+9,7+15,5+7,0+4,5+10,0) "poslední patro</t>
  </si>
  <si>
    <t>949211211</t>
  </si>
  <si>
    <t>Příplatek k lešeňové podlaze s příčníky pro trubková lešení za první a ZKD den použití</t>
  </si>
  <si>
    <t>1368222314</t>
  </si>
  <si>
    <t>Montáž lešeňové podlahy pro trubková lešení Příplatek za první a každý další den použití lešení k ceně -1111 nebo -1112</t>
  </si>
  <si>
    <t>50,13*240 'Přepočtené koeficientem množství</t>
  </si>
  <si>
    <t>949211812</t>
  </si>
  <si>
    <t>Demontáž lešeňové podlahy s příčníky pro trubková lešení v do 25 m</t>
  </si>
  <si>
    <t>1079637004</t>
  </si>
  <si>
    <t>Demontáž lešeňové podlahy pro trubková lešení z fošen, prken nebo dřevěných sbíjených lešeňových dílců s příčníky nebo podélníky, ve výšce přes 10 do 25 m</t>
  </si>
  <si>
    <t xml:space="preserve">Poznámka k souboru cen:_x000d_
1. Ceny -1811 až -1822 lze použít i pro demontáž lešeňové podlahy ve světlíku nebo šachtě o půdorysné ploše přes 6 m2._x000d_
2. Demontáž lešeňové podlahy ve výšce přes 25 m se oceňuje individuálně._x000d_
</t>
  </si>
  <si>
    <t>178975803</t>
  </si>
  <si>
    <t>498893178</t>
  </si>
  <si>
    <t>953962111</t>
  </si>
  <si>
    <t>Kotvy chemickým tmelem M 8 hl 80 mm do zdiva z plných cihel vyvrtáním otvoru</t>
  </si>
  <si>
    <t>-1806232834</t>
  </si>
  <si>
    <t>Kotvy chemické s vyvrtáním otvoru do zdiva z plných cihel tmel, hloubka 80 mm, velikost M 8</t>
  </si>
  <si>
    <t xml:space="preserve">Poznámka k souboru cen:_x000d_
1. V cenách 953 96-11 a 953 96-12 jsou započteny i náklady na:_x000d_
a) rozměření, vrtání a spotřebu vrtáků. Pro velikost M 8 až M 30 jsou započteny náklady na vrtání příklepovými vrtáky, pro velikost M 33 až M 39 diamantovými korunkami,_x000d_
b) vyfoukání otvoru, přípravu kotev k uložení do otvorů, vyplnění kotevních otvorů tmelem nebo chemickou patronou včetně dodávky materiálu._x000d_
2. V cenách 953 96-51.. jsou započteny náklady na dodání a zasunutí kotevního šroubu do otvoru vyplněného chemickým tmelem nebo patronou a dotažení matice._x000d_
</t>
  </si>
  <si>
    <t>(12,25+2,60+10,10+2,65+4,90+6,75+10,55)/0,50+1,4</t>
  </si>
  <si>
    <t>953965112R</t>
  </si>
  <si>
    <t>Kotevní šroub pro chemické kotvy M 8 dl 360 mm</t>
  </si>
  <si>
    <t>-2061126917</t>
  </si>
  <si>
    <t>(12,25+2,60+10,10+2,65+4,90+6,75+10,55)/0,50*1,05+0,42</t>
  </si>
  <si>
    <t>1895570577</t>
  </si>
  <si>
    <t>3,785 "krytina</t>
  </si>
  <si>
    <t>1142240949</t>
  </si>
  <si>
    <t>14,161-3,785 "krov</t>
  </si>
  <si>
    <t>512548192</t>
  </si>
  <si>
    <t>681653098</t>
  </si>
  <si>
    <t>1075812081</t>
  </si>
  <si>
    <t>37475766</t>
  </si>
  <si>
    <t>14,161*7 'Přepočtené koeficientem množství</t>
  </si>
  <si>
    <t>-129480370</t>
  </si>
  <si>
    <t>10,194+3,785</t>
  </si>
  <si>
    <t>872494387</t>
  </si>
  <si>
    <t>712641559</t>
  </si>
  <si>
    <t>Provedení povlakové krytiny střech přes 30° pásy přitavením NAIP</t>
  </si>
  <si>
    <t>835385475</t>
  </si>
  <si>
    <t>Provedení povlakové krytiny střech šikmých přes 30° pásy přitavením na dřevěném podkladě s lištami NAIP</t>
  </si>
  <si>
    <t xml:space="preserve">Poznámka k souboru cen:_x000d_
1. Povlakové krytiny střech jednotlivě do 10 m2 se oceňují skladebně cenou příslušné izolace a cenou 712 69-9097 Příplatek za plochu do 10 m2._x000d_
</t>
  </si>
  <si>
    <t>"D_02_Strecha.pdf</t>
  </si>
  <si>
    <t>93,233*1/0,848 "cos32°</t>
  </si>
  <si>
    <t>22,880*1/0,839 "cos33°</t>
  </si>
  <si>
    <t>24,018*1/0,875 "cos29°</t>
  </si>
  <si>
    <t>4,987*1/0,927 "cos22°</t>
  </si>
  <si>
    <t>2,313*1/0,643 "cos50°</t>
  </si>
  <si>
    <t>12,203*1/0,875 "cos29°</t>
  </si>
  <si>
    <t>4,947*1/0,682 "cos47°</t>
  </si>
  <si>
    <t>21,254*1/0,970 "cos14°</t>
  </si>
  <si>
    <t>28,645*1/0,966 "cos15°</t>
  </si>
  <si>
    <t>581349205</t>
  </si>
  <si>
    <t>246,406*1,15 'Přepočtené koeficientem množství</t>
  </si>
  <si>
    <t>1859515233</t>
  </si>
  <si>
    <t>-1850627190</t>
  </si>
  <si>
    <t>741420022</t>
  </si>
  <si>
    <t>Montáž svorka hromosvodná se 3 a více šrouby</t>
  </si>
  <si>
    <t>150728196</t>
  </si>
  <si>
    <t>Montáž hromosvodného vedení svorek se 3 a více šrouby</t>
  </si>
  <si>
    <t>35441860</t>
  </si>
  <si>
    <t>svorka FeZn k jímací tyči - 4 šrouby</t>
  </si>
  <si>
    <t>-1605267154</t>
  </si>
  <si>
    <t>741430004</t>
  </si>
  <si>
    <t>Montáž tyč jímací délky do 3 m na střešní hřeben</t>
  </si>
  <si>
    <t>-65971457</t>
  </si>
  <si>
    <t>Montáž jímacích tyčí délky do 3 m, na střešní hřeben</t>
  </si>
  <si>
    <t>35442103</t>
  </si>
  <si>
    <t>stříška ochranná horní Cu</t>
  </si>
  <si>
    <t>1277953362</t>
  </si>
  <si>
    <t>35442102</t>
  </si>
  <si>
    <t>stříška ochranná dolní Cu</t>
  </si>
  <si>
    <t>-1656082888</t>
  </si>
  <si>
    <t>35441110</t>
  </si>
  <si>
    <t>tyč jímací s rovným koncem 1000mm Cu</t>
  </si>
  <si>
    <t>1138916321</t>
  </si>
  <si>
    <t>-1905659499</t>
  </si>
  <si>
    <t>32416241</t>
  </si>
  <si>
    <t>-1404265621</t>
  </si>
  <si>
    <t>979114276</t>
  </si>
  <si>
    <t>175*0,4 'Přepočtené koeficientem množství</t>
  </si>
  <si>
    <t>61066367</t>
  </si>
  <si>
    <t>774160920</t>
  </si>
  <si>
    <t>258921129</t>
  </si>
  <si>
    <t>-650975944</t>
  </si>
  <si>
    <t>1010114024</t>
  </si>
  <si>
    <t>2131376294</t>
  </si>
  <si>
    <t>-584526417</t>
  </si>
  <si>
    <t>-473066167</t>
  </si>
  <si>
    <t>1427331552</t>
  </si>
  <si>
    <t>-1337046998</t>
  </si>
  <si>
    <t>-300211414</t>
  </si>
  <si>
    <t>-769595469</t>
  </si>
  <si>
    <t>623524193</t>
  </si>
  <si>
    <t>1687755509</t>
  </si>
  <si>
    <t>-2061851676</t>
  </si>
  <si>
    <t>-474739044</t>
  </si>
  <si>
    <t>Pol21</t>
  </si>
  <si>
    <t>1631709425</t>
  </si>
  <si>
    <t>-1126585684</t>
  </si>
  <si>
    <t>0,288+6,794+14,574+0,353</t>
  </si>
  <si>
    <t>-1032352675</t>
  </si>
  <si>
    <t>2*4,5/2 "boky vikýře</t>
  </si>
  <si>
    <t>762132138</t>
  </si>
  <si>
    <t>Montáž bednění stěn z hoblovaných prken na pero a drážku, na polodrážku nebo na vložené pero</t>
  </si>
  <si>
    <t>-1618814839</t>
  </si>
  <si>
    <t>Montáž bednění stěn z hoblovaných prken tl. do 32 mm na pero a drážku, na polodrážku, na vložené pero</t>
  </si>
  <si>
    <t xml:space="preserve">Poznámka k souboru cen:_x000d_
1. V cenách nejsou započteny náklady na vyrovnání podkladu._x000d_
</t>
  </si>
  <si>
    <t>-305962528</t>
  </si>
  <si>
    <t>4,5*1,1 'Přepočtené koeficientem množství</t>
  </si>
  <si>
    <t>762195000</t>
  </si>
  <si>
    <t>Spojovací prostředky pro montáž stěn, příček, bednění stěn</t>
  </si>
  <si>
    <t>705939396</t>
  </si>
  <si>
    <t>Spojovací prostředky stěn a příček hřebíky, svory, fixační prkna</t>
  </si>
  <si>
    <t xml:space="preserve">Poznámka k souboru cen:_x000d_
1. Cena je určena pouze pro soubory cen:_x000d_
a) 762 11- Montáž stěn a příček na hladko,_x000d_
b) 762 12- Montáž stěn a příček tesařsky vázaných,_x000d_
c) 762 13- Montáž bednění stěn._x000d_
2. Ochrana konstrukce se oceňuje samostatně, např. položkami 762 08-3 Impregnace řeziva tohoto katalogu nebo příslušnými položkami katalogu 800-783 Nátěry._x000d_
</t>
  </si>
  <si>
    <t>4,5*0,024</t>
  </si>
  <si>
    <t>569023402</t>
  </si>
  <si>
    <t>19,2+257,36</t>
  </si>
  <si>
    <t>762331813</t>
  </si>
  <si>
    <t>Demontáž vázaných kcí krovů z hranolů průřezové plochy do 288 cm2</t>
  </si>
  <si>
    <t>1790924744</t>
  </si>
  <si>
    <t>Demontáž vázaných konstrukcí krovů sklonu do 60° z hranolů, hranolků, fošen, průřezové plochy přes 224 do 288 cm2</t>
  </si>
  <si>
    <t>277057311</t>
  </si>
  <si>
    <t>6*3,2 "kleštiny 75/200</t>
  </si>
  <si>
    <t>1411602247</t>
  </si>
  <si>
    <t>19,2*0,075*0,2</t>
  </si>
  <si>
    <t>-1241908637</t>
  </si>
  <si>
    <t>(0,7+1,3+1,9+2,6+3,1+3,8+4,4+4,9+5,6+6,2)*1/0,97 "cos14° námětky 120/200</t>
  </si>
  <si>
    <t>(2,4+4,2+5,1+4,5+2,7)*1/0,875 "cos29° námětky 120/200</t>
  </si>
  <si>
    <t>(1,4+2,2+3,1+3,9+4*4,3+3,7)*1/0,839 "cos33° krokve 120/200</t>
  </si>
  <si>
    <t>(1,6+2,4+3,4+4,4+5,3+4,3+3,2+2,1+1,1)*1/0,875 "cos29° krokve 120/200</t>
  </si>
  <si>
    <t>(1,1+2,2+3,3+4,4+11*4,8-1,0+4,2+3,0+1,8)*1/0,848 "cos32° krokve 120/200</t>
  </si>
  <si>
    <t>(1,5+2,4+3,2+4,0+3,9+3,5+2,1+1,2)*1/0,848 "cos32° krokve 120*200</t>
  </si>
  <si>
    <t>8,2+9,3+1,0 "pozednice 120/200</t>
  </si>
  <si>
    <t>2*1,0 "výměna u komína</t>
  </si>
  <si>
    <t>-831367068</t>
  </si>
  <si>
    <t>257,36*0,12*0,2</t>
  </si>
  <si>
    <t>6,17664*1,1 'Přepočtené koeficientem množství</t>
  </si>
  <si>
    <t>-1589836286</t>
  </si>
  <si>
    <t>5,2+4,5+12,0+17,5 "pozednice námětků a západní stěna 240/240</t>
  </si>
  <si>
    <t>10,8+2,0 "spodní vaznice 240/240</t>
  </si>
  <si>
    <t xml:space="preserve">2*(2,5+7,8+4,8+2,7+12,3+10,1) "středové spodní, hodní a vrcholová 240/240 </t>
  </si>
  <si>
    <t>6,3 "vaznice námětků 240/240</t>
  </si>
  <si>
    <t>(7,1+7,3)*1/Cos(23)+6,9*1/Cos(24)+8,7*1/Cos(18)+5,8*1/Cos(29)+(6,5+6,7)*1/Cos(25) "nárožní krokve a nárožní a úžlabní námětky 240/240</t>
  </si>
  <si>
    <t>5*2,195+14*1,2+5*2,0 "sloupky 240/240</t>
  </si>
  <si>
    <t>-686160938</t>
  </si>
  <si>
    <t>230,015*0,24*0,24</t>
  </si>
  <si>
    <t>13,248864*1,1 'Přepočtené koeficientem množství</t>
  </si>
  <si>
    <t>-980453727</t>
  </si>
  <si>
    <t>1321424915</t>
  </si>
  <si>
    <t>246,406*1,1 'Přepočtené koeficientem množství</t>
  </si>
  <si>
    <t>762342314</t>
  </si>
  <si>
    <t>Montáž laťování na střechách složitých sklonu do 60° osové vzdálenosti do 360 mm</t>
  </si>
  <si>
    <t>1075566759</t>
  </si>
  <si>
    <t>Bednění a laťování montáž laťování střech složitých sklonu do 60° při osové vzdálenosti latí přes 150 do 360 mm</t>
  </si>
  <si>
    <t>latě</t>
  </si>
  <si>
    <t>1466623988</t>
  </si>
  <si>
    <t>1854373240</t>
  </si>
  <si>
    <t>0,04*0,06*246,406*5 "latě</t>
  </si>
  <si>
    <t>0,04*0,06*236,86 "kontralatě</t>
  </si>
  <si>
    <t>3,525336*1,1 'Přepočtené koeficientem množství</t>
  </si>
  <si>
    <t>762342813</t>
  </si>
  <si>
    <t>Demontáž laťování střech z latí osové vzdálenosti přes 0,50 m</t>
  </si>
  <si>
    <t>1870882519</t>
  </si>
  <si>
    <t>Demontáž bednění a laťování laťování střech sklonu do 60° se všemi nadstřešními konstrukcemi, z latí průřezové plochy do 25 cm2 při osové vzdálenosti přes 0,50 m</t>
  </si>
  <si>
    <t>762353230</t>
  </si>
  <si>
    <t>Montáž střešního vikýře pultového z hraněného řeziva plochy do 224 cm2</t>
  </si>
  <si>
    <t>2111556100</t>
  </si>
  <si>
    <t>Montáž nadstřešních konstrukcí střešních vikýřů z hraněného řeziva, pultových, průřezové plochy přes 144 do 224 cm2</t>
  </si>
  <si>
    <t>"vikýř</t>
  </si>
  <si>
    <t>3*5,0 "krokve 100/160</t>
  </si>
  <si>
    <t>2*2,2+1,2 "vstupní rám 120/120</t>
  </si>
  <si>
    <t>60512130</t>
  </si>
  <si>
    <t>hranol stavební řezivo průřezu do 224cm2 do dl 6m</t>
  </si>
  <si>
    <t>476651605</t>
  </si>
  <si>
    <t>0,1*0,16*3*5,0 "krokve 100/160</t>
  </si>
  <si>
    <t>0,12*0,12*(2*2,2+1,2) "vstupní rám 120/120</t>
  </si>
  <si>
    <t>0,32064*1,1 'Přepočtené koeficientem množství</t>
  </si>
  <si>
    <t>1999458394</t>
  </si>
  <si>
    <t>2131457123</t>
  </si>
  <si>
    <t xml:space="preserve">(22,009+3,878)/1,1 </t>
  </si>
  <si>
    <t>CS ÚRS 2020 01</t>
  </si>
  <si>
    <t>-1334087089</t>
  </si>
  <si>
    <t>764004801</t>
  </si>
  <si>
    <t>Demontáž podokapního žlabu do suti</t>
  </si>
  <si>
    <t>-476653877</t>
  </si>
  <si>
    <t>Demontáž klempířských konstrukcí žlabu podokapního do suti</t>
  </si>
  <si>
    <t>764004861</t>
  </si>
  <si>
    <t>Demontáž svodu do suti</t>
  </si>
  <si>
    <t>2094575879</t>
  </si>
  <si>
    <t>Demontáž klempířských konstrukcí svodu do suti</t>
  </si>
  <si>
    <t>764231466</t>
  </si>
  <si>
    <t>Oplechování úžlabí z Cu plechu rš 500 mm</t>
  </si>
  <si>
    <t>-1460560696</t>
  </si>
  <si>
    <t>Oplechování střešních prvků z měděného plechu úžlabí rš 500 mm</t>
  </si>
  <si>
    <t>pomocně pro rš 520 mm</t>
  </si>
  <si>
    <t>KV/12</t>
  </si>
  <si>
    <t>6,00</t>
  </si>
  <si>
    <t>764232432</t>
  </si>
  <si>
    <t>Oplechování rovné okapové hrany z Cu plechu rš 200 mm</t>
  </si>
  <si>
    <t>-686855185</t>
  </si>
  <si>
    <t>Oplechování střešních prvků z měděného plechu okapu okapovým plechem střechy rovné rš 200 mm</t>
  </si>
  <si>
    <t>pomocně pro rš 170</t>
  </si>
  <si>
    <t>KV/15</t>
  </si>
  <si>
    <t>61,60+6,90</t>
  </si>
  <si>
    <t>764331406</t>
  </si>
  <si>
    <t>Lemování rovných zdí střech s krytinou prejzovou nebo vlnitou z Cu plechu rš 500 mm</t>
  </si>
  <si>
    <t>409759727</t>
  </si>
  <si>
    <t>Lemování zdí z měděného plechu boční nebo horní rovných, střech s krytinou prejzovou nebo vlnitou rš 500 mm</t>
  </si>
  <si>
    <t>KV/18</t>
  </si>
  <si>
    <t>2*2,80</t>
  </si>
  <si>
    <t>1047079676</t>
  </si>
  <si>
    <t>KV/11</t>
  </si>
  <si>
    <t>0,79*0,74*1</t>
  </si>
  <si>
    <t>764531404</t>
  </si>
  <si>
    <t>Žlab podokapní půlkruhový z Cu plechu rš 330 mm</t>
  </si>
  <si>
    <t>1266227525</t>
  </si>
  <si>
    <t>Žlab podokapní z měděného plechu včetně háků a čel půlkruhový rš 330 mm</t>
  </si>
  <si>
    <t>KV/17</t>
  </si>
  <si>
    <t>1,30</t>
  </si>
  <si>
    <t>764531405</t>
  </si>
  <si>
    <t>Žlab podokapní půlkruhový z Cu plechu rš 400 mm</t>
  </si>
  <si>
    <t>-533842036</t>
  </si>
  <si>
    <t>Žlab podokapní z měděného plechu včetně háků a čel půlkruhový rš 400 mm</t>
  </si>
  <si>
    <t>KV/13</t>
  </si>
  <si>
    <t>62,80</t>
  </si>
  <si>
    <t>764531446</t>
  </si>
  <si>
    <t>Kotlík oválný (trychtýřový) pro podokapní žlaby z Cu plechu 400/150 mm</t>
  </si>
  <si>
    <t>361858767</t>
  </si>
  <si>
    <t>Žlab podokapní z měděného plechu včetně háků a čel kotlík oválný (trychtýřový), rš žlabu/průměr svodu 400/150 mm</t>
  </si>
  <si>
    <t>KV/14</t>
  </si>
  <si>
    <t>764538424</t>
  </si>
  <si>
    <t>Svody kruhové včetně objímek, kolen, odskoků z Cu plechu průměru 150 mm</t>
  </si>
  <si>
    <t>279268719</t>
  </si>
  <si>
    <t>Svod z měděného plechu včetně objímek, kolen a odskoků kruhový, průměru 150 mm</t>
  </si>
  <si>
    <t>3*1,25</t>
  </si>
  <si>
    <t>-966137175</t>
  </si>
  <si>
    <t>521812585</t>
  </si>
  <si>
    <t>765114265</t>
  </si>
  <si>
    <t>Krytina keramická prejzová nárožní hrana z malých prejzů režných do malty</t>
  </si>
  <si>
    <t>-809166850</t>
  </si>
  <si>
    <t>Krytina keramická prejzová sklonu střechy do 30° nárožní hrana do malty z malých prejzů režných</t>
  </si>
  <si>
    <t xml:space="preserve">(7,1+7,3)*1/Cos(23)+6,9*1/Cos(24)+8,7*1/Cos(18)+(6,5+6,7)*1/Cos(25) "nárožní krokve námětky </t>
  </si>
  <si>
    <t>765114365</t>
  </si>
  <si>
    <t>Krytina keramická prejzová hřeben z malých prejzů režných do malty</t>
  </si>
  <si>
    <t>-67000519</t>
  </si>
  <si>
    <t>Krytina keramická prejzová sklonu střechy do 30° hřeben zplna do malty z malých prejzů režných</t>
  </si>
  <si>
    <t>10,1 "hřeben</t>
  </si>
  <si>
    <t>765162801</t>
  </si>
  <si>
    <t>Demontáž krytiny z dřevěných šindelů sklon do 45° do suti</t>
  </si>
  <si>
    <t>1889529916</t>
  </si>
  <si>
    <t>Demontáž krytiny z dřevěných šindelů sklon střechy do 45° do suti</t>
  </si>
  <si>
    <t>641148753</t>
  </si>
  <si>
    <t>766991113R</t>
  </si>
  <si>
    <t>Montáž a dodávka svlakových dveří DV/7 dle specifikace v tab. dveří</t>
  </si>
  <si>
    <t>-1343286330</t>
  </si>
  <si>
    <t>998766103</t>
  </si>
  <si>
    <t>Přesun hmot tonážní pro konstrukce truhlářské v objektech v do 24 m</t>
  </si>
  <si>
    <t>-832502462</t>
  </si>
  <si>
    <t>Přesun hmot pro konstrukce truhlářské stanovený z hmotnosti přesunovaného materiálu vodorovná dopravní vzdálenost do 50 m v objektech výšky přes 12 do 24 m</t>
  </si>
  <si>
    <t>767995111</t>
  </si>
  <si>
    <t>Montáž atypických zámečnických konstrukcí hmotnosti do 5 kg</t>
  </si>
  <si>
    <t>-1828730549</t>
  </si>
  <si>
    <t>Montáž ostatních atypických zámečnických konstrukcí hmotnosti do 5 kg</t>
  </si>
  <si>
    <t xml:space="preserve">Poznámka k souboru cen:_x000d_
1. Určení cen se řídí hmotností jednotlivě montovaného dílu konstrukce._x000d_
</t>
  </si>
  <si>
    <t>ZV/10</t>
  </si>
  <si>
    <t>(1,10*19)*0,05</t>
  </si>
  <si>
    <t>ZV/11</t>
  </si>
  <si>
    <t>(0,75*10)*0,05</t>
  </si>
  <si>
    <t>1,420*64</t>
  </si>
  <si>
    <t>136112240R</t>
  </si>
  <si>
    <t>plech tlustý hladký jakost S 235 JR, 6x1000x2000 mm</t>
  </si>
  <si>
    <t>-213626421</t>
  </si>
  <si>
    <t>Poznámka k položce:_x000d_
Hmotnost 96 kg/kus</t>
  </si>
  <si>
    <t>90,880/1000*1,15</t>
  </si>
  <si>
    <t>2120562883</t>
  </si>
  <si>
    <t>-1084990476</t>
  </si>
  <si>
    <t>246,406 "bednění podhled</t>
  </si>
  <si>
    <t>2*4,5 "bednění stěn oboustranně</t>
  </si>
  <si>
    <t>-2122290532</t>
  </si>
  <si>
    <t>1,8*9,5 "stávající lícové zdivo na západní straně - vnější část</t>
  </si>
  <si>
    <t xml:space="preserve">04 - SO 04 D - JV bastion - úprava projektu výstavní síně </t>
  </si>
  <si>
    <t>Soupis:</t>
  </si>
  <si>
    <t xml:space="preserve">04.1 - D - stavební část </t>
  </si>
  <si>
    <t xml:space="preserve">    772 - Podlahy z kamene</t>
  </si>
  <si>
    <t xml:space="preserve">    784 - Dokončovací práce - malby a tapety</t>
  </si>
  <si>
    <t xml:space="preserve">    798 - Uměleckořemeslné prvky</t>
  </si>
  <si>
    <t>-1100473469</t>
  </si>
  <si>
    <t>79,01*0,8 "vyrovnání podkladu pro novou dlažbu</t>
  </si>
  <si>
    <t>611131141</t>
  </si>
  <si>
    <t>Penetrační hliněný nátěr vnitřních stropů nanášený ručně</t>
  </si>
  <si>
    <t>-1698352940</t>
  </si>
  <si>
    <t>Podkladní a spojovací vrstva vnitřních omítaných ploch penetrační hliněný nátěr nanášený ručně stropů</t>
  </si>
  <si>
    <t>104,919 "opava omítek stropů</t>
  </si>
  <si>
    <t>611311133</t>
  </si>
  <si>
    <t>Potažení vnitřních kleneb nebo skořepin vápenným štukem tloušťky do 3 mm</t>
  </si>
  <si>
    <t>-1897573982</t>
  </si>
  <si>
    <t>Potažení vnitřních ploch štukem tloušťky do 3 mm vodorovných konstrukcí kleneb nebo skořepin</t>
  </si>
  <si>
    <t>611311143</t>
  </si>
  <si>
    <t>Vápenná omítka štuková dvouvrstvá vnitřních kleneb nebo skořepin nanášená ručně</t>
  </si>
  <si>
    <t>-847774568</t>
  </si>
  <si>
    <t>Omítka vápenná vnitřních ploch nanášená ručně dvouvrstvá štuková, tloušťky jádrové omítky do 10 mm a tloušťky štuku do 3 mm vodorovných konstrukcí kleneb nebo skořepin</t>
  </si>
  <si>
    <t xml:space="preserve">Poznámka k souboru cen:_x000d_
1. Pro ocenění nanášení omítek v tloušťce jádrové omítky přes 10 mm se použije příplatek k cenám za každých dalších i započatých 5 mm tlouštky._x000d_
2. Omítky stropních konstrukcí nanášené na pletivo se oceňují cenami omítek žebrových stropů nebo osamělých trámů._x000d_
3. Podkladní a spojovací vrstvy se oceňují cenami souboru cen 61.13-1... této části katalogu._x000d_
</t>
  </si>
  <si>
    <t>2,4*(4,78+1,67)*1,2 "zadní část</t>
  </si>
  <si>
    <t>1,0*(2,27+0,4)+0,6*(1,8+0,2) "vstup</t>
  </si>
  <si>
    <t>(2,6+3,0)/2*(2,2+1,3)/2 "okno východ</t>
  </si>
  <si>
    <t>2,2*(2,6+1,3)/2 "okno západ</t>
  </si>
  <si>
    <t>611315411</t>
  </si>
  <si>
    <t>Oprava vnitřní vápenné hladké omítky stropů v rozsahu plochy do 10%</t>
  </si>
  <si>
    <t>-1870009669</t>
  </si>
  <si>
    <t>Oprava vápenné omítky vnitřních ploch hladké, tloušťky do 20 mm stropů, v rozsahu opravované plochy do 10%</t>
  </si>
  <si>
    <t xml:space="preserve">Poznámka k souboru cen:_x000d_
1. Pro ocenění opravy omítek plochy do 4 m2 se použijí ceny souboru cen 61. 31-52.. Vápenná omítka jednotlivých malých ploch._x000d_
</t>
  </si>
  <si>
    <t>(14,51-2,4)*(4,78+1,67)*1,2 "hlavní klenba</t>
  </si>
  <si>
    <t>1,76*(3,29+1,2) "nika východ</t>
  </si>
  <si>
    <t>2,25*((1,47+0,45)+(0,7+0,3))/2 "nika jih</t>
  </si>
  <si>
    <t>612131141</t>
  </si>
  <si>
    <t>Penetrační hliněný nátěr vnitřních stěn nanášený ručně</t>
  </si>
  <si>
    <t>-641855517</t>
  </si>
  <si>
    <t>Podkladní a spojovací vrstva vnitřních omítaných ploch penetrační hliněný nátěr nanášený ručně stěn</t>
  </si>
  <si>
    <t>65,727 "oprava omítek stěn</t>
  </si>
  <si>
    <t>612311131</t>
  </si>
  <si>
    <t>Potažení vnitřních stěn vápenným štukem tloušťky do 3 mm</t>
  </si>
  <si>
    <t>-170503544</t>
  </si>
  <si>
    <t>Potažení vnitřních ploch štukem tloušťky do 3 mm svislých konstrukcí stěn</t>
  </si>
  <si>
    <t>612311141</t>
  </si>
  <si>
    <t>Vápenná omítka štuková dvouvrstvá vnitřních stěn nanášená ručně</t>
  </si>
  <si>
    <t>587352007</t>
  </si>
  <si>
    <t>Omítka vápenná vnitřních ploch nanášená ručně dvouvrstvá štuková, tloušťky jádrové omítky do 10 mm a tloušťky štuku do 3 mm svislých konstrukcí stěn</t>
  </si>
  <si>
    <t>4,81*2,23+3,14*((4,81/2+1,67)/2)^2-1,47*1,6 "zadní čelní těna</t>
  </si>
  <si>
    <t>2*0,5*2,23 "zadní boční stěny</t>
  </si>
  <si>
    <t>3,29*2,23+3,14*(1,6)^2+2*0,3*2,23 "okno východ</t>
  </si>
  <si>
    <t>(2,39+2,3)*(1,15+1,0)+3,2 "okno západ vč. parapetu</t>
  </si>
  <si>
    <t>4,81*2,23+3,14*((4,81/2+1,67)/2)^2+2*(1,0*3,18+0,45*2,2)-1,15*2,0 "Vstup</t>
  </si>
  <si>
    <t>612315412</t>
  </si>
  <si>
    <t>Oprava vnitřní vápenné hladké omítky stěn v rozsahu plochy do 30%</t>
  </si>
  <si>
    <t>-1953164881</t>
  </si>
  <si>
    <t>Oprava vápenné omítky vnitřních ploch hladké, tloušťky do 20 mm stěn, v rozsahu opravované plochy přes 10 do 30%</t>
  </si>
  <si>
    <t xml:space="preserve">2*2,23*(14,51-0,3+1,46) </t>
  </si>
  <si>
    <t>2*2,25*(1,3+1,0)/2 "nika jih</t>
  </si>
  <si>
    <t>-3,29*2,23 "nika východ</t>
  </si>
  <si>
    <t>-2,0*1,0 "nika západ</t>
  </si>
  <si>
    <t>632451034-1</t>
  </si>
  <si>
    <t>Vyrovnávací potěr tl do 50 mm z vápenné malty provedený v ploše</t>
  </si>
  <si>
    <t>-941057337</t>
  </si>
  <si>
    <t xml:space="preserve">Poznámka k souboru cen:_x000d_
1. Užití cen –1021 až –1024 – viz poznámka č. 1 souboru cen 632 45-01._x000d_
2. Užití cen –1031 až –1034 – viz poznámka č. 2 a 3 souboru cen 632 45-01._x000d_
3. V cenách jsou započteny i náklady na základní stržení povrchu potěru s urovnáním vibrační lištou nebo dřevěným hladítkem._x000d_
</t>
  </si>
  <si>
    <t>2,2*(2,0+1,0)/2 "parapet okna západ</t>
  </si>
  <si>
    <t>635111241</t>
  </si>
  <si>
    <t>Násyp pod podlahy z hrubého kameniva 8-16 se zhutněním</t>
  </si>
  <si>
    <t>-1956669582</t>
  </si>
  <si>
    <t>Násyp ze štěrkopísku, písku nebo kameniva pod podlahy se zhutněním z kameniva hrubého 8-16</t>
  </si>
  <si>
    <t>79,01*0,05*0,8</t>
  </si>
  <si>
    <t>636211121-1</t>
  </si>
  <si>
    <t>Dlažba z cihel pálených dl 290 mm P20 do písku naplocho včetně spárování P/2b</t>
  </si>
  <si>
    <t>-707358859</t>
  </si>
  <si>
    <t>Dlažba z cihel pálených plných dl. 290 mm P20 do vrstvy písku, kladených naplocho včetně spárování P/2b</t>
  </si>
  <si>
    <t xml:space="preserve">Poznámka k souboru cen:_x000d_
1. Ceny jsou určeny pro dlažbu vodorovnou nebo ve spádu do 15° od vodorovné roviny._x000d_
2. V cenách jsou započteny i náklady na provedení rigolu v dlažbách._x000d_
3. Úprava podkladu dlažby se oceňuje samostatnými cenami._x000d_
</t>
  </si>
  <si>
    <t>79,01*0,8</t>
  </si>
  <si>
    <t>636395001-1</t>
  </si>
  <si>
    <t xml:space="preserve">Spárování dlažby z dlaždic cihelných </t>
  </si>
  <si>
    <t>1069173706</t>
  </si>
  <si>
    <t>79,01*0,2 "stávající cihelná dlažba</t>
  </si>
  <si>
    <t>177789097</t>
  </si>
  <si>
    <t>952901111</t>
  </si>
  <si>
    <t>Vyčištění budov bytové a občanské výstavby při výšce podlaží do 4 m</t>
  </si>
  <si>
    <t>135598021</t>
  </si>
  <si>
    <t>Vyčištění budov nebo objektů před předáním do užívání budov bytové nebo občanské výstavby, světlé výšky podlaží do 4 m</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</si>
  <si>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</si>
  <si>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978011121</t>
  </si>
  <si>
    <t>Otlučení (osekání) vnitřní vápenné nebo vápenocementové omítky stropů v rozsahu do 10 %</t>
  </si>
  <si>
    <t>2062387588</t>
  </si>
  <si>
    <t>Otlučení vápenných nebo vápenocementových omítek vnitřních ploch stropů, v rozsahu přes 5 do 10 %</t>
  </si>
  <si>
    <t xml:space="preserve">Poznámka k souboru cen:_x000d_
1. Položky lze použít i pro ocenění otlučení sádrových, hliněných apod. vnitřních omítek._x000d_
</t>
  </si>
  <si>
    <t>978013141</t>
  </si>
  <si>
    <t>Otlučení (osekání) vnitřní vápenné nebo vápenocementové omítky stěn v rozsahu do 30 %</t>
  </si>
  <si>
    <t>1719170194</t>
  </si>
  <si>
    <t>Otlučení vápenných nebo vápenocementových omítek vnitřních ploch stěn s vyškrabáním spar, s očištěním zdiva, v rozsahu přes 10 do 30 %</t>
  </si>
  <si>
    <t>985112132</t>
  </si>
  <si>
    <t>Odsekání degradovaného betonu rubu kleneb a podlah tl do 30 mm</t>
  </si>
  <si>
    <t>64296278</t>
  </si>
  <si>
    <t>Odsekání degradovaného betonu rubu kleneb a podlah, tloušťky přes 10 do 30 mm</t>
  </si>
  <si>
    <t xml:space="preserve">Poznámka k souboru cen:_x000d_
1. V ceně -2111 až -2133 jsou započteny i náklady na odstranění degradovaného betonu ručním pneumatickým kladivem s dočištěním k obnažení betonářské výztuže a jejím ručním očištěním._x000d_
</t>
  </si>
  <si>
    <t>997013111</t>
  </si>
  <si>
    <t>Vnitrostaveništní doprava suti a vybouraných hmot pro budovy v do 6 m s použitím mechanizace</t>
  </si>
  <si>
    <t>1294701259</t>
  </si>
  <si>
    <t>Vnitrostaveništní doprava suti a vybouraných hmot vodorovně do 50 m svisle s použitím mechanizace pro budovy a haly výšky do 6 m</t>
  </si>
  <si>
    <t>1013470497</t>
  </si>
  <si>
    <t>-1461506209</t>
  </si>
  <si>
    <t>1,295*7 'Přepočtené koeficientem množství</t>
  </si>
  <si>
    <t>206085936</t>
  </si>
  <si>
    <t>998017001</t>
  </si>
  <si>
    <t>Přesun hmot s omezením mechanizace pro budovy v do 6 m</t>
  </si>
  <si>
    <t>1071821257</t>
  </si>
  <si>
    <t>Přesun hmot pro budovy občanské výstavby, bydlení, výrobu a služby s omezením mechanizace vodorovná dopravní vzdálenost do 100 m pro budovy s jakoukoliv nosnou konstrukcí výšky do 6 m</t>
  </si>
  <si>
    <t xml:space="preserve">Montáž a dodávka lávky T/6  dle specifikace v tab. truhlářských prvků</t>
  </si>
  <si>
    <t>-443465074</t>
  </si>
  <si>
    <t>Montáž a dodávka lávky T/6 dle specifikace v tab. truhlářských prvků</t>
  </si>
  <si>
    <t>15,914*2,5</t>
  </si>
  <si>
    <t>998766101</t>
  </si>
  <si>
    <t>Přesun hmot tonážní pro konstrukce truhlářské v objektech v do 6 m</t>
  </si>
  <si>
    <t>1788698439</t>
  </si>
  <si>
    <t>Přesun hmot pro konstrukce truhlářské stanovený z hmotnosti přesunovaného materiálu vodorovná dopravní vzdálenost do 50 m v objektech výšky do 6 m</t>
  </si>
  <si>
    <t>772</t>
  </si>
  <si>
    <t>Podlahy z kamene</t>
  </si>
  <si>
    <t>77991111R</t>
  </si>
  <si>
    <t>Montáž a dodávka kamenného prahu KA/4, dle specifikace v tab.kamenické</t>
  </si>
  <si>
    <t>2023240648</t>
  </si>
  <si>
    <t>998772101</t>
  </si>
  <si>
    <t>Přesun hmot tonážní pro podlahy z kamene v objektech v do 6 m</t>
  </si>
  <si>
    <t>-1873266388</t>
  </si>
  <si>
    <t>Přesun hmot pro kamenné dlažby, obklady schodišťových stupňů a soklů stanovený z hmotnosti přesunovaného materiálu vodorovná dopravní vzdálenost do 50 m v objektech výšky do 6 m</t>
  </si>
  <si>
    <t>784</t>
  </si>
  <si>
    <t>Dokončovací práce - malby a tapety</t>
  </si>
  <si>
    <t>784111031</t>
  </si>
  <si>
    <t>Omytí podkladu v místnostech výšky do 3,80 m</t>
  </si>
  <si>
    <t>-884892786</t>
  </si>
  <si>
    <t>Omytí podkladu omytí v místnostech výšky do 3,80 m</t>
  </si>
  <si>
    <t>784121011</t>
  </si>
  <si>
    <t>Rozmývání podkladu po oškrabání malby v místnostech výšky do 3,80 m</t>
  </si>
  <si>
    <t>477516361</t>
  </si>
  <si>
    <t>784181001</t>
  </si>
  <si>
    <t>Jednonásobné pačokování v místnostech výšky do 3,80 m</t>
  </si>
  <si>
    <t>1244743459</t>
  </si>
  <si>
    <t>Pačokování jednonásobné v místnostech výšky do 3,80 m</t>
  </si>
  <si>
    <t>31,636 "nová omítka klenby</t>
  </si>
  <si>
    <t>83,438 "nová omítka stěny</t>
  </si>
  <si>
    <t>784312021</t>
  </si>
  <si>
    <t>Dvojnásobné bílé vápenné malby v místnostech výšky do 3,80 m</t>
  </si>
  <si>
    <t>-1398932215</t>
  </si>
  <si>
    <t>Malby vápenné dvojnásobné, bílé v místnostech výšky do 3,80 m</t>
  </si>
  <si>
    <t>798</t>
  </si>
  <si>
    <t>Uměleckořemeslné prvky</t>
  </si>
  <si>
    <t>79899111R</t>
  </si>
  <si>
    <t>Prvek KV/25 -odvětrávací zařízení dle specifikace v tab. uměleckořemeslných prvků</t>
  </si>
  <si>
    <t>-1063597976</t>
  </si>
  <si>
    <t>04.2 - D - silnoproud</t>
  </si>
  <si>
    <t>Projektový stelier pro arch.a poz.st.</t>
  </si>
  <si>
    <t>741110051</t>
  </si>
  <si>
    <t>Montáž trubka plastová ohebná D přes 11 do 23 mm uložená volně</t>
  </si>
  <si>
    <t>143356802</t>
  </si>
  <si>
    <t>Montáž trubek elektroinstalačních s nasunutím nebo našroubováním do krabic plastových ohebných, uložených volně, vnější O přes 11 do 23 mm</t>
  </si>
  <si>
    <t>34571072</t>
  </si>
  <si>
    <t>trubka elektroinstalační ohebná z PVC (EN) 2320</t>
  </si>
  <si>
    <t>2097473121</t>
  </si>
  <si>
    <t>30*1,05 'Přepočtené koeficientem množství</t>
  </si>
  <si>
    <t>741110052</t>
  </si>
  <si>
    <t>Montáž trubka plastová ohebná D přes 23 do 35 mm uložená volně</t>
  </si>
  <si>
    <t>-1235286468</t>
  </si>
  <si>
    <t>Montáž trubek elektroinstalačních s nasunutím nebo našroubováním do krabic plastových ohebných, uložených volně, vnější O přes 23 do 35 mm</t>
  </si>
  <si>
    <t>34571063</t>
  </si>
  <si>
    <t>trubka elektroinstalační ohebná z PVC (ČSN) 2323</t>
  </si>
  <si>
    <t>-2132502593</t>
  </si>
  <si>
    <t>160*1,05 'Přepočtené koeficientem množství</t>
  </si>
  <si>
    <t>741112001</t>
  </si>
  <si>
    <t>Montáž krabice zapuštěná plastová kruhová</t>
  </si>
  <si>
    <t>1277409597</t>
  </si>
  <si>
    <t>Montáž krabic elektroinstalačních bez napojení na trubky a lišty, demontáže a montáže víčka a přístroje protahovacích nebo odbočných zapuštěných plastových kruhových</t>
  </si>
  <si>
    <t>34571521</t>
  </si>
  <si>
    <t>krabice pod omítku PVC odbočná kruhová D 70mm s víčkem a svorkovnicí</t>
  </si>
  <si>
    <t>1147387782</t>
  </si>
  <si>
    <t>34562696-1</t>
  </si>
  <si>
    <t>svorkovnice krabicová 5x2,5mm2 s víčkem</t>
  </si>
  <si>
    <t>-702028997</t>
  </si>
  <si>
    <t>741112061</t>
  </si>
  <si>
    <t>Montáž krabice přístrojová zapuštěná plastová kruhová</t>
  </si>
  <si>
    <t>-402418126</t>
  </si>
  <si>
    <t>Montáž krabic elektroinstalačních bez napojení na trubky a lišty, demontáže a montáže víčka a přístroje přístrojových zapuštěných plastových kruhových</t>
  </si>
  <si>
    <t>34571450</t>
  </si>
  <si>
    <t>krabice pod omítku PVC přístrojová kruhová D 70mm</t>
  </si>
  <si>
    <t>1617392600</t>
  </si>
  <si>
    <t>741120201</t>
  </si>
  <si>
    <t>Montáž vodič Cu izolovaný plný a laněný s PVC pláštěm žíla 1,5-16 mm2 volně (např. CY, CHAH-V)</t>
  </si>
  <si>
    <t>-1551640489</t>
  </si>
  <si>
    <t>Montáž vodičů izolovaných měděných bez ukončení uložených volně plných a laněných s PVC pláštěm, bezhalogenových, ohniodolných (např. CY, CHAH-V) průřezu žíly 1,5 až 16 mm2</t>
  </si>
  <si>
    <t>34140844</t>
  </si>
  <si>
    <t>vodič propojovací jádro Cu lanované izolace PVC 450/750V (H07V-R) 1x6mm2</t>
  </si>
  <si>
    <t>-1780287640</t>
  </si>
  <si>
    <t>40*1,05 'Přepočtené koeficientem množství</t>
  </si>
  <si>
    <t>34140846</t>
  </si>
  <si>
    <t>vodič propojovací jádro Cu lanované izolace PVC 450/750V (H07V-R) 1x10mm2</t>
  </si>
  <si>
    <t>-918084390</t>
  </si>
  <si>
    <t>10*1,05 'Přepočtené koeficientem množství</t>
  </si>
  <si>
    <t>741122015</t>
  </si>
  <si>
    <t>Montáž kabel Cu bez ukončení uložený pod omítku plný kulatý 3x1,5 mm2 (např. CYKY)</t>
  </si>
  <si>
    <t>-1583745582</t>
  </si>
  <si>
    <t>Montáž kabelů měděných bez ukončení uložených pod omítku plných kulatých (např. CYKY), počtu a průřezu žil 3x1,5 mm2</t>
  </si>
  <si>
    <t>741122016</t>
  </si>
  <si>
    <t>Montáž kabel Cu bez ukončení uložený pod omítku plný kulatý 3x2,5 až 6 mm2 (např. CYKY)</t>
  </si>
  <si>
    <t>-79992039</t>
  </si>
  <si>
    <t>Montáž kabelů měděných bez ukončení uložených pod omítku plných kulatých (např. CYKY), počtu a průřezu žil 3x2,5 až 6 mm2</t>
  </si>
  <si>
    <t>741122031</t>
  </si>
  <si>
    <t>Montáž kabel Cu bez ukončení uložený pod omítku plný kulatý 5x1,5 až 2,5 mm2 (např. CYKY)</t>
  </si>
  <si>
    <t>-330114789</t>
  </si>
  <si>
    <t>Montáž kabelů měděných bez ukončení uložených pod omítku plných kulatých (např. CYKY), počtu a průřezu žil 5x1,5 až 2,5 mm2</t>
  </si>
  <si>
    <t>741122033</t>
  </si>
  <si>
    <t>Montáž kabel Cu bez ukončení uložený pod omítku plný kulatý 5x10 mm2 (např. CYKY)</t>
  </si>
  <si>
    <t>-1307428622</t>
  </si>
  <si>
    <t>Montáž kabelů měděných bez ukončení uložených pod omítku plných kulatých (např. CYKY), počtu a průřezu žil 5x10 mm2</t>
  </si>
  <si>
    <t>741122122</t>
  </si>
  <si>
    <t>Montáž kabel Cu plný kulatý žíla 3x1,5 až 6 mm2 zatažený v trubkách (např. CYKY)</t>
  </si>
  <si>
    <t>287620617</t>
  </si>
  <si>
    <t>Montáž kabelů měděných bez ukončení uložených v trubkách zatažených plných kulatých nebo bezhalogenových (např. CYKY) počtu a průřezu žil 3x1,5 až 6 mm2</t>
  </si>
  <si>
    <t>741122142</t>
  </si>
  <si>
    <t>Montáž kabel Cu plný kulatý žíla 5x1,5 až 2,5 mm2 zatažený v trubkách (např. CYKY)</t>
  </si>
  <si>
    <t>2020939040</t>
  </si>
  <si>
    <t>Montáž kabelů měděných bez ukončení uložených v trubkách zatažených plných kulatých nebo bezhalogenových (např. CYKY) počtu a průřezu žil 5x1,5 až 2,5 mm2</t>
  </si>
  <si>
    <t>741122148</t>
  </si>
  <si>
    <t>Montáž kabel Cu plný kulatý žíla 12x1,5 mm2 zatažený v trubkách (např. CYKY)</t>
  </si>
  <si>
    <t>-187822719</t>
  </si>
  <si>
    <t>Montáž kabelů měděných bez ukončení uložených v trubkách zatažených plných kulatých nebo bezhalogenových (např. CYKY) počtu a průřezu žil 12x1,5 mm2</t>
  </si>
  <si>
    <t>34111030</t>
  </si>
  <si>
    <t>kabel instalační jádro Cu plné izolace PVC plášť PVC 450/750V (CYKY) 3x1,5mm2</t>
  </si>
  <si>
    <t>907003339</t>
  </si>
  <si>
    <t>240*1,05 'Přepočtené koeficientem množství</t>
  </si>
  <si>
    <t>34111036</t>
  </si>
  <si>
    <t>kabel instalační jádro Cu plné izolace PVC plášť PVC 450/750V (CYKY) 3x2,5mm2</t>
  </si>
  <si>
    <t>-1645762806</t>
  </si>
  <si>
    <t>360*1,05 'Přepočtené koeficientem množství</t>
  </si>
  <si>
    <t>34111090</t>
  </si>
  <si>
    <t>kabel instalační jádro Cu plné izolace PVC plášť PVC 450/750V (CYKY) 5x1,5mm2</t>
  </si>
  <si>
    <t>-229446926</t>
  </si>
  <si>
    <t>34111094</t>
  </si>
  <si>
    <t>kabel instalační jádro Cu plné izolace PVC plášť PVC 450/750V (CYKY) 5x2,5mm2</t>
  </si>
  <si>
    <t>-577887988</t>
  </si>
  <si>
    <t>15*1,05 'Přepočtené koeficientem množství</t>
  </si>
  <si>
    <t>34111100-1</t>
  </si>
  <si>
    <t>kabel silový s Cu jádrem 1kV 5x6mm2</t>
  </si>
  <si>
    <t>-288292208</t>
  </si>
  <si>
    <t>kabel silový s Cu jádrem 1kV 5x10mm2</t>
  </si>
  <si>
    <t>34111130</t>
  </si>
  <si>
    <t>kabel instalační jádro Cu plné izolace PVC plášť PVC 450/750V (CYKY) 12x1,5mm2</t>
  </si>
  <si>
    <t>-1185353165</t>
  </si>
  <si>
    <t>741130001</t>
  </si>
  <si>
    <t>Ukončení vodič izolovaný do 2,5 mm2 v rozváděči nebo na přístroji</t>
  </si>
  <si>
    <t>357022066</t>
  </si>
  <si>
    <t>Ukončení vodičů izolovaných s označením a zapojením v rozváděči nebo na přístroji, průřezu žíly do 2,5 mm2</t>
  </si>
  <si>
    <t>741130005</t>
  </si>
  <si>
    <t>Ukončení vodič izolovaný do 10 mm2 v rozváděči nebo na přístroji</t>
  </si>
  <si>
    <t>-2126104986</t>
  </si>
  <si>
    <t>Ukončení vodičů izolovaných s označením a zapojením v rozváděči nebo na přístroji, průřezu žíly do 10 mm2</t>
  </si>
  <si>
    <t>741210001</t>
  </si>
  <si>
    <t>Montáž rozvodnice oceloplechová nebo plastová běžná do 20 kg</t>
  </si>
  <si>
    <t>-2130528735</t>
  </si>
  <si>
    <t>Montáž rozvodnic oceloplechových nebo plastových bez zapojení vodičů běžných, hmotnosti do 20 kg</t>
  </si>
  <si>
    <t>357001</t>
  </si>
  <si>
    <t xml:space="preserve">rozvaděč  MS 1 včetně výzbroje IP40</t>
  </si>
  <si>
    <t>-816246483</t>
  </si>
  <si>
    <t>741210002</t>
  </si>
  <si>
    <t>Montáž rozvodnice oceloplechová nebo plastová běžná do 50 kg</t>
  </si>
  <si>
    <t>-96191755</t>
  </si>
  <si>
    <t>Montáž rozvodnic oceloplechových nebo plastových bez zapojení vodičů běžných, hmotnosti do 50 kg</t>
  </si>
  <si>
    <t>357002</t>
  </si>
  <si>
    <t>rozvaděč R-VK včetně výzbroje IP 43</t>
  </si>
  <si>
    <t>619004653</t>
  </si>
  <si>
    <t>741313041</t>
  </si>
  <si>
    <t>Montáž zásuvka (polo)zapuštěná šroubové připojení 2P+PE se zapojením vodičů</t>
  </si>
  <si>
    <t>-1608065716</t>
  </si>
  <si>
    <t>Montáž zásuvek domovních se zapojením vodičů šroubové připojení polozapuštěných nebo zapuštěných 10/16 A, provedení 2P + PE</t>
  </si>
  <si>
    <t>741313042</t>
  </si>
  <si>
    <t>Montáž zásuvka (polo)zapuštěná šroubové připojení 2P+PE dvojí zapojení - průběžná</t>
  </si>
  <si>
    <t>1486647337</t>
  </si>
  <si>
    <t>Montáž zásuvek domovních se zapojením vodičů šroubové připojení polozapuštěných nebo zapuštěných 10/16 A, provedení 2P + PE dvojí zapojení pro průběžnou montáž</t>
  </si>
  <si>
    <t>34555202</t>
  </si>
  <si>
    <t>zásuvka zápustná jednonásobná chráněná, šroubové svorky</t>
  </si>
  <si>
    <t>-732732583</t>
  </si>
  <si>
    <t>74137001R</t>
  </si>
  <si>
    <t>Montáž svítidla zapuštěného do podlahy</t>
  </si>
  <si>
    <t>-386747956</t>
  </si>
  <si>
    <t>348001</t>
  </si>
  <si>
    <t xml:space="preserve">podlahové svítidlo LED 13W, IP 67 </t>
  </si>
  <si>
    <t>1696327976</t>
  </si>
  <si>
    <t>741370034</t>
  </si>
  <si>
    <t>Montáž svítidlo žárovkové bytové nástěnné přisazené 2 zdroje nouzové</t>
  </si>
  <si>
    <t>772397672</t>
  </si>
  <si>
    <t>Montáž svítidel žárovkových se zapojením vodičů bytových nebo společenských místností nástěnných přisazených 2 zdroje nouzové</t>
  </si>
  <si>
    <t>34838100</t>
  </si>
  <si>
    <t>svítidlo dočasné nouzové osvětlení, IP66 1x18W, 1h</t>
  </si>
  <si>
    <t>1170620439</t>
  </si>
  <si>
    <t>741410071</t>
  </si>
  <si>
    <t>Montáž pospojování ochranné konstrukce ostatní vodičem do 16 mm2 uloženým volně nebo pod omítku</t>
  </si>
  <si>
    <t>449853854</t>
  </si>
  <si>
    <t>Montáž uzemňovacího vedení s upevněním, propojením a připojením pomocí svorek doplňků ostatních konstrukcí vodičem průřezu do 16 mm2, uloženým volně nebo pod omítkou</t>
  </si>
  <si>
    <t>34140841</t>
  </si>
  <si>
    <t>vodič propojovací jádro Cu lanované izolace PVC 450/750V (H07V-R) 1x2,5mm2</t>
  </si>
  <si>
    <t>-225486543</t>
  </si>
  <si>
    <t>66*1,05 'Přepočtené koeficientem množství</t>
  </si>
  <si>
    <t>35442016-1</t>
  </si>
  <si>
    <t>svorka uzemnění + pásek Cu pro ochranné pospojování</t>
  </si>
  <si>
    <t>-942187698</t>
  </si>
  <si>
    <t>735511141-1</t>
  </si>
  <si>
    <t>Montáž prostorový termostat</t>
  </si>
  <si>
    <t>1313617970</t>
  </si>
  <si>
    <t xml:space="preserve">Poznámka k souboru cen:_x000d_
1. Montáž tepelné izolace se oceňuje cenou 713 12-1..._x000d_
</t>
  </si>
  <si>
    <t>28616001</t>
  </si>
  <si>
    <t xml:space="preserve">termostat prostorový </t>
  </si>
  <si>
    <t>-1117206825</t>
  </si>
  <si>
    <t>286160002</t>
  </si>
  <si>
    <t>vlhkoměr nástěnný</t>
  </si>
  <si>
    <t>1086121823</t>
  </si>
  <si>
    <t>74180001R</t>
  </si>
  <si>
    <t>Revize elektroinstalace</t>
  </si>
  <si>
    <t>192031910</t>
  </si>
  <si>
    <t>74100001</t>
  </si>
  <si>
    <t>Stavební přípomoce</t>
  </si>
  <si>
    <t>2096125482</t>
  </si>
  <si>
    <t>04.3 - D - slaboproud EZS</t>
  </si>
  <si>
    <t>D2 - Elektrická zabezpečovací signalizace EZS</t>
  </si>
  <si>
    <t>D3 - Kabely a elektroinstalační materiál</t>
  </si>
  <si>
    <t>D2</t>
  </si>
  <si>
    <t>Elektrická zabezpečovací signalizace EZS</t>
  </si>
  <si>
    <t>Pol1</t>
  </si>
  <si>
    <t>Duální detektor s přídavným stíněním poplachového relé a s dosahem 12m, stupeň 2</t>
  </si>
  <si>
    <t>ks</t>
  </si>
  <si>
    <t>-1389376830</t>
  </si>
  <si>
    <t>Pol2</t>
  </si>
  <si>
    <t>MG kontakt čtyřdrátový s pracovní mezerou 25mm,stupeň 2</t>
  </si>
  <si>
    <t>-244549241</t>
  </si>
  <si>
    <t>Pol3</t>
  </si>
  <si>
    <t>MG kontakt vratový , plast stup 2</t>
  </si>
  <si>
    <t>-915650244</t>
  </si>
  <si>
    <t>Pol4</t>
  </si>
  <si>
    <t>Propojovací krabice,16+2 šroubovací svorky do krabice KU68</t>
  </si>
  <si>
    <t>-1028157466</t>
  </si>
  <si>
    <t>D3</t>
  </si>
  <si>
    <t>Kabely a elektroinstalační materiál</t>
  </si>
  <si>
    <t>Pol5</t>
  </si>
  <si>
    <t>kabel FI-HT06 6x0,22</t>
  </si>
  <si>
    <t>-359558205</t>
  </si>
  <si>
    <t>Pol6</t>
  </si>
  <si>
    <t>trubka PVC 16 2016</t>
  </si>
  <si>
    <t>-126646017</t>
  </si>
  <si>
    <t>Pol7</t>
  </si>
  <si>
    <t>krabice KU68-1901 vč.víčka pod omítku</t>
  </si>
  <si>
    <t>2094965759</t>
  </si>
  <si>
    <t>Pol8</t>
  </si>
  <si>
    <t>drážka pro tr.16</t>
  </si>
  <si>
    <t>1236074913</t>
  </si>
  <si>
    <t>Pol9</t>
  </si>
  <si>
    <t>prostup stavební konstukcí do 300mm</t>
  </si>
  <si>
    <t>828565523</t>
  </si>
  <si>
    <t>Pol10</t>
  </si>
  <si>
    <t>stavební přípomoce</t>
  </si>
  <si>
    <t>hod</t>
  </si>
  <si>
    <t>-784441518</t>
  </si>
  <si>
    <t>Pol11</t>
  </si>
  <si>
    <t>drobný elektroinstalační materiál</t>
  </si>
  <si>
    <t>-154131770</t>
  </si>
  <si>
    <t xml:space="preserve">04.4 - D - slaboproud EPS </t>
  </si>
  <si>
    <t>D2 - Elektrická požární signalizace EPS</t>
  </si>
  <si>
    <t>D3 - Sdělovací kabely s funkční schopnosti systému při požáru dle ZP 27/2008, STN 92 0205,DIN 4102-12 a s</t>
  </si>
  <si>
    <t>D4 - Sdělovací kabely bez funkční schopnosti při požáru</t>
  </si>
  <si>
    <t>D5 - Elektroinstalační materiál</t>
  </si>
  <si>
    <t>Elektrická požární signalizace EPS</t>
  </si>
  <si>
    <t>Pol53</t>
  </si>
  <si>
    <t>Klíčový trezor KTPO včetně vysokosvítivé LED</t>
  </si>
  <si>
    <t>-2135237970</t>
  </si>
  <si>
    <t>Pol54</t>
  </si>
  <si>
    <t>Analogový optickokouřový hlásič s paticí</t>
  </si>
  <si>
    <t>-667956391</t>
  </si>
  <si>
    <t>Pol55</t>
  </si>
  <si>
    <t>Tlačítkový hlásič na omítku</t>
  </si>
  <si>
    <t>-1675808377</t>
  </si>
  <si>
    <t>Pol56</t>
  </si>
  <si>
    <t>Siréna vnitřní červená s hlubokou paticí IP65 100dB</t>
  </si>
  <si>
    <t>-191112792</t>
  </si>
  <si>
    <t>Sdělovací kabely s funkční schopnosti systému při požáru dle ZP 27/2008, STN 92 0205,DIN 4102-12 a s</t>
  </si>
  <si>
    <t>Pol57</t>
  </si>
  <si>
    <t xml:space="preserve">Hnědý stíněný kabel 1x2x0,8  PH120-R</t>
  </si>
  <si>
    <t>1620907027</t>
  </si>
  <si>
    <t>Hnědý stíněný kabel 1x2x0,8 PH120-R</t>
  </si>
  <si>
    <t>Pol58</t>
  </si>
  <si>
    <t xml:space="preserve">Hnědý stíněný kabel 4x2x0,8  PH120-R</t>
  </si>
  <si>
    <t>-1512673089</t>
  </si>
  <si>
    <t>Hnědý stíněný kabel 4x2x0,8 PH120-R</t>
  </si>
  <si>
    <t>D4</t>
  </si>
  <si>
    <t>Sdělovací kabely bez funkční schopnosti při požáru</t>
  </si>
  <si>
    <t>Pol59</t>
  </si>
  <si>
    <t>kabel JYSTY 1x2x0,8</t>
  </si>
  <si>
    <t>554421123</t>
  </si>
  <si>
    <t>D5</t>
  </si>
  <si>
    <t>Elektroinstalační materiál</t>
  </si>
  <si>
    <t>Pol60</t>
  </si>
  <si>
    <t>trubka ohebná PVC 16</t>
  </si>
  <si>
    <t>1358447623</t>
  </si>
  <si>
    <t>Pol61</t>
  </si>
  <si>
    <t>drážka pro tr16</t>
  </si>
  <si>
    <t>1808303753</t>
  </si>
  <si>
    <t>Pol62</t>
  </si>
  <si>
    <t>krabice univerzální KU 68-1901 pod omítku včetně víčka</t>
  </si>
  <si>
    <t>124482643</t>
  </si>
  <si>
    <t>Pol63</t>
  </si>
  <si>
    <t xml:space="preserve">Protipožární tmel  bal 300ml</t>
  </si>
  <si>
    <t>-575468448</t>
  </si>
  <si>
    <t>Protipožární tmel bal 300ml</t>
  </si>
  <si>
    <t>32477830</t>
  </si>
  <si>
    <t>Pol64</t>
  </si>
  <si>
    <t>programování ústředny</t>
  </si>
  <si>
    <t>1270115666</t>
  </si>
  <si>
    <t>Pol65</t>
  </si>
  <si>
    <t>41046874</t>
  </si>
  <si>
    <t>Pol66</t>
  </si>
  <si>
    <t>drobný elektroinstalační materiál, materiálová rezerva</t>
  </si>
  <si>
    <t>-320110833</t>
  </si>
  <si>
    <t>11 - VRN - vedlejší rozpočtové náklady</t>
  </si>
  <si>
    <t>VRN - Vedlejší rozpočtové náklady</t>
  </si>
  <si>
    <t xml:space="preserve">    VRN3 - Zařízení staveniště</t>
  </si>
  <si>
    <t xml:space="preserve">    VRN6 - Územní vlivy</t>
  </si>
  <si>
    <t xml:space="preserve">    VRN7 - Provozní vlivy</t>
  </si>
  <si>
    <t xml:space="preserve">    VRN9 - Ostatní náklady</t>
  </si>
  <si>
    <t>VRN</t>
  </si>
  <si>
    <t>Vedlejší rozpočtové náklady</t>
  </si>
  <si>
    <t>VRN3</t>
  </si>
  <si>
    <t>Zařízení staveniště</t>
  </si>
  <si>
    <t>033203000</t>
  </si>
  <si>
    <t>Energie pro zařízení staveniště</t>
  </si>
  <si>
    <t>1024</t>
  </si>
  <si>
    <t>-1303299208</t>
  </si>
  <si>
    <t xml:space="preserve">Poznámka k souboru cen:_x000d_
1. Více informací o volbě, obsahu a způsobu ocenění jednotlivých titulů viz Příloha 03 Zařízení staveniště._x000d_
</t>
  </si>
  <si>
    <t>034103000</t>
  </si>
  <si>
    <t>Oplocení staveniště</t>
  </si>
  <si>
    <t>1984246211</t>
  </si>
  <si>
    <t>039103000</t>
  </si>
  <si>
    <t>Rozebrání, bourání a odvoz zařízení staveniště</t>
  </si>
  <si>
    <t>1658252137</t>
  </si>
  <si>
    <t>VRN6</t>
  </si>
  <si>
    <t>Územní vlivy</t>
  </si>
  <si>
    <t>062002000</t>
  </si>
  <si>
    <t>Ztížené dopravní podmínky</t>
  </si>
  <si>
    <t>Kč</t>
  </si>
  <si>
    <t>-2133578933</t>
  </si>
  <si>
    <t>VRN7</t>
  </si>
  <si>
    <t>Provozní vlivy</t>
  </si>
  <si>
    <t>071103000</t>
  </si>
  <si>
    <t>Provoz investora</t>
  </si>
  <si>
    <t>-1801150274</t>
  </si>
  <si>
    <t xml:space="preserve">Poznámka k souboru cen:_x000d_
1. Více informací o volbě, obsahu a způsobu ocenění jednotlivých titulů viz Příloha 07 Provozní vlivy._x000d_
</t>
  </si>
  <si>
    <t>075503000</t>
  </si>
  <si>
    <t>Ochranná pásma památková</t>
  </si>
  <si>
    <t>1799035110</t>
  </si>
  <si>
    <t>VRN9</t>
  </si>
  <si>
    <t>Ostatní náklady</t>
  </si>
  <si>
    <t>091404000</t>
  </si>
  <si>
    <t>Práce na památkovém objektu</t>
  </si>
  <si>
    <t>-1381654893</t>
  </si>
  <si>
    <t xml:space="preserve">Poznámka k souboru cen:_x000d_
1. Více informací o volbě, obsahu a způsobu ocenění jednotlivých titulů viz Příloha 09 Ostatní náklady._x000d_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</si>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</sst>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9" fillId="0" borderId="0" applyNumberFormat="0" applyFill="0" applyBorder="0" applyAlignment="0" applyProtection="0"/>
  </cellStyleXfs>
  <cellXfs count="36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0" xfId="0" applyNumberFormat="1" applyFont="1" applyAlignment="1" applyProtection="1">
      <alignment horizontal="right" vertical="center"/>
    </xf>
    <xf numFmtId="0" fontId="7" fillId="0" borderId="0" xfId="0" applyFont="1" applyAlignment="1" applyProtection="1">
      <alignment vertical="center"/>
    </xf>
    <xf numFmtId="0" fontId="30"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horizontal="lef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37"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38" fillId="0" borderId="23" xfId="0" applyFont="1" applyBorder="1" applyAlignment="1" applyProtection="1">
      <alignment horizontal="center" vertical="center"/>
    </xf>
    <xf numFmtId="49" fontId="38" fillId="0" borderId="23" xfId="0" applyNumberFormat="1" applyFont="1" applyBorder="1" applyAlignment="1" applyProtection="1">
      <alignment horizontal="left" vertical="center" wrapText="1"/>
    </xf>
    <xf numFmtId="0" fontId="38" fillId="0" borderId="23" xfId="0" applyFont="1" applyBorder="1" applyAlignment="1" applyProtection="1">
      <alignment horizontal="left" vertical="center" wrapText="1"/>
    </xf>
    <xf numFmtId="0" fontId="38" fillId="0" borderId="23" xfId="0" applyFont="1" applyBorder="1" applyAlignment="1" applyProtection="1">
      <alignment horizontal="center" vertical="center" wrapText="1"/>
    </xf>
    <xf numFmtId="167" fontId="38" fillId="0" borderId="23" xfId="0" applyNumberFormat="1" applyFont="1" applyBorder="1" applyAlignment="1" applyProtection="1">
      <alignment vertical="center"/>
    </xf>
    <xf numFmtId="4" fontId="38" fillId="2" borderId="23" xfId="0" applyNumberFormat="1" applyFont="1" applyFill="1" applyBorder="1" applyAlignment="1" applyProtection="1">
      <alignment vertical="center"/>
      <protection locked="0"/>
    </xf>
    <xf numFmtId="4" fontId="38" fillId="0" borderId="23" xfId="0" applyNumberFormat="1" applyFont="1" applyBorder="1" applyAlignment="1" applyProtection="1">
      <alignment vertical="center"/>
    </xf>
    <xf numFmtId="0" fontId="39" fillId="0" borderId="4" xfId="0" applyFont="1" applyBorder="1" applyAlignment="1">
      <alignment vertical="center"/>
    </xf>
    <xf numFmtId="0" fontId="38" fillId="2" borderId="15"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vertical="center" wrapText="1"/>
    </xf>
    <xf numFmtId="0" fontId="40" fillId="0" borderId="27" xfId="0" applyFont="1" applyBorder="1" applyAlignment="1">
      <alignment horizontal="center" vertical="center" wrapText="1"/>
    </xf>
    <xf numFmtId="0" fontId="41" fillId="0" borderId="1"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7" xfId="0" applyFont="1" applyBorder="1" applyAlignment="1">
      <alignment vertical="center" wrapText="1"/>
    </xf>
    <xf numFmtId="0" fontId="42" fillId="0" borderId="29" xfId="0" applyFont="1" applyBorder="1" applyAlignment="1">
      <alignment horizontal="left" wrapText="1"/>
    </xf>
    <xf numFmtId="0" fontId="40" fillId="0" borderId="28" xfId="0" applyFont="1" applyBorder="1" applyAlignment="1">
      <alignment vertical="center" wrapText="1"/>
    </xf>
    <xf numFmtId="0" fontId="42" fillId="0" borderId="1" xfId="0" applyFont="1" applyBorder="1" applyAlignment="1">
      <alignment horizontal="left" vertical="center" wrapText="1"/>
    </xf>
    <xf numFmtId="0" fontId="43" fillId="0" borderId="1" xfId="0" applyFont="1" applyBorder="1" applyAlignment="1">
      <alignment horizontal="left" vertical="center" wrapText="1"/>
    </xf>
    <xf numFmtId="0" fontId="44" fillId="0" borderId="27" xfId="0" applyFont="1" applyBorder="1" applyAlignment="1">
      <alignment vertical="center" wrapText="1"/>
    </xf>
    <xf numFmtId="0" fontId="43" fillId="0" borderId="1" xfId="0" applyFont="1" applyBorder="1" applyAlignment="1">
      <alignment vertical="center" wrapText="1"/>
    </xf>
    <xf numFmtId="0" fontId="43" fillId="0" borderId="1" xfId="0" applyFont="1" applyBorder="1" applyAlignment="1">
      <alignment horizontal="left" vertical="center"/>
    </xf>
    <xf numFmtId="0" fontId="43" fillId="0" borderId="1" xfId="0" applyFont="1" applyBorder="1" applyAlignment="1">
      <alignment vertical="center"/>
    </xf>
    <xf numFmtId="49" fontId="43" fillId="0" borderId="1" xfId="0" applyNumberFormat="1" applyFont="1" applyBorder="1" applyAlignment="1">
      <alignment horizontal="left" vertical="center" wrapText="1"/>
    </xf>
    <xf numFmtId="49" fontId="43" fillId="0" borderId="1" xfId="0" applyNumberFormat="1" applyFont="1" applyBorder="1" applyAlignment="1">
      <alignment vertical="center" wrapText="1"/>
    </xf>
    <xf numFmtId="0" fontId="40" fillId="0" borderId="30" xfId="0" applyFont="1" applyBorder="1" applyAlignment="1">
      <alignment vertical="center" wrapText="1"/>
    </xf>
    <xf numFmtId="0" fontId="45" fillId="0" borderId="29" xfId="0" applyFont="1" applyBorder="1" applyAlignment="1">
      <alignment vertical="center" wrapText="1"/>
    </xf>
    <xf numFmtId="0" fontId="40" fillId="0" borderId="31" xfId="0" applyFont="1" applyBorder="1" applyAlignment="1">
      <alignment vertical="center" wrapText="1"/>
    </xf>
    <xf numFmtId="0" fontId="40" fillId="0" borderId="1" xfId="0" applyFont="1" applyBorder="1" applyAlignment="1">
      <alignment vertical="top"/>
    </xf>
    <xf numFmtId="0" fontId="40" fillId="0" borderId="0" xfId="0" applyFont="1" applyAlignment="1">
      <alignment vertical="top"/>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1" fillId="0" borderId="1" xfId="0" applyFont="1" applyBorder="1" applyAlignment="1">
      <alignment horizontal="center" vertical="center"/>
    </xf>
    <xf numFmtId="0" fontId="40" fillId="0" borderId="28" xfId="0" applyFont="1" applyBorder="1" applyAlignment="1">
      <alignment horizontal="left" vertical="center"/>
    </xf>
    <xf numFmtId="0" fontId="42" fillId="0" borderId="1" xfId="0" applyFont="1" applyBorder="1" applyAlignment="1">
      <alignment horizontal="left" vertical="center"/>
    </xf>
    <xf numFmtId="0" fontId="46"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6" fillId="0" borderId="29" xfId="0" applyFont="1" applyBorder="1" applyAlignment="1">
      <alignment horizontal="left" vertical="center"/>
    </xf>
    <xf numFmtId="0" fontId="47" fillId="0" borderId="1" xfId="0" applyFont="1" applyBorder="1" applyAlignment="1">
      <alignment horizontal="left" vertical="center"/>
    </xf>
    <xf numFmtId="0" fontId="44" fillId="0" borderId="0" xfId="0" applyFont="1" applyAlignment="1">
      <alignment horizontal="left" vertical="center"/>
    </xf>
    <xf numFmtId="0" fontId="48" fillId="0" borderId="1" xfId="0" applyFont="1" applyBorder="1" applyAlignment="1">
      <alignment horizontal="left" vertical="center"/>
    </xf>
    <xf numFmtId="0" fontId="43" fillId="0" borderId="1" xfId="0" applyFont="1" applyBorder="1" applyAlignment="1">
      <alignment horizontal="center" vertical="center"/>
    </xf>
    <xf numFmtId="0" fontId="43" fillId="0" borderId="0" xfId="0" applyFont="1" applyAlignment="1">
      <alignment horizontal="left" vertical="center"/>
    </xf>
    <xf numFmtId="0" fontId="44" fillId="0" borderId="27" xfId="0" applyFont="1" applyBorder="1" applyAlignment="1">
      <alignment horizontal="left" vertical="center"/>
    </xf>
    <xf numFmtId="0" fontId="43" fillId="0" borderId="1" xfId="0" applyFont="1" applyFill="1" applyBorder="1" applyAlignment="1">
      <alignment horizontal="left" vertical="center"/>
    </xf>
    <xf numFmtId="0" fontId="43" fillId="0" borderId="1" xfId="0" applyFont="1" applyFill="1" applyBorder="1" applyAlignment="1">
      <alignment horizontal="center" vertical="center"/>
    </xf>
    <xf numFmtId="0" fontId="40" fillId="0" borderId="30" xfId="0" applyFont="1" applyBorder="1" applyAlignment="1">
      <alignment horizontal="left" vertical="center"/>
    </xf>
    <xf numFmtId="0" fontId="45" fillId="0" borderId="29" xfId="0" applyFont="1" applyBorder="1" applyAlignment="1">
      <alignment horizontal="left" vertical="center"/>
    </xf>
    <xf numFmtId="0" fontId="40" fillId="0" borderId="31" xfId="0" applyFont="1" applyBorder="1" applyAlignment="1">
      <alignment horizontal="left" vertical="center"/>
    </xf>
    <xf numFmtId="0" fontId="40" fillId="0" borderId="1" xfId="0" applyFont="1" applyBorder="1" applyAlignment="1">
      <alignment horizontal="left" vertical="center"/>
    </xf>
    <xf numFmtId="0" fontId="45" fillId="0" borderId="1" xfId="0" applyFont="1" applyBorder="1" applyAlignment="1">
      <alignment horizontal="left" vertical="center"/>
    </xf>
    <xf numFmtId="0" fontId="46" fillId="0" borderId="1" xfId="0" applyFont="1" applyBorder="1" applyAlignment="1">
      <alignment horizontal="left" vertical="center"/>
    </xf>
    <xf numFmtId="0" fontId="44" fillId="0" borderId="29" xfId="0" applyFont="1" applyBorder="1" applyAlignment="1">
      <alignment horizontal="left" vertical="center"/>
    </xf>
    <xf numFmtId="0" fontId="40" fillId="0" borderId="1"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1" xfId="0" applyFont="1" applyBorder="1" applyAlignment="1">
      <alignment horizontal="left" vertical="center"/>
    </xf>
    <xf numFmtId="0" fontId="44" fillId="0" borderId="28" xfId="0" applyFont="1" applyBorder="1" applyAlignment="1">
      <alignment horizontal="left" vertical="center" wrapText="1"/>
    </xf>
    <xf numFmtId="0" fontId="44" fillId="0" borderId="28" xfId="0" applyFont="1" applyBorder="1" applyAlignment="1">
      <alignment horizontal="left" vertical="center"/>
    </xf>
    <xf numFmtId="0" fontId="44" fillId="0" borderId="30" xfId="0" applyFont="1" applyBorder="1" applyAlignment="1">
      <alignment horizontal="left" vertical="center" wrapText="1"/>
    </xf>
    <xf numFmtId="0" fontId="44" fillId="0" borderId="29" xfId="0" applyFont="1" applyBorder="1" applyAlignment="1">
      <alignment horizontal="left" vertical="center" wrapText="1"/>
    </xf>
    <xf numFmtId="0" fontId="44" fillId="0" borderId="31" xfId="0" applyFont="1" applyBorder="1" applyAlignment="1">
      <alignment horizontal="left" vertical="center" wrapText="1"/>
    </xf>
    <xf numFmtId="0" fontId="43" fillId="0" borderId="1" xfId="0" applyFont="1" applyBorder="1" applyAlignment="1">
      <alignment horizontal="left" vertical="top"/>
    </xf>
    <xf numFmtId="0" fontId="43" fillId="0" borderId="1" xfId="0" applyFont="1" applyBorder="1" applyAlignment="1">
      <alignment horizontal="center" vertical="top"/>
    </xf>
    <xf numFmtId="0" fontId="44" fillId="0" borderId="30" xfId="0" applyFont="1" applyBorder="1" applyAlignment="1">
      <alignment horizontal="left" vertical="center"/>
    </xf>
    <xf numFmtId="0" fontId="44" fillId="0" borderId="31" xfId="0" applyFont="1" applyBorder="1" applyAlignment="1">
      <alignment horizontal="left" vertical="center"/>
    </xf>
    <xf numFmtId="0" fontId="44" fillId="0" borderId="1" xfId="0" applyFont="1" applyBorder="1" applyAlignment="1">
      <alignment horizontal="center" vertical="center"/>
    </xf>
    <xf numFmtId="0" fontId="46" fillId="0" borderId="0" xfId="0" applyFont="1" applyAlignment="1">
      <alignment vertical="center"/>
    </xf>
    <xf numFmtId="0" fontId="42" fillId="0" borderId="1" xfId="0" applyFont="1" applyBorder="1" applyAlignment="1">
      <alignment vertical="center"/>
    </xf>
    <xf numFmtId="0" fontId="46" fillId="0" borderId="29" xfId="0" applyFont="1" applyBorder="1" applyAlignment="1">
      <alignment vertical="center"/>
    </xf>
    <xf numFmtId="0" fontId="42" fillId="0" borderId="29" xfId="0" applyFont="1" applyBorder="1" applyAlignment="1">
      <alignment vertical="center"/>
    </xf>
    <xf numFmtId="0" fontId="43" fillId="0" borderId="1" xfId="0" applyFont="1" applyBorder="1" applyAlignment="1">
      <alignment vertical="top"/>
    </xf>
    <xf numFmtId="49" fontId="43" fillId="0" borderId="1"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6" fillId="0" borderId="29" xfId="0" applyFont="1" applyBorder="1" applyAlignment="1"/>
    <xf numFmtId="0" fontId="40" fillId="0" borderId="27" xfId="0" applyFont="1" applyBorder="1" applyAlignment="1">
      <alignment vertical="top"/>
    </xf>
    <xf numFmtId="0" fontId="40" fillId="0" borderId="28" xfId="0" applyFont="1" applyBorder="1" applyAlignment="1">
      <alignment vertical="top"/>
    </xf>
    <xf numFmtId="0" fontId="40" fillId="0" borderId="30" xfId="0" applyFont="1" applyBorder="1" applyAlignment="1">
      <alignment vertical="top"/>
    </xf>
    <xf numFmtId="0" fontId="40" fillId="0" borderId="29" xfId="0" applyFont="1" applyBorder="1" applyAlignment="1">
      <alignment vertical="top"/>
    </xf>
    <xf numFmtId="0" fontId="40"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theme" Target="theme/theme1.xml" /><Relationship Id="rId12" Type="http://schemas.openxmlformats.org/officeDocument/2006/relationships/calcChain" Target="calcChain.xml" /><Relationship Id="rId13"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1" customFormat="1" ht="18.48"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1" customFormat="1" ht="18.48"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4</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1" customFormat="1" ht="18.48" customHeight="1">
      <c r="B20" s="22"/>
      <c r="C20" s="23"/>
      <c r="D20" s="23"/>
      <c r="E20" s="28" t="s">
        <v>32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47.25"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3" customFormat="1" ht="14.4" customHeight="1">
      <c r="A29" s="3"/>
      <c r="B29" s="47"/>
      <c r="C29" s="48"/>
      <c r="D29" s="33" t="s">
        <v>41</v>
      </c>
      <c r="E29" s="48"/>
      <c r="F29" s="33" t="s">
        <v>42</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3" t="s">
        <v>43</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3" t="s">
        <v>44</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45</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46</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4" t="s">
        <v>50</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3" t="s">
        <v>13</v>
      </c>
      <c r="D44" s="65"/>
      <c r="E44" s="65"/>
      <c r="F44" s="65"/>
      <c r="G44" s="65"/>
      <c r="H44" s="65"/>
      <c r="I44" s="65"/>
      <c r="J44" s="65"/>
      <c r="K44" s="65"/>
      <c r="L44" s="65" t="str">
        <f>K5</f>
        <v>2102P</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Chebský hrad obnova - 3. etapa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21</v>
      </c>
      <c r="D47" s="41"/>
      <c r="E47" s="41"/>
      <c r="F47" s="41"/>
      <c r="G47" s="41"/>
      <c r="H47" s="41"/>
      <c r="I47" s="41"/>
      <c r="J47" s="41"/>
      <c r="K47" s="41"/>
      <c r="L47" s="72" t="str">
        <f>IF(K8="","",K8)</f>
        <v>Cheb</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 "","",AN8)</f>
        <v>7. 1. 2021</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15.15" customHeight="1">
      <c r="A49" s="39"/>
      <c r="B49" s="40"/>
      <c r="C49" s="33" t="s">
        <v>25</v>
      </c>
      <c r="D49" s="41"/>
      <c r="E49" s="41"/>
      <c r="F49" s="41"/>
      <c r="G49" s="41"/>
      <c r="H49" s="41"/>
      <c r="I49" s="41"/>
      <c r="J49" s="41"/>
      <c r="K49" s="41"/>
      <c r="L49" s="65" t="str">
        <f>IF(E11= "","",E11)</f>
        <v>město Cheb</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 xml:space="preserve"> </v>
      </c>
      <c r="AN49" s="65"/>
      <c r="AO49" s="65"/>
      <c r="AP49" s="65"/>
      <c r="AQ49" s="41"/>
      <c r="AR49" s="45"/>
      <c r="AS49" s="75" t="s">
        <v>51</v>
      </c>
      <c r="AT49" s="76"/>
      <c r="AU49" s="77"/>
      <c r="AV49" s="77"/>
      <c r="AW49" s="77"/>
      <c r="AX49" s="77"/>
      <c r="AY49" s="77"/>
      <c r="AZ49" s="77"/>
      <c r="BA49" s="77"/>
      <c r="BB49" s="77"/>
      <c r="BC49" s="77"/>
      <c r="BD49" s="78"/>
      <c r="BE49" s="39"/>
    </row>
    <row r="50" s="2" customFormat="1" ht="15.15" customHeight="1">
      <c r="A50" s="39"/>
      <c r="B50" s="40"/>
      <c r="C50" s="33" t="s">
        <v>29</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33</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52</v>
      </c>
      <c r="D52" s="88"/>
      <c r="E52" s="88"/>
      <c r="F52" s="88"/>
      <c r="G52" s="88"/>
      <c r="H52" s="89"/>
      <c r="I52" s="90" t="s">
        <v>53</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54</v>
      </c>
      <c r="AH52" s="88"/>
      <c r="AI52" s="88"/>
      <c r="AJ52" s="88"/>
      <c r="AK52" s="88"/>
      <c r="AL52" s="88"/>
      <c r="AM52" s="88"/>
      <c r="AN52" s="90" t="s">
        <v>55</v>
      </c>
      <c r="AO52" s="88"/>
      <c r="AP52" s="88"/>
      <c r="AQ52" s="92" t="s">
        <v>56</v>
      </c>
      <c r="AR52" s="45"/>
      <c r="AS52" s="93" t="s">
        <v>57</v>
      </c>
      <c r="AT52" s="94" t="s">
        <v>58</v>
      </c>
      <c r="AU52" s="94" t="s">
        <v>59</v>
      </c>
      <c r="AV52" s="94" t="s">
        <v>60</v>
      </c>
      <c r="AW52" s="94" t="s">
        <v>61</v>
      </c>
      <c r="AX52" s="94" t="s">
        <v>62</v>
      </c>
      <c r="AY52" s="94" t="s">
        <v>63</v>
      </c>
      <c r="AZ52" s="94" t="s">
        <v>64</v>
      </c>
      <c r="BA52" s="94" t="s">
        <v>65</v>
      </c>
      <c r="BB52" s="94" t="s">
        <v>66</v>
      </c>
      <c r="BC52" s="94" t="s">
        <v>67</v>
      </c>
      <c r="BD52" s="95" t="s">
        <v>68</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69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ROUND(AG55+AG56+AG57+AG62,2)</f>
        <v>0</v>
      </c>
      <c r="AH54" s="102"/>
      <c r="AI54" s="102"/>
      <c r="AJ54" s="102"/>
      <c r="AK54" s="102"/>
      <c r="AL54" s="102"/>
      <c r="AM54" s="102"/>
      <c r="AN54" s="103">
        <f>SUM(AG54,AT54)</f>
        <v>0</v>
      </c>
      <c r="AO54" s="103"/>
      <c r="AP54" s="103"/>
      <c r="AQ54" s="104" t="s">
        <v>19</v>
      </c>
      <c r="AR54" s="105"/>
      <c r="AS54" s="106">
        <f>ROUND(AS55+AS56+AS57+AS62,2)</f>
        <v>0</v>
      </c>
      <c r="AT54" s="107">
        <f>ROUND(SUM(AV54:AW54),2)</f>
        <v>0</v>
      </c>
      <c r="AU54" s="108">
        <f>ROUND(AU55+AU56+AU57+AU62,5)</f>
        <v>0</v>
      </c>
      <c r="AV54" s="107">
        <f>ROUND(AZ54*L29,2)</f>
        <v>0</v>
      </c>
      <c r="AW54" s="107">
        <f>ROUND(BA54*L30,2)</f>
        <v>0</v>
      </c>
      <c r="AX54" s="107">
        <f>ROUND(BB54*L29,2)</f>
        <v>0</v>
      </c>
      <c r="AY54" s="107">
        <f>ROUND(BC54*L30,2)</f>
        <v>0</v>
      </c>
      <c r="AZ54" s="107">
        <f>ROUND(AZ55+AZ56+AZ57+AZ62,2)</f>
        <v>0</v>
      </c>
      <c r="BA54" s="107">
        <f>ROUND(BA55+BA56+BA57+BA62,2)</f>
        <v>0</v>
      </c>
      <c r="BB54" s="107">
        <f>ROUND(BB55+BB56+BB57+BB62,2)</f>
        <v>0</v>
      </c>
      <c r="BC54" s="107">
        <f>ROUND(BC55+BC56+BC57+BC62,2)</f>
        <v>0</v>
      </c>
      <c r="BD54" s="109">
        <f>ROUND(BD55+BD56+BD57+BD62,2)</f>
        <v>0</v>
      </c>
      <c r="BE54" s="6"/>
      <c r="BS54" s="110" t="s">
        <v>70</v>
      </c>
      <c r="BT54" s="110" t="s">
        <v>71</v>
      </c>
      <c r="BU54" s="111" t="s">
        <v>72</v>
      </c>
      <c r="BV54" s="110" t="s">
        <v>73</v>
      </c>
      <c r="BW54" s="110" t="s">
        <v>5</v>
      </c>
      <c r="BX54" s="110" t="s">
        <v>74</v>
      </c>
      <c r="CL54" s="110" t="s">
        <v>19</v>
      </c>
    </row>
    <row r="55" s="7" customFormat="1" ht="24.75" customHeight="1">
      <c r="A55" s="112" t="s">
        <v>75</v>
      </c>
      <c r="B55" s="113"/>
      <c r="C55" s="114"/>
      <c r="D55" s="115" t="s">
        <v>76</v>
      </c>
      <c r="E55" s="115"/>
      <c r="F55" s="115"/>
      <c r="G55" s="115"/>
      <c r="H55" s="115"/>
      <c r="I55" s="116"/>
      <c r="J55" s="115" t="s">
        <v>77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SO 01 A - JV kasemat...'!J30</f>
        <v>0</v>
      </c>
      <c r="AH55" s="116"/>
      <c r="AI55" s="116"/>
      <c r="AJ55" s="116"/>
      <c r="AK55" s="116"/>
      <c r="AL55" s="116"/>
      <c r="AM55" s="116"/>
      <c r="AN55" s="117">
        <f>SUM(AG55,AT55)</f>
        <v>0</v>
      </c>
      <c r="AO55" s="116"/>
      <c r="AP55" s="116"/>
      <c r="AQ55" s="118" t="s">
        <v>78</v>
      </c>
      <c r="AR55" s="119"/>
      <c r="AS55" s="120">
        <v>0</v>
      </c>
      <c r="AT55" s="121">
        <f>ROUND(SUM(AV55:AW55),2)</f>
        <v>0</v>
      </c>
      <c r="AU55" s="122">
        <f>'01 - SO 01 A - JV kasemat...'!P96</f>
        <v>0</v>
      </c>
      <c r="AV55" s="121">
        <f>'01 - SO 01 A - JV kasemat...'!J33</f>
        <v>0</v>
      </c>
      <c r="AW55" s="121">
        <f>'01 - SO 01 A - JV kasemat...'!J34</f>
        <v>0</v>
      </c>
      <c r="AX55" s="121">
        <f>'01 - SO 01 A - JV kasemat...'!J35</f>
        <v>0</v>
      </c>
      <c r="AY55" s="121">
        <f>'01 - SO 01 A - JV kasemat...'!J36</f>
        <v>0</v>
      </c>
      <c r="AZ55" s="121">
        <f>'01 - SO 01 A - JV kasemat...'!F33</f>
        <v>0</v>
      </c>
      <c r="BA55" s="121">
        <f>'01 - SO 01 A - JV kasemat...'!F34</f>
        <v>0</v>
      </c>
      <c r="BB55" s="121">
        <f>'01 - SO 01 A - JV kasemat...'!F35</f>
        <v>0</v>
      </c>
      <c r="BC55" s="121">
        <f>'01 - SO 01 A - JV kasemat...'!F36</f>
        <v>0</v>
      </c>
      <c r="BD55" s="123">
        <f>'01 - SO 01 A - JV kasemat...'!F37</f>
        <v>0</v>
      </c>
      <c r="BE55" s="7"/>
      <c r="BT55" s="124" t="s">
        <v>79</v>
      </c>
      <c r="BV55" s="124" t="s">
        <v>73</v>
      </c>
      <c r="BW55" s="124" t="s">
        <v>80</v>
      </c>
      <c r="BX55" s="124" t="s">
        <v>5</v>
      </c>
      <c r="CL55" s="124" t="s">
        <v>19</v>
      </c>
      <c r="CM55" s="124" t="s">
        <v>81</v>
      </c>
    </row>
    <row r="56" s="7" customFormat="1" ht="24.75" customHeight="1">
      <c r="A56" s="112" t="s">
        <v>75</v>
      </c>
      <c r="B56" s="113"/>
      <c r="C56" s="114"/>
      <c r="D56" s="115" t="s">
        <v>82</v>
      </c>
      <c r="E56" s="115"/>
      <c r="F56" s="115"/>
      <c r="G56" s="115"/>
      <c r="H56" s="115"/>
      <c r="I56" s="116"/>
      <c r="J56" s="115" t="s">
        <v>83</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'03 - SO 03 C - JV bastion...'!J30</f>
        <v>0</v>
      </c>
      <c r="AH56" s="116"/>
      <c r="AI56" s="116"/>
      <c r="AJ56" s="116"/>
      <c r="AK56" s="116"/>
      <c r="AL56" s="116"/>
      <c r="AM56" s="116"/>
      <c r="AN56" s="117">
        <f>SUM(AG56,AT56)</f>
        <v>0</v>
      </c>
      <c r="AO56" s="116"/>
      <c r="AP56" s="116"/>
      <c r="AQ56" s="118" t="s">
        <v>78</v>
      </c>
      <c r="AR56" s="119"/>
      <c r="AS56" s="120">
        <v>0</v>
      </c>
      <c r="AT56" s="121">
        <f>ROUND(SUM(AV56:AW56),2)</f>
        <v>0</v>
      </c>
      <c r="AU56" s="122">
        <f>'03 - SO 03 C - JV bastion...'!P95</f>
        <v>0</v>
      </c>
      <c r="AV56" s="121">
        <f>'03 - SO 03 C - JV bastion...'!J33</f>
        <v>0</v>
      </c>
      <c r="AW56" s="121">
        <f>'03 - SO 03 C - JV bastion...'!J34</f>
        <v>0</v>
      </c>
      <c r="AX56" s="121">
        <f>'03 - SO 03 C - JV bastion...'!J35</f>
        <v>0</v>
      </c>
      <c r="AY56" s="121">
        <f>'03 - SO 03 C - JV bastion...'!J36</f>
        <v>0</v>
      </c>
      <c r="AZ56" s="121">
        <f>'03 - SO 03 C - JV bastion...'!F33</f>
        <v>0</v>
      </c>
      <c r="BA56" s="121">
        <f>'03 - SO 03 C - JV bastion...'!F34</f>
        <v>0</v>
      </c>
      <c r="BB56" s="121">
        <f>'03 - SO 03 C - JV bastion...'!F35</f>
        <v>0</v>
      </c>
      <c r="BC56" s="121">
        <f>'03 - SO 03 C - JV bastion...'!F36</f>
        <v>0</v>
      </c>
      <c r="BD56" s="123">
        <f>'03 - SO 03 C - JV bastion...'!F37</f>
        <v>0</v>
      </c>
      <c r="BE56" s="7"/>
      <c r="BT56" s="124" t="s">
        <v>79</v>
      </c>
      <c r="BV56" s="124" t="s">
        <v>73</v>
      </c>
      <c r="BW56" s="124" t="s">
        <v>84</v>
      </c>
      <c r="BX56" s="124" t="s">
        <v>5</v>
      </c>
      <c r="CL56" s="124" t="s">
        <v>19</v>
      </c>
      <c r="CM56" s="124" t="s">
        <v>81</v>
      </c>
    </row>
    <row r="57" s="7" customFormat="1" ht="24.75" customHeight="1">
      <c r="A57" s="7"/>
      <c r="B57" s="113"/>
      <c r="C57" s="114"/>
      <c r="D57" s="115" t="s">
        <v>85</v>
      </c>
      <c r="E57" s="115"/>
      <c r="F57" s="115"/>
      <c r="G57" s="115"/>
      <c r="H57" s="115"/>
      <c r="I57" s="116"/>
      <c r="J57" s="115" t="s">
        <v>86</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25">
        <f>ROUND(SUM(AG58:AG61),2)</f>
        <v>0</v>
      </c>
      <c r="AH57" s="116"/>
      <c r="AI57" s="116"/>
      <c r="AJ57" s="116"/>
      <c r="AK57" s="116"/>
      <c r="AL57" s="116"/>
      <c r="AM57" s="116"/>
      <c r="AN57" s="117">
        <f>SUM(AG57,AT57)</f>
        <v>0</v>
      </c>
      <c r="AO57" s="116"/>
      <c r="AP57" s="116"/>
      <c r="AQ57" s="118" t="s">
        <v>78</v>
      </c>
      <c r="AR57" s="119"/>
      <c r="AS57" s="120">
        <f>ROUND(SUM(AS58:AS61),2)</f>
        <v>0</v>
      </c>
      <c r="AT57" s="121">
        <f>ROUND(SUM(AV57:AW57),2)</f>
        <v>0</v>
      </c>
      <c r="AU57" s="122">
        <f>ROUND(SUM(AU58:AU61),5)</f>
        <v>0</v>
      </c>
      <c r="AV57" s="121">
        <f>ROUND(AZ57*L29,2)</f>
        <v>0</v>
      </c>
      <c r="AW57" s="121">
        <f>ROUND(BA57*L30,2)</f>
        <v>0</v>
      </c>
      <c r="AX57" s="121">
        <f>ROUND(BB57*L29,2)</f>
        <v>0</v>
      </c>
      <c r="AY57" s="121">
        <f>ROUND(BC57*L30,2)</f>
        <v>0</v>
      </c>
      <c r="AZ57" s="121">
        <f>ROUND(SUM(AZ58:AZ61),2)</f>
        <v>0</v>
      </c>
      <c r="BA57" s="121">
        <f>ROUND(SUM(BA58:BA61),2)</f>
        <v>0</v>
      </c>
      <c r="BB57" s="121">
        <f>ROUND(SUM(BB58:BB61),2)</f>
        <v>0</v>
      </c>
      <c r="BC57" s="121">
        <f>ROUND(SUM(BC58:BC61),2)</f>
        <v>0</v>
      </c>
      <c r="BD57" s="123">
        <f>ROUND(SUM(BD58:BD61),2)</f>
        <v>0</v>
      </c>
      <c r="BE57" s="7"/>
      <c r="BS57" s="124" t="s">
        <v>70</v>
      </c>
      <c r="BT57" s="124" t="s">
        <v>79</v>
      </c>
      <c r="BU57" s="124" t="s">
        <v>72</v>
      </c>
      <c r="BV57" s="124" t="s">
        <v>73</v>
      </c>
      <c r="BW57" s="124" t="s">
        <v>87</v>
      </c>
      <c r="BX57" s="124" t="s">
        <v>5</v>
      </c>
      <c r="CL57" s="124" t="s">
        <v>19</v>
      </c>
      <c r="CM57" s="124" t="s">
        <v>81</v>
      </c>
    </row>
    <row r="58" s="4" customFormat="1" ht="16.5" customHeight="1">
      <c r="A58" s="112" t="s">
        <v>75</v>
      </c>
      <c r="B58" s="64"/>
      <c r="C58" s="126"/>
      <c r="D58" s="126"/>
      <c r="E58" s="127" t="s">
        <v>88</v>
      </c>
      <c r="F58" s="127"/>
      <c r="G58" s="127"/>
      <c r="H58" s="127"/>
      <c r="I58" s="127"/>
      <c r="J58" s="126"/>
      <c r="K58" s="127" t="s">
        <v>89</v>
      </c>
      <c r="L58" s="127"/>
      <c r="M58" s="127"/>
      <c r="N58" s="127"/>
      <c r="O58" s="127"/>
      <c r="P58" s="127"/>
      <c r="Q58" s="127"/>
      <c r="R58" s="127"/>
      <c r="S58" s="127"/>
      <c r="T58" s="127"/>
      <c r="U58" s="127"/>
      <c r="V58" s="127"/>
      <c r="W58" s="127"/>
      <c r="X58" s="127"/>
      <c r="Y58" s="127"/>
      <c r="Z58" s="127"/>
      <c r="AA58" s="127"/>
      <c r="AB58" s="127"/>
      <c r="AC58" s="127"/>
      <c r="AD58" s="127"/>
      <c r="AE58" s="127"/>
      <c r="AF58" s="127"/>
      <c r="AG58" s="128">
        <f>'04.1 - D - stavební část '!J32</f>
        <v>0</v>
      </c>
      <c r="AH58" s="126"/>
      <c r="AI58" s="126"/>
      <c r="AJ58" s="126"/>
      <c r="AK58" s="126"/>
      <c r="AL58" s="126"/>
      <c r="AM58" s="126"/>
      <c r="AN58" s="128">
        <f>SUM(AG58,AT58)</f>
        <v>0</v>
      </c>
      <c r="AO58" s="126"/>
      <c r="AP58" s="126"/>
      <c r="AQ58" s="129" t="s">
        <v>90</v>
      </c>
      <c r="AR58" s="66"/>
      <c r="AS58" s="130">
        <v>0</v>
      </c>
      <c r="AT58" s="131">
        <f>ROUND(SUM(AV58:AW58),2)</f>
        <v>0</v>
      </c>
      <c r="AU58" s="132">
        <f>'04.1 - D - stavební část '!P96</f>
        <v>0</v>
      </c>
      <c r="AV58" s="131">
        <f>'04.1 - D - stavební část '!J35</f>
        <v>0</v>
      </c>
      <c r="AW58" s="131">
        <f>'04.1 - D - stavební část '!J36</f>
        <v>0</v>
      </c>
      <c r="AX58" s="131">
        <f>'04.1 - D - stavební část '!J37</f>
        <v>0</v>
      </c>
      <c r="AY58" s="131">
        <f>'04.1 - D - stavební část '!J38</f>
        <v>0</v>
      </c>
      <c r="AZ58" s="131">
        <f>'04.1 - D - stavební část '!F35</f>
        <v>0</v>
      </c>
      <c r="BA58" s="131">
        <f>'04.1 - D - stavební část '!F36</f>
        <v>0</v>
      </c>
      <c r="BB58" s="131">
        <f>'04.1 - D - stavební část '!F37</f>
        <v>0</v>
      </c>
      <c r="BC58" s="131">
        <f>'04.1 - D - stavební část '!F38</f>
        <v>0</v>
      </c>
      <c r="BD58" s="133">
        <f>'04.1 - D - stavební část '!F39</f>
        <v>0</v>
      </c>
      <c r="BE58" s="4"/>
      <c r="BT58" s="134" t="s">
        <v>81</v>
      </c>
      <c r="BV58" s="134" t="s">
        <v>73</v>
      </c>
      <c r="BW58" s="134" t="s">
        <v>91</v>
      </c>
      <c r="BX58" s="134" t="s">
        <v>87</v>
      </c>
      <c r="CL58" s="134" t="s">
        <v>19</v>
      </c>
    </row>
    <row r="59" s="4" customFormat="1" ht="16.5" customHeight="1">
      <c r="A59" s="112" t="s">
        <v>75</v>
      </c>
      <c r="B59" s="64"/>
      <c r="C59" s="126"/>
      <c r="D59" s="126"/>
      <c r="E59" s="127" t="s">
        <v>92</v>
      </c>
      <c r="F59" s="127"/>
      <c r="G59" s="127"/>
      <c r="H59" s="127"/>
      <c r="I59" s="127"/>
      <c r="J59" s="126"/>
      <c r="K59" s="127" t="s">
        <v>93</v>
      </c>
      <c r="L59" s="127"/>
      <c r="M59" s="127"/>
      <c r="N59" s="127"/>
      <c r="O59" s="127"/>
      <c r="P59" s="127"/>
      <c r="Q59" s="127"/>
      <c r="R59" s="127"/>
      <c r="S59" s="127"/>
      <c r="T59" s="127"/>
      <c r="U59" s="127"/>
      <c r="V59" s="127"/>
      <c r="W59" s="127"/>
      <c r="X59" s="127"/>
      <c r="Y59" s="127"/>
      <c r="Z59" s="127"/>
      <c r="AA59" s="127"/>
      <c r="AB59" s="127"/>
      <c r="AC59" s="127"/>
      <c r="AD59" s="127"/>
      <c r="AE59" s="127"/>
      <c r="AF59" s="127"/>
      <c r="AG59" s="128">
        <f>'04.2 - D - silnoproud'!J32</f>
        <v>0</v>
      </c>
      <c r="AH59" s="126"/>
      <c r="AI59" s="126"/>
      <c r="AJ59" s="126"/>
      <c r="AK59" s="126"/>
      <c r="AL59" s="126"/>
      <c r="AM59" s="126"/>
      <c r="AN59" s="128">
        <f>SUM(AG59,AT59)</f>
        <v>0</v>
      </c>
      <c r="AO59" s="126"/>
      <c r="AP59" s="126"/>
      <c r="AQ59" s="129" t="s">
        <v>90</v>
      </c>
      <c r="AR59" s="66"/>
      <c r="AS59" s="130">
        <v>0</v>
      </c>
      <c r="AT59" s="131">
        <f>ROUND(SUM(AV59:AW59),2)</f>
        <v>0</v>
      </c>
      <c r="AU59" s="132">
        <f>'04.2 - D - silnoproud'!P87</f>
        <v>0</v>
      </c>
      <c r="AV59" s="131">
        <f>'04.2 - D - silnoproud'!J35</f>
        <v>0</v>
      </c>
      <c r="AW59" s="131">
        <f>'04.2 - D - silnoproud'!J36</f>
        <v>0</v>
      </c>
      <c r="AX59" s="131">
        <f>'04.2 - D - silnoproud'!J37</f>
        <v>0</v>
      </c>
      <c r="AY59" s="131">
        <f>'04.2 - D - silnoproud'!J38</f>
        <v>0</v>
      </c>
      <c r="AZ59" s="131">
        <f>'04.2 - D - silnoproud'!F35</f>
        <v>0</v>
      </c>
      <c r="BA59" s="131">
        <f>'04.2 - D - silnoproud'!F36</f>
        <v>0</v>
      </c>
      <c r="BB59" s="131">
        <f>'04.2 - D - silnoproud'!F37</f>
        <v>0</v>
      </c>
      <c r="BC59" s="131">
        <f>'04.2 - D - silnoproud'!F38</f>
        <v>0</v>
      </c>
      <c r="BD59" s="133">
        <f>'04.2 - D - silnoproud'!F39</f>
        <v>0</v>
      </c>
      <c r="BE59" s="4"/>
      <c r="BT59" s="134" t="s">
        <v>81</v>
      </c>
      <c r="BV59" s="134" t="s">
        <v>73</v>
      </c>
      <c r="BW59" s="134" t="s">
        <v>94</v>
      </c>
      <c r="BX59" s="134" t="s">
        <v>87</v>
      </c>
      <c r="CL59" s="134" t="s">
        <v>95</v>
      </c>
    </row>
    <row r="60" s="4" customFormat="1" ht="16.5" customHeight="1">
      <c r="A60" s="112" t="s">
        <v>75</v>
      </c>
      <c r="B60" s="64"/>
      <c r="C60" s="126"/>
      <c r="D60" s="126"/>
      <c r="E60" s="127" t="s">
        <v>96</v>
      </c>
      <c r="F60" s="127"/>
      <c r="G60" s="127"/>
      <c r="H60" s="127"/>
      <c r="I60" s="127"/>
      <c r="J60" s="126"/>
      <c r="K60" s="127" t="s">
        <v>97</v>
      </c>
      <c r="L60" s="127"/>
      <c r="M60" s="127"/>
      <c r="N60" s="127"/>
      <c r="O60" s="127"/>
      <c r="P60" s="127"/>
      <c r="Q60" s="127"/>
      <c r="R60" s="127"/>
      <c r="S60" s="127"/>
      <c r="T60" s="127"/>
      <c r="U60" s="127"/>
      <c r="V60" s="127"/>
      <c r="W60" s="127"/>
      <c r="X60" s="127"/>
      <c r="Y60" s="127"/>
      <c r="Z60" s="127"/>
      <c r="AA60" s="127"/>
      <c r="AB60" s="127"/>
      <c r="AC60" s="127"/>
      <c r="AD60" s="127"/>
      <c r="AE60" s="127"/>
      <c r="AF60" s="127"/>
      <c r="AG60" s="128">
        <f>'04.3 - D - slaboproud EZS'!J32</f>
        <v>0</v>
      </c>
      <c r="AH60" s="126"/>
      <c r="AI60" s="126"/>
      <c r="AJ60" s="126"/>
      <c r="AK60" s="126"/>
      <c r="AL60" s="126"/>
      <c r="AM60" s="126"/>
      <c r="AN60" s="128">
        <f>SUM(AG60,AT60)</f>
        <v>0</v>
      </c>
      <c r="AO60" s="126"/>
      <c r="AP60" s="126"/>
      <c r="AQ60" s="129" t="s">
        <v>90</v>
      </c>
      <c r="AR60" s="66"/>
      <c r="AS60" s="130">
        <v>0</v>
      </c>
      <c r="AT60" s="131">
        <f>ROUND(SUM(AV60:AW60),2)</f>
        <v>0</v>
      </c>
      <c r="AU60" s="132">
        <f>'04.3 - D - slaboproud EZS'!P87</f>
        <v>0</v>
      </c>
      <c r="AV60" s="131">
        <f>'04.3 - D - slaboproud EZS'!J35</f>
        <v>0</v>
      </c>
      <c r="AW60" s="131">
        <f>'04.3 - D - slaboproud EZS'!J36</f>
        <v>0</v>
      </c>
      <c r="AX60" s="131">
        <f>'04.3 - D - slaboproud EZS'!J37</f>
        <v>0</v>
      </c>
      <c r="AY60" s="131">
        <f>'04.3 - D - slaboproud EZS'!J38</f>
        <v>0</v>
      </c>
      <c r="AZ60" s="131">
        <f>'04.3 - D - slaboproud EZS'!F35</f>
        <v>0</v>
      </c>
      <c r="BA60" s="131">
        <f>'04.3 - D - slaboproud EZS'!F36</f>
        <v>0</v>
      </c>
      <c r="BB60" s="131">
        <f>'04.3 - D - slaboproud EZS'!F37</f>
        <v>0</v>
      </c>
      <c r="BC60" s="131">
        <f>'04.3 - D - slaboproud EZS'!F38</f>
        <v>0</v>
      </c>
      <c r="BD60" s="133">
        <f>'04.3 - D - slaboproud EZS'!F39</f>
        <v>0</v>
      </c>
      <c r="BE60" s="4"/>
      <c r="BT60" s="134" t="s">
        <v>81</v>
      </c>
      <c r="BV60" s="134" t="s">
        <v>73</v>
      </c>
      <c r="BW60" s="134" t="s">
        <v>98</v>
      </c>
      <c r="BX60" s="134" t="s">
        <v>87</v>
      </c>
      <c r="CL60" s="134" t="s">
        <v>95</v>
      </c>
    </row>
    <row r="61" s="4" customFormat="1" ht="16.5" customHeight="1">
      <c r="A61" s="112" t="s">
        <v>75</v>
      </c>
      <c r="B61" s="64"/>
      <c r="C61" s="126"/>
      <c r="D61" s="126"/>
      <c r="E61" s="127" t="s">
        <v>99</v>
      </c>
      <c r="F61" s="127"/>
      <c r="G61" s="127"/>
      <c r="H61" s="127"/>
      <c r="I61" s="127"/>
      <c r="J61" s="126"/>
      <c r="K61" s="127" t="s">
        <v>100</v>
      </c>
      <c r="L61" s="127"/>
      <c r="M61" s="127"/>
      <c r="N61" s="127"/>
      <c r="O61" s="127"/>
      <c r="P61" s="127"/>
      <c r="Q61" s="127"/>
      <c r="R61" s="127"/>
      <c r="S61" s="127"/>
      <c r="T61" s="127"/>
      <c r="U61" s="127"/>
      <c r="V61" s="127"/>
      <c r="W61" s="127"/>
      <c r="X61" s="127"/>
      <c r="Y61" s="127"/>
      <c r="Z61" s="127"/>
      <c r="AA61" s="127"/>
      <c r="AB61" s="127"/>
      <c r="AC61" s="127"/>
      <c r="AD61" s="127"/>
      <c r="AE61" s="127"/>
      <c r="AF61" s="127"/>
      <c r="AG61" s="128">
        <f>'04.4 - D - slaboproud EPS '!J32</f>
        <v>0</v>
      </c>
      <c r="AH61" s="126"/>
      <c r="AI61" s="126"/>
      <c r="AJ61" s="126"/>
      <c r="AK61" s="126"/>
      <c r="AL61" s="126"/>
      <c r="AM61" s="126"/>
      <c r="AN61" s="128">
        <f>SUM(AG61,AT61)</f>
        <v>0</v>
      </c>
      <c r="AO61" s="126"/>
      <c r="AP61" s="126"/>
      <c r="AQ61" s="129" t="s">
        <v>90</v>
      </c>
      <c r="AR61" s="66"/>
      <c r="AS61" s="130">
        <v>0</v>
      </c>
      <c r="AT61" s="131">
        <f>ROUND(SUM(AV61:AW61),2)</f>
        <v>0</v>
      </c>
      <c r="AU61" s="132">
        <f>'04.4 - D - slaboproud EPS '!P89</f>
        <v>0</v>
      </c>
      <c r="AV61" s="131">
        <f>'04.4 - D - slaboproud EPS '!J35</f>
        <v>0</v>
      </c>
      <c r="AW61" s="131">
        <f>'04.4 - D - slaboproud EPS '!J36</f>
        <v>0</v>
      </c>
      <c r="AX61" s="131">
        <f>'04.4 - D - slaboproud EPS '!J37</f>
        <v>0</v>
      </c>
      <c r="AY61" s="131">
        <f>'04.4 - D - slaboproud EPS '!J38</f>
        <v>0</v>
      </c>
      <c r="AZ61" s="131">
        <f>'04.4 - D - slaboproud EPS '!F35</f>
        <v>0</v>
      </c>
      <c r="BA61" s="131">
        <f>'04.4 - D - slaboproud EPS '!F36</f>
        <v>0</v>
      </c>
      <c r="BB61" s="131">
        <f>'04.4 - D - slaboproud EPS '!F37</f>
        <v>0</v>
      </c>
      <c r="BC61" s="131">
        <f>'04.4 - D - slaboproud EPS '!F38</f>
        <v>0</v>
      </c>
      <c r="BD61" s="133">
        <f>'04.4 - D - slaboproud EPS '!F39</f>
        <v>0</v>
      </c>
      <c r="BE61" s="4"/>
      <c r="BT61" s="134" t="s">
        <v>81</v>
      </c>
      <c r="BV61" s="134" t="s">
        <v>73</v>
      </c>
      <c r="BW61" s="134" t="s">
        <v>101</v>
      </c>
      <c r="BX61" s="134" t="s">
        <v>87</v>
      </c>
      <c r="CL61" s="134" t="s">
        <v>95</v>
      </c>
    </row>
    <row r="62" s="7" customFormat="1" ht="16.5" customHeight="1">
      <c r="A62" s="112" t="s">
        <v>75</v>
      </c>
      <c r="B62" s="113"/>
      <c r="C62" s="114"/>
      <c r="D62" s="115" t="s">
        <v>102</v>
      </c>
      <c r="E62" s="115"/>
      <c r="F62" s="115"/>
      <c r="G62" s="115"/>
      <c r="H62" s="115"/>
      <c r="I62" s="116"/>
      <c r="J62" s="115" t="s">
        <v>103</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'11 - VRN - vedlejší rozpo...'!J30</f>
        <v>0</v>
      </c>
      <c r="AH62" s="116"/>
      <c r="AI62" s="116"/>
      <c r="AJ62" s="116"/>
      <c r="AK62" s="116"/>
      <c r="AL62" s="116"/>
      <c r="AM62" s="116"/>
      <c r="AN62" s="117">
        <f>SUM(AG62,AT62)</f>
        <v>0</v>
      </c>
      <c r="AO62" s="116"/>
      <c r="AP62" s="116"/>
      <c r="AQ62" s="118" t="s">
        <v>78</v>
      </c>
      <c r="AR62" s="119"/>
      <c r="AS62" s="135">
        <v>0</v>
      </c>
      <c r="AT62" s="136">
        <f>ROUND(SUM(AV62:AW62),2)</f>
        <v>0</v>
      </c>
      <c r="AU62" s="137">
        <f>'11 - VRN - vedlejší rozpo...'!P84</f>
        <v>0</v>
      </c>
      <c r="AV62" s="136">
        <f>'11 - VRN - vedlejší rozpo...'!J33</f>
        <v>0</v>
      </c>
      <c r="AW62" s="136">
        <f>'11 - VRN - vedlejší rozpo...'!J34</f>
        <v>0</v>
      </c>
      <c r="AX62" s="136">
        <f>'11 - VRN - vedlejší rozpo...'!J35</f>
        <v>0</v>
      </c>
      <c r="AY62" s="136">
        <f>'11 - VRN - vedlejší rozpo...'!J36</f>
        <v>0</v>
      </c>
      <c r="AZ62" s="136">
        <f>'11 - VRN - vedlejší rozpo...'!F33</f>
        <v>0</v>
      </c>
      <c r="BA62" s="136">
        <f>'11 - VRN - vedlejší rozpo...'!F34</f>
        <v>0</v>
      </c>
      <c r="BB62" s="136">
        <f>'11 - VRN - vedlejší rozpo...'!F35</f>
        <v>0</v>
      </c>
      <c r="BC62" s="136">
        <f>'11 - VRN - vedlejší rozpo...'!F36</f>
        <v>0</v>
      </c>
      <c r="BD62" s="138">
        <f>'11 - VRN - vedlejší rozpo...'!F37</f>
        <v>0</v>
      </c>
      <c r="BE62" s="7"/>
      <c r="BT62" s="124" t="s">
        <v>79</v>
      </c>
      <c r="BV62" s="124" t="s">
        <v>73</v>
      </c>
      <c r="BW62" s="124" t="s">
        <v>104</v>
      </c>
      <c r="BX62" s="124" t="s">
        <v>5</v>
      </c>
      <c r="CL62" s="124" t="s">
        <v>19</v>
      </c>
      <c r="CM62" s="124" t="s">
        <v>81</v>
      </c>
    </row>
    <row r="63"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2" customFormat="1" ht="6.96"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sheet="1" formatColumns="0" formatRows="0" objects="1" scenarios="1" spinCount="100000" saltValue="u7m9rQH0fOY/h7nE6G6rRTdQ4hbmBsIknqaDfwcsDW+AkUl+Vmt+ethMdpp2OihuNExdtAIaJMc5QpwBU8WxNw==" hashValue="BOuEV/NPnNpTVkTWi7hj8+f76akEFRg07iUrrlmx/b83o+RWOrqA/shI5m9l4AAUcLGa5Z2lgUiUojrISXO6wg==" algorithmName="SHA-512" password="CC35"/>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E58:I58"/>
    <mergeCell ref="K58:AF58"/>
    <mergeCell ref="AN59:AP59"/>
    <mergeCell ref="AG59:AM59"/>
    <mergeCell ref="E59:I59"/>
    <mergeCell ref="K59:AF59"/>
    <mergeCell ref="AN60:AP60"/>
    <mergeCell ref="AG60:AM60"/>
    <mergeCell ref="E60:I60"/>
    <mergeCell ref="K60:AF60"/>
    <mergeCell ref="AN61:AP61"/>
    <mergeCell ref="AG61:AM61"/>
    <mergeCell ref="E61:I61"/>
    <mergeCell ref="K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SO 01 A - JV kasemat...'!C2" display="/"/>
    <hyperlink ref="A56" location="'03 - SO 03 C - JV bastion...'!C2" display="/"/>
    <hyperlink ref="A58" location="'04.1 - D - stavební část '!C2" display="/"/>
    <hyperlink ref="A59" location="'04.2 - D - silnoproud'!C2" display="/"/>
    <hyperlink ref="A60" location="'04.3 - D - slaboproud EZS'!C2" display="/"/>
    <hyperlink ref="A61" location="'04.4 - D - slaboproud EPS '!C2" display="/"/>
    <hyperlink ref="A62" location="'11 - VRN - vedlejší rozpo...'!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80</v>
      </c>
    </row>
    <row r="3" s="1" customFormat="1" ht="6.96" customHeight="1">
      <c r="B3" s="139"/>
      <c r="C3" s="140"/>
      <c r="D3" s="140"/>
      <c r="E3" s="140"/>
      <c r="F3" s="140"/>
      <c r="G3" s="140"/>
      <c r="H3" s="140"/>
      <c r="I3" s="140"/>
      <c r="J3" s="140"/>
      <c r="K3" s="140"/>
      <c r="L3" s="21"/>
      <c r="AT3" s="18" t="s">
        <v>81</v>
      </c>
    </row>
    <row r="4" s="1" customFormat="1" ht="24.96" customHeight="1">
      <c r="B4" s="21"/>
      <c r="D4" s="141" t="s">
        <v>105</v>
      </c>
      <c r="L4" s="21"/>
      <c r="M4" s="142" t="s">
        <v>10</v>
      </c>
      <c r="AT4" s="18" t="s">
        <v>4</v>
      </c>
    </row>
    <row r="5" s="1" customFormat="1" ht="6.96" customHeight="1">
      <c r="B5" s="21"/>
      <c r="L5" s="21"/>
    </row>
    <row r="6" s="1" customFormat="1" ht="12" customHeight="1">
      <c r="B6" s="21"/>
      <c r="D6" s="143" t="s">
        <v>16</v>
      </c>
      <c r="L6" s="21"/>
    </row>
    <row r="7" s="1" customFormat="1" ht="16.5" customHeight="1">
      <c r="B7" s="21"/>
      <c r="E7" s="144" t="str">
        <f>'Rekapitulace stavby'!K6</f>
        <v>Chebský hrad obnova - 3. etapa</v>
      </c>
      <c r="F7" s="143"/>
      <c r="G7" s="143"/>
      <c r="H7" s="143"/>
      <c r="L7" s="21"/>
    </row>
    <row r="8" s="2" customFormat="1" ht="12" customHeight="1">
      <c r="A8" s="39"/>
      <c r="B8" s="45"/>
      <c r="C8" s="39"/>
      <c r="D8" s="143" t="s">
        <v>106</v>
      </c>
      <c r="E8" s="39"/>
      <c r="F8" s="39"/>
      <c r="G8" s="39"/>
      <c r="H8" s="39"/>
      <c r="I8" s="39"/>
      <c r="J8" s="39"/>
      <c r="K8" s="39"/>
      <c r="L8" s="145"/>
      <c r="S8" s="39"/>
      <c r="T8" s="39"/>
      <c r="U8" s="39"/>
      <c r="V8" s="39"/>
      <c r="W8" s="39"/>
      <c r="X8" s="39"/>
      <c r="Y8" s="39"/>
      <c r="Z8" s="39"/>
      <c r="AA8" s="39"/>
      <c r="AB8" s="39"/>
      <c r="AC8" s="39"/>
      <c r="AD8" s="39"/>
      <c r="AE8" s="39"/>
    </row>
    <row r="9" s="2" customFormat="1" ht="16.5" customHeight="1">
      <c r="A9" s="39"/>
      <c r="B9" s="45"/>
      <c r="C9" s="39"/>
      <c r="D9" s="39"/>
      <c r="E9" s="146" t="s">
        <v>107</v>
      </c>
      <c r="F9" s="39"/>
      <c r="G9" s="39"/>
      <c r="H9" s="39"/>
      <c r="I9" s="39"/>
      <c r="J9" s="39"/>
      <c r="K9" s="39"/>
      <c r="L9" s="14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2" customFormat="1" ht="12" customHeight="1">
      <c r="A12" s="39"/>
      <c r="B12" s="45"/>
      <c r="C12" s="39"/>
      <c r="D12" s="143" t="s">
        <v>21</v>
      </c>
      <c r="E12" s="39"/>
      <c r="F12" s="134" t="s">
        <v>22</v>
      </c>
      <c r="G12" s="39"/>
      <c r="H12" s="39"/>
      <c r="I12" s="143" t="s">
        <v>23</v>
      </c>
      <c r="J12" s="147" t="str">
        <f>'Rekapitulace stavby'!AN8</f>
        <v>7. 1. 2021</v>
      </c>
      <c r="K12" s="39"/>
      <c r="L12" s="14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2" customFormat="1" ht="18" customHeight="1">
      <c r="A21" s="39"/>
      <c r="B21" s="45"/>
      <c r="C21" s="39"/>
      <c r="D21" s="39"/>
      <c r="E21" s="134" t="str">
        <f>IF('Rekapitulace stavby'!E17="","",'Rekapitulace stavby'!E17)</f>
        <v xml:space="preserve"> </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2" customFormat="1" ht="12" customHeight="1">
      <c r="A23" s="39"/>
      <c r="B23" s="45"/>
      <c r="C23" s="39"/>
      <c r="D23" s="143" t="s">
        <v>33</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2" customFormat="1" ht="6.96"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2" customFormat="1" ht="6.96"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2" customFormat="1" ht="25.44" customHeight="1">
      <c r="A30" s="39"/>
      <c r="B30" s="45"/>
      <c r="C30" s="39"/>
      <c r="D30" s="153" t="s">
        <v>37</v>
      </c>
      <c r="E30" s="39"/>
      <c r="F30" s="39"/>
      <c r="G30" s="39"/>
      <c r="H30" s="39"/>
      <c r="I30" s="39"/>
      <c r="J30" s="154">
        <f>ROUND(J96, 2)</f>
        <v>0</v>
      </c>
      <c r="K30" s="39"/>
      <c r="L30" s="145"/>
      <c r="S30" s="39"/>
      <c r="T30" s="39"/>
      <c r="U30" s="39"/>
      <c r="V30" s="39"/>
      <c r="W30" s="39"/>
      <c r="X30" s="39"/>
      <c r="Y30" s="39"/>
      <c r="Z30" s="39"/>
      <c r="AA30" s="39"/>
      <c r="AB30" s="39"/>
      <c r="AC30" s="39"/>
      <c r="AD30" s="39"/>
      <c r="AE30" s="39"/>
    </row>
    <row r="31" s="2" customFormat="1" ht="6.96"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2" customFormat="1" ht="14.4" customHeight="1">
      <c r="A33" s="39"/>
      <c r="B33" s="45"/>
      <c r="C33" s="39"/>
      <c r="D33" s="156" t="s">
        <v>41</v>
      </c>
      <c r="E33" s="143" t="s">
        <v>42</v>
      </c>
      <c r="F33" s="157">
        <f>ROUND((SUM(BE96:BE562)),  2)</f>
        <v>0</v>
      </c>
      <c r="G33" s="39"/>
      <c r="H33" s="39"/>
      <c r="I33" s="158">
        <v>0.20999999999999999</v>
      </c>
      <c r="J33" s="157">
        <f>ROUND(((SUM(BE96:BE562))*I33),  2)</f>
        <v>0</v>
      </c>
      <c r="K33" s="39"/>
      <c r="L33" s="145"/>
      <c r="S33" s="39"/>
      <c r="T33" s="39"/>
      <c r="U33" s="39"/>
      <c r="V33" s="39"/>
      <c r="W33" s="39"/>
      <c r="X33" s="39"/>
      <c r="Y33" s="39"/>
      <c r="Z33" s="39"/>
      <c r="AA33" s="39"/>
      <c r="AB33" s="39"/>
      <c r="AC33" s="39"/>
      <c r="AD33" s="39"/>
      <c r="AE33" s="39"/>
    </row>
    <row r="34" s="2" customFormat="1" ht="14.4" customHeight="1">
      <c r="A34" s="39"/>
      <c r="B34" s="45"/>
      <c r="C34" s="39"/>
      <c r="D34" s="39"/>
      <c r="E34" s="143" t="s">
        <v>43</v>
      </c>
      <c r="F34" s="157">
        <f>ROUND((SUM(BF96:BF562)),  2)</f>
        <v>0</v>
      </c>
      <c r="G34" s="39"/>
      <c r="H34" s="39"/>
      <c r="I34" s="158">
        <v>0.14999999999999999</v>
      </c>
      <c r="J34" s="157">
        <f>ROUND(((SUM(BF96:BF562))*I34),  2)</f>
        <v>0</v>
      </c>
      <c r="K34" s="39"/>
      <c r="L34" s="145"/>
      <c r="S34" s="39"/>
      <c r="T34" s="39"/>
      <c r="U34" s="39"/>
      <c r="V34" s="39"/>
      <c r="W34" s="39"/>
      <c r="X34" s="39"/>
      <c r="Y34" s="39"/>
      <c r="Z34" s="39"/>
      <c r="AA34" s="39"/>
      <c r="AB34" s="39"/>
      <c r="AC34" s="39"/>
      <c r="AD34" s="39"/>
      <c r="AE34" s="39"/>
    </row>
    <row r="35" hidden="1" s="2" customFormat="1" ht="14.4" customHeight="1">
      <c r="A35" s="39"/>
      <c r="B35" s="45"/>
      <c r="C35" s="39"/>
      <c r="D35" s="39"/>
      <c r="E35" s="143" t="s">
        <v>44</v>
      </c>
      <c r="F35" s="157">
        <f>ROUND((SUM(BG96:BG562)),  2)</f>
        <v>0</v>
      </c>
      <c r="G35" s="39"/>
      <c r="H35" s="39"/>
      <c r="I35" s="158">
        <v>0.20999999999999999</v>
      </c>
      <c r="J35" s="157">
        <f>0</f>
        <v>0</v>
      </c>
      <c r="K35" s="39"/>
      <c r="L35" s="145"/>
      <c r="S35" s="39"/>
      <c r="T35" s="39"/>
      <c r="U35" s="39"/>
      <c r="V35" s="39"/>
      <c r="W35" s="39"/>
      <c r="X35" s="39"/>
      <c r="Y35" s="39"/>
      <c r="Z35" s="39"/>
      <c r="AA35" s="39"/>
      <c r="AB35" s="39"/>
      <c r="AC35" s="39"/>
      <c r="AD35" s="39"/>
      <c r="AE35" s="39"/>
    </row>
    <row r="36" hidden="1" s="2" customFormat="1" ht="14.4" customHeight="1">
      <c r="A36" s="39"/>
      <c r="B36" s="45"/>
      <c r="C36" s="39"/>
      <c r="D36" s="39"/>
      <c r="E36" s="143" t="s">
        <v>45</v>
      </c>
      <c r="F36" s="157">
        <f>ROUND((SUM(BH96:BH562)),  2)</f>
        <v>0</v>
      </c>
      <c r="G36" s="39"/>
      <c r="H36" s="39"/>
      <c r="I36" s="158">
        <v>0.14999999999999999</v>
      </c>
      <c r="J36" s="157">
        <f>0</f>
        <v>0</v>
      </c>
      <c r="K36" s="39"/>
      <c r="L36" s="145"/>
      <c r="S36" s="39"/>
      <c r="T36" s="39"/>
      <c r="U36" s="39"/>
      <c r="V36" s="39"/>
      <c r="W36" s="39"/>
      <c r="X36" s="39"/>
      <c r="Y36" s="39"/>
      <c r="Z36" s="39"/>
      <c r="AA36" s="39"/>
      <c r="AB36" s="39"/>
      <c r="AC36" s="39"/>
      <c r="AD36" s="39"/>
      <c r="AE36" s="39"/>
    </row>
    <row r="37" hidden="1" s="2" customFormat="1" ht="14.4" customHeight="1">
      <c r="A37" s="39"/>
      <c r="B37" s="45"/>
      <c r="C37" s="39"/>
      <c r="D37" s="39"/>
      <c r="E37" s="143" t="s">
        <v>46</v>
      </c>
      <c r="F37" s="157">
        <f>ROUND((SUM(BI96:BI562)),  2)</f>
        <v>0</v>
      </c>
      <c r="G37" s="39"/>
      <c r="H37" s="39"/>
      <c r="I37" s="158">
        <v>0</v>
      </c>
      <c r="J37" s="157">
        <f>0</f>
        <v>0</v>
      </c>
      <c r="K37" s="39"/>
      <c r="L37" s="14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2" customFormat="1" ht="25.4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2" customFormat="1" ht="6.96"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41"/>
      <c r="J45" s="41"/>
      <c r="K45" s="41"/>
      <c r="L45" s="14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2" customFormat="1" ht="16.5" customHeight="1">
      <c r="A48" s="39"/>
      <c r="B48" s="40"/>
      <c r="C48" s="41"/>
      <c r="D48" s="41"/>
      <c r="E48" s="170" t="str">
        <f>E7</f>
        <v>Chebský hrad obnova - 3. etapa</v>
      </c>
      <c r="F48" s="33"/>
      <c r="G48" s="33"/>
      <c r="H48" s="33"/>
      <c r="I48" s="41"/>
      <c r="J48" s="41"/>
      <c r="K48" s="41"/>
      <c r="L48" s="145"/>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41"/>
      <c r="J49" s="41"/>
      <c r="K49" s="41"/>
      <c r="L49" s="145"/>
      <c r="S49" s="39"/>
      <c r="T49" s="39"/>
      <c r="U49" s="39"/>
      <c r="V49" s="39"/>
      <c r="W49" s="39"/>
      <c r="X49" s="39"/>
      <c r="Y49" s="39"/>
      <c r="Z49" s="39"/>
      <c r="AA49" s="39"/>
      <c r="AB49" s="39"/>
      <c r="AC49" s="39"/>
      <c r="AD49" s="39"/>
      <c r="AE49" s="39"/>
    </row>
    <row r="50" s="2" customFormat="1" ht="16.5" customHeight="1">
      <c r="A50" s="39"/>
      <c r="B50" s="40"/>
      <c r="C50" s="41"/>
      <c r="D50" s="41"/>
      <c r="E50" s="70" t="str">
        <f>E9</f>
        <v>01 - SO 01 A - JV kasemata - nové zastřešení</v>
      </c>
      <c r="F50" s="41"/>
      <c r="G50" s="41"/>
      <c r="H50" s="41"/>
      <c r="I50" s="41"/>
      <c r="J50" s="41"/>
      <c r="K50" s="41"/>
      <c r="L50" s="14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Cheb</v>
      </c>
      <c r="G52" s="41"/>
      <c r="H52" s="41"/>
      <c r="I52" s="33" t="s">
        <v>23</v>
      </c>
      <c r="J52" s="73" t="str">
        <f>IF(J12="","",J12)</f>
        <v>7. 1. 2021</v>
      </c>
      <c r="K52" s="41"/>
      <c r="L52" s="14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Cheb</v>
      </c>
      <c r="G54" s="41"/>
      <c r="H54" s="41"/>
      <c r="I54" s="33" t="s">
        <v>31</v>
      </c>
      <c r="J54" s="37" t="str">
        <f>E21</f>
        <v xml:space="preserve"> </v>
      </c>
      <c r="K54" s="41"/>
      <c r="L54" s="14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33</v>
      </c>
      <c r="J55" s="37" t="str">
        <f>E24</f>
        <v xml:space="preserve"> </v>
      </c>
      <c r="K55" s="41"/>
      <c r="L55" s="14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2" customFormat="1" ht="29.28" customHeight="1">
      <c r="A57" s="39"/>
      <c r="B57" s="40"/>
      <c r="C57" s="171" t="s">
        <v>109</v>
      </c>
      <c r="D57" s="172"/>
      <c r="E57" s="172"/>
      <c r="F57" s="172"/>
      <c r="G57" s="172"/>
      <c r="H57" s="172"/>
      <c r="I57" s="172"/>
      <c r="J57" s="173" t="s">
        <v>110</v>
      </c>
      <c r="K57" s="172"/>
      <c r="L57" s="14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2" customFormat="1" ht="22.8" customHeight="1">
      <c r="A59" s="39"/>
      <c r="B59" s="40"/>
      <c r="C59" s="174" t="s">
        <v>69</v>
      </c>
      <c r="D59" s="41"/>
      <c r="E59" s="41"/>
      <c r="F59" s="41"/>
      <c r="G59" s="41"/>
      <c r="H59" s="41"/>
      <c r="I59" s="41"/>
      <c r="J59" s="103">
        <f>J96</f>
        <v>0</v>
      </c>
      <c r="K59" s="41"/>
      <c r="L59" s="145"/>
      <c r="S59" s="39"/>
      <c r="T59" s="39"/>
      <c r="U59" s="39"/>
      <c r="V59" s="39"/>
      <c r="W59" s="39"/>
      <c r="X59" s="39"/>
      <c r="Y59" s="39"/>
      <c r="Z59" s="39"/>
      <c r="AA59" s="39"/>
      <c r="AB59" s="39"/>
      <c r="AC59" s="39"/>
      <c r="AD59" s="39"/>
      <c r="AE59" s="39"/>
      <c r="AU59" s="18" t="s">
        <v>111</v>
      </c>
    </row>
    <row r="60" s="9" customFormat="1" ht="24.96" customHeight="1">
      <c r="A60" s="9"/>
      <c r="B60" s="175"/>
      <c r="C60" s="176"/>
      <c r="D60" s="177" t="s">
        <v>112</v>
      </c>
      <c r="E60" s="178"/>
      <c r="F60" s="178"/>
      <c r="G60" s="178"/>
      <c r="H60" s="178"/>
      <c r="I60" s="178"/>
      <c r="J60" s="179">
        <f>J97</f>
        <v>0</v>
      </c>
      <c r="K60" s="176"/>
      <c r="L60" s="180"/>
      <c r="S60" s="9"/>
      <c r="T60" s="9"/>
      <c r="U60" s="9"/>
      <c r="V60" s="9"/>
      <c r="W60" s="9"/>
      <c r="X60" s="9"/>
      <c r="Y60" s="9"/>
      <c r="Z60" s="9"/>
      <c r="AA60" s="9"/>
      <c r="AB60" s="9"/>
      <c r="AC60" s="9"/>
      <c r="AD60" s="9"/>
      <c r="AE60" s="9"/>
    </row>
    <row r="61" s="10" customFormat="1" ht="19.92" customHeight="1">
      <c r="A61" s="10"/>
      <c r="B61" s="181"/>
      <c r="C61" s="126"/>
      <c r="D61" s="182" t="s">
        <v>113</v>
      </c>
      <c r="E61" s="183"/>
      <c r="F61" s="183"/>
      <c r="G61" s="183"/>
      <c r="H61" s="183"/>
      <c r="I61" s="183"/>
      <c r="J61" s="184">
        <f>J98</f>
        <v>0</v>
      </c>
      <c r="K61" s="126"/>
      <c r="L61" s="185"/>
      <c r="S61" s="10"/>
      <c r="T61" s="10"/>
      <c r="U61" s="10"/>
      <c r="V61" s="10"/>
      <c r="W61" s="10"/>
      <c r="X61" s="10"/>
      <c r="Y61" s="10"/>
      <c r="Z61" s="10"/>
      <c r="AA61" s="10"/>
      <c r="AB61" s="10"/>
      <c r="AC61" s="10"/>
      <c r="AD61" s="10"/>
      <c r="AE61" s="10"/>
    </row>
    <row r="62" s="10" customFormat="1" ht="19.92" customHeight="1">
      <c r="A62" s="10"/>
      <c r="B62" s="181"/>
      <c r="C62" s="126"/>
      <c r="D62" s="182" t="s">
        <v>114</v>
      </c>
      <c r="E62" s="183"/>
      <c r="F62" s="183"/>
      <c r="G62" s="183"/>
      <c r="H62" s="183"/>
      <c r="I62" s="183"/>
      <c r="J62" s="184">
        <f>J127</f>
        <v>0</v>
      </c>
      <c r="K62" s="126"/>
      <c r="L62" s="185"/>
      <c r="S62" s="10"/>
      <c r="T62" s="10"/>
      <c r="U62" s="10"/>
      <c r="V62" s="10"/>
      <c r="W62" s="10"/>
      <c r="X62" s="10"/>
      <c r="Y62" s="10"/>
      <c r="Z62" s="10"/>
      <c r="AA62" s="10"/>
      <c r="AB62" s="10"/>
      <c r="AC62" s="10"/>
      <c r="AD62" s="10"/>
      <c r="AE62" s="10"/>
    </row>
    <row r="63" s="10" customFormat="1" ht="19.92" customHeight="1">
      <c r="A63" s="10"/>
      <c r="B63" s="181"/>
      <c r="C63" s="126"/>
      <c r="D63" s="182" t="s">
        <v>115</v>
      </c>
      <c r="E63" s="183"/>
      <c r="F63" s="183"/>
      <c r="G63" s="183"/>
      <c r="H63" s="183"/>
      <c r="I63" s="183"/>
      <c r="J63" s="184">
        <f>J156</f>
        <v>0</v>
      </c>
      <c r="K63" s="126"/>
      <c r="L63" s="185"/>
      <c r="S63" s="10"/>
      <c r="T63" s="10"/>
      <c r="U63" s="10"/>
      <c r="V63" s="10"/>
      <c r="W63" s="10"/>
      <c r="X63" s="10"/>
      <c r="Y63" s="10"/>
      <c r="Z63" s="10"/>
      <c r="AA63" s="10"/>
      <c r="AB63" s="10"/>
      <c r="AC63" s="10"/>
      <c r="AD63" s="10"/>
      <c r="AE63" s="10"/>
    </row>
    <row r="64" s="10" customFormat="1" ht="19.92" customHeight="1">
      <c r="A64" s="10"/>
      <c r="B64" s="181"/>
      <c r="C64" s="126"/>
      <c r="D64" s="182" t="s">
        <v>116</v>
      </c>
      <c r="E64" s="183"/>
      <c r="F64" s="183"/>
      <c r="G64" s="183"/>
      <c r="H64" s="183"/>
      <c r="I64" s="183"/>
      <c r="J64" s="184">
        <f>J214</f>
        <v>0</v>
      </c>
      <c r="K64" s="126"/>
      <c r="L64" s="185"/>
      <c r="S64" s="10"/>
      <c r="T64" s="10"/>
      <c r="U64" s="10"/>
      <c r="V64" s="10"/>
      <c r="W64" s="10"/>
      <c r="X64" s="10"/>
      <c r="Y64" s="10"/>
      <c r="Z64" s="10"/>
      <c r="AA64" s="10"/>
      <c r="AB64" s="10"/>
      <c r="AC64" s="10"/>
      <c r="AD64" s="10"/>
      <c r="AE64" s="10"/>
    </row>
    <row r="65" s="10" customFormat="1" ht="19.92" customHeight="1">
      <c r="A65" s="10"/>
      <c r="B65" s="181"/>
      <c r="C65" s="126"/>
      <c r="D65" s="182" t="s">
        <v>117</v>
      </c>
      <c r="E65" s="183"/>
      <c r="F65" s="183"/>
      <c r="G65" s="183"/>
      <c r="H65" s="183"/>
      <c r="I65" s="183"/>
      <c r="J65" s="184">
        <f>J248</f>
        <v>0</v>
      </c>
      <c r="K65" s="126"/>
      <c r="L65" s="185"/>
      <c r="S65" s="10"/>
      <c r="T65" s="10"/>
      <c r="U65" s="10"/>
      <c r="V65" s="10"/>
      <c r="W65" s="10"/>
      <c r="X65" s="10"/>
      <c r="Y65" s="10"/>
      <c r="Z65" s="10"/>
      <c r="AA65" s="10"/>
      <c r="AB65" s="10"/>
      <c r="AC65" s="10"/>
      <c r="AD65" s="10"/>
      <c r="AE65" s="10"/>
    </row>
    <row r="66" s="9" customFormat="1" ht="24.96" customHeight="1">
      <c r="A66" s="9"/>
      <c r="B66" s="175"/>
      <c r="C66" s="176"/>
      <c r="D66" s="177" t="s">
        <v>118</v>
      </c>
      <c r="E66" s="178"/>
      <c r="F66" s="178"/>
      <c r="G66" s="178"/>
      <c r="H66" s="178"/>
      <c r="I66" s="178"/>
      <c r="J66" s="179">
        <f>J252</f>
        <v>0</v>
      </c>
      <c r="K66" s="176"/>
      <c r="L66" s="180"/>
      <c r="S66" s="9"/>
      <c r="T66" s="9"/>
      <c r="U66" s="9"/>
      <c r="V66" s="9"/>
      <c r="W66" s="9"/>
      <c r="X66" s="9"/>
      <c r="Y66" s="9"/>
      <c r="Z66" s="9"/>
      <c r="AA66" s="9"/>
      <c r="AB66" s="9"/>
      <c r="AC66" s="9"/>
      <c r="AD66" s="9"/>
      <c r="AE66" s="9"/>
    </row>
    <row r="67" s="10" customFormat="1" ht="19.92" customHeight="1">
      <c r="A67" s="10"/>
      <c r="B67" s="181"/>
      <c r="C67" s="126"/>
      <c r="D67" s="182" t="s">
        <v>119</v>
      </c>
      <c r="E67" s="183"/>
      <c r="F67" s="183"/>
      <c r="G67" s="183"/>
      <c r="H67" s="183"/>
      <c r="I67" s="183"/>
      <c r="J67" s="184">
        <f>J253</f>
        <v>0</v>
      </c>
      <c r="K67" s="126"/>
      <c r="L67" s="185"/>
      <c r="S67" s="10"/>
      <c r="T67" s="10"/>
      <c r="U67" s="10"/>
      <c r="V67" s="10"/>
      <c r="W67" s="10"/>
      <c r="X67" s="10"/>
      <c r="Y67" s="10"/>
      <c r="Z67" s="10"/>
      <c r="AA67" s="10"/>
      <c r="AB67" s="10"/>
      <c r="AC67" s="10"/>
      <c r="AD67" s="10"/>
      <c r="AE67" s="10"/>
    </row>
    <row r="68" s="10" customFormat="1" ht="19.92" customHeight="1">
      <c r="A68" s="10"/>
      <c r="B68" s="181"/>
      <c r="C68" s="126"/>
      <c r="D68" s="182" t="s">
        <v>120</v>
      </c>
      <c r="E68" s="183"/>
      <c r="F68" s="183"/>
      <c r="G68" s="183"/>
      <c r="H68" s="183"/>
      <c r="I68" s="183"/>
      <c r="J68" s="184">
        <f>J260</f>
        <v>0</v>
      </c>
      <c r="K68" s="126"/>
      <c r="L68" s="185"/>
      <c r="S68" s="10"/>
      <c r="T68" s="10"/>
      <c r="U68" s="10"/>
      <c r="V68" s="10"/>
      <c r="W68" s="10"/>
      <c r="X68" s="10"/>
      <c r="Y68" s="10"/>
      <c r="Z68" s="10"/>
      <c r="AA68" s="10"/>
      <c r="AB68" s="10"/>
      <c r="AC68" s="10"/>
      <c r="AD68" s="10"/>
      <c r="AE68" s="10"/>
    </row>
    <row r="69" s="10" customFormat="1" ht="19.92" customHeight="1">
      <c r="A69" s="10"/>
      <c r="B69" s="181"/>
      <c r="C69" s="126"/>
      <c r="D69" s="182" t="s">
        <v>121</v>
      </c>
      <c r="E69" s="183"/>
      <c r="F69" s="183"/>
      <c r="G69" s="183"/>
      <c r="H69" s="183"/>
      <c r="I69" s="183"/>
      <c r="J69" s="184">
        <f>J279</f>
        <v>0</v>
      </c>
      <c r="K69" s="126"/>
      <c r="L69" s="185"/>
      <c r="S69" s="10"/>
      <c r="T69" s="10"/>
      <c r="U69" s="10"/>
      <c r="V69" s="10"/>
      <c r="W69" s="10"/>
      <c r="X69" s="10"/>
      <c r="Y69" s="10"/>
      <c r="Z69" s="10"/>
      <c r="AA69" s="10"/>
      <c r="AB69" s="10"/>
      <c r="AC69" s="10"/>
      <c r="AD69" s="10"/>
      <c r="AE69" s="10"/>
    </row>
    <row r="70" s="10" customFormat="1" ht="19.92" customHeight="1">
      <c r="A70" s="10"/>
      <c r="B70" s="181"/>
      <c r="C70" s="126"/>
      <c r="D70" s="182" t="s">
        <v>122</v>
      </c>
      <c r="E70" s="183"/>
      <c r="F70" s="183"/>
      <c r="G70" s="183"/>
      <c r="H70" s="183"/>
      <c r="I70" s="183"/>
      <c r="J70" s="184">
        <f>J301</f>
        <v>0</v>
      </c>
      <c r="K70" s="126"/>
      <c r="L70" s="185"/>
      <c r="S70" s="10"/>
      <c r="T70" s="10"/>
      <c r="U70" s="10"/>
      <c r="V70" s="10"/>
      <c r="W70" s="10"/>
      <c r="X70" s="10"/>
      <c r="Y70" s="10"/>
      <c r="Z70" s="10"/>
      <c r="AA70" s="10"/>
      <c r="AB70" s="10"/>
      <c r="AC70" s="10"/>
      <c r="AD70" s="10"/>
      <c r="AE70" s="10"/>
    </row>
    <row r="71" s="10" customFormat="1" ht="19.92" customHeight="1">
      <c r="A71" s="10"/>
      <c r="B71" s="181"/>
      <c r="C71" s="126"/>
      <c r="D71" s="182" t="s">
        <v>123</v>
      </c>
      <c r="E71" s="183"/>
      <c r="F71" s="183"/>
      <c r="G71" s="183"/>
      <c r="H71" s="183"/>
      <c r="I71" s="183"/>
      <c r="J71" s="184">
        <f>J353</f>
        <v>0</v>
      </c>
      <c r="K71" s="126"/>
      <c r="L71" s="185"/>
      <c r="S71" s="10"/>
      <c r="T71" s="10"/>
      <c r="U71" s="10"/>
      <c r="V71" s="10"/>
      <c r="W71" s="10"/>
      <c r="X71" s="10"/>
      <c r="Y71" s="10"/>
      <c r="Z71" s="10"/>
      <c r="AA71" s="10"/>
      <c r="AB71" s="10"/>
      <c r="AC71" s="10"/>
      <c r="AD71" s="10"/>
      <c r="AE71" s="10"/>
    </row>
    <row r="72" s="10" customFormat="1" ht="19.92" customHeight="1">
      <c r="A72" s="10"/>
      <c r="B72" s="181"/>
      <c r="C72" s="126"/>
      <c r="D72" s="182" t="s">
        <v>124</v>
      </c>
      <c r="E72" s="183"/>
      <c r="F72" s="183"/>
      <c r="G72" s="183"/>
      <c r="H72" s="183"/>
      <c r="I72" s="183"/>
      <c r="J72" s="184">
        <f>J461</f>
        <v>0</v>
      </c>
      <c r="K72" s="126"/>
      <c r="L72" s="185"/>
      <c r="S72" s="10"/>
      <c r="T72" s="10"/>
      <c r="U72" s="10"/>
      <c r="V72" s="10"/>
      <c r="W72" s="10"/>
      <c r="X72" s="10"/>
      <c r="Y72" s="10"/>
      <c r="Z72" s="10"/>
      <c r="AA72" s="10"/>
      <c r="AB72" s="10"/>
      <c r="AC72" s="10"/>
      <c r="AD72" s="10"/>
      <c r="AE72" s="10"/>
    </row>
    <row r="73" s="10" customFormat="1" ht="19.92" customHeight="1">
      <c r="A73" s="10"/>
      <c r="B73" s="181"/>
      <c r="C73" s="126"/>
      <c r="D73" s="182" t="s">
        <v>125</v>
      </c>
      <c r="E73" s="183"/>
      <c r="F73" s="183"/>
      <c r="G73" s="183"/>
      <c r="H73" s="183"/>
      <c r="I73" s="183"/>
      <c r="J73" s="184">
        <f>J501</f>
        <v>0</v>
      </c>
      <c r="K73" s="126"/>
      <c r="L73" s="185"/>
      <c r="S73" s="10"/>
      <c r="T73" s="10"/>
      <c r="U73" s="10"/>
      <c r="V73" s="10"/>
      <c r="W73" s="10"/>
      <c r="X73" s="10"/>
      <c r="Y73" s="10"/>
      <c r="Z73" s="10"/>
      <c r="AA73" s="10"/>
      <c r="AB73" s="10"/>
      <c r="AC73" s="10"/>
      <c r="AD73" s="10"/>
      <c r="AE73" s="10"/>
    </row>
    <row r="74" s="10" customFormat="1" ht="19.92" customHeight="1">
      <c r="A74" s="10"/>
      <c r="B74" s="181"/>
      <c r="C74" s="126"/>
      <c r="D74" s="182" t="s">
        <v>126</v>
      </c>
      <c r="E74" s="183"/>
      <c r="F74" s="183"/>
      <c r="G74" s="183"/>
      <c r="H74" s="183"/>
      <c r="I74" s="183"/>
      <c r="J74" s="184">
        <f>J511</f>
        <v>0</v>
      </c>
      <c r="K74" s="126"/>
      <c r="L74" s="185"/>
      <c r="S74" s="10"/>
      <c r="T74" s="10"/>
      <c r="U74" s="10"/>
      <c r="V74" s="10"/>
      <c r="W74" s="10"/>
      <c r="X74" s="10"/>
      <c r="Y74" s="10"/>
      <c r="Z74" s="10"/>
      <c r="AA74" s="10"/>
      <c r="AB74" s="10"/>
      <c r="AC74" s="10"/>
      <c r="AD74" s="10"/>
      <c r="AE74" s="10"/>
    </row>
    <row r="75" s="10" customFormat="1" ht="19.92" customHeight="1">
      <c r="A75" s="10"/>
      <c r="B75" s="181"/>
      <c r="C75" s="126"/>
      <c r="D75" s="182" t="s">
        <v>127</v>
      </c>
      <c r="E75" s="183"/>
      <c r="F75" s="183"/>
      <c r="G75" s="183"/>
      <c r="H75" s="183"/>
      <c r="I75" s="183"/>
      <c r="J75" s="184">
        <f>J521</f>
        <v>0</v>
      </c>
      <c r="K75" s="126"/>
      <c r="L75" s="185"/>
      <c r="S75" s="10"/>
      <c r="T75" s="10"/>
      <c r="U75" s="10"/>
      <c r="V75" s="10"/>
      <c r="W75" s="10"/>
      <c r="X75" s="10"/>
      <c r="Y75" s="10"/>
      <c r="Z75" s="10"/>
      <c r="AA75" s="10"/>
      <c r="AB75" s="10"/>
      <c r="AC75" s="10"/>
      <c r="AD75" s="10"/>
      <c r="AE75" s="10"/>
    </row>
    <row r="76" s="10" customFormat="1" ht="19.92" customHeight="1">
      <c r="A76" s="10"/>
      <c r="B76" s="181"/>
      <c r="C76" s="126"/>
      <c r="D76" s="182" t="s">
        <v>128</v>
      </c>
      <c r="E76" s="183"/>
      <c r="F76" s="183"/>
      <c r="G76" s="183"/>
      <c r="H76" s="183"/>
      <c r="I76" s="183"/>
      <c r="J76" s="184">
        <f>J539</f>
        <v>0</v>
      </c>
      <c r="K76" s="126"/>
      <c r="L76" s="185"/>
      <c r="S76" s="10"/>
      <c r="T76" s="10"/>
      <c r="U76" s="10"/>
      <c r="V76" s="10"/>
      <c r="W76" s="10"/>
      <c r="X76" s="10"/>
      <c r="Y76" s="10"/>
      <c r="Z76" s="10"/>
      <c r="AA76" s="10"/>
      <c r="AB76" s="10"/>
      <c r="AC76" s="10"/>
      <c r="AD76" s="10"/>
      <c r="AE76" s="10"/>
    </row>
    <row r="77" s="2" customFormat="1" ht="21.84"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2" customFormat="1" ht="6.96" customHeight="1">
      <c r="A78" s="39"/>
      <c r="B78" s="60"/>
      <c r="C78" s="61"/>
      <c r="D78" s="61"/>
      <c r="E78" s="61"/>
      <c r="F78" s="61"/>
      <c r="G78" s="61"/>
      <c r="H78" s="61"/>
      <c r="I78" s="61"/>
      <c r="J78" s="61"/>
      <c r="K78" s="61"/>
      <c r="L78" s="145"/>
      <c r="S78" s="39"/>
      <c r="T78" s="39"/>
      <c r="U78" s="39"/>
      <c r="V78" s="39"/>
      <c r="W78" s="39"/>
      <c r="X78" s="39"/>
      <c r="Y78" s="39"/>
      <c r="Z78" s="39"/>
      <c r="AA78" s="39"/>
      <c r="AB78" s="39"/>
      <c r="AC78" s="39"/>
      <c r="AD78" s="39"/>
      <c r="AE78" s="39"/>
    </row>
    <row r="82" s="2" customFormat="1" ht="6.96" customHeight="1">
      <c r="A82" s="39"/>
      <c r="B82" s="62"/>
      <c r="C82" s="63"/>
      <c r="D82" s="63"/>
      <c r="E82" s="63"/>
      <c r="F82" s="63"/>
      <c r="G82" s="63"/>
      <c r="H82" s="63"/>
      <c r="I82" s="63"/>
      <c r="J82" s="63"/>
      <c r="K82" s="63"/>
      <c r="L82" s="145"/>
      <c r="S82" s="39"/>
      <c r="T82" s="39"/>
      <c r="U82" s="39"/>
      <c r="V82" s="39"/>
      <c r="W82" s="39"/>
      <c r="X82" s="39"/>
      <c r="Y82" s="39"/>
      <c r="Z82" s="39"/>
      <c r="AA82" s="39"/>
      <c r="AB82" s="39"/>
      <c r="AC82" s="39"/>
      <c r="AD82" s="39"/>
      <c r="AE82" s="39"/>
    </row>
    <row r="83" s="2" customFormat="1" ht="24.96" customHeight="1">
      <c r="A83" s="39"/>
      <c r="B83" s="40"/>
      <c r="C83" s="24" t="s">
        <v>129</v>
      </c>
      <c r="D83" s="41"/>
      <c r="E83" s="41"/>
      <c r="F83" s="41"/>
      <c r="G83" s="41"/>
      <c r="H83" s="41"/>
      <c r="I83" s="41"/>
      <c r="J83" s="41"/>
      <c r="K83" s="41"/>
      <c r="L83" s="145"/>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2" customFormat="1" ht="12" customHeight="1">
      <c r="A85" s="39"/>
      <c r="B85" s="40"/>
      <c r="C85" s="33" t="s">
        <v>16</v>
      </c>
      <c r="D85" s="41"/>
      <c r="E85" s="41"/>
      <c r="F85" s="41"/>
      <c r="G85" s="41"/>
      <c r="H85" s="41"/>
      <c r="I85" s="41"/>
      <c r="J85" s="41"/>
      <c r="K85" s="41"/>
      <c r="L85" s="145"/>
      <c r="S85" s="39"/>
      <c r="T85" s="39"/>
      <c r="U85" s="39"/>
      <c r="V85" s="39"/>
      <c r="W85" s="39"/>
      <c r="X85" s="39"/>
      <c r="Y85" s="39"/>
      <c r="Z85" s="39"/>
      <c r="AA85" s="39"/>
      <c r="AB85" s="39"/>
      <c r="AC85" s="39"/>
      <c r="AD85" s="39"/>
      <c r="AE85" s="39"/>
    </row>
    <row r="86" s="2" customFormat="1" ht="16.5" customHeight="1">
      <c r="A86" s="39"/>
      <c r="B86" s="40"/>
      <c r="C86" s="41"/>
      <c r="D86" s="41"/>
      <c r="E86" s="170" t="str">
        <f>E7</f>
        <v>Chebský hrad obnova - 3. etapa</v>
      </c>
      <c r="F86" s="33"/>
      <c r="G86" s="33"/>
      <c r="H86" s="33"/>
      <c r="I86" s="41"/>
      <c r="J86" s="41"/>
      <c r="K86" s="41"/>
      <c r="L86" s="145"/>
      <c r="S86" s="39"/>
      <c r="T86" s="39"/>
      <c r="U86" s="39"/>
      <c r="V86" s="39"/>
      <c r="W86" s="39"/>
      <c r="X86" s="39"/>
      <c r="Y86" s="39"/>
      <c r="Z86" s="39"/>
      <c r="AA86" s="39"/>
      <c r="AB86" s="39"/>
      <c r="AC86" s="39"/>
      <c r="AD86" s="39"/>
      <c r="AE86" s="39"/>
    </row>
    <row r="87" s="2" customFormat="1" ht="12" customHeight="1">
      <c r="A87" s="39"/>
      <c r="B87" s="40"/>
      <c r="C87" s="33" t="s">
        <v>106</v>
      </c>
      <c r="D87" s="41"/>
      <c r="E87" s="41"/>
      <c r="F87" s="41"/>
      <c r="G87" s="41"/>
      <c r="H87" s="41"/>
      <c r="I87" s="41"/>
      <c r="J87" s="41"/>
      <c r="K87" s="41"/>
      <c r="L87" s="145"/>
      <c r="S87" s="39"/>
      <c r="T87" s="39"/>
      <c r="U87" s="39"/>
      <c r="V87" s="39"/>
      <c r="W87" s="39"/>
      <c r="X87" s="39"/>
      <c r="Y87" s="39"/>
      <c r="Z87" s="39"/>
      <c r="AA87" s="39"/>
      <c r="AB87" s="39"/>
      <c r="AC87" s="39"/>
      <c r="AD87" s="39"/>
      <c r="AE87" s="39"/>
    </row>
    <row r="88" s="2" customFormat="1" ht="16.5" customHeight="1">
      <c r="A88" s="39"/>
      <c r="B88" s="40"/>
      <c r="C88" s="41"/>
      <c r="D88" s="41"/>
      <c r="E88" s="70" t="str">
        <f>E9</f>
        <v>01 - SO 01 A - JV kasemata - nové zastřešení</v>
      </c>
      <c r="F88" s="41"/>
      <c r="G88" s="41"/>
      <c r="H88" s="41"/>
      <c r="I88" s="41"/>
      <c r="J88" s="41"/>
      <c r="K88" s="41"/>
      <c r="L88" s="145"/>
      <c r="S88" s="39"/>
      <c r="T88" s="39"/>
      <c r="U88" s="39"/>
      <c r="V88" s="39"/>
      <c r="W88" s="39"/>
      <c r="X88" s="39"/>
      <c r="Y88" s="39"/>
      <c r="Z88" s="39"/>
      <c r="AA88" s="39"/>
      <c r="AB88" s="39"/>
      <c r="AC88" s="39"/>
      <c r="AD88" s="39"/>
      <c r="AE88" s="39"/>
    </row>
    <row r="89" s="2" customFormat="1" ht="6.96"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2" customFormat="1" ht="12" customHeight="1">
      <c r="A90" s="39"/>
      <c r="B90" s="40"/>
      <c r="C90" s="33" t="s">
        <v>21</v>
      </c>
      <c r="D90" s="41"/>
      <c r="E90" s="41"/>
      <c r="F90" s="28" t="str">
        <f>F12</f>
        <v>Cheb</v>
      </c>
      <c r="G90" s="41"/>
      <c r="H90" s="41"/>
      <c r="I90" s="33" t="s">
        <v>23</v>
      </c>
      <c r="J90" s="73" t="str">
        <f>IF(J12="","",J12)</f>
        <v>7. 1. 2021</v>
      </c>
      <c r="K90" s="41"/>
      <c r="L90" s="145"/>
      <c r="S90" s="39"/>
      <c r="T90" s="39"/>
      <c r="U90" s="39"/>
      <c r="V90" s="39"/>
      <c r="W90" s="39"/>
      <c r="X90" s="39"/>
      <c r="Y90" s="39"/>
      <c r="Z90" s="39"/>
      <c r="AA90" s="39"/>
      <c r="AB90" s="39"/>
      <c r="AC90" s="39"/>
      <c r="AD90" s="39"/>
      <c r="AE90" s="39"/>
    </row>
    <row r="91" s="2" customFormat="1" ht="6.96"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2" customFormat="1" ht="15.15" customHeight="1">
      <c r="A92" s="39"/>
      <c r="B92" s="40"/>
      <c r="C92" s="33" t="s">
        <v>25</v>
      </c>
      <c r="D92" s="41"/>
      <c r="E92" s="41"/>
      <c r="F92" s="28" t="str">
        <f>E15</f>
        <v>město Cheb</v>
      </c>
      <c r="G92" s="41"/>
      <c r="H92" s="41"/>
      <c r="I92" s="33" t="s">
        <v>31</v>
      </c>
      <c r="J92" s="37" t="str">
        <f>E21</f>
        <v xml:space="preserve"> </v>
      </c>
      <c r="K92" s="41"/>
      <c r="L92" s="145"/>
      <c r="S92" s="39"/>
      <c r="T92" s="39"/>
      <c r="U92" s="39"/>
      <c r="V92" s="39"/>
      <c r="W92" s="39"/>
      <c r="X92" s="39"/>
      <c r="Y92" s="39"/>
      <c r="Z92" s="39"/>
      <c r="AA92" s="39"/>
      <c r="AB92" s="39"/>
      <c r="AC92" s="39"/>
      <c r="AD92" s="39"/>
      <c r="AE92" s="39"/>
    </row>
    <row r="93" s="2" customFormat="1" ht="15.15" customHeight="1">
      <c r="A93" s="39"/>
      <c r="B93" s="40"/>
      <c r="C93" s="33" t="s">
        <v>29</v>
      </c>
      <c r="D93" s="41"/>
      <c r="E93" s="41"/>
      <c r="F93" s="28" t="str">
        <f>IF(E18="","",E18)</f>
        <v>Vyplň údaj</v>
      </c>
      <c r="G93" s="41"/>
      <c r="H93" s="41"/>
      <c r="I93" s="33" t="s">
        <v>33</v>
      </c>
      <c r="J93" s="37" t="str">
        <f>E24</f>
        <v xml:space="preserve"> </v>
      </c>
      <c r="K93" s="41"/>
      <c r="L93" s="145"/>
      <c r="S93" s="39"/>
      <c r="T93" s="39"/>
      <c r="U93" s="39"/>
      <c r="V93" s="39"/>
      <c r="W93" s="39"/>
      <c r="X93" s="39"/>
      <c r="Y93" s="39"/>
      <c r="Z93" s="39"/>
      <c r="AA93" s="39"/>
      <c r="AB93" s="39"/>
      <c r="AC93" s="39"/>
      <c r="AD93" s="39"/>
      <c r="AE93" s="39"/>
    </row>
    <row r="94" s="2" customFormat="1" ht="10.32"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11" customFormat="1" ht="29.28" customHeight="1">
      <c r="A95" s="186"/>
      <c r="B95" s="187"/>
      <c r="C95" s="188" t="s">
        <v>130</v>
      </c>
      <c r="D95" s="189" t="s">
        <v>56</v>
      </c>
      <c r="E95" s="189" t="s">
        <v>52</v>
      </c>
      <c r="F95" s="189" t="s">
        <v>53</v>
      </c>
      <c r="G95" s="189" t="s">
        <v>131</v>
      </c>
      <c r="H95" s="189" t="s">
        <v>132</v>
      </c>
      <c r="I95" s="189" t="s">
        <v>133</v>
      </c>
      <c r="J95" s="189" t="s">
        <v>110</v>
      </c>
      <c r="K95" s="190" t="s">
        <v>134</v>
      </c>
      <c r="L95" s="191"/>
      <c r="M95" s="93" t="s">
        <v>19</v>
      </c>
      <c r="N95" s="94" t="s">
        <v>41</v>
      </c>
      <c r="O95" s="94" t="s">
        <v>135</v>
      </c>
      <c r="P95" s="94" t="s">
        <v>136</v>
      </c>
      <c r="Q95" s="94" t="s">
        <v>137</v>
      </c>
      <c r="R95" s="94" t="s">
        <v>138</v>
      </c>
      <c r="S95" s="94" t="s">
        <v>139</v>
      </c>
      <c r="T95" s="95" t="s">
        <v>140</v>
      </c>
      <c r="U95" s="186"/>
      <c r="V95" s="186"/>
      <c r="W95" s="186"/>
      <c r="X95" s="186"/>
      <c r="Y95" s="186"/>
      <c r="Z95" s="186"/>
      <c r="AA95" s="186"/>
      <c r="AB95" s="186"/>
      <c r="AC95" s="186"/>
      <c r="AD95" s="186"/>
      <c r="AE95" s="186"/>
    </row>
    <row r="96" s="2" customFormat="1" ht="22.8" customHeight="1">
      <c r="A96" s="39"/>
      <c r="B96" s="40"/>
      <c r="C96" s="100" t="s">
        <v>141</v>
      </c>
      <c r="D96" s="41"/>
      <c r="E96" s="41"/>
      <c r="F96" s="41"/>
      <c r="G96" s="41"/>
      <c r="H96" s="41"/>
      <c r="I96" s="41"/>
      <c r="J96" s="192">
        <f>BK96</f>
        <v>0</v>
      </c>
      <c r="K96" s="41"/>
      <c r="L96" s="45"/>
      <c r="M96" s="96"/>
      <c r="N96" s="193"/>
      <c r="O96" s="97"/>
      <c r="P96" s="194">
        <f>P97+P252</f>
        <v>0</v>
      </c>
      <c r="Q96" s="97"/>
      <c r="R96" s="194">
        <f>R97+R252</f>
        <v>94.259855209999998</v>
      </c>
      <c r="S96" s="97"/>
      <c r="T96" s="195">
        <f>T97+T252</f>
        <v>8.1746315000000003</v>
      </c>
      <c r="U96" s="39"/>
      <c r="V96" s="39"/>
      <c r="W96" s="39"/>
      <c r="X96" s="39"/>
      <c r="Y96" s="39"/>
      <c r="Z96" s="39"/>
      <c r="AA96" s="39"/>
      <c r="AB96" s="39"/>
      <c r="AC96" s="39"/>
      <c r="AD96" s="39"/>
      <c r="AE96" s="39"/>
      <c r="AT96" s="18" t="s">
        <v>70</v>
      </c>
      <c r="AU96" s="18" t="s">
        <v>111</v>
      </c>
      <c r="BK96" s="196">
        <f>BK97+BK252</f>
        <v>0</v>
      </c>
    </row>
    <row r="97" s="12" customFormat="1" ht="25.92" customHeight="1">
      <c r="A97" s="12"/>
      <c r="B97" s="197"/>
      <c r="C97" s="198"/>
      <c r="D97" s="199" t="s">
        <v>70</v>
      </c>
      <c r="E97" s="200" t="s">
        <v>142</v>
      </c>
      <c r="F97" s="200" t="s">
        <v>143</v>
      </c>
      <c r="G97" s="198"/>
      <c r="H97" s="198"/>
      <c r="I97" s="201"/>
      <c r="J97" s="202">
        <f>BK97</f>
        <v>0</v>
      </c>
      <c r="K97" s="198"/>
      <c r="L97" s="203"/>
      <c r="M97" s="204"/>
      <c r="N97" s="205"/>
      <c r="O97" s="205"/>
      <c r="P97" s="206">
        <f>P98+P127+P156+P214+P248</f>
        <v>0</v>
      </c>
      <c r="Q97" s="205"/>
      <c r="R97" s="206">
        <f>R98+R127+R156+R214+R248</f>
        <v>61.990021800000001</v>
      </c>
      <c r="S97" s="205"/>
      <c r="T97" s="207">
        <f>T98+T127+T156+T214+T248</f>
        <v>0.77915650000000003</v>
      </c>
      <c r="U97" s="12"/>
      <c r="V97" s="12"/>
      <c r="W97" s="12"/>
      <c r="X97" s="12"/>
      <c r="Y97" s="12"/>
      <c r="Z97" s="12"/>
      <c r="AA97" s="12"/>
      <c r="AB97" s="12"/>
      <c r="AC97" s="12"/>
      <c r="AD97" s="12"/>
      <c r="AE97" s="12"/>
      <c r="AR97" s="208" t="s">
        <v>79</v>
      </c>
      <c r="AT97" s="209" t="s">
        <v>70</v>
      </c>
      <c r="AU97" s="209" t="s">
        <v>71</v>
      </c>
      <c r="AY97" s="208" t="s">
        <v>144</v>
      </c>
      <c r="BK97" s="210">
        <f>BK98+BK127+BK156+BK214+BK248</f>
        <v>0</v>
      </c>
    </row>
    <row r="98" s="12" customFormat="1" ht="22.8" customHeight="1">
      <c r="A98" s="12"/>
      <c r="B98" s="197"/>
      <c r="C98" s="198"/>
      <c r="D98" s="199" t="s">
        <v>70</v>
      </c>
      <c r="E98" s="211" t="s">
        <v>145</v>
      </c>
      <c r="F98" s="211" t="s">
        <v>146</v>
      </c>
      <c r="G98" s="198"/>
      <c r="H98" s="198"/>
      <c r="I98" s="201"/>
      <c r="J98" s="212">
        <f>BK98</f>
        <v>0</v>
      </c>
      <c r="K98" s="198"/>
      <c r="L98" s="203"/>
      <c r="M98" s="204"/>
      <c r="N98" s="205"/>
      <c r="O98" s="205"/>
      <c r="P98" s="206">
        <f>SUM(P99:P126)</f>
        <v>0</v>
      </c>
      <c r="Q98" s="205"/>
      <c r="R98" s="206">
        <f>SUM(R99:R126)</f>
        <v>54.499979799999998</v>
      </c>
      <c r="S98" s="205"/>
      <c r="T98" s="207">
        <f>SUM(T99:T126)</f>
        <v>0</v>
      </c>
      <c r="U98" s="12"/>
      <c r="V98" s="12"/>
      <c r="W98" s="12"/>
      <c r="X98" s="12"/>
      <c r="Y98" s="12"/>
      <c r="Z98" s="12"/>
      <c r="AA98" s="12"/>
      <c r="AB98" s="12"/>
      <c r="AC98" s="12"/>
      <c r="AD98" s="12"/>
      <c r="AE98" s="12"/>
      <c r="AR98" s="208" t="s">
        <v>79</v>
      </c>
      <c r="AT98" s="209" t="s">
        <v>70</v>
      </c>
      <c r="AU98" s="209" t="s">
        <v>79</v>
      </c>
      <c r="AY98" s="208" t="s">
        <v>144</v>
      </c>
      <c r="BK98" s="210">
        <f>SUM(BK99:BK126)</f>
        <v>0</v>
      </c>
    </row>
    <row r="99" s="2" customFormat="1">
      <c r="A99" s="39"/>
      <c r="B99" s="40"/>
      <c r="C99" s="213" t="s">
        <v>79</v>
      </c>
      <c r="D99" s="213" t="s">
        <v>147</v>
      </c>
      <c r="E99" s="214" t="s">
        <v>148</v>
      </c>
      <c r="F99" s="215" t="s">
        <v>149</v>
      </c>
      <c r="G99" s="216" t="s">
        <v>150</v>
      </c>
      <c r="H99" s="217">
        <v>5.4000000000000004</v>
      </c>
      <c r="I99" s="218"/>
      <c r="J99" s="219">
        <f>ROUND(I99*H99,2)</f>
        <v>0</v>
      </c>
      <c r="K99" s="215" t="s">
        <v>151</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152</v>
      </c>
      <c r="AT99" s="224" t="s">
        <v>147</v>
      </c>
      <c r="AU99" s="224" t="s">
        <v>81</v>
      </c>
      <c r="AY99" s="18" t="s">
        <v>144</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152</v>
      </c>
      <c r="BM99" s="224" t="s">
        <v>153</v>
      </c>
    </row>
    <row r="100" s="2" customFormat="1">
      <c r="A100" s="39"/>
      <c r="B100" s="40"/>
      <c r="C100" s="41"/>
      <c r="D100" s="226" t="s">
        <v>154</v>
      </c>
      <c r="E100" s="41"/>
      <c r="F100" s="227" t="s">
        <v>155</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154</v>
      </c>
      <c r="AU100" s="18" t="s">
        <v>81</v>
      </c>
    </row>
    <row r="101" s="2" customFormat="1">
      <c r="A101" s="39"/>
      <c r="B101" s="40"/>
      <c r="C101" s="41"/>
      <c r="D101" s="226" t="s">
        <v>156</v>
      </c>
      <c r="E101" s="41"/>
      <c r="F101" s="231" t="s">
        <v>157</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156</v>
      </c>
      <c r="AU101" s="18" t="s">
        <v>81</v>
      </c>
    </row>
    <row r="102" s="13" customFormat="1">
      <c r="A102" s="13"/>
      <c r="B102" s="232"/>
      <c r="C102" s="233"/>
      <c r="D102" s="226" t="s">
        <v>158</v>
      </c>
      <c r="E102" s="234" t="s">
        <v>19</v>
      </c>
      <c r="F102" s="235" t="s">
        <v>159</v>
      </c>
      <c r="G102" s="233"/>
      <c r="H102" s="236">
        <v>5.4000000000000004</v>
      </c>
      <c r="I102" s="237"/>
      <c r="J102" s="233"/>
      <c r="K102" s="233"/>
      <c r="L102" s="238"/>
      <c r="M102" s="239"/>
      <c r="N102" s="240"/>
      <c r="O102" s="240"/>
      <c r="P102" s="240"/>
      <c r="Q102" s="240"/>
      <c r="R102" s="240"/>
      <c r="S102" s="240"/>
      <c r="T102" s="241"/>
      <c r="U102" s="13"/>
      <c r="V102" s="13"/>
      <c r="W102" s="13"/>
      <c r="X102" s="13"/>
      <c r="Y102" s="13"/>
      <c r="Z102" s="13"/>
      <c r="AA102" s="13"/>
      <c r="AB102" s="13"/>
      <c r="AC102" s="13"/>
      <c r="AD102" s="13"/>
      <c r="AE102" s="13"/>
      <c r="AT102" s="242" t="s">
        <v>158</v>
      </c>
      <c r="AU102" s="242" t="s">
        <v>81</v>
      </c>
      <c r="AV102" s="13" t="s">
        <v>81</v>
      </c>
      <c r="AW102" s="13" t="s">
        <v>34</v>
      </c>
      <c r="AX102" s="13" t="s">
        <v>71</v>
      </c>
      <c r="AY102" s="242" t="s">
        <v>144</v>
      </c>
    </row>
    <row r="103" s="2" customFormat="1" ht="21.75" customHeight="1">
      <c r="A103" s="39"/>
      <c r="B103" s="40"/>
      <c r="C103" s="213" t="s">
        <v>81</v>
      </c>
      <c r="D103" s="213" t="s">
        <v>147</v>
      </c>
      <c r="E103" s="214" t="s">
        <v>160</v>
      </c>
      <c r="F103" s="215" t="s">
        <v>161</v>
      </c>
      <c r="G103" s="216" t="s">
        <v>162</v>
      </c>
      <c r="H103" s="217">
        <v>0.81000000000000005</v>
      </c>
      <c r="I103" s="218"/>
      <c r="J103" s="219">
        <f>ROUND(I103*H103,2)</f>
        <v>0</v>
      </c>
      <c r="K103" s="215" t="s">
        <v>151</v>
      </c>
      <c r="L103" s="45"/>
      <c r="M103" s="220" t="s">
        <v>19</v>
      </c>
      <c r="N103" s="221" t="s">
        <v>42</v>
      </c>
      <c r="O103" s="85"/>
      <c r="P103" s="222">
        <f>O103*H103</f>
        <v>0</v>
      </c>
      <c r="Q103" s="222">
        <v>1.78636</v>
      </c>
      <c r="R103" s="222">
        <f>Q103*H103</f>
        <v>1.4469516</v>
      </c>
      <c r="S103" s="222">
        <v>0</v>
      </c>
      <c r="T103" s="223">
        <f>S103*H103</f>
        <v>0</v>
      </c>
      <c r="U103" s="39"/>
      <c r="V103" s="39"/>
      <c r="W103" s="39"/>
      <c r="X103" s="39"/>
      <c r="Y103" s="39"/>
      <c r="Z103" s="39"/>
      <c r="AA103" s="39"/>
      <c r="AB103" s="39"/>
      <c r="AC103" s="39"/>
      <c r="AD103" s="39"/>
      <c r="AE103" s="39"/>
      <c r="AR103" s="224" t="s">
        <v>152</v>
      </c>
      <c r="AT103" s="224" t="s">
        <v>147</v>
      </c>
      <c r="AU103" s="224" t="s">
        <v>81</v>
      </c>
      <c r="AY103" s="18" t="s">
        <v>144</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152</v>
      </c>
      <c r="BM103" s="224" t="s">
        <v>163</v>
      </c>
    </row>
    <row r="104" s="2" customFormat="1">
      <c r="A104" s="39"/>
      <c r="B104" s="40"/>
      <c r="C104" s="41"/>
      <c r="D104" s="226" t="s">
        <v>154</v>
      </c>
      <c r="E104" s="41"/>
      <c r="F104" s="227" t="s">
        <v>164</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154</v>
      </c>
      <c r="AU104" s="18" t="s">
        <v>81</v>
      </c>
    </row>
    <row r="105" s="2" customFormat="1">
      <c r="A105" s="39"/>
      <c r="B105" s="40"/>
      <c r="C105" s="41"/>
      <c r="D105" s="226" t="s">
        <v>156</v>
      </c>
      <c r="E105" s="41"/>
      <c r="F105" s="231" t="s">
        <v>165</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156</v>
      </c>
      <c r="AU105" s="18" t="s">
        <v>81</v>
      </c>
    </row>
    <row r="106" s="13" customFormat="1">
      <c r="A106" s="13"/>
      <c r="B106" s="232"/>
      <c r="C106" s="233"/>
      <c r="D106" s="226" t="s">
        <v>158</v>
      </c>
      <c r="E106" s="234" t="s">
        <v>19</v>
      </c>
      <c r="F106" s="235" t="s">
        <v>166</v>
      </c>
      <c r="G106" s="233"/>
      <c r="H106" s="236">
        <v>0.81000000000000005</v>
      </c>
      <c r="I106" s="237"/>
      <c r="J106" s="233"/>
      <c r="K106" s="233"/>
      <c r="L106" s="238"/>
      <c r="M106" s="239"/>
      <c r="N106" s="240"/>
      <c r="O106" s="240"/>
      <c r="P106" s="240"/>
      <c r="Q106" s="240"/>
      <c r="R106" s="240"/>
      <c r="S106" s="240"/>
      <c r="T106" s="241"/>
      <c r="U106" s="13"/>
      <c r="V106" s="13"/>
      <c r="W106" s="13"/>
      <c r="X106" s="13"/>
      <c r="Y106" s="13"/>
      <c r="Z106" s="13"/>
      <c r="AA106" s="13"/>
      <c r="AB106" s="13"/>
      <c r="AC106" s="13"/>
      <c r="AD106" s="13"/>
      <c r="AE106" s="13"/>
      <c r="AT106" s="242" t="s">
        <v>158</v>
      </c>
      <c r="AU106" s="242" t="s">
        <v>81</v>
      </c>
      <c r="AV106" s="13" t="s">
        <v>81</v>
      </c>
      <c r="AW106" s="13" t="s">
        <v>34</v>
      </c>
      <c r="AX106" s="13" t="s">
        <v>71</v>
      </c>
      <c r="AY106" s="242" t="s">
        <v>144</v>
      </c>
    </row>
    <row r="107" s="2" customFormat="1" ht="33" customHeight="1">
      <c r="A107" s="39"/>
      <c r="B107" s="40"/>
      <c r="C107" s="213" t="s">
        <v>145</v>
      </c>
      <c r="D107" s="213" t="s">
        <v>147</v>
      </c>
      <c r="E107" s="214" t="s">
        <v>167</v>
      </c>
      <c r="F107" s="215" t="s">
        <v>168</v>
      </c>
      <c r="G107" s="216" t="s">
        <v>162</v>
      </c>
      <c r="H107" s="217">
        <v>19.331</v>
      </c>
      <c r="I107" s="218"/>
      <c r="J107" s="219">
        <f>ROUND(I107*H107,2)</f>
        <v>0</v>
      </c>
      <c r="K107" s="215" t="s">
        <v>19</v>
      </c>
      <c r="L107" s="45"/>
      <c r="M107" s="220" t="s">
        <v>19</v>
      </c>
      <c r="N107" s="221" t="s">
        <v>42</v>
      </c>
      <c r="O107" s="85"/>
      <c r="P107" s="222">
        <f>O107*H107</f>
        <v>0</v>
      </c>
      <c r="Q107" s="222">
        <v>0.35499999999999998</v>
      </c>
      <c r="R107" s="222">
        <f>Q107*H107</f>
        <v>6.8625049999999996</v>
      </c>
      <c r="S107" s="222">
        <v>0</v>
      </c>
      <c r="T107" s="223">
        <f>S107*H107</f>
        <v>0</v>
      </c>
      <c r="U107" s="39"/>
      <c r="V107" s="39"/>
      <c r="W107" s="39"/>
      <c r="X107" s="39"/>
      <c r="Y107" s="39"/>
      <c r="Z107" s="39"/>
      <c r="AA107" s="39"/>
      <c r="AB107" s="39"/>
      <c r="AC107" s="39"/>
      <c r="AD107" s="39"/>
      <c r="AE107" s="39"/>
      <c r="AR107" s="224" t="s">
        <v>152</v>
      </c>
      <c r="AT107" s="224" t="s">
        <v>147</v>
      </c>
      <c r="AU107" s="224" t="s">
        <v>81</v>
      </c>
      <c r="AY107" s="18" t="s">
        <v>144</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152</v>
      </c>
      <c r="BM107" s="224" t="s">
        <v>169</v>
      </c>
    </row>
    <row r="108" s="2" customFormat="1">
      <c r="A108" s="39"/>
      <c r="B108" s="40"/>
      <c r="C108" s="41"/>
      <c r="D108" s="226" t="s">
        <v>154</v>
      </c>
      <c r="E108" s="41"/>
      <c r="F108" s="227" t="s">
        <v>170</v>
      </c>
      <c r="G108" s="41"/>
      <c r="H108" s="41"/>
      <c r="I108" s="228"/>
      <c r="J108" s="41"/>
      <c r="K108" s="41"/>
      <c r="L108" s="45"/>
      <c r="M108" s="229"/>
      <c r="N108" s="230"/>
      <c r="O108" s="85"/>
      <c r="P108" s="85"/>
      <c r="Q108" s="85"/>
      <c r="R108" s="85"/>
      <c r="S108" s="85"/>
      <c r="T108" s="86"/>
      <c r="U108" s="39"/>
      <c r="V108" s="39"/>
      <c r="W108" s="39"/>
      <c r="X108" s="39"/>
      <c r="Y108" s="39"/>
      <c r="Z108" s="39"/>
      <c r="AA108" s="39"/>
      <c r="AB108" s="39"/>
      <c r="AC108" s="39"/>
      <c r="AD108" s="39"/>
      <c r="AE108" s="39"/>
      <c r="AT108" s="18" t="s">
        <v>154</v>
      </c>
      <c r="AU108" s="18" t="s">
        <v>81</v>
      </c>
    </row>
    <row r="109" s="2" customFormat="1">
      <c r="A109" s="39"/>
      <c r="B109" s="40"/>
      <c r="C109" s="41"/>
      <c r="D109" s="226" t="s">
        <v>156</v>
      </c>
      <c r="E109" s="41"/>
      <c r="F109" s="231" t="s">
        <v>165</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156</v>
      </c>
      <c r="AU109" s="18" t="s">
        <v>81</v>
      </c>
    </row>
    <row r="110" s="13" customFormat="1">
      <c r="A110" s="13"/>
      <c r="B110" s="232"/>
      <c r="C110" s="233"/>
      <c r="D110" s="226" t="s">
        <v>158</v>
      </c>
      <c r="E110" s="234" t="s">
        <v>19</v>
      </c>
      <c r="F110" s="235" t="s">
        <v>171</v>
      </c>
      <c r="G110" s="233"/>
      <c r="H110" s="236">
        <v>14.212499999999999</v>
      </c>
      <c r="I110" s="237"/>
      <c r="J110" s="233"/>
      <c r="K110" s="233"/>
      <c r="L110" s="238"/>
      <c r="M110" s="239"/>
      <c r="N110" s="240"/>
      <c r="O110" s="240"/>
      <c r="P110" s="240"/>
      <c r="Q110" s="240"/>
      <c r="R110" s="240"/>
      <c r="S110" s="240"/>
      <c r="T110" s="241"/>
      <c r="U110" s="13"/>
      <c r="V110" s="13"/>
      <c r="W110" s="13"/>
      <c r="X110" s="13"/>
      <c r="Y110" s="13"/>
      <c r="Z110" s="13"/>
      <c r="AA110" s="13"/>
      <c r="AB110" s="13"/>
      <c r="AC110" s="13"/>
      <c r="AD110" s="13"/>
      <c r="AE110" s="13"/>
      <c r="AT110" s="242" t="s">
        <v>158</v>
      </c>
      <c r="AU110" s="242" t="s">
        <v>81</v>
      </c>
      <c r="AV110" s="13" t="s">
        <v>81</v>
      </c>
      <c r="AW110" s="13" t="s">
        <v>34</v>
      </c>
      <c r="AX110" s="13" t="s">
        <v>71</v>
      </c>
      <c r="AY110" s="242" t="s">
        <v>144</v>
      </c>
    </row>
    <row r="111" s="13" customFormat="1">
      <c r="A111" s="13"/>
      <c r="B111" s="232"/>
      <c r="C111" s="233"/>
      <c r="D111" s="226" t="s">
        <v>158</v>
      </c>
      <c r="E111" s="234" t="s">
        <v>19</v>
      </c>
      <c r="F111" s="235" t="s">
        <v>172</v>
      </c>
      <c r="G111" s="233"/>
      <c r="H111" s="236">
        <v>1.9186875000000001</v>
      </c>
      <c r="I111" s="237"/>
      <c r="J111" s="233"/>
      <c r="K111" s="233"/>
      <c r="L111" s="238"/>
      <c r="M111" s="239"/>
      <c r="N111" s="240"/>
      <c r="O111" s="240"/>
      <c r="P111" s="240"/>
      <c r="Q111" s="240"/>
      <c r="R111" s="240"/>
      <c r="S111" s="240"/>
      <c r="T111" s="241"/>
      <c r="U111" s="13"/>
      <c r="V111" s="13"/>
      <c r="W111" s="13"/>
      <c r="X111" s="13"/>
      <c r="Y111" s="13"/>
      <c r="Z111" s="13"/>
      <c r="AA111" s="13"/>
      <c r="AB111" s="13"/>
      <c r="AC111" s="13"/>
      <c r="AD111" s="13"/>
      <c r="AE111" s="13"/>
      <c r="AT111" s="242" t="s">
        <v>158</v>
      </c>
      <c r="AU111" s="242" t="s">
        <v>81</v>
      </c>
      <c r="AV111" s="13" t="s">
        <v>81</v>
      </c>
      <c r="AW111" s="13" t="s">
        <v>34</v>
      </c>
      <c r="AX111" s="13" t="s">
        <v>71</v>
      </c>
      <c r="AY111" s="242" t="s">
        <v>144</v>
      </c>
    </row>
    <row r="112" s="13" customFormat="1">
      <c r="A112" s="13"/>
      <c r="B112" s="232"/>
      <c r="C112" s="233"/>
      <c r="D112" s="226" t="s">
        <v>158</v>
      </c>
      <c r="E112" s="234" t="s">
        <v>19</v>
      </c>
      <c r="F112" s="235" t="s">
        <v>173</v>
      </c>
      <c r="G112" s="233"/>
      <c r="H112" s="236">
        <v>3.1995</v>
      </c>
      <c r="I112" s="237"/>
      <c r="J112" s="233"/>
      <c r="K112" s="233"/>
      <c r="L112" s="238"/>
      <c r="M112" s="239"/>
      <c r="N112" s="240"/>
      <c r="O112" s="240"/>
      <c r="P112" s="240"/>
      <c r="Q112" s="240"/>
      <c r="R112" s="240"/>
      <c r="S112" s="240"/>
      <c r="T112" s="241"/>
      <c r="U112" s="13"/>
      <c r="V112" s="13"/>
      <c r="W112" s="13"/>
      <c r="X112" s="13"/>
      <c r="Y112" s="13"/>
      <c r="Z112" s="13"/>
      <c r="AA112" s="13"/>
      <c r="AB112" s="13"/>
      <c r="AC112" s="13"/>
      <c r="AD112" s="13"/>
      <c r="AE112" s="13"/>
      <c r="AT112" s="242" t="s">
        <v>158</v>
      </c>
      <c r="AU112" s="242" t="s">
        <v>81</v>
      </c>
      <c r="AV112" s="13" t="s">
        <v>81</v>
      </c>
      <c r="AW112" s="13" t="s">
        <v>34</v>
      </c>
      <c r="AX112" s="13" t="s">
        <v>71</v>
      </c>
      <c r="AY112" s="242" t="s">
        <v>144</v>
      </c>
    </row>
    <row r="113" s="2" customFormat="1">
      <c r="A113" s="39"/>
      <c r="B113" s="40"/>
      <c r="C113" s="213" t="s">
        <v>152</v>
      </c>
      <c r="D113" s="213" t="s">
        <v>147</v>
      </c>
      <c r="E113" s="214" t="s">
        <v>174</v>
      </c>
      <c r="F113" s="215" t="s">
        <v>175</v>
      </c>
      <c r="G113" s="216" t="s">
        <v>162</v>
      </c>
      <c r="H113" s="217">
        <v>3.5640000000000001</v>
      </c>
      <c r="I113" s="218"/>
      <c r="J113" s="219">
        <f>ROUND(I113*H113,2)</f>
        <v>0</v>
      </c>
      <c r="K113" s="215" t="s">
        <v>151</v>
      </c>
      <c r="L113" s="45"/>
      <c r="M113" s="220" t="s">
        <v>19</v>
      </c>
      <c r="N113" s="221" t="s">
        <v>42</v>
      </c>
      <c r="O113" s="85"/>
      <c r="P113" s="222">
        <f>O113*H113</f>
        <v>0</v>
      </c>
      <c r="Q113" s="222">
        <v>1.8109599999999999</v>
      </c>
      <c r="R113" s="222">
        <f>Q113*H113</f>
        <v>6.4542614399999998</v>
      </c>
      <c r="S113" s="222">
        <v>0</v>
      </c>
      <c r="T113" s="223">
        <f>S113*H113</f>
        <v>0</v>
      </c>
      <c r="U113" s="39"/>
      <c r="V113" s="39"/>
      <c r="W113" s="39"/>
      <c r="X113" s="39"/>
      <c r="Y113" s="39"/>
      <c r="Z113" s="39"/>
      <c r="AA113" s="39"/>
      <c r="AB113" s="39"/>
      <c r="AC113" s="39"/>
      <c r="AD113" s="39"/>
      <c r="AE113" s="39"/>
      <c r="AR113" s="224" t="s">
        <v>152</v>
      </c>
      <c r="AT113" s="224" t="s">
        <v>147</v>
      </c>
      <c r="AU113" s="224" t="s">
        <v>81</v>
      </c>
      <c r="AY113" s="18" t="s">
        <v>144</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152</v>
      </c>
      <c r="BM113" s="224" t="s">
        <v>176</v>
      </c>
    </row>
    <row r="114" s="2" customFormat="1">
      <c r="A114" s="39"/>
      <c r="B114" s="40"/>
      <c r="C114" s="41"/>
      <c r="D114" s="226" t="s">
        <v>154</v>
      </c>
      <c r="E114" s="41"/>
      <c r="F114" s="227" t="s">
        <v>177</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154</v>
      </c>
      <c r="AU114" s="18" t="s">
        <v>81</v>
      </c>
    </row>
    <row r="115" s="2" customFormat="1">
      <c r="A115" s="39"/>
      <c r="B115" s="40"/>
      <c r="C115" s="41"/>
      <c r="D115" s="226" t="s">
        <v>156</v>
      </c>
      <c r="E115" s="41"/>
      <c r="F115" s="231" t="s">
        <v>178</v>
      </c>
      <c r="G115" s="41"/>
      <c r="H115" s="41"/>
      <c r="I115" s="228"/>
      <c r="J115" s="41"/>
      <c r="K115" s="41"/>
      <c r="L115" s="45"/>
      <c r="M115" s="229"/>
      <c r="N115" s="230"/>
      <c r="O115" s="85"/>
      <c r="P115" s="85"/>
      <c r="Q115" s="85"/>
      <c r="R115" s="85"/>
      <c r="S115" s="85"/>
      <c r="T115" s="86"/>
      <c r="U115" s="39"/>
      <c r="V115" s="39"/>
      <c r="W115" s="39"/>
      <c r="X115" s="39"/>
      <c r="Y115" s="39"/>
      <c r="Z115" s="39"/>
      <c r="AA115" s="39"/>
      <c r="AB115" s="39"/>
      <c r="AC115" s="39"/>
      <c r="AD115" s="39"/>
      <c r="AE115" s="39"/>
      <c r="AT115" s="18" t="s">
        <v>156</v>
      </c>
      <c r="AU115" s="18" t="s">
        <v>81</v>
      </c>
    </row>
    <row r="116" s="13" customFormat="1">
      <c r="A116" s="13"/>
      <c r="B116" s="232"/>
      <c r="C116" s="233"/>
      <c r="D116" s="226" t="s">
        <v>158</v>
      </c>
      <c r="E116" s="234" t="s">
        <v>19</v>
      </c>
      <c r="F116" s="235" t="s">
        <v>179</v>
      </c>
      <c r="G116" s="233"/>
      <c r="H116" s="236">
        <v>3.5640000000000005</v>
      </c>
      <c r="I116" s="237"/>
      <c r="J116" s="233"/>
      <c r="K116" s="233"/>
      <c r="L116" s="238"/>
      <c r="M116" s="239"/>
      <c r="N116" s="240"/>
      <c r="O116" s="240"/>
      <c r="P116" s="240"/>
      <c r="Q116" s="240"/>
      <c r="R116" s="240"/>
      <c r="S116" s="240"/>
      <c r="T116" s="241"/>
      <c r="U116" s="13"/>
      <c r="V116" s="13"/>
      <c r="W116" s="13"/>
      <c r="X116" s="13"/>
      <c r="Y116" s="13"/>
      <c r="Z116" s="13"/>
      <c r="AA116" s="13"/>
      <c r="AB116" s="13"/>
      <c r="AC116" s="13"/>
      <c r="AD116" s="13"/>
      <c r="AE116" s="13"/>
      <c r="AT116" s="242" t="s">
        <v>158</v>
      </c>
      <c r="AU116" s="242" t="s">
        <v>81</v>
      </c>
      <c r="AV116" s="13" t="s">
        <v>81</v>
      </c>
      <c r="AW116" s="13" t="s">
        <v>34</v>
      </c>
      <c r="AX116" s="13" t="s">
        <v>71</v>
      </c>
      <c r="AY116" s="242" t="s">
        <v>144</v>
      </c>
    </row>
    <row r="117" s="2" customFormat="1">
      <c r="A117" s="39"/>
      <c r="B117" s="40"/>
      <c r="C117" s="213" t="s">
        <v>180</v>
      </c>
      <c r="D117" s="213" t="s">
        <v>147</v>
      </c>
      <c r="E117" s="214" t="s">
        <v>181</v>
      </c>
      <c r="F117" s="215" t="s">
        <v>182</v>
      </c>
      <c r="G117" s="216" t="s">
        <v>150</v>
      </c>
      <c r="H117" s="217">
        <v>18.733000000000001</v>
      </c>
      <c r="I117" s="218"/>
      <c r="J117" s="219">
        <f>ROUND(I117*H117,2)</f>
        <v>0</v>
      </c>
      <c r="K117" s="215" t="s">
        <v>151</v>
      </c>
      <c r="L117" s="45"/>
      <c r="M117" s="220" t="s">
        <v>19</v>
      </c>
      <c r="N117" s="221" t="s">
        <v>42</v>
      </c>
      <c r="O117" s="85"/>
      <c r="P117" s="222">
        <f>O117*H117</f>
        <v>0</v>
      </c>
      <c r="Q117" s="222">
        <v>0.16231999999999999</v>
      </c>
      <c r="R117" s="222">
        <f>Q117*H117</f>
        <v>3.0407405600000001</v>
      </c>
      <c r="S117" s="222">
        <v>0</v>
      </c>
      <c r="T117" s="223">
        <f>S117*H117</f>
        <v>0</v>
      </c>
      <c r="U117" s="39"/>
      <c r="V117" s="39"/>
      <c r="W117" s="39"/>
      <c r="X117" s="39"/>
      <c r="Y117" s="39"/>
      <c r="Z117" s="39"/>
      <c r="AA117" s="39"/>
      <c r="AB117" s="39"/>
      <c r="AC117" s="39"/>
      <c r="AD117" s="39"/>
      <c r="AE117" s="39"/>
      <c r="AR117" s="224" t="s">
        <v>152</v>
      </c>
      <c r="AT117" s="224" t="s">
        <v>147</v>
      </c>
      <c r="AU117" s="224" t="s">
        <v>81</v>
      </c>
      <c r="AY117" s="18" t="s">
        <v>144</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152</v>
      </c>
      <c r="BM117" s="224" t="s">
        <v>183</v>
      </c>
    </row>
    <row r="118" s="2" customFormat="1">
      <c r="A118" s="39"/>
      <c r="B118" s="40"/>
      <c r="C118" s="41"/>
      <c r="D118" s="226" t="s">
        <v>154</v>
      </c>
      <c r="E118" s="41"/>
      <c r="F118" s="227" t="s">
        <v>184</v>
      </c>
      <c r="G118" s="41"/>
      <c r="H118" s="41"/>
      <c r="I118" s="228"/>
      <c r="J118" s="41"/>
      <c r="K118" s="41"/>
      <c r="L118" s="45"/>
      <c r="M118" s="229"/>
      <c r="N118" s="230"/>
      <c r="O118" s="85"/>
      <c r="P118" s="85"/>
      <c r="Q118" s="85"/>
      <c r="R118" s="85"/>
      <c r="S118" s="85"/>
      <c r="T118" s="86"/>
      <c r="U118" s="39"/>
      <c r="V118" s="39"/>
      <c r="W118" s="39"/>
      <c r="X118" s="39"/>
      <c r="Y118" s="39"/>
      <c r="Z118" s="39"/>
      <c r="AA118" s="39"/>
      <c r="AB118" s="39"/>
      <c r="AC118" s="39"/>
      <c r="AD118" s="39"/>
      <c r="AE118" s="39"/>
      <c r="AT118" s="18" t="s">
        <v>154</v>
      </c>
      <c r="AU118" s="18" t="s">
        <v>81</v>
      </c>
    </row>
    <row r="119" s="2" customFormat="1">
      <c r="A119" s="39"/>
      <c r="B119" s="40"/>
      <c r="C119" s="41"/>
      <c r="D119" s="226" t="s">
        <v>156</v>
      </c>
      <c r="E119" s="41"/>
      <c r="F119" s="231" t="s">
        <v>185</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156</v>
      </c>
      <c r="AU119" s="18" t="s">
        <v>81</v>
      </c>
    </row>
    <row r="120" s="13" customFormat="1">
      <c r="A120" s="13"/>
      <c r="B120" s="232"/>
      <c r="C120" s="233"/>
      <c r="D120" s="226" t="s">
        <v>158</v>
      </c>
      <c r="E120" s="234" t="s">
        <v>19</v>
      </c>
      <c r="F120" s="235" t="s">
        <v>186</v>
      </c>
      <c r="G120" s="233"/>
      <c r="H120" s="236">
        <v>13.117500000000002</v>
      </c>
      <c r="I120" s="237"/>
      <c r="J120" s="233"/>
      <c r="K120" s="233"/>
      <c r="L120" s="238"/>
      <c r="M120" s="239"/>
      <c r="N120" s="240"/>
      <c r="O120" s="240"/>
      <c r="P120" s="240"/>
      <c r="Q120" s="240"/>
      <c r="R120" s="240"/>
      <c r="S120" s="240"/>
      <c r="T120" s="241"/>
      <c r="U120" s="13"/>
      <c r="V120" s="13"/>
      <c r="W120" s="13"/>
      <c r="X120" s="13"/>
      <c r="Y120" s="13"/>
      <c r="Z120" s="13"/>
      <c r="AA120" s="13"/>
      <c r="AB120" s="13"/>
      <c r="AC120" s="13"/>
      <c r="AD120" s="13"/>
      <c r="AE120" s="13"/>
      <c r="AT120" s="242" t="s">
        <v>158</v>
      </c>
      <c r="AU120" s="242" t="s">
        <v>81</v>
      </c>
      <c r="AV120" s="13" t="s">
        <v>81</v>
      </c>
      <c r="AW120" s="13" t="s">
        <v>34</v>
      </c>
      <c r="AX120" s="13" t="s">
        <v>71</v>
      </c>
      <c r="AY120" s="242" t="s">
        <v>144</v>
      </c>
    </row>
    <row r="121" s="13" customFormat="1">
      <c r="A121" s="13"/>
      <c r="B121" s="232"/>
      <c r="C121" s="233"/>
      <c r="D121" s="226" t="s">
        <v>158</v>
      </c>
      <c r="E121" s="234" t="s">
        <v>19</v>
      </c>
      <c r="F121" s="235" t="s">
        <v>187</v>
      </c>
      <c r="G121" s="233"/>
      <c r="H121" s="236">
        <v>4.6153242677824275</v>
      </c>
      <c r="I121" s="237"/>
      <c r="J121" s="233"/>
      <c r="K121" s="233"/>
      <c r="L121" s="238"/>
      <c r="M121" s="239"/>
      <c r="N121" s="240"/>
      <c r="O121" s="240"/>
      <c r="P121" s="240"/>
      <c r="Q121" s="240"/>
      <c r="R121" s="240"/>
      <c r="S121" s="240"/>
      <c r="T121" s="241"/>
      <c r="U121" s="13"/>
      <c r="V121" s="13"/>
      <c r="W121" s="13"/>
      <c r="X121" s="13"/>
      <c r="Y121" s="13"/>
      <c r="Z121" s="13"/>
      <c r="AA121" s="13"/>
      <c r="AB121" s="13"/>
      <c r="AC121" s="13"/>
      <c r="AD121" s="13"/>
      <c r="AE121" s="13"/>
      <c r="AT121" s="242" t="s">
        <v>158</v>
      </c>
      <c r="AU121" s="242" t="s">
        <v>81</v>
      </c>
      <c r="AV121" s="13" t="s">
        <v>81</v>
      </c>
      <c r="AW121" s="13" t="s">
        <v>34</v>
      </c>
      <c r="AX121" s="13" t="s">
        <v>71</v>
      </c>
      <c r="AY121" s="242" t="s">
        <v>144</v>
      </c>
    </row>
    <row r="122" s="13" customFormat="1">
      <c r="A122" s="13"/>
      <c r="B122" s="232"/>
      <c r="C122" s="233"/>
      <c r="D122" s="226" t="s">
        <v>158</v>
      </c>
      <c r="E122" s="234" t="s">
        <v>19</v>
      </c>
      <c r="F122" s="235" t="s">
        <v>188</v>
      </c>
      <c r="G122" s="233"/>
      <c r="H122" s="236">
        <v>1</v>
      </c>
      <c r="I122" s="237"/>
      <c r="J122" s="233"/>
      <c r="K122" s="233"/>
      <c r="L122" s="238"/>
      <c r="M122" s="239"/>
      <c r="N122" s="240"/>
      <c r="O122" s="240"/>
      <c r="P122" s="240"/>
      <c r="Q122" s="240"/>
      <c r="R122" s="240"/>
      <c r="S122" s="240"/>
      <c r="T122" s="241"/>
      <c r="U122" s="13"/>
      <c r="V122" s="13"/>
      <c r="W122" s="13"/>
      <c r="X122" s="13"/>
      <c r="Y122" s="13"/>
      <c r="Z122" s="13"/>
      <c r="AA122" s="13"/>
      <c r="AB122" s="13"/>
      <c r="AC122" s="13"/>
      <c r="AD122" s="13"/>
      <c r="AE122" s="13"/>
      <c r="AT122" s="242" t="s">
        <v>158</v>
      </c>
      <c r="AU122" s="242" t="s">
        <v>81</v>
      </c>
      <c r="AV122" s="13" t="s">
        <v>81</v>
      </c>
      <c r="AW122" s="13" t="s">
        <v>34</v>
      </c>
      <c r="AX122" s="13" t="s">
        <v>71</v>
      </c>
      <c r="AY122" s="242" t="s">
        <v>144</v>
      </c>
    </row>
    <row r="123" s="2" customFormat="1">
      <c r="A123" s="39"/>
      <c r="B123" s="40"/>
      <c r="C123" s="243" t="s">
        <v>189</v>
      </c>
      <c r="D123" s="243" t="s">
        <v>190</v>
      </c>
      <c r="E123" s="244" t="s">
        <v>191</v>
      </c>
      <c r="F123" s="245" t="s">
        <v>192</v>
      </c>
      <c r="G123" s="246" t="s">
        <v>193</v>
      </c>
      <c r="H123" s="247">
        <v>6326.8140000000003</v>
      </c>
      <c r="I123" s="248"/>
      <c r="J123" s="249">
        <f>ROUND(I123*H123,2)</f>
        <v>0</v>
      </c>
      <c r="K123" s="245" t="s">
        <v>19</v>
      </c>
      <c r="L123" s="250"/>
      <c r="M123" s="251" t="s">
        <v>19</v>
      </c>
      <c r="N123" s="252" t="s">
        <v>42</v>
      </c>
      <c r="O123" s="85"/>
      <c r="P123" s="222">
        <f>O123*H123</f>
        <v>0</v>
      </c>
      <c r="Q123" s="222">
        <v>0.0057999999999999996</v>
      </c>
      <c r="R123" s="222">
        <f>Q123*H123</f>
        <v>36.695521200000002</v>
      </c>
      <c r="S123" s="222">
        <v>0</v>
      </c>
      <c r="T123" s="223">
        <f>S123*H123</f>
        <v>0</v>
      </c>
      <c r="U123" s="39"/>
      <c r="V123" s="39"/>
      <c r="W123" s="39"/>
      <c r="X123" s="39"/>
      <c r="Y123" s="39"/>
      <c r="Z123" s="39"/>
      <c r="AA123" s="39"/>
      <c r="AB123" s="39"/>
      <c r="AC123" s="39"/>
      <c r="AD123" s="39"/>
      <c r="AE123" s="39"/>
      <c r="AR123" s="224" t="s">
        <v>194</v>
      </c>
      <c r="AT123" s="224" t="s">
        <v>190</v>
      </c>
      <c r="AU123" s="224" t="s">
        <v>81</v>
      </c>
      <c r="AY123" s="18" t="s">
        <v>144</v>
      </c>
      <c r="BE123" s="225">
        <f>IF(N123="základní",J123,0)</f>
        <v>0</v>
      </c>
      <c r="BF123" s="225">
        <f>IF(N123="snížená",J123,0)</f>
        <v>0</v>
      </c>
      <c r="BG123" s="225">
        <f>IF(N123="zákl. přenesená",J123,0)</f>
        <v>0</v>
      </c>
      <c r="BH123" s="225">
        <f>IF(N123="sníž. přenesená",J123,0)</f>
        <v>0</v>
      </c>
      <c r="BI123" s="225">
        <f>IF(N123="nulová",J123,0)</f>
        <v>0</v>
      </c>
      <c r="BJ123" s="18" t="s">
        <v>79</v>
      </c>
      <c r="BK123" s="225">
        <f>ROUND(I123*H123,2)</f>
        <v>0</v>
      </c>
      <c r="BL123" s="18" t="s">
        <v>152</v>
      </c>
      <c r="BM123" s="224" t="s">
        <v>195</v>
      </c>
    </row>
    <row r="124" s="2" customFormat="1">
      <c r="A124" s="39"/>
      <c r="B124" s="40"/>
      <c r="C124" s="41"/>
      <c r="D124" s="226" t="s">
        <v>154</v>
      </c>
      <c r="E124" s="41"/>
      <c r="F124" s="227" t="s">
        <v>192</v>
      </c>
      <c r="G124" s="41"/>
      <c r="H124" s="41"/>
      <c r="I124" s="228"/>
      <c r="J124" s="41"/>
      <c r="K124" s="41"/>
      <c r="L124" s="45"/>
      <c r="M124" s="229"/>
      <c r="N124" s="230"/>
      <c r="O124" s="85"/>
      <c r="P124" s="85"/>
      <c r="Q124" s="85"/>
      <c r="R124" s="85"/>
      <c r="S124" s="85"/>
      <c r="T124" s="86"/>
      <c r="U124" s="39"/>
      <c r="V124" s="39"/>
      <c r="W124" s="39"/>
      <c r="X124" s="39"/>
      <c r="Y124" s="39"/>
      <c r="Z124" s="39"/>
      <c r="AA124" s="39"/>
      <c r="AB124" s="39"/>
      <c r="AC124" s="39"/>
      <c r="AD124" s="39"/>
      <c r="AE124" s="39"/>
      <c r="AT124" s="18" t="s">
        <v>154</v>
      </c>
      <c r="AU124" s="18" t="s">
        <v>81</v>
      </c>
    </row>
    <row r="125" s="13" customFormat="1">
      <c r="A125" s="13"/>
      <c r="B125" s="232"/>
      <c r="C125" s="233"/>
      <c r="D125" s="226" t="s">
        <v>158</v>
      </c>
      <c r="E125" s="234" t="s">
        <v>19</v>
      </c>
      <c r="F125" s="235" t="s">
        <v>196</v>
      </c>
      <c r="G125" s="233"/>
      <c r="H125" s="236">
        <v>5895.9549999999999</v>
      </c>
      <c r="I125" s="237"/>
      <c r="J125" s="233"/>
      <c r="K125" s="233"/>
      <c r="L125" s="238"/>
      <c r="M125" s="239"/>
      <c r="N125" s="240"/>
      <c r="O125" s="240"/>
      <c r="P125" s="240"/>
      <c r="Q125" s="240"/>
      <c r="R125" s="240"/>
      <c r="S125" s="240"/>
      <c r="T125" s="241"/>
      <c r="U125" s="13"/>
      <c r="V125" s="13"/>
      <c r="W125" s="13"/>
      <c r="X125" s="13"/>
      <c r="Y125" s="13"/>
      <c r="Z125" s="13"/>
      <c r="AA125" s="13"/>
      <c r="AB125" s="13"/>
      <c r="AC125" s="13"/>
      <c r="AD125" s="13"/>
      <c r="AE125" s="13"/>
      <c r="AT125" s="242" t="s">
        <v>158</v>
      </c>
      <c r="AU125" s="242" t="s">
        <v>81</v>
      </c>
      <c r="AV125" s="13" t="s">
        <v>81</v>
      </c>
      <c r="AW125" s="13" t="s">
        <v>34</v>
      </c>
      <c r="AX125" s="13" t="s">
        <v>71</v>
      </c>
      <c r="AY125" s="242" t="s">
        <v>144</v>
      </c>
    </row>
    <row r="126" s="13" customFormat="1">
      <c r="A126" s="13"/>
      <c r="B126" s="232"/>
      <c r="C126" s="233"/>
      <c r="D126" s="226" t="s">
        <v>158</v>
      </c>
      <c r="E126" s="234" t="s">
        <v>19</v>
      </c>
      <c r="F126" s="235" t="s">
        <v>197</v>
      </c>
      <c r="G126" s="233"/>
      <c r="H126" s="236">
        <v>430.85900000000004</v>
      </c>
      <c r="I126" s="237"/>
      <c r="J126" s="233"/>
      <c r="K126" s="233"/>
      <c r="L126" s="238"/>
      <c r="M126" s="239"/>
      <c r="N126" s="240"/>
      <c r="O126" s="240"/>
      <c r="P126" s="240"/>
      <c r="Q126" s="240"/>
      <c r="R126" s="240"/>
      <c r="S126" s="240"/>
      <c r="T126" s="241"/>
      <c r="U126" s="13"/>
      <c r="V126" s="13"/>
      <c r="W126" s="13"/>
      <c r="X126" s="13"/>
      <c r="Y126" s="13"/>
      <c r="Z126" s="13"/>
      <c r="AA126" s="13"/>
      <c r="AB126" s="13"/>
      <c r="AC126" s="13"/>
      <c r="AD126" s="13"/>
      <c r="AE126" s="13"/>
      <c r="AT126" s="242" t="s">
        <v>158</v>
      </c>
      <c r="AU126" s="242" t="s">
        <v>81</v>
      </c>
      <c r="AV126" s="13" t="s">
        <v>81</v>
      </c>
      <c r="AW126" s="13" t="s">
        <v>34</v>
      </c>
      <c r="AX126" s="13" t="s">
        <v>71</v>
      </c>
      <c r="AY126" s="242" t="s">
        <v>144</v>
      </c>
    </row>
    <row r="127" s="12" customFormat="1" ht="22.8" customHeight="1">
      <c r="A127" s="12"/>
      <c r="B127" s="197"/>
      <c r="C127" s="198"/>
      <c r="D127" s="199" t="s">
        <v>70</v>
      </c>
      <c r="E127" s="211" t="s">
        <v>189</v>
      </c>
      <c r="F127" s="211" t="s">
        <v>198</v>
      </c>
      <c r="G127" s="198"/>
      <c r="H127" s="198"/>
      <c r="I127" s="201"/>
      <c r="J127" s="212">
        <f>BK127</f>
        <v>0</v>
      </c>
      <c r="K127" s="198"/>
      <c r="L127" s="203"/>
      <c r="M127" s="204"/>
      <c r="N127" s="205"/>
      <c r="O127" s="205"/>
      <c r="P127" s="206">
        <f>SUM(P128:P155)</f>
        <v>0</v>
      </c>
      <c r="Q127" s="205"/>
      <c r="R127" s="206">
        <f>SUM(R128:R155)</f>
        <v>5.3680310000000002</v>
      </c>
      <c r="S127" s="205"/>
      <c r="T127" s="207">
        <f>SUM(T128:T155)</f>
        <v>0</v>
      </c>
      <c r="U127" s="12"/>
      <c r="V127" s="12"/>
      <c r="W127" s="12"/>
      <c r="X127" s="12"/>
      <c r="Y127" s="12"/>
      <c r="Z127" s="12"/>
      <c r="AA127" s="12"/>
      <c r="AB127" s="12"/>
      <c r="AC127" s="12"/>
      <c r="AD127" s="12"/>
      <c r="AE127" s="12"/>
      <c r="AR127" s="208" t="s">
        <v>79</v>
      </c>
      <c r="AT127" s="209" t="s">
        <v>70</v>
      </c>
      <c r="AU127" s="209" t="s">
        <v>79</v>
      </c>
      <c r="AY127" s="208" t="s">
        <v>144</v>
      </c>
      <c r="BK127" s="210">
        <f>SUM(BK128:BK155)</f>
        <v>0</v>
      </c>
    </row>
    <row r="128" s="2" customFormat="1">
      <c r="A128" s="39"/>
      <c r="B128" s="40"/>
      <c r="C128" s="213" t="s">
        <v>199</v>
      </c>
      <c r="D128" s="213" t="s">
        <v>147</v>
      </c>
      <c r="E128" s="214" t="s">
        <v>200</v>
      </c>
      <c r="F128" s="215" t="s">
        <v>201</v>
      </c>
      <c r="G128" s="216" t="s">
        <v>150</v>
      </c>
      <c r="H128" s="217">
        <v>142.09999999999999</v>
      </c>
      <c r="I128" s="218"/>
      <c r="J128" s="219">
        <f>ROUND(I128*H128,2)</f>
        <v>0</v>
      </c>
      <c r="K128" s="215" t="s">
        <v>19</v>
      </c>
      <c r="L128" s="45"/>
      <c r="M128" s="220" t="s">
        <v>19</v>
      </c>
      <c r="N128" s="221" t="s">
        <v>42</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152</v>
      </c>
      <c r="AT128" s="224" t="s">
        <v>147</v>
      </c>
      <c r="AU128" s="224" t="s">
        <v>81</v>
      </c>
      <c r="AY128" s="18" t="s">
        <v>144</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152</v>
      </c>
      <c r="BM128" s="224" t="s">
        <v>202</v>
      </c>
    </row>
    <row r="129" s="2" customFormat="1">
      <c r="A129" s="39"/>
      <c r="B129" s="40"/>
      <c r="C129" s="41"/>
      <c r="D129" s="226" t="s">
        <v>154</v>
      </c>
      <c r="E129" s="41"/>
      <c r="F129" s="227" t="s">
        <v>201</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154</v>
      </c>
      <c r="AU129" s="18" t="s">
        <v>81</v>
      </c>
    </row>
    <row r="130" s="2" customFormat="1">
      <c r="A130" s="39"/>
      <c r="B130" s="40"/>
      <c r="C130" s="41"/>
      <c r="D130" s="226" t="s">
        <v>156</v>
      </c>
      <c r="E130" s="41"/>
      <c r="F130" s="231" t="s">
        <v>203</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156</v>
      </c>
      <c r="AU130" s="18" t="s">
        <v>81</v>
      </c>
    </row>
    <row r="131" s="13" customFormat="1">
      <c r="A131" s="13"/>
      <c r="B131" s="232"/>
      <c r="C131" s="233"/>
      <c r="D131" s="226" t="s">
        <v>158</v>
      </c>
      <c r="E131" s="234" t="s">
        <v>19</v>
      </c>
      <c r="F131" s="235" t="s">
        <v>204</v>
      </c>
      <c r="G131" s="233"/>
      <c r="H131" s="236">
        <v>142.09999999999999</v>
      </c>
      <c r="I131" s="237"/>
      <c r="J131" s="233"/>
      <c r="K131" s="233"/>
      <c r="L131" s="238"/>
      <c r="M131" s="239"/>
      <c r="N131" s="240"/>
      <c r="O131" s="240"/>
      <c r="P131" s="240"/>
      <c r="Q131" s="240"/>
      <c r="R131" s="240"/>
      <c r="S131" s="240"/>
      <c r="T131" s="241"/>
      <c r="U131" s="13"/>
      <c r="V131" s="13"/>
      <c r="W131" s="13"/>
      <c r="X131" s="13"/>
      <c r="Y131" s="13"/>
      <c r="Z131" s="13"/>
      <c r="AA131" s="13"/>
      <c r="AB131" s="13"/>
      <c r="AC131" s="13"/>
      <c r="AD131" s="13"/>
      <c r="AE131" s="13"/>
      <c r="AT131" s="242" t="s">
        <v>158</v>
      </c>
      <c r="AU131" s="242" t="s">
        <v>81</v>
      </c>
      <c r="AV131" s="13" t="s">
        <v>81</v>
      </c>
      <c r="AW131" s="13" t="s">
        <v>34</v>
      </c>
      <c r="AX131" s="13" t="s">
        <v>71</v>
      </c>
      <c r="AY131" s="242" t="s">
        <v>144</v>
      </c>
    </row>
    <row r="132" s="2" customFormat="1">
      <c r="A132" s="39"/>
      <c r="B132" s="40"/>
      <c r="C132" s="243" t="s">
        <v>194</v>
      </c>
      <c r="D132" s="243" t="s">
        <v>190</v>
      </c>
      <c r="E132" s="244" t="s">
        <v>205</v>
      </c>
      <c r="F132" s="245" t="s">
        <v>206</v>
      </c>
      <c r="G132" s="246" t="s">
        <v>150</v>
      </c>
      <c r="H132" s="247">
        <v>163.41499999999999</v>
      </c>
      <c r="I132" s="248"/>
      <c r="J132" s="249">
        <f>ROUND(I132*H132,2)</f>
        <v>0</v>
      </c>
      <c r="K132" s="245" t="s">
        <v>151</v>
      </c>
      <c r="L132" s="250"/>
      <c r="M132" s="251" t="s">
        <v>19</v>
      </c>
      <c r="N132" s="252" t="s">
        <v>42</v>
      </c>
      <c r="O132" s="85"/>
      <c r="P132" s="222">
        <f>O132*H132</f>
        <v>0</v>
      </c>
      <c r="Q132" s="222">
        <v>0.00040000000000000002</v>
      </c>
      <c r="R132" s="222">
        <f>Q132*H132</f>
        <v>0.065365999999999994</v>
      </c>
      <c r="S132" s="222">
        <v>0</v>
      </c>
      <c r="T132" s="223">
        <f>S132*H132</f>
        <v>0</v>
      </c>
      <c r="U132" s="39"/>
      <c r="V132" s="39"/>
      <c r="W132" s="39"/>
      <c r="X132" s="39"/>
      <c r="Y132" s="39"/>
      <c r="Z132" s="39"/>
      <c r="AA132" s="39"/>
      <c r="AB132" s="39"/>
      <c r="AC132" s="39"/>
      <c r="AD132" s="39"/>
      <c r="AE132" s="39"/>
      <c r="AR132" s="224" t="s">
        <v>194</v>
      </c>
      <c r="AT132" s="224" t="s">
        <v>190</v>
      </c>
      <c r="AU132" s="224" t="s">
        <v>81</v>
      </c>
      <c r="AY132" s="18" t="s">
        <v>144</v>
      </c>
      <c r="BE132" s="225">
        <f>IF(N132="základní",J132,0)</f>
        <v>0</v>
      </c>
      <c r="BF132" s="225">
        <f>IF(N132="snížená",J132,0)</f>
        <v>0</v>
      </c>
      <c r="BG132" s="225">
        <f>IF(N132="zákl. přenesená",J132,0)</f>
        <v>0</v>
      </c>
      <c r="BH132" s="225">
        <f>IF(N132="sníž. přenesená",J132,0)</f>
        <v>0</v>
      </c>
      <c r="BI132" s="225">
        <f>IF(N132="nulová",J132,0)</f>
        <v>0</v>
      </c>
      <c r="BJ132" s="18" t="s">
        <v>79</v>
      </c>
      <c r="BK132" s="225">
        <f>ROUND(I132*H132,2)</f>
        <v>0</v>
      </c>
      <c r="BL132" s="18" t="s">
        <v>152</v>
      </c>
      <c r="BM132" s="224" t="s">
        <v>207</v>
      </c>
    </row>
    <row r="133" s="2" customFormat="1">
      <c r="A133" s="39"/>
      <c r="B133" s="40"/>
      <c r="C133" s="41"/>
      <c r="D133" s="226" t="s">
        <v>154</v>
      </c>
      <c r="E133" s="41"/>
      <c r="F133" s="227" t="s">
        <v>206</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154</v>
      </c>
      <c r="AU133" s="18" t="s">
        <v>81</v>
      </c>
    </row>
    <row r="134" s="13" customFormat="1">
      <c r="A134" s="13"/>
      <c r="B134" s="232"/>
      <c r="C134" s="233"/>
      <c r="D134" s="226" t="s">
        <v>158</v>
      </c>
      <c r="E134" s="233"/>
      <c r="F134" s="235" t="s">
        <v>208</v>
      </c>
      <c r="G134" s="233"/>
      <c r="H134" s="236">
        <v>163.41499999999999</v>
      </c>
      <c r="I134" s="237"/>
      <c r="J134" s="233"/>
      <c r="K134" s="233"/>
      <c r="L134" s="238"/>
      <c r="M134" s="239"/>
      <c r="N134" s="240"/>
      <c r="O134" s="240"/>
      <c r="P134" s="240"/>
      <c r="Q134" s="240"/>
      <c r="R134" s="240"/>
      <c r="S134" s="240"/>
      <c r="T134" s="241"/>
      <c r="U134" s="13"/>
      <c r="V134" s="13"/>
      <c r="W134" s="13"/>
      <c r="X134" s="13"/>
      <c r="Y134" s="13"/>
      <c r="Z134" s="13"/>
      <c r="AA134" s="13"/>
      <c r="AB134" s="13"/>
      <c r="AC134" s="13"/>
      <c r="AD134" s="13"/>
      <c r="AE134" s="13"/>
      <c r="AT134" s="242" t="s">
        <v>158</v>
      </c>
      <c r="AU134" s="242" t="s">
        <v>81</v>
      </c>
      <c r="AV134" s="13" t="s">
        <v>81</v>
      </c>
      <c r="AW134" s="13" t="s">
        <v>4</v>
      </c>
      <c r="AX134" s="13" t="s">
        <v>79</v>
      </c>
      <c r="AY134" s="242" t="s">
        <v>144</v>
      </c>
    </row>
    <row r="135" s="2" customFormat="1">
      <c r="A135" s="39"/>
      <c r="B135" s="40"/>
      <c r="C135" s="213" t="s">
        <v>209</v>
      </c>
      <c r="D135" s="213" t="s">
        <v>147</v>
      </c>
      <c r="E135" s="214" t="s">
        <v>210</v>
      </c>
      <c r="F135" s="215" t="s">
        <v>211</v>
      </c>
      <c r="G135" s="216" t="s">
        <v>150</v>
      </c>
      <c r="H135" s="217">
        <v>5.4000000000000004</v>
      </c>
      <c r="I135" s="218"/>
      <c r="J135" s="219">
        <f>ROUND(I135*H135,2)</f>
        <v>0</v>
      </c>
      <c r="K135" s="215" t="s">
        <v>151</v>
      </c>
      <c r="L135" s="45"/>
      <c r="M135" s="220" t="s">
        <v>19</v>
      </c>
      <c r="N135" s="221" t="s">
        <v>42</v>
      </c>
      <c r="O135" s="85"/>
      <c r="P135" s="222">
        <f>O135*H135</f>
        <v>0</v>
      </c>
      <c r="Q135" s="222">
        <v>0.0027000000000000001</v>
      </c>
      <c r="R135" s="222">
        <f>Q135*H135</f>
        <v>0.014580000000000001</v>
      </c>
      <c r="S135" s="222">
        <v>0</v>
      </c>
      <c r="T135" s="223">
        <f>S135*H135</f>
        <v>0</v>
      </c>
      <c r="U135" s="39"/>
      <c r="V135" s="39"/>
      <c r="W135" s="39"/>
      <c r="X135" s="39"/>
      <c r="Y135" s="39"/>
      <c r="Z135" s="39"/>
      <c r="AA135" s="39"/>
      <c r="AB135" s="39"/>
      <c r="AC135" s="39"/>
      <c r="AD135" s="39"/>
      <c r="AE135" s="39"/>
      <c r="AR135" s="224" t="s">
        <v>152</v>
      </c>
      <c r="AT135" s="224" t="s">
        <v>147</v>
      </c>
      <c r="AU135" s="224" t="s">
        <v>81</v>
      </c>
      <c r="AY135" s="18" t="s">
        <v>144</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152</v>
      </c>
      <c r="BM135" s="224" t="s">
        <v>212</v>
      </c>
    </row>
    <row r="136" s="2" customFormat="1">
      <c r="A136" s="39"/>
      <c r="B136" s="40"/>
      <c r="C136" s="41"/>
      <c r="D136" s="226" t="s">
        <v>154</v>
      </c>
      <c r="E136" s="41"/>
      <c r="F136" s="227" t="s">
        <v>213</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154</v>
      </c>
      <c r="AU136" s="18" t="s">
        <v>81</v>
      </c>
    </row>
    <row r="137" s="2" customFormat="1">
      <c r="A137" s="39"/>
      <c r="B137" s="40"/>
      <c r="C137" s="41"/>
      <c r="D137" s="226" t="s">
        <v>156</v>
      </c>
      <c r="E137" s="41"/>
      <c r="F137" s="231" t="s">
        <v>214</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156</v>
      </c>
      <c r="AU137" s="18" t="s">
        <v>81</v>
      </c>
    </row>
    <row r="138" s="13" customFormat="1">
      <c r="A138" s="13"/>
      <c r="B138" s="232"/>
      <c r="C138" s="233"/>
      <c r="D138" s="226" t="s">
        <v>158</v>
      </c>
      <c r="E138" s="234" t="s">
        <v>19</v>
      </c>
      <c r="F138" s="235" t="s">
        <v>159</v>
      </c>
      <c r="G138" s="233"/>
      <c r="H138" s="236">
        <v>5.4000000000000004</v>
      </c>
      <c r="I138" s="237"/>
      <c r="J138" s="233"/>
      <c r="K138" s="233"/>
      <c r="L138" s="238"/>
      <c r="M138" s="239"/>
      <c r="N138" s="240"/>
      <c r="O138" s="240"/>
      <c r="P138" s="240"/>
      <c r="Q138" s="240"/>
      <c r="R138" s="240"/>
      <c r="S138" s="240"/>
      <c r="T138" s="241"/>
      <c r="U138" s="13"/>
      <c r="V138" s="13"/>
      <c r="W138" s="13"/>
      <c r="X138" s="13"/>
      <c r="Y138" s="13"/>
      <c r="Z138" s="13"/>
      <c r="AA138" s="13"/>
      <c r="AB138" s="13"/>
      <c r="AC138" s="13"/>
      <c r="AD138" s="13"/>
      <c r="AE138" s="13"/>
      <c r="AT138" s="242" t="s">
        <v>158</v>
      </c>
      <c r="AU138" s="242" t="s">
        <v>81</v>
      </c>
      <c r="AV138" s="13" t="s">
        <v>81</v>
      </c>
      <c r="AW138" s="13" t="s">
        <v>34</v>
      </c>
      <c r="AX138" s="13" t="s">
        <v>71</v>
      </c>
      <c r="AY138" s="242" t="s">
        <v>144</v>
      </c>
    </row>
    <row r="139" s="2" customFormat="1">
      <c r="A139" s="39"/>
      <c r="B139" s="40"/>
      <c r="C139" s="213" t="s">
        <v>215</v>
      </c>
      <c r="D139" s="213" t="s">
        <v>147</v>
      </c>
      <c r="E139" s="214" t="s">
        <v>216</v>
      </c>
      <c r="F139" s="215" t="s">
        <v>217</v>
      </c>
      <c r="G139" s="216" t="s">
        <v>150</v>
      </c>
      <c r="H139" s="217">
        <v>15.84</v>
      </c>
      <c r="I139" s="218"/>
      <c r="J139" s="219">
        <f>ROUND(I139*H139,2)</f>
        <v>0</v>
      </c>
      <c r="K139" s="215" t="s">
        <v>151</v>
      </c>
      <c r="L139" s="45"/>
      <c r="M139" s="220" t="s">
        <v>19</v>
      </c>
      <c r="N139" s="221" t="s">
        <v>42</v>
      </c>
      <c r="O139" s="85"/>
      <c r="P139" s="222">
        <f>O139*H139</f>
        <v>0</v>
      </c>
      <c r="Q139" s="222">
        <v>0.021000000000000001</v>
      </c>
      <c r="R139" s="222">
        <f>Q139*H139</f>
        <v>0.33263999999999999</v>
      </c>
      <c r="S139" s="222">
        <v>0</v>
      </c>
      <c r="T139" s="223">
        <f>S139*H139</f>
        <v>0</v>
      </c>
      <c r="U139" s="39"/>
      <c r="V139" s="39"/>
      <c r="W139" s="39"/>
      <c r="X139" s="39"/>
      <c r="Y139" s="39"/>
      <c r="Z139" s="39"/>
      <c r="AA139" s="39"/>
      <c r="AB139" s="39"/>
      <c r="AC139" s="39"/>
      <c r="AD139" s="39"/>
      <c r="AE139" s="39"/>
      <c r="AR139" s="224" t="s">
        <v>152</v>
      </c>
      <c r="AT139" s="224" t="s">
        <v>147</v>
      </c>
      <c r="AU139" s="224" t="s">
        <v>81</v>
      </c>
      <c r="AY139" s="18" t="s">
        <v>144</v>
      </c>
      <c r="BE139" s="225">
        <f>IF(N139="základní",J139,0)</f>
        <v>0</v>
      </c>
      <c r="BF139" s="225">
        <f>IF(N139="snížená",J139,0)</f>
        <v>0</v>
      </c>
      <c r="BG139" s="225">
        <f>IF(N139="zákl. přenesená",J139,0)</f>
        <v>0</v>
      </c>
      <c r="BH139" s="225">
        <f>IF(N139="sníž. přenesená",J139,0)</f>
        <v>0</v>
      </c>
      <c r="BI139" s="225">
        <f>IF(N139="nulová",J139,0)</f>
        <v>0</v>
      </c>
      <c r="BJ139" s="18" t="s">
        <v>79</v>
      </c>
      <c r="BK139" s="225">
        <f>ROUND(I139*H139,2)</f>
        <v>0</v>
      </c>
      <c r="BL139" s="18" t="s">
        <v>152</v>
      </c>
      <c r="BM139" s="224" t="s">
        <v>218</v>
      </c>
    </row>
    <row r="140" s="2" customFormat="1">
      <c r="A140" s="39"/>
      <c r="B140" s="40"/>
      <c r="C140" s="41"/>
      <c r="D140" s="226" t="s">
        <v>154</v>
      </c>
      <c r="E140" s="41"/>
      <c r="F140" s="227" t="s">
        <v>219</v>
      </c>
      <c r="G140" s="41"/>
      <c r="H140" s="41"/>
      <c r="I140" s="228"/>
      <c r="J140" s="41"/>
      <c r="K140" s="41"/>
      <c r="L140" s="45"/>
      <c r="M140" s="229"/>
      <c r="N140" s="230"/>
      <c r="O140" s="85"/>
      <c r="P140" s="85"/>
      <c r="Q140" s="85"/>
      <c r="R140" s="85"/>
      <c r="S140" s="85"/>
      <c r="T140" s="86"/>
      <c r="U140" s="39"/>
      <c r="V140" s="39"/>
      <c r="W140" s="39"/>
      <c r="X140" s="39"/>
      <c r="Y140" s="39"/>
      <c r="Z140" s="39"/>
      <c r="AA140" s="39"/>
      <c r="AB140" s="39"/>
      <c r="AC140" s="39"/>
      <c r="AD140" s="39"/>
      <c r="AE140" s="39"/>
      <c r="AT140" s="18" t="s">
        <v>154</v>
      </c>
      <c r="AU140" s="18" t="s">
        <v>81</v>
      </c>
    </row>
    <row r="141" s="2" customFormat="1">
      <c r="A141" s="39"/>
      <c r="B141" s="40"/>
      <c r="C141" s="41"/>
      <c r="D141" s="226" t="s">
        <v>156</v>
      </c>
      <c r="E141" s="41"/>
      <c r="F141" s="231" t="s">
        <v>220</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156</v>
      </c>
      <c r="AU141" s="18" t="s">
        <v>81</v>
      </c>
    </row>
    <row r="142" s="13" customFormat="1">
      <c r="A142" s="13"/>
      <c r="B142" s="232"/>
      <c r="C142" s="233"/>
      <c r="D142" s="226" t="s">
        <v>158</v>
      </c>
      <c r="E142" s="234" t="s">
        <v>19</v>
      </c>
      <c r="F142" s="235" t="s">
        <v>221</v>
      </c>
      <c r="G142" s="233"/>
      <c r="H142" s="236">
        <v>15.840000000000002</v>
      </c>
      <c r="I142" s="237"/>
      <c r="J142" s="233"/>
      <c r="K142" s="233"/>
      <c r="L142" s="238"/>
      <c r="M142" s="239"/>
      <c r="N142" s="240"/>
      <c r="O142" s="240"/>
      <c r="P142" s="240"/>
      <c r="Q142" s="240"/>
      <c r="R142" s="240"/>
      <c r="S142" s="240"/>
      <c r="T142" s="241"/>
      <c r="U142" s="13"/>
      <c r="V142" s="13"/>
      <c r="W142" s="13"/>
      <c r="X142" s="13"/>
      <c r="Y142" s="13"/>
      <c r="Z142" s="13"/>
      <c r="AA142" s="13"/>
      <c r="AB142" s="13"/>
      <c r="AC142" s="13"/>
      <c r="AD142" s="13"/>
      <c r="AE142" s="13"/>
      <c r="AT142" s="242" t="s">
        <v>158</v>
      </c>
      <c r="AU142" s="242" t="s">
        <v>81</v>
      </c>
      <c r="AV142" s="13" t="s">
        <v>81</v>
      </c>
      <c r="AW142" s="13" t="s">
        <v>34</v>
      </c>
      <c r="AX142" s="13" t="s">
        <v>71</v>
      </c>
      <c r="AY142" s="242" t="s">
        <v>144</v>
      </c>
    </row>
    <row r="143" s="2" customFormat="1">
      <c r="A143" s="39"/>
      <c r="B143" s="40"/>
      <c r="C143" s="213" t="s">
        <v>102</v>
      </c>
      <c r="D143" s="213" t="s">
        <v>147</v>
      </c>
      <c r="E143" s="214" t="s">
        <v>222</v>
      </c>
      <c r="F143" s="215" t="s">
        <v>223</v>
      </c>
      <c r="G143" s="216" t="s">
        <v>150</v>
      </c>
      <c r="H143" s="217">
        <v>23.5</v>
      </c>
      <c r="I143" s="218"/>
      <c r="J143" s="219">
        <f>ROUND(I143*H143,2)</f>
        <v>0</v>
      </c>
      <c r="K143" s="215" t="s">
        <v>19</v>
      </c>
      <c r="L143" s="45"/>
      <c r="M143" s="220" t="s">
        <v>19</v>
      </c>
      <c r="N143" s="221" t="s">
        <v>42</v>
      </c>
      <c r="O143" s="85"/>
      <c r="P143" s="222">
        <f>O143*H143</f>
        <v>0</v>
      </c>
      <c r="Q143" s="222">
        <v>0.01</v>
      </c>
      <c r="R143" s="222">
        <f>Q143*H143</f>
        <v>0.23500000000000001</v>
      </c>
      <c r="S143" s="222">
        <v>0</v>
      </c>
      <c r="T143" s="223">
        <f>S143*H143</f>
        <v>0</v>
      </c>
      <c r="U143" s="39"/>
      <c r="V143" s="39"/>
      <c r="W143" s="39"/>
      <c r="X143" s="39"/>
      <c r="Y143" s="39"/>
      <c r="Z143" s="39"/>
      <c r="AA143" s="39"/>
      <c r="AB143" s="39"/>
      <c r="AC143" s="39"/>
      <c r="AD143" s="39"/>
      <c r="AE143" s="39"/>
      <c r="AR143" s="224" t="s">
        <v>152</v>
      </c>
      <c r="AT143" s="224" t="s">
        <v>147</v>
      </c>
      <c r="AU143" s="224" t="s">
        <v>81</v>
      </c>
      <c r="AY143" s="18" t="s">
        <v>144</v>
      </c>
      <c r="BE143" s="225">
        <f>IF(N143="základní",J143,0)</f>
        <v>0</v>
      </c>
      <c r="BF143" s="225">
        <f>IF(N143="snížená",J143,0)</f>
        <v>0</v>
      </c>
      <c r="BG143" s="225">
        <f>IF(N143="zákl. přenesená",J143,0)</f>
        <v>0</v>
      </c>
      <c r="BH143" s="225">
        <f>IF(N143="sníž. přenesená",J143,0)</f>
        <v>0</v>
      </c>
      <c r="BI143" s="225">
        <f>IF(N143="nulová",J143,0)</f>
        <v>0</v>
      </c>
      <c r="BJ143" s="18" t="s">
        <v>79</v>
      </c>
      <c r="BK143" s="225">
        <f>ROUND(I143*H143,2)</f>
        <v>0</v>
      </c>
      <c r="BL143" s="18" t="s">
        <v>152</v>
      </c>
      <c r="BM143" s="224" t="s">
        <v>224</v>
      </c>
    </row>
    <row r="144" s="2" customFormat="1">
      <c r="A144" s="39"/>
      <c r="B144" s="40"/>
      <c r="C144" s="41"/>
      <c r="D144" s="226" t="s">
        <v>154</v>
      </c>
      <c r="E144" s="41"/>
      <c r="F144" s="227" t="s">
        <v>225</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154</v>
      </c>
      <c r="AU144" s="18" t="s">
        <v>81</v>
      </c>
    </row>
    <row r="145" s="2" customFormat="1">
      <c r="A145" s="39"/>
      <c r="B145" s="40"/>
      <c r="C145" s="41"/>
      <c r="D145" s="226" t="s">
        <v>156</v>
      </c>
      <c r="E145" s="41"/>
      <c r="F145" s="231" t="s">
        <v>226</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156</v>
      </c>
      <c r="AU145" s="18" t="s">
        <v>81</v>
      </c>
    </row>
    <row r="146" s="13" customFormat="1">
      <c r="A146" s="13"/>
      <c r="B146" s="232"/>
      <c r="C146" s="233"/>
      <c r="D146" s="226" t="s">
        <v>158</v>
      </c>
      <c r="E146" s="234" t="s">
        <v>19</v>
      </c>
      <c r="F146" s="235" t="s">
        <v>227</v>
      </c>
      <c r="G146" s="233"/>
      <c r="H146" s="236">
        <v>23.5</v>
      </c>
      <c r="I146" s="237"/>
      <c r="J146" s="233"/>
      <c r="K146" s="233"/>
      <c r="L146" s="238"/>
      <c r="M146" s="239"/>
      <c r="N146" s="240"/>
      <c r="O146" s="240"/>
      <c r="P146" s="240"/>
      <c r="Q146" s="240"/>
      <c r="R146" s="240"/>
      <c r="S146" s="240"/>
      <c r="T146" s="241"/>
      <c r="U146" s="13"/>
      <c r="V146" s="13"/>
      <c r="W146" s="13"/>
      <c r="X146" s="13"/>
      <c r="Y146" s="13"/>
      <c r="Z146" s="13"/>
      <c r="AA146" s="13"/>
      <c r="AB146" s="13"/>
      <c r="AC146" s="13"/>
      <c r="AD146" s="13"/>
      <c r="AE146" s="13"/>
      <c r="AT146" s="242" t="s">
        <v>158</v>
      </c>
      <c r="AU146" s="242" t="s">
        <v>81</v>
      </c>
      <c r="AV146" s="13" t="s">
        <v>81</v>
      </c>
      <c r="AW146" s="13" t="s">
        <v>34</v>
      </c>
      <c r="AX146" s="13" t="s">
        <v>71</v>
      </c>
      <c r="AY146" s="242" t="s">
        <v>144</v>
      </c>
    </row>
    <row r="147" s="2" customFormat="1" ht="16.5" customHeight="1">
      <c r="A147" s="39"/>
      <c r="B147" s="40"/>
      <c r="C147" s="213" t="s">
        <v>228</v>
      </c>
      <c r="D147" s="213" t="s">
        <v>147</v>
      </c>
      <c r="E147" s="214" t="s">
        <v>229</v>
      </c>
      <c r="F147" s="215" t="s">
        <v>230</v>
      </c>
      <c r="G147" s="216" t="s">
        <v>162</v>
      </c>
      <c r="H147" s="217">
        <v>21.315000000000001</v>
      </c>
      <c r="I147" s="218"/>
      <c r="J147" s="219">
        <f>ROUND(I147*H147,2)</f>
        <v>0</v>
      </c>
      <c r="K147" s="215" t="s">
        <v>151</v>
      </c>
      <c r="L147" s="45"/>
      <c r="M147" s="220" t="s">
        <v>19</v>
      </c>
      <c r="N147" s="221" t="s">
        <v>42</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152</v>
      </c>
      <c r="AT147" s="224" t="s">
        <v>147</v>
      </c>
      <c r="AU147" s="224" t="s">
        <v>81</v>
      </c>
      <c r="AY147" s="18" t="s">
        <v>144</v>
      </c>
      <c r="BE147" s="225">
        <f>IF(N147="základní",J147,0)</f>
        <v>0</v>
      </c>
      <c r="BF147" s="225">
        <f>IF(N147="snížená",J147,0)</f>
        <v>0</v>
      </c>
      <c r="BG147" s="225">
        <f>IF(N147="zákl. přenesená",J147,0)</f>
        <v>0</v>
      </c>
      <c r="BH147" s="225">
        <f>IF(N147="sníž. přenesená",J147,0)</f>
        <v>0</v>
      </c>
      <c r="BI147" s="225">
        <f>IF(N147="nulová",J147,0)</f>
        <v>0</v>
      </c>
      <c r="BJ147" s="18" t="s">
        <v>79</v>
      </c>
      <c r="BK147" s="225">
        <f>ROUND(I147*H147,2)</f>
        <v>0</v>
      </c>
      <c r="BL147" s="18" t="s">
        <v>152</v>
      </c>
      <c r="BM147" s="224" t="s">
        <v>231</v>
      </c>
    </row>
    <row r="148" s="2" customFormat="1">
      <c r="A148" s="39"/>
      <c r="B148" s="40"/>
      <c r="C148" s="41"/>
      <c r="D148" s="226" t="s">
        <v>154</v>
      </c>
      <c r="E148" s="41"/>
      <c r="F148" s="227" t="s">
        <v>232</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154</v>
      </c>
      <c r="AU148" s="18" t="s">
        <v>81</v>
      </c>
    </row>
    <row r="149" s="2" customFormat="1">
      <c r="A149" s="39"/>
      <c r="B149" s="40"/>
      <c r="C149" s="41"/>
      <c r="D149" s="226" t="s">
        <v>156</v>
      </c>
      <c r="E149" s="41"/>
      <c r="F149" s="231" t="s">
        <v>233</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156</v>
      </c>
      <c r="AU149" s="18" t="s">
        <v>81</v>
      </c>
    </row>
    <row r="150" s="2" customFormat="1">
      <c r="A150" s="39"/>
      <c r="B150" s="40"/>
      <c r="C150" s="41"/>
      <c r="D150" s="226" t="s">
        <v>234</v>
      </c>
      <c r="E150" s="41"/>
      <c r="F150" s="231" t="s">
        <v>235</v>
      </c>
      <c r="G150" s="41"/>
      <c r="H150" s="41"/>
      <c r="I150" s="228"/>
      <c r="J150" s="41"/>
      <c r="K150" s="41"/>
      <c r="L150" s="45"/>
      <c r="M150" s="229"/>
      <c r="N150" s="230"/>
      <c r="O150" s="85"/>
      <c r="P150" s="85"/>
      <c r="Q150" s="85"/>
      <c r="R150" s="85"/>
      <c r="S150" s="85"/>
      <c r="T150" s="86"/>
      <c r="U150" s="39"/>
      <c r="V150" s="39"/>
      <c r="W150" s="39"/>
      <c r="X150" s="39"/>
      <c r="Y150" s="39"/>
      <c r="Z150" s="39"/>
      <c r="AA150" s="39"/>
      <c r="AB150" s="39"/>
      <c r="AC150" s="39"/>
      <c r="AD150" s="39"/>
      <c r="AE150" s="39"/>
      <c r="AT150" s="18" t="s">
        <v>234</v>
      </c>
      <c r="AU150" s="18" t="s">
        <v>81</v>
      </c>
    </row>
    <row r="151" s="13" customFormat="1">
      <c r="A151" s="13"/>
      <c r="B151" s="232"/>
      <c r="C151" s="233"/>
      <c r="D151" s="226" t="s">
        <v>158</v>
      </c>
      <c r="E151" s="234" t="s">
        <v>19</v>
      </c>
      <c r="F151" s="235" t="s">
        <v>236</v>
      </c>
      <c r="G151" s="233"/>
      <c r="H151" s="236">
        <v>21.314999999999998</v>
      </c>
      <c r="I151" s="237"/>
      <c r="J151" s="233"/>
      <c r="K151" s="233"/>
      <c r="L151" s="238"/>
      <c r="M151" s="239"/>
      <c r="N151" s="240"/>
      <c r="O151" s="240"/>
      <c r="P151" s="240"/>
      <c r="Q151" s="240"/>
      <c r="R151" s="240"/>
      <c r="S151" s="240"/>
      <c r="T151" s="241"/>
      <c r="U151" s="13"/>
      <c r="V151" s="13"/>
      <c r="W151" s="13"/>
      <c r="X151" s="13"/>
      <c r="Y151" s="13"/>
      <c r="Z151" s="13"/>
      <c r="AA151" s="13"/>
      <c r="AB151" s="13"/>
      <c r="AC151" s="13"/>
      <c r="AD151" s="13"/>
      <c r="AE151" s="13"/>
      <c r="AT151" s="242" t="s">
        <v>158</v>
      </c>
      <c r="AU151" s="242" t="s">
        <v>81</v>
      </c>
      <c r="AV151" s="13" t="s">
        <v>81</v>
      </c>
      <c r="AW151" s="13" t="s">
        <v>34</v>
      </c>
      <c r="AX151" s="13" t="s">
        <v>71</v>
      </c>
      <c r="AY151" s="242" t="s">
        <v>144</v>
      </c>
    </row>
    <row r="152" s="2" customFormat="1">
      <c r="A152" s="39"/>
      <c r="B152" s="40"/>
      <c r="C152" s="213" t="s">
        <v>237</v>
      </c>
      <c r="D152" s="213" t="s">
        <v>147</v>
      </c>
      <c r="E152" s="214" t="s">
        <v>238</v>
      </c>
      <c r="F152" s="215" t="s">
        <v>239</v>
      </c>
      <c r="G152" s="216" t="s">
        <v>150</v>
      </c>
      <c r="H152" s="217">
        <v>23.5</v>
      </c>
      <c r="I152" s="218"/>
      <c r="J152" s="219">
        <f>ROUND(I152*H152,2)</f>
        <v>0</v>
      </c>
      <c r="K152" s="215" t="s">
        <v>151</v>
      </c>
      <c r="L152" s="45"/>
      <c r="M152" s="220" t="s">
        <v>19</v>
      </c>
      <c r="N152" s="221" t="s">
        <v>42</v>
      </c>
      <c r="O152" s="85"/>
      <c r="P152" s="222">
        <f>O152*H152</f>
        <v>0</v>
      </c>
      <c r="Q152" s="222">
        <v>0.20086999999999999</v>
      </c>
      <c r="R152" s="222">
        <f>Q152*H152</f>
        <v>4.7204449999999998</v>
      </c>
      <c r="S152" s="222">
        <v>0</v>
      </c>
      <c r="T152" s="223">
        <f>S152*H152</f>
        <v>0</v>
      </c>
      <c r="U152" s="39"/>
      <c r="V152" s="39"/>
      <c r="W152" s="39"/>
      <c r="X152" s="39"/>
      <c r="Y152" s="39"/>
      <c r="Z152" s="39"/>
      <c r="AA152" s="39"/>
      <c r="AB152" s="39"/>
      <c r="AC152" s="39"/>
      <c r="AD152" s="39"/>
      <c r="AE152" s="39"/>
      <c r="AR152" s="224" t="s">
        <v>152</v>
      </c>
      <c r="AT152" s="224" t="s">
        <v>147</v>
      </c>
      <c r="AU152" s="224" t="s">
        <v>81</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152</v>
      </c>
      <c r="BM152" s="224" t="s">
        <v>240</v>
      </c>
    </row>
    <row r="153" s="2" customFormat="1">
      <c r="A153" s="39"/>
      <c r="B153" s="40"/>
      <c r="C153" s="41"/>
      <c r="D153" s="226" t="s">
        <v>154</v>
      </c>
      <c r="E153" s="41"/>
      <c r="F153" s="227" t="s">
        <v>241</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154</v>
      </c>
      <c r="AU153" s="18" t="s">
        <v>81</v>
      </c>
    </row>
    <row r="154" s="2" customFormat="1">
      <c r="A154" s="39"/>
      <c r="B154" s="40"/>
      <c r="C154" s="41"/>
      <c r="D154" s="226" t="s">
        <v>156</v>
      </c>
      <c r="E154" s="41"/>
      <c r="F154" s="231" t="s">
        <v>242</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156</v>
      </c>
      <c r="AU154" s="18" t="s">
        <v>81</v>
      </c>
    </row>
    <row r="155" s="13" customFormat="1">
      <c r="A155" s="13"/>
      <c r="B155" s="232"/>
      <c r="C155" s="233"/>
      <c r="D155" s="226" t="s">
        <v>158</v>
      </c>
      <c r="E155" s="234" t="s">
        <v>19</v>
      </c>
      <c r="F155" s="235" t="s">
        <v>243</v>
      </c>
      <c r="G155" s="233"/>
      <c r="H155" s="236">
        <v>23.5</v>
      </c>
      <c r="I155" s="237"/>
      <c r="J155" s="233"/>
      <c r="K155" s="233"/>
      <c r="L155" s="238"/>
      <c r="M155" s="239"/>
      <c r="N155" s="240"/>
      <c r="O155" s="240"/>
      <c r="P155" s="240"/>
      <c r="Q155" s="240"/>
      <c r="R155" s="240"/>
      <c r="S155" s="240"/>
      <c r="T155" s="241"/>
      <c r="U155" s="13"/>
      <c r="V155" s="13"/>
      <c r="W155" s="13"/>
      <c r="X155" s="13"/>
      <c r="Y155" s="13"/>
      <c r="Z155" s="13"/>
      <c r="AA155" s="13"/>
      <c r="AB155" s="13"/>
      <c r="AC155" s="13"/>
      <c r="AD155" s="13"/>
      <c r="AE155" s="13"/>
      <c r="AT155" s="242" t="s">
        <v>158</v>
      </c>
      <c r="AU155" s="242" t="s">
        <v>81</v>
      </c>
      <c r="AV155" s="13" t="s">
        <v>81</v>
      </c>
      <c r="AW155" s="13" t="s">
        <v>34</v>
      </c>
      <c r="AX155" s="13" t="s">
        <v>71</v>
      </c>
      <c r="AY155" s="242" t="s">
        <v>144</v>
      </c>
    </row>
    <row r="156" s="12" customFormat="1" ht="22.8" customHeight="1">
      <c r="A156" s="12"/>
      <c r="B156" s="197"/>
      <c r="C156" s="198"/>
      <c r="D156" s="199" t="s">
        <v>70</v>
      </c>
      <c r="E156" s="211" t="s">
        <v>209</v>
      </c>
      <c r="F156" s="211" t="s">
        <v>244</v>
      </c>
      <c r="G156" s="198"/>
      <c r="H156" s="198"/>
      <c r="I156" s="201"/>
      <c r="J156" s="212">
        <f>BK156</f>
        <v>0</v>
      </c>
      <c r="K156" s="198"/>
      <c r="L156" s="203"/>
      <c r="M156" s="204"/>
      <c r="N156" s="205"/>
      <c r="O156" s="205"/>
      <c r="P156" s="206">
        <f>SUM(P157:P213)</f>
        <v>0</v>
      </c>
      <c r="Q156" s="205"/>
      <c r="R156" s="206">
        <f>SUM(R157:R213)</f>
        <v>2.1220110000000001</v>
      </c>
      <c r="S156" s="205"/>
      <c r="T156" s="207">
        <f>SUM(T157:T213)</f>
        <v>0.77915650000000003</v>
      </c>
      <c r="U156" s="12"/>
      <c r="V156" s="12"/>
      <c r="W156" s="12"/>
      <c r="X156" s="12"/>
      <c r="Y156" s="12"/>
      <c r="Z156" s="12"/>
      <c r="AA156" s="12"/>
      <c r="AB156" s="12"/>
      <c r="AC156" s="12"/>
      <c r="AD156" s="12"/>
      <c r="AE156" s="12"/>
      <c r="AR156" s="208" t="s">
        <v>79</v>
      </c>
      <c r="AT156" s="209" t="s">
        <v>70</v>
      </c>
      <c r="AU156" s="209" t="s">
        <v>79</v>
      </c>
      <c r="AY156" s="208" t="s">
        <v>144</v>
      </c>
      <c r="BK156" s="210">
        <f>SUM(BK157:BK213)</f>
        <v>0</v>
      </c>
    </row>
    <row r="157" s="2" customFormat="1">
      <c r="A157" s="39"/>
      <c r="B157" s="40"/>
      <c r="C157" s="213" t="s">
        <v>245</v>
      </c>
      <c r="D157" s="213" t="s">
        <v>147</v>
      </c>
      <c r="E157" s="214" t="s">
        <v>246</v>
      </c>
      <c r="F157" s="215" t="s">
        <v>247</v>
      </c>
      <c r="G157" s="216" t="s">
        <v>248</v>
      </c>
      <c r="H157" s="217">
        <v>1</v>
      </c>
      <c r="I157" s="218"/>
      <c r="J157" s="219">
        <f>ROUND(I157*H157,2)</f>
        <v>0</v>
      </c>
      <c r="K157" s="215" t="s">
        <v>19</v>
      </c>
      <c r="L157" s="45"/>
      <c r="M157" s="220" t="s">
        <v>19</v>
      </c>
      <c r="N157" s="221" t="s">
        <v>42</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152</v>
      </c>
      <c r="AT157" s="224" t="s">
        <v>147</v>
      </c>
      <c r="AU157" s="224" t="s">
        <v>81</v>
      </c>
      <c r="AY157" s="18" t="s">
        <v>144</v>
      </c>
      <c r="BE157" s="225">
        <f>IF(N157="základní",J157,0)</f>
        <v>0</v>
      </c>
      <c r="BF157" s="225">
        <f>IF(N157="snížená",J157,0)</f>
        <v>0</v>
      </c>
      <c r="BG157" s="225">
        <f>IF(N157="zákl. přenesená",J157,0)</f>
        <v>0</v>
      </c>
      <c r="BH157" s="225">
        <f>IF(N157="sníž. přenesená",J157,0)</f>
        <v>0</v>
      </c>
      <c r="BI157" s="225">
        <f>IF(N157="nulová",J157,0)</f>
        <v>0</v>
      </c>
      <c r="BJ157" s="18" t="s">
        <v>79</v>
      </c>
      <c r="BK157" s="225">
        <f>ROUND(I157*H157,2)</f>
        <v>0</v>
      </c>
      <c r="BL157" s="18" t="s">
        <v>152</v>
      </c>
      <c r="BM157" s="224" t="s">
        <v>249</v>
      </c>
    </row>
    <row r="158" s="2" customFormat="1">
      <c r="A158" s="39"/>
      <c r="B158" s="40"/>
      <c r="C158" s="41"/>
      <c r="D158" s="226" t="s">
        <v>154</v>
      </c>
      <c r="E158" s="41"/>
      <c r="F158" s="227" t="s">
        <v>247</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154</v>
      </c>
      <c r="AU158" s="18" t="s">
        <v>81</v>
      </c>
    </row>
    <row r="159" s="2" customFormat="1" ht="33" customHeight="1">
      <c r="A159" s="39"/>
      <c r="B159" s="40"/>
      <c r="C159" s="213" t="s">
        <v>8</v>
      </c>
      <c r="D159" s="213" t="s">
        <v>147</v>
      </c>
      <c r="E159" s="214" t="s">
        <v>250</v>
      </c>
      <c r="F159" s="215" t="s">
        <v>251</v>
      </c>
      <c r="G159" s="216" t="s">
        <v>150</v>
      </c>
      <c r="H159" s="217">
        <v>66</v>
      </c>
      <c r="I159" s="218"/>
      <c r="J159" s="219">
        <f>ROUND(I159*H159,2)</f>
        <v>0</v>
      </c>
      <c r="K159" s="215" t="s">
        <v>151</v>
      </c>
      <c r="L159" s="45"/>
      <c r="M159" s="220" t="s">
        <v>19</v>
      </c>
      <c r="N159" s="221" t="s">
        <v>42</v>
      </c>
      <c r="O159" s="85"/>
      <c r="P159" s="222">
        <f>O159*H159</f>
        <v>0</v>
      </c>
      <c r="Q159" s="222">
        <v>0</v>
      </c>
      <c r="R159" s="222">
        <f>Q159*H159</f>
        <v>0</v>
      </c>
      <c r="S159" s="222">
        <v>0</v>
      </c>
      <c r="T159" s="223">
        <f>S159*H159</f>
        <v>0</v>
      </c>
      <c r="U159" s="39"/>
      <c r="V159" s="39"/>
      <c r="W159" s="39"/>
      <c r="X159" s="39"/>
      <c r="Y159" s="39"/>
      <c r="Z159" s="39"/>
      <c r="AA159" s="39"/>
      <c r="AB159" s="39"/>
      <c r="AC159" s="39"/>
      <c r="AD159" s="39"/>
      <c r="AE159" s="39"/>
      <c r="AR159" s="224" t="s">
        <v>152</v>
      </c>
      <c r="AT159" s="224" t="s">
        <v>147</v>
      </c>
      <c r="AU159" s="224" t="s">
        <v>81</v>
      </c>
      <c r="AY159" s="18" t="s">
        <v>144</v>
      </c>
      <c r="BE159" s="225">
        <f>IF(N159="základní",J159,0)</f>
        <v>0</v>
      </c>
      <c r="BF159" s="225">
        <f>IF(N159="snížená",J159,0)</f>
        <v>0</v>
      </c>
      <c r="BG159" s="225">
        <f>IF(N159="zákl. přenesená",J159,0)</f>
        <v>0</v>
      </c>
      <c r="BH159" s="225">
        <f>IF(N159="sníž. přenesená",J159,0)</f>
        <v>0</v>
      </c>
      <c r="BI159" s="225">
        <f>IF(N159="nulová",J159,0)</f>
        <v>0</v>
      </c>
      <c r="BJ159" s="18" t="s">
        <v>79</v>
      </c>
      <c r="BK159" s="225">
        <f>ROUND(I159*H159,2)</f>
        <v>0</v>
      </c>
      <c r="BL159" s="18" t="s">
        <v>152</v>
      </c>
      <c r="BM159" s="224" t="s">
        <v>252</v>
      </c>
    </row>
    <row r="160" s="2" customFormat="1">
      <c r="A160" s="39"/>
      <c r="B160" s="40"/>
      <c r="C160" s="41"/>
      <c r="D160" s="226" t="s">
        <v>154</v>
      </c>
      <c r="E160" s="41"/>
      <c r="F160" s="227" t="s">
        <v>253</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154</v>
      </c>
      <c r="AU160" s="18" t="s">
        <v>81</v>
      </c>
    </row>
    <row r="161" s="2" customFormat="1">
      <c r="A161" s="39"/>
      <c r="B161" s="40"/>
      <c r="C161" s="41"/>
      <c r="D161" s="226" t="s">
        <v>156</v>
      </c>
      <c r="E161" s="41"/>
      <c r="F161" s="231" t="s">
        <v>254</v>
      </c>
      <c r="G161" s="41"/>
      <c r="H161" s="41"/>
      <c r="I161" s="228"/>
      <c r="J161" s="41"/>
      <c r="K161" s="41"/>
      <c r="L161" s="45"/>
      <c r="M161" s="229"/>
      <c r="N161" s="230"/>
      <c r="O161" s="85"/>
      <c r="P161" s="85"/>
      <c r="Q161" s="85"/>
      <c r="R161" s="85"/>
      <c r="S161" s="85"/>
      <c r="T161" s="86"/>
      <c r="U161" s="39"/>
      <c r="V161" s="39"/>
      <c r="W161" s="39"/>
      <c r="X161" s="39"/>
      <c r="Y161" s="39"/>
      <c r="Z161" s="39"/>
      <c r="AA161" s="39"/>
      <c r="AB161" s="39"/>
      <c r="AC161" s="39"/>
      <c r="AD161" s="39"/>
      <c r="AE161" s="39"/>
      <c r="AT161" s="18" t="s">
        <v>156</v>
      </c>
      <c r="AU161" s="18" t="s">
        <v>81</v>
      </c>
    </row>
    <row r="162" s="13" customFormat="1">
      <c r="A162" s="13"/>
      <c r="B162" s="232"/>
      <c r="C162" s="233"/>
      <c r="D162" s="226" t="s">
        <v>158</v>
      </c>
      <c r="E162" s="234" t="s">
        <v>19</v>
      </c>
      <c r="F162" s="235" t="s">
        <v>255</v>
      </c>
      <c r="G162" s="233"/>
      <c r="H162" s="236">
        <v>66</v>
      </c>
      <c r="I162" s="237"/>
      <c r="J162" s="233"/>
      <c r="K162" s="233"/>
      <c r="L162" s="238"/>
      <c r="M162" s="239"/>
      <c r="N162" s="240"/>
      <c r="O162" s="240"/>
      <c r="P162" s="240"/>
      <c r="Q162" s="240"/>
      <c r="R162" s="240"/>
      <c r="S162" s="240"/>
      <c r="T162" s="241"/>
      <c r="U162" s="13"/>
      <c r="V162" s="13"/>
      <c r="W162" s="13"/>
      <c r="X162" s="13"/>
      <c r="Y162" s="13"/>
      <c r="Z162" s="13"/>
      <c r="AA162" s="13"/>
      <c r="AB162" s="13"/>
      <c r="AC162" s="13"/>
      <c r="AD162" s="13"/>
      <c r="AE162" s="13"/>
      <c r="AT162" s="242" t="s">
        <v>158</v>
      </c>
      <c r="AU162" s="242" t="s">
        <v>81</v>
      </c>
      <c r="AV162" s="13" t="s">
        <v>81</v>
      </c>
      <c r="AW162" s="13" t="s">
        <v>34</v>
      </c>
      <c r="AX162" s="13" t="s">
        <v>71</v>
      </c>
      <c r="AY162" s="242" t="s">
        <v>144</v>
      </c>
    </row>
    <row r="163" s="2" customFormat="1" ht="33" customHeight="1">
      <c r="A163" s="39"/>
      <c r="B163" s="40"/>
      <c r="C163" s="213" t="s">
        <v>256</v>
      </c>
      <c r="D163" s="213" t="s">
        <v>147</v>
      </c>
      <c r="E163" s="214" t="s">
        <v>257</v>
      </c>
      <c r="F163" s="215" t="s">
        <v>258</v>
      </c>
      <c r="G163" s="216" t="s">
        <v>150</v>
      </c>
      <c r="H163" s="217">
        <v>15840</v>
      </c>
      <c r="I163" s="218"/>
      <c r="J163" s="219">
        <f>ROUND(I163*H163,2)</f>
        <v>0</v>
      </c>
      <c r="K163" s="215" t="s">
        <v>151</v>
      </c>
      <c r="L163" s="45"/>
      <c r="M163" s="220" t="s">
        <v>19</v>
      </c>
      <c r="N163" s="221" t="s">
        <v>42</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152</v>
      </c>
      <c r="AT163" s="224" t="s">
        <v>147</v>
      </c>
      <c r="AU163" s="224" t="s">
        <v>81</v>
      </c>
      <c r="AY163" s="18" t="s">
        <v>144</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152</v>
      </c>
      <c r="BM163" s="224" t="s">
        <v>259</v>
      </c>
    </row>
    <row r="164" s="2" customFormat="1">
      <c r="A164" s="39"/>
      <c r="B164" s="40"/>
      <c r="C164" s="41"/>
      <c r="D164" s="226" t="s">
        <v>154</v>
      </c>
      <c r="E164" s="41"/>
      <c r="F164" s="227" t="s">
        <v>260</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154</v>
      </c>
      <c r="AU164" s="18" t="s">
        <v>81</v>
      </c>
    </row>
    <row r="165" s="2" customFormat="1">
      <c r="A165" s="39"/>
      <c r="B165" s="40"/>
      <c r="C165" s="41"/>
      <c r="D165" s="226" t="s">
        <v>156</v>
      </c>
      <c r="E165" s="41"/>
      <c r="F165" s="231" t="s">
        <v>254</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156</v>
      </c>
      <c r="AU165" s="18" t="s">
        <v>81</v>
      </c>
    </row>
    <row r="166" s="13" customFormat="1">
      <c r="A166" s="13"/>
      <c r="B166" s="232"/>
      <c r="C166" s="233"/>
      <c r="D166" s="226" t="s">
        <v>158</v>
      </c>
      <c r="E166" s="233"/>
      <c r="F166" s="235" t="s">
        <v>261</v>
      </c>
      <c r="G166" s="233"/>
      <c r="H166" s="236">
        <v>15840</v>
      </c>
      <c r="I166" s="237"/>
      <c r="J166" s="233"/>
      <c r="K166" s="233"/>
      <c r="L166" s="238"/>
      <c r="M166" s="239"/>
      <c r="N166" s="240"/>
      <c r="O166" s="240"/>
      <c r="P166" s="240"/>
      <c r="Q166" s="240"/>
      <c r="R166" s="240"/>
      <c r="S166" s="240"/>
      <c r="T166" s="241"/>
      <c r="U166" s="13"/>
      <c r="V166" s="13"/>
      <c r="W166" s="13"/>
      <c r="X166" s="13"/>
      <c r="Y166" s="13"/>
      <c r="Z166" s="13"/>
      <c r="AA166" s="13"/>
      <c r="AB166" s="13"/>
      <c r="AC166" s="13"/>
      <c r="AD166" s="13"/>
      <c r="AE166" s="13"/>
      <c r="AT166" s="242" t="s">
        <v>158</v>
      </c>
      <c r="AU166" s="242" t="s">
        <v>81</v>
      </c>
      <c r="AV166" s="13" t="s">
        <v>81</v>
      </c>
      <c r="AW166" s="13" t="s">
        <v>4</v>
      </c>
      <c r="AX166" s="13" t="s">
        <v>79</v>
      </c>
      <c r="AY166" s="242" t="s">
        <v>144</v>
      </c>
    </row>
    <row r="167" s="2" customFormat="1" ht="33" customHeight="1">
      <c r="A167" s="39"/>
      <c r="B167" s="40"/>
      <c r="C167" s="213" t="s">
        <v>262</v>
      </c>
      <c r="D167" s="213" t="s">
        <v>147</v>
      </c>
      <c r="E167" s="214" t="s">
        <v>263</v>
      </c>
      <c r="F167" s="215" t="s">
        <v>264</v>
      </c>
      <c r="G167" s="216" t="s">
        <v>150</v>
      </c>
      <c r="H167" s="217">
        <v>66</v>
      </c>
      <c r="I167" s="218"/>
      <c r="J167" s="219">
        <f>ROUND(I167*H167,2)</f>
        <v>0</v>
      </c>
      <c r="K167" s="215" t="s">
        <v>151</v>
      </c>
      <c r="L167" s="45"/>
      <c r="M167" s="220" t="s">
        <v>19</v>
      </c>
      <c r="N167" s="221" t="s">
        <v>42</v>
      </c>
      <c r="O167" s="85"/>
      <c r="P167" s="222">
        <f>O167*H167</f>
        <v>0</v>
      </c>
      <c r="Q167" s="222">
        <v>0</v>
      </c>
      <c r="R167" s="222">
        <f>Q167*H167</f>
        <v>0</v>
      </c>
      <c r="S167" s="222">
        <v>0</v>
      </c>
      <c r="T167" s="223">
        <f>S167*H167</f>
        <v>0</v>
      </c>
      <c r="U167" s="39"/>
      <c r="V167" s="39"/>
      <c r="W167" s="39"/>
      <c r="X167" s="39"/>
      <c r="Y167" s="39"/>
      <c r="Z167" s="39"/>
      <c r="AA167" s="39"/>
      <c r="AB167" s="39"/>
      <c r="AC167" s="39"/>
      <c r="AD167" s="39"/>
      <c r="AE167" s="39"/>
      <c r="AR167" s="224" t="s">
        <v>152</v>
      </c>
      <c r="AT167" s="224" t="s">
        <v>147</v>
      </c>
      <c r="AU167" s="224" t="s">
        <v>81</v>
      </c>
      <c r="AY167" s="18" t="s">
        <v>144</v>
      </c>
      <c r="BE167" s="225">
        <f>IF(N167="základní",J167,0)</f>
        <v>0</v>
      </c>
      <c r="BF167" s="225">
        <f>IF(N167="snížená",J167,0)</f>
        <v>0</v>
      </c>
      <c r="BG167" s="225">
        <f>IF(N167="zákl. přenesená",J167,0)</f>
        <v>0</v>
      </c>
      <c r="BH167" s="225">
        <f>IF(N167="sníž. přenesená",J167,0)</f>
        <v>0</v>
      </c>
      <c r="BI167" s="225">
        <f>IF(N167="nulová",J167,0)</f>
        <v>0</v>
      </c>
      <c r="BJ167" s="18" t="s">
        <v>79</v>
      </c>
      <c r="BK167" s="225">
        <f>ROUND(I167*H167,2)</f>
        <v>0</v>
      </c>
      <c r="BL167" s="18" t="s">
        <v>152</v>
      </c>
      <c r="BM167" s="224" t="s">
        <v>265</v>
      </c>
    </row>
    <row r="168" s="2" customFormat="1">
      <c r="A168" s="39"/>
      <c r="B168" s="40"/>
      <c r="C168" s="41"/>
      <c r="D168" s="226" t="s">
        <v>154</v>
      </c>
      <c r="E168" s="41"/>
      <c r="F168" s="227" t="s">
        <v>266</v>
      </c>
      <c r="G168" s="41"/>
      <c r="H168" s="41"/>
      <c r="I168" s="228"/>
      <c r="J168" s="41"/>
      <c r="K168" s="41"/>
      <c r="L168" s="45"/>
      <c r="M168" s="229"/>
      <c r="N168" s="230"/>
      <c r="O168" s="85"/>
      <c r="P168" s="85"/>
      <c r="Q168" s="85"/>
      <c r="R168" s="85"/>
      <c r="S168" s="85"/>
      <c r="T168" s="86"/>
      <c r="U168" s="39"/>
      <c r="V168" s="39"/>
      <c r="W168" s="39"/>
      <c r="X168" s="39"/>
      <c r="Y168" s="39"/>
      <c r="Z168" s="39"/>
      <c r="AA168" s="39"/>
      <c r="AB168" s="39"/>
      <c r="AC168" s="39"/>
      <c r="AD168" s="39"/>
      <c r="AE168" s="39"/>
      <c r="AT168" s="18" t="s">
        <v>154</v>
      </c>
      <c r="AU168" s="18" t="s">
        <v>81</v>
      </c>
    </row>
    <row r="169" s="2" customFormat="1">
      <c r="A169" s="39"/>
      <c r="B169" s="40"/>
      <c r="C169" s="41"/>
      <c r="D169" s="226" t="s">
        <v>156</v>
      </c>
      <c r="E169" s="41"/>
      <c r="F169" s="231" t="s">
        <v>267</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156</v>
      </c>
      <c r="AU169" s="18" t="s">
        <v>81</v>
      </c>
    </row>
    <row r="170" s="2" customFormat="1" ht="33" customHeight="1">
      <c r="A170" s="39"/>
      <c r="B170" s="40"/>
      <c r="C170" s="213" t="s">
        <v>268</v>
      </c>
      <c r="D170" s="213" t="s">
        <v>147</v>
      </c>
      <c r="E170" s="214" t="s">
        <v>269</v>
      </c>
      <c r="F170" s="215" t="s">
        <v>270</v>
      </c>
      <c r="G170" s="216" t="s">
        <v>150</v>
      </c>
      <c r="H170" s="217">
        <v>71.049999999999997</v>
      </c>
      <c r="I170" s="218"/>
      <c r="J170" s="219">
        <f>ROUND(I170*H170,2)</f>
        <v>0</v>
      </c>
      <c r="K170" s="215" t="s">
        <v>151</v>
      </c>
      <c r="L170" s="45"/>
      <c r="M170" s="220" t="s">
        <v>19</v>
      </c>
      <c r="N170" s="221" t="s">
        <v>42</v>
      </c>
      <c r="O170" s="85"/>
      <c r="P170" s="222">
        <f>O170*H170</f>
        <v>0</v>
      </c>
      <c r="Q170" s="222">
        <v>0.00012999999999999999</v>
      </c>
      <c r="R170" s="222">
        <f>Q170*H170</f>
        <v>0.0092364999999999982</v>
      </c>
      <c r="S170" s="222">
        <v>0</v>
      </c>
      <c r="T170" s="223">
        <f>S170*H170</f>
        <v>0</v>
      </c>
      <c r="U170" s="39"/>
      <c r="V170" s="39"/>
      <c r="W170" s="39"/>
      <c r="X170" s="39"/>
      <c r="Y170" s="39"/>
      <c r="Z170" s="39"/>
      <c r="AA170" s="39"/>
      <c r="AB170" s="39"/>
      <c r="AC170" s="39"/>
      <c r="AD170" s="39"/>
      <c r="AE170" s="39"/>
      <c r="AR170" s="224" t="s">
        <v>152</v>
      </c>
      <c r="AT170" s="224" t="s">
        <v>147</v>
      </c>
      <c r="AU170" s="224" t="s">
        <v>81</v>
      </c>
      <c r="AY170" s="18" t="s">
        <v>144</v>
      </c>
      <c r="BE170" s="225">
        <f>IF(N170="základní",J170,0)</f>
        <v>0</v>
      </c>
      <c r="BF170" s="225">
        <f>IF(N170="snížená",J170,0)</f>
        <v>0</v>
      </c>
      <c r="BG170" s="225">
        <f>IF(N170="zákl. přenesená",J170,0)</f>
        <v>0</v>
      </c>
      <c r="BH170" s="225">
        <f>IF(N170="sníž. přenesená",J170,0)</f>
        <v>0</v>
      </c>
      <c r="BI170" s="225">
        <f>IF(N170="nulová",J170,0)</f>
        <v>0</v>
      </c>
      <c r="BJ170" s="18" t="s">
        <v>79</v>
      </c>
      <c r="BK170" s="225">
        <f>ROUND(I170*H170,2)</f>
        <v>0</v>
      </c>
      <c r="BL170" s="18" t="s">
        <v>152</v>
      </c>
      <c r="BM170" s="224" t="s">
        <v>271</v>
      </c>
    </row>
    <row r="171" s="2" customFormat="1">
      <c r="A171" s="39"/>
      <c r="B171" s="40"/>
      <c r="C171" s="41"/>
      <c r="D171" s="226" t="s">
        <v>154</v>
      </c>
      <c r="E171" s="41"/>
      <c r="F171" s="227" t="s">
        <v>272</v>
      </c>
      <c r="G171" s="41"/>
      <c r="H171" s="41"/>
      <c r="I171" s="228"/>
      <c r="J171" s="41"/>
      <c r="K171" s="41"/>
      <c r="L171" s="45"/>
      <c r="M171" s="229"/>
      <c r="N171" s="230"/>
      <c r="O171" s="85"/>
      <c r="P171" s="85"/>
      <c r="Q171" s="85"/>
      <c r="R171" s="85"/>
      <c r="S171" s="85"/>
      <c r="T171" s="86"/>
      <c r="U171" s="39"/>
      <c r="V171" s="39"/>
      <c r="W171" s="39"/>
      <c r="X171" s="39"/>
      <c r="Y171" s="39"/>
      <c r="Z171" s="39"/>
      <c r="AA171" s="39"/>
      <c r="AB171" s="39"/>
      <c r="AC171" s="39"/>
      <c r="AD171" s="39"/>
      <c r="AE171" s="39"/>
      <c r="AT171" s="18" t="s">
        <v>154</v>
      </c>
      <c r="AU171" s="18" t="s">
        <v>81</v>
      </c>
    </row>
    <row r="172" s="2" customFormat="1">
      <c r="A172" s="39"/>
      <c r="B172" s="40"/>
      <c r="C172" s="41"/>
      <c r="D172" s="226" t="s">
        <v>156</v>
      </c>
      <c r="E172" s="41"/>
      <c r="F172" s="231" t="s">
        <v>273</v>
      </c>
      <c r="G172" s="41"/>
      <c r="H172" s="41"/>
      <c r="I172" s="228"/>
      <c r="J172" s="41"/>
      <c r="K172" s="41"/>
      <c r="L172" s="45"/>
      <c r="M172" s="229"/>
      <c r="N172" s="230"/>
      <c r="O172" s="85"/>
      <c r="P172" s="85"/>
      <c r="Q172" s="85"/>
      <c r="R172" s="85"/>
      <c r="S172" s="85"/>
      <c r="T172" s="86"/>
      <c r="U172" s="39"/>
      <c r="V172" s="39"/>
      <c r="W172" s="39"/>
      <c r="X172" s="39"/>
      <c r="Y172" s="39"/>
      <c r="Z172" s="39"/>
      <c r="AA172" s="39"/>
      <c r="AB172" s="39"/>
      <c r="AC172" s="39"/>
      <c r="AD172" s="39"/>
      <c r="AE172" s="39"/>
      <c r="AT172" s="18" t="s">
        <v>156</v>
      </c>
      <c r="AU172" s="18" t="s">
        <v>81</v>
      </c>
    </row>
    <row r="173" s="13" customFormat="1">
      <c r="A173" s="13"/>
      <c r="B173" s="232"/>
      <c r="C173" s="233"/>
      <c r="D173" s="226" t="s">
        <v>158</v>
      </c>
      <c r="E173" s="234" t="s">
        <v>19</v>
      </c>
      <c r="F173" s="235" t="s">
        <v>274</v>
      </c>
      <c r="G173" s="233"/>
      <c r="H173" s="236">
        <v>71.049999999999997</v>
      </c>
      <c r="I173" s="237"/>
      <c r="J173" s="233"/>
      <c r="K173" s="233"/>
      <c r="L173" s="238"/>
      <c r="M173" s="239"/>
      <c r="N173" s="240"/>
      <c r="O173" s="240"/>
      <c r="P173" s="240"/>
      <c r="Q173" s="240"/>
      <c r="R173" s="240"/>
      <c r="S173" s="240"/>
      <c r="T173" s="241"/>
      <c r="U173" s="13"/>
      <c r="V173" s="13"/>
      <c r="W173" s="13"/>
      <c r="X173" s="13"/>
      <c r="Y173" s="13"/>
      <c r="Z173" s="13"/>
      <c r="AA173" s="13"/>
      <c r="AB173" s="13"/>
      <c r="AC173" s="13"/>
      <c r="AD173" s="13"/>
      <c r="AE173" s="13"/>
      <c r="AT173" s="242" t="s">
        <v>158</v>
      </c>
      <c r="AU173" s="242" t="s">
        <v>81</v>
      </c>
      <c r="AV173" s="13" t="s">
        <v>81</v>
      </c>
      <c r="AW173" s="13" t="s">
        <v>34</v>
      </c>
      <c r="AX173" s="13" t="s">
        <v>71</v>
      </c>
      <c r="AY173" s="242" t="s">
        <v>144</v>
      </c>
    </row>
    <row r="174" s="2" customFormat="1" ht="33" customHeight="1">
      <c r="A174" s="39"/>
      <c r="B174" s="40"/>
      <c r="C174" s="213" t="s">
        <v>275</v>
      </c>
      <c r="D174" s="213" t="s">
        <v>147</v>
      </c>
      <c r="E174" s="214" t="s">
        <v>276</v>
      </c>
      <c r="F174" s="215" t="s">
        <v>277</v>
      </c>
      <c r="G174" s="216" t="s">
        <v>150</v>
      </c>
      <c r="H174" s="217">
        <v>71.049999999999997</v>
      </c>
      <c r="I174" s="218"/>
      <c r="J174" s="219">
        <f>ROUND(I174*H174,2)</f>
        <v>0</v>
      </c>
      <c r="K174" s="215" t="s">
        <v>151</v>
      </c>
      <c r="L174" s="45"/>
      <c r="M174" s="220" t="s">
        <v>19</v>
      </c>
      <c r="N174" s="221" t="s">
        <v>42</v>
      </c>
      <c r="O174" s="85"/>
      <c r="P174" s="222">
        <f>O174*H174</f>
        <v>0</v>
      </c>
      <c r="Q174" s="222">
        <v>0.00021000000000000001</v>
      </c>
      <c r="R174" s="222">
        <f>Q174*H174</f>
        <v>0.0149205</v>
      </c>
      <c r="S174" s="222">
        <v>0</v>
      </c>
      <c r="T174" s="223">
        <f>S174*H174</f>
        <v>0</v>
      </c>
      <c r="U174" s="39"/>
      <c r="V174" s="39"/>
      <c r="W174" s="39"/>
      <c r="X174" s="39"/>
      <c r="Y174" s="39"/>
      <c r="Z174" s="39"/>
      <c r="AA174" s="39"/>
      <c r="AB174" s="39"/>
      <c r="AC174" s="39"/>
      <c r="AD174" s="39"/>
      <c r="AE174" s="39"/>
      <c r="AR174" s="224" t="s">
        <v>152</v>
      </c>
      <c r="AT174" s="224" t="s">
        <v>147</v>
      </c>
      <c r="AU174" s="224" t="s">
        <v>81</v>
      </c>
      <c r="AY174" s="18" t="s">
        <v>144</v>
      </c>
      <c r="BE174" s="225">
        <f>IF(N174="základní",J174,0)</f>
        <v>0</v>
      </c>
      <c r="BF174" s="225">
        <f>IF(N174="snížená",J174,0)</f>
        <v>0</v>
      </c>
      <c r="BG174" s="225">
        <f>IF(N174="zákl. přenesená",J174,0)</f>
        <v>0</v>
      </c>
      <c r="BH174" s="225">
        <f>IF(N174="sníž. přenesená",J174,0)</f>
        <v>0</v>
      </c>
      <c r="BI174" s="225">
        <f>IF(N174="nulová",J174,0)</f>
        <v>0</v>
      </c>
      <c r="BJ174" s="18" t="s">
        <v>79</v>
      </c>
      <c r="BK174" s="225">
        <f>ROUND(I174*H174,2)</f>
        <v>0</v>
      </c>
      <c r="BL174" s="18" t="s">
        <v>152</v>
      </c>
      <c r="BM174" s="224" t="s">
        <v>278</v>
      </c>
    </row>
    <row r="175" s="2" customFormat="1">
      <c r="A175" s="39"/>
      <c r="B175" s="40"/>
      <c r="C175" s="41"/>
      <c r="D175" s="226" t="s">
        <v>154</v>
      </c>
      <c r="E175" s="41"/>
      <c r="F175" s="227" t="s">
        <v>279</v>
      </c>
      <c r="G175" s="41"/>
      <c r="H175" s="41"/>
      <c r="I175" s="228"/>
      <c r="J175" s="41"/>
      <c r="K175" s="41"/>
      <c r="L175" s="45"/>
      <c r="M175" s="229"/>
      <c r="N175" s="230"/>
      <c r="O175" s="85"/>
      <c r="P175" s="85"/>
      <c r="Q175" s="85"/>
      <c r="R175" s="85"/>
      <c r="S175" s="85"/>
      <c r="T175" s="86"/>
      <c r="U175" s="39"/>
      <c r="V175" s="39"/>
      <c r="W175" s="39"/>
      <c r="X175" s="39"/>
      <c r="Y175" s="39"/>
      <c r="Z175" s="39"/>
      <c r="AA175" s="39"/>
      <c r="AB175" s="39"/>
      <c r="AC175" s="39"/>
      <c r="AD175" s="39"/>
      <c r="AE175" s="39"/>
      <c r="AT175" s="18" t="s">
        <v>154</v>
      </c>
      <c r="AU175" s="18" t="s">
        <v>81</v>
      </c>
    </row>
    <row r="176" s="2" customFormat="1">
      <c r="A176" s="39"/>
      <c r="B176" s="40"/>
      <c r="C176" s="41"/>
      <c r="D176" s="226" t="s">
        <v>156</v>
      </c>
      <c r="E176" s="41"/>
      <c r="F176" s="231" t="s">
        <v>273</v>
      </c>
      <c r="G176" s="41"/>
      <c r="H176" s="41"/>
      <c r="I176" s="228"/>
      <c r="J176" s="41"/>
      <c r="K176" s="41"/>
      <c r="L176" s="45"/>
      <c r="M176" s="229"/>
      <c r="N176" s="230"/>
      <c r="O176" s="85"/>
      <c r="P176" s="85"/>
      <c r="Q176" s="85"/>
      <c r="R176" s="85"/>
      <c r="S176" s="85"/>
      <c r="T176" s="86"/>
      <c r="U176" s="39"/>
      <c r="V176" s="39"/>
      <c r="W176" s="39"/>
      <c r="X176" s="39"/>
      <c r="Y176" s="39"/>
      <c r="Z176" s="39"/>
      <c r="AA176" s="39"/>
      <c r="AB176" s="39"/>
      <c r="AC176" s="39"/>
      <c r="AD176" s="39"/>
      <c r="AE176" s="39"/>
      <c r="AT176" s="18" t="s">
        <v>156</v>
      </c>
      <c r="AU176" s="18" t="s">
        <v>81</v>
      </c>
    </row>
    <row r="177" s="13" customFormat="1">
      <c r="A177" s="13"/>
      <c r="B177" s="232"/>
      <c r="C177" s="233"/>
      <c r="D177" s="226" t="s">
        <v>158</v>
      </c>
      <c r="E177" s="234" t="s">
        <v>19</v>
      </c>
      <c r="F177" s="235" t="s">
        <v>274</v>
      </c>
      <c r="G177" s="233"/>
      <c r="H177" s="236">
        <v>71.049999999999997</v>
      </c>
      <c r="I177" s="237"/>
      <c r="J177" s="233"/>
      <c r="K177" s="233"/>
      <c r="L177" s="238"/>
      <c r="M177" s="239"/>
      <c r="N177" s="240"/>
      <c r="O177" s="240"/>
      <c r="P177" s="240"/>
      <c r="Q177" s="240"/>
      <c r="R177" s="240"/>
      <c r="S177" s="240"/>
      <c r="T177" s="241"/>
      <c r="U177" s="13"/>
      <c r="V177" s="13"/>
      <c r="W177" s="13"/>
      <c r="X177" s="13"/>
      <c r="Y177" s="13"/>
      <c r="Z177" s="13"/>
      <c r="AA177" s="13"/>
      <c r="AB177" s="13"/>
      <c r="AC177" s="13"/>
      <c r="AD177" s="13"/>
      <c r="AE177" s="13"/>
      <c r="AT177" s="242" t="s">
        <v>158</v>
      </c>
      <c r="AU177" s="242" t="s">
        <v>81</v>
      </c>
      <c r="AV177" s="13" t="s">
        <v>81</v>
      </c>
      <c r="AW177" s="13" t="s">
        <v>34</v>
      </c>
      <c r="AX177" s="13" t="s">
        <v>71</v>
      </c>
      <c r="AY177" s="242" t="s">
        <v>144</v>
      </c>
    </row>
    <row r="178" s="2" customFormat="1">
      <c r="A178" s="39"/>
      <c r="B178" s="40"/>
      <c r="C178" s="213" t="s">
        <v>280</v>
      </c>
      <c r="D178" s="213" t="s">
        <v>147</v>
      </c>
      <c r="E178" s="214" t="s">
        <v>281</v>
      </c>
      <c r="F178" s="215" t="s">
        <v>282</v>
      </c>
      <c r="G178" s="216" t="s">
        <v>248</v>
      </c>
      <c r="H178" s="217">
        <v>1</v>
      </c>
      <c r="I178" s="218"/>
      <c r="J178" s="219">
        <f>ROUND(I178*H178,2)</f>
        <v>0</v>
      </c>
      <c r="K178" s="215" t="s">
        <v>19</v>
      </c>
      <c r="L178" s="45"/>
      <c r="M178" s="220" t="s">
        <v>19</v>
      </c>
      <c r="N178" s="221" t="s">
        <v>42</v>
      </c>
      <c r="O178" s="85"/>
      <c r="P178" s="222">
        <f>O178*H178</f>
        <v>0</v>
      </c>
      <c r="Q178" s="222">
        <v>1.421</v>
      </c>
      <c r="R178" s="222">
        <f>Q178*H178</f>
        <v>1.421</v>
      </c>
      <c r="S178" s="222">
        <v>0</v>
      </c>
      <c r="T178" s="223">
        <f>S178*H178</f>
        <v>0</v>
      </c>
      <c r="U178" s="39"/>
      <c r="V178" s="39"/>
      <c r="W178" s="39"/>
      <c r="X178" s="39"/>
      <c r="Y178" s="39"/>
      <c r="Z178" s="39"/>
      <c r="AA178" s="39"/>
      <c r="AB178" s="39"/>
      <c r="AC178" s="39"/>
      <c r="AD178" s="39"/>
      <c r="AE178" s="39"/>
      <c r="AR178" s="224" t="s">
        <v>152</v>
      </c>
      <c r="AT178" s="224" t="s">
        <v>147</v>
      </c>
      <c r="AU178" s="224" t="s">
        <v>81</v>
      </c>
      <c r="AY178" s="18" t="s">
        <v>144</v>
      </c>
      <c r="BE178" s="225">
        <f>IF(N178="základní",J178,0)</f>
        <v>0</v>
      </c>
      <c r="BF178" s="225">
        <f>IF(N178="snížená",J178,0)</f>
        <v>0</v>
      </c>
      <c r="BG178" s="225">
        <f>IF(N178="zákl. přenesená",J178,0)</f>
        <v>0</v>
      </c>
      <c r="BH178" s="225">
        <f>IF(N178="sníž. přenesená",J178,0)</f>
        <v>0</v>
      </c>
      <c r="BI178" s="225">
        <f>IF(N178="nulová",J178,0)</f>
        <v>0</v>
      </c>
      <c r="BJ178" s="18" t="s">
        <v>79</v>
      </c>
      <c r="BK178" s="225">
        <f>ROUND(I178*H178,2)</f>
        <v>0</v>
      </c>
      <c r="BL178" s="18" t="s">
        <v>152</v>
      </c>
      <c r="BM178" s="224" t="s">
        <v>283</v>
      </c>
    </row>
    <row r="179" s="2" customFormat="1">
      <c r="A179" s="39"/>
      <c r="B179" s="40"/>
      <c r="C179" s="41"/>
      <c r="D179" s="226" t="s">
        <v>154</v>
      </c>
      <c r="E179" s="41"/>
      <c r="F179" s="227" t="s">
        <v>282</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154</v>
      </c>
      <c r="AU179" s="18" t="s">
        <v>81</v>
      </c>
    </row>
    <row r="180" s="2" customFormat="1" ht="33" customHeight="1">
      <c r="A180" s="39"/>
      <c r="B180" s="40"/>
      <c r="C180" s="213" t="s">
        <v>7</v>
      </c>
      <c r="D180" s="213" t="s">
        <v>147</v>
      </c>
      <c r="E180" s="214" t="s">
        <v>284</v>
      </c>
      <c r="F180" s="215" t="s">
        <v>285</v>
      </c>
      <c r="G180" s="216" t="s">
        <v>248</v>
      </c>
      <c r="H180" s="217">
        <v>1</v>
      </c>
      <c r="I180" s="218"/>
      <c r="J180" s="219">
        <f>ROUND(I180*H180,2)</f>
        <v>0</v>
      </c>
      <c r="K180" s="215" t="s">
        <v>19</v>
      </c>
      <c r="L180" s="45"/>
      <c r="M180" s="220" t="s">
        <v>19</v>
      </c>
      <c r="N180" s="221" t="s">
        <v>42</v>
      </c>
      <c r="O180" s="85"/>
      <c r="P180" s="222">
        <f>O180*H180</f>
        <v>0</v>
      </c>
      <c r="Q180" s="222">
        <v>0</v>
      </c>
      <c r="R180" s="222">
        <f>Q180*H180</f>
        <v>0</v>
      </c>
      <c r="S180" s="222">
        <v>0</v>
      </c>
      <c r="T180" s="223">
        <f>S180*H180</f>
        <v>0</v>
      </c>
      <c r="U180" s="39"/>
      <c r="V180" s="39"/>
      <c r="W180" s="39"/>
      <c r="X180" s="39"/>
      <c r="Y180" s="39"/>
      <c r="Z180" s="39"/>
      <c r="AA180" s="39"/>
      <c r="AB180" s="39"/>
      <c r="AC180" s="39"/>
      <c r="AD180" s="39"/>
      <c r="AE180" s="39"/>
      <c r="AR180" s="224" t="s">
        <v>152</v>
      </c>
      <c r="AT180" s="224" t="s">
        <v>147</v>
      </c>
      <c r="AU180" s="224" t="s">
        <v>81</v>
      </c>
      <c r="AY180" s="18" t="s">
        <v>144</v>
      </c>
      <c r="BE180" s="225">
        <f>IF(N180="základní",J180,0)</f>
        <v>0</v>
      </c>
      <c r="BF180" s="225">
        <f>IF(N180="snížená",J180,0)</f>
        <v>0</v>
      </c>
      <c r="BG180" s="225">
        <f>IF(N180="zákl. přenesená",J180,0)</f>
        <v>0</v>
      </c>
      <c r="BH180" s="225">
        <f>IF(N180="sníž. přenesená",J180,0)</f>
        <v>0</v>
      </c>
      <c r="BI180" s="225">
        <f>IF(N180="nulová",J180,0)</f>
        <v>0</v>
      </c>
      <c r="BJ180" s="18" t="s">
        <v>79</v>
      </c>
      <c r="BK180" s="225">
        <f>ROUND(I180*H180,2)</f>
        <v>0</v>
      </c>
      <c r="BL180" s="18" t="s">
        <v>152</v>
      </c>
      <c r="BM180" s="224" t="s">
        <v>286</v>
      </c>
    </row>
    <row r="181" s="2" customFormat="1">
      <c r="A181" s="39"/>
      <c r="B181" s="40"/>
      <c r="C181" s="41"/>
      <c r="D181" s="226" t="s">
        <v>154</v>
      </c>
      <c r="E181" s="41"/>
      <c r="F181" s="227" t="s">
        <v>285</v>
      </c>
      <c r="G181" s="41"/>
      <c r="H181" s="41"/>
      <c r="I181" s="228"/>
      <c r="J181" s="41"/>
      <c r="K181" s="41"/>
      <c r="L181" s="45"/>
      <c r="M181" s="229"/>
      <c r="N181" s="230"/>
      <c r="O181" s="85"/>
      <c r="P181" s="85"/>
      <c r="Q181" s="85"/>
      <c r="R181" s="85"/>
      <c r="S181" s="85"/>
      <c r="T181" s="86"/>
      <c r="U181" s="39"/>
      <c r="V181" s="39"/>
      <c r="W181" s="39"/>
      <c r="X181" s="39"/>
      <c r="Y181" s="39"/>
      <c r="Z181" s="39"/>
      <c r="AA181" s="39"/>
      <c r="AB181" s="39"/>
      <c r="AC181" s="39"/>
      <c r="AD181" s="39"/>
      <c r="AE181" s="39"/>
      <c r="AT181" s="18" t="s">
        <v>154</v>
      </c>
      <c r="AU181" s="18" t="s">
        <v>81</v>
      </c>
    </row>
    <row r="182" s="2" customFormat="1" ht="16.5" customHeight="1">
      <c r="A182" s="39"/>
      <c r="B182" s="40"/>
      <c r="C182" s="213" t="s">
        <v>287</v>
      </c>
      <c r="D182" s="213" t="s">
        <v>147</v>
      </c>
      <c r="E182" s="214" t="s">
        <v>288</v>
      </c>
      <c r="F182" s="215" t="s">
        <v>289</v>
      </c>
      <c r="G182" s="216" t="s">
        <v>150</v>
      </c>
      <c r="H182" s="217">
        <v>165.59999999999999</v>
      </c>
      <c r="I182" s="218"/>
      <c r="J182" s="219">
        <f>ROUND(I182*H182,2)</f>
        <v>0</v>
      </c>
      <c r="K182" s="215" t="s">
        <v>151</v>
      </c>
      <c r="L182" s="45"/>
      <c r="M182" s="220" t="s">
        <v>19</v>
      </c>
      <c r="N182" s="221" t="s">
        <v>42</v>
      </c>
      <c r="O182" s="85"/>
      <c r="P182" s="222">
        <f>O182*H182</f>
        <v>0</v>
      </c>
      <c r="Q182" s="222">
        <v>0</v>
      </c>
      <c r="R182" s="222">
        <f>Q182*H182</f>
        <v>0</v>
      </c>
      <c r="S182" s="222">
        <v>0</v>
      </c>
      <c r="T182" s="223">
        <f>S182*H182</f>
        <v>0</v>
      </c>
      <c r="U182" s="39"/>
      <c r="V182" s="39"/>
      <c r="W182" s="39"/>
      <c r="X182" s="39"/>
      <c r="Y182" s="39"/>
      <c r="Z182" s="39"/>
      <c r="AA182" s="39"/>
      <c r="AB182" s="39"/>
      <c r="AC182" s="39"/>
      <c r="AD182" s="39"/>
      <c r="AE182" s="39"/>
      <c r="AR182" s="224" t="s">
        <v>152</v>
      </c>
      <c r="AT182" s="224" t="s">
        <v>147</v>
      </c>
      <c r="AU182" s="224" t="s">
        <v>81</v>
      </c>
      <c r="AY182" s="18" t="s">
        <v>144</v>
      </c>
      <c r="BE182" s="225">
        <f>IF(N182="základní",J182,0)</f>
        <v>0</v>
      </c>
      <c r="BF182" s="225">
        <f>IF(N182="snížená",J182,0)</f>
        <v>0</v>
      </c>
      <c r="BG182" s="225">
        <f>IF(N182="zákl. přenesená",J182,0)</f>
        <v>0</v>
      </c>
      <c r="BH182" s="225">
        <f>IF(N182="sníž. přenesená",J182,0)</f>
        <v>0</v>
      </c>
      <c r="BI182" s="225">
        <f>IF(N182="nulová",J182,0)</f>
        <v>0</v>
      </c>
      <c r="BJ182" s="18" t="s">
        <v>79</v>
      </c>
      <c r="BK182" s="225">
        <f>ROUND(I182*H182,2)</f>
        <v>0</v>
      </c>
      <c r="BL182" s="18" t="s">
        <v>152</v>
      </c>
      <c r="BM182" s="224" t="s">
        <v>290</v>
      </c>
    </row>
    <row r="183" s="2" customFormat="1">
      <c r="A183" s="39"/>
      <c r="B183" s="40"/>
      <c r="C183" s="41"/>
      <c r="D183" s="226" t="s">
        <v>154</v>
      </c>
      <c r="E183" s="41"/>
      <c r="F183" s="227" t="s">
        <v>291</v>
      </c>
      <c r="G183" s="41"/>
      <c r="H183" s="41"/>
      <c r="I183" s="228"/>
      <c r="J183" s="41"/>
      <c r="K183" s="41"/>
      <c r="L183" s="45"/>
      <c r="M183" s="229"/>
      <c r="N183" s="230"/>
      <c r="O183" s="85"/>
      <c r="P183" s="85"/>
      <c r="Q183" s="85"/>
      <c r="R183" s="85"/>
      <c r="S183" s="85"/>
      <c r="T183" s="86"/>
      <c r="U183" s="39"/>
      <c r="V183" s="39"/>
      <c r="W183" s="39"/>
      <c r="X183" s="39"/>
      <c r="Y183" s="39"/>
      <c r="Z183" s="39"/>
      <c r="AA183" s="39"/>
      <c r="AB183" s="39"/>
      <c r="AC183" s="39"/>
      <c r="AD183" s="39"/>
      <c r="AE183" s="39"/>
      <c r="AT183" s="18" t="s">
        <v>154</v>
      </c>
      <c r="AU183" s="18" t="s">
        <v>81</v>
      </c>
    </row>
    <row r="184" s="2" customFormat="1">
      <c r="A184" s="39"/>
      <c r="B184" s="40"/>
      <c r="C184" s="41"/>
      <c r="D184" s="226" t="s">
        <v>156</v>
      </c>
      <c r="E184" s="41"/>
      <c r="F184" s="231" t="s">
        <v>292</v>
      </c>
      <c r="G184" s="41"/>
      <c r="H184" s="41"/>
      <c r="I184" s="228"/>
      <c r="J184" s="41"/>
      <c r="K184" s="41"/>
      <c r="L184" s="45"/>
      <c r="M184" s="229"/>
      <c r="N184" s="230"/>
      <c r="O184" s="85"/>
      <c r="P184" s="85"/>
      <c r="Q184" s="85"/>
      <c r="R184" s="85"/>
      <c r="S184" s="85"/>
      <c r="T184" s="86"/>
      <c r="U184" s="39"/>
      <c r="V184" s="39"/>
      <c r="W184" s="39"/>
      <c r="X184" s="39"/>
      <c r="Y184" s="39"/>
      <c r="Z184" s="39"/>
      <c r="AA184" s="39"/>
      <c r="AB184" s="39"/>
      <c r="AC184" s="39"/>
      <c r="AD184" s="39"/>
      <c r="AE184" s="39"/>
      <c r="AT184" s="18" t="s">
        <v>156</v>
      </c>
      <c r="AU184" s="18" t="s">
        <v>81</v>
      </c>
    </row>
    <row r="185" s="13" customFormat="1">
      <c r="A185" s="13"/>
      <c r="B185" s="232"/>
      <c r="C185" s="233"/>
      <c r="D185" s="226" t="s">
        <v>158</v>
      </c>
      <c r="E185" s="234" t="s">
        <v>19</v>
      </c>
      <c r="F185" s="235" t="s">
        <v>293</v>
      </c>
      <c r="G185" s="233"/>
      <c r="H185" s="236">
        <v>142.09999999999999</v>
      </c>
      <c r="I185" s="237"/>
      <c r="J185" s="233"/>
      <c r="K185" s="233"/>
      <c r="L185" s="238"/>
      <c r="M185" s="239"/>
      <c r="N185" s="240"/>
      <c r="O185" s="240"/>
      <c r="P185" s="240"/>
      <c r="Q185" s="240"/>
      <c r="R185" s="240"/>
      <c r="S185" s="240"/>
      <c r="T185" s="241"/>
      <c r="U185" s="13"/>
      <c r="V185" s="13"/>
      <c r="W185" s="13"/>
      <c r="X185" s="13"/>
      <c r="Y185" s="13"/>
      <c r="Z185" s="13"/>
      <c r="AA185" s="13"/>
      <c r="AB185" s="13"/>
      <c r="AC185" s="13"/>
      <c r="AD185" s="13"/>
      <c r="AE185" s="13"/>
      <c r="AT185" s="242" t="s">
        <v>158</v>
      </c>
      <c r="AU185" s="242" t="s">
        <v>81</v>
      </c>
      <c r="AV185" s="13" t="s">
        <v>81</v>
      </c>
      <c r="AW185" s="13" t="s">
        <v>34</v>
      </c>
      <c r="AX185" s="13" t="s">
        <v>71</v>
      </c>
      <c r="AY185" s="242" t="s">
        <v>144</v>
      </c>
    </row>
    <row r="186" s="13" customFormat="1">
      <c r="A186" s="13"/>
      <c r="B186" s="232"/>
      <c r="C186" s="233"/>
      <c r="D186" s="226" t="s">
        <v>158</v>
      </c>
      <c r="E186" s="234" t="s">
        <v>19</v>
      </c>
      <c r="F186" s="235" t="s">
        <v>294</v>
      </c>
      <c r="G186" s="233"/>
      <c r="H186" s="236">
        <v>23.5</v>
      </c>
      <c r="I186" s="237"/>
      <c r="J186" s="233"/>
      <c r="K186" s="233"/>
      <c r="L186" s="238"/>
      <c r="M186" s="239"/>
      <c r="N186" s="240"/>
      <c r="O186" s="240"/>
      <c r="P186" s="240"/>
      <c r="Q186" s="240"/>
      <c r="R186" s="240"/>
      <c r="S186" s="240"/>
      <c r="T186" s="241"/>
      <c r="U186" s="13"/>
      <c r="V186" s="13"/>
      <c r="W186" s="13"/>
      <c r="X186" s="13"/>
      <c r="Y186" s="13"/>
      <c r="Z186" s="13"/>
      <c r="AA186" s="13"/>
      <c r="AB186" s="13"/>
      <c r="AC186" s="13"/>
      <c r="AD186" s="13"/>
      <c r="AE186" s="13"/>
      <c r="AT186" s="242" t="s">
        <v>158</v>
      </c>
      <c r="AU186" s="242" t="s">
        <v>81</v>
      </c>
      <c r="AV186" s="13" t="s">
        <v>81</v>
      </c>
      <c r="AW186" s="13" t="s">
        <v>34</v>
      </c>
      <c r="AX186" s="13" t="s">
        <v>71</v>
      </c>
      <c r="AY186" s="242" t="s">
        <v>144</v>
      </c>
    </row>
    <row r="187" s="2" customFormat="1">
      <c r="A187" s="39"/>
      <c r="B187" s="40"/>
      <c r="C187" s="213" t="s">
        <v>295</v>
      </c>
      <c r="D187" s="213" t="s">
        <v>147</v>
      </c>
      <c r="E187" s="214" t="s">
        <v>296</v>
      </c>
      <c r="F187" s="215" t="s">
        <v>297</v>
      </c>
      <c r="G187" s="216" t="s">
        <v>150</v>
      </c>
      <c r="H187" s="217">
        <v>3.1240000000000001</v>
      </c>
      <c r="I187" s="218"/>
      <c r="J187" s="219">
        <f>ROUND(I187*H187,2)</f>
        <v>0</v>
      </c>
      <c r="K187" s="215" t="s">
        <v>151</v>
      </c>
      <c r="L187" s="45"/>
      <c r="M187" s="220" t="s">
        <v>19</v>
      </c>
      <c r="N187" s="221" t="s">
        <v>42</v>
      </c>
      <c r="O187" s="85"/>
      <c r="P187" s="222">
        <f>O187*H187</f>
        <v>0</v>
      </c>
      <c r="Q187" s="222">
        <v>0</v>
      </c>
      <c r="R187" s="222">
        <f>Q187*H187</f>
        <v>0</v>
      </c>
      <c r="S187" s="222">
        <v>0.031</v>
      </c>
      <c r="T187" s="223">
        <f>S187*H187</f>
        <v>0.096844</v>
      </c>
      <c r="U187" s="39"/>
      <c r="V187" s="39"/>
      <c r="W187" s="39"/>
      <c r="X187" s="39"/>
      <c r="Y187" s="39"/>
      <c r="Z187" s="39"/>
      <c r="AA187" s="39"/>
      <c r="AB187" s="39"/>
      <c r="AC187" s="39"/>
      <c r="AD187" s="39"/>
      <c r="AE187" s="39"/>
      <c r="AR187" s="224" t="s">
        <v>152</v>
      </c>
      <c r="AT187" s="224" t="s">
        <v>147</v>
      </c>
      <c r="AU187" s="224" t="s">
        <v>81</v>
      </c>
      <c r="AY187" s="18" t="s">
        <v>144</v>
      </c>
      <c r="BE187" s="225">
        <f>IF(N187="základní",J187,0)</f>
        <v>0</v>
      </c>
      <c r="BF187" s="225">
        <f>IF(N187="snížená",J187,0)</f>
        <v>0</v>
      </c>
      <c r="BG187" s="225">
        <f>IF(N187="zákl. přenesená",J187,0)</f>
        <v>0</v>
      </c>
      <c r="BH187" s="225">
        <f>IF(N187="sníž. přenesená",J187,0)</f>
        <v>0</v>
      </c>
      <c r="BI187" s="225">
        <f>IF(N187="nulová",J187,0)</f>
        <v>0</v>
      </c>
      <c r="BJ187" s="18" t="s">
        <v>79</v>
      </c>
      <c r="BK187" s="225">
        <f>ROUND(I187*H187,2)</f>
        <v>0</v>
      </c>
      <c r="BL187" s="18" t="s">
        <v>152</v>
      </c>
      <c r="BM187" s="224" t="s">
        <v>298</v>
      </c>
    </row>
    <row r="188" s="2" customFormat="1">
      <c r="A188" s="39"/>
      <c r="B188" s="40"/>
      <c r="C188" s="41"/>
      <c r="D188" s="226" t="s">
        <v>154</v>
      </c>
      <c r="E188" s="41"/>
      <c r="F188" s="227" t="s">
        <v>299</v>
      </c>
      <c r="G188" s="41"/>
      <c r="H188" s="41"/>
      <c r="I188" s="228"/>
      <c r="J188" s="41"/>
      <c r="K188" s="41"/>
      <c r="L188" s="45"/>
      <c r="M188" s="229"/>
      <c r="N188" s="230"/>
      <c r="O188" s="85"/>
      <c r="P188" s="85"/>
      <c r="Q188" s="85"/>
      <c r="R188" s="85"/>
      <c r="S188" s="85"/>
      <c r="T188" s="86"/>
      <c r="U188" s="39"/>
      <c r="V188" s="39"/>
      <c r="W188" s="39"/>
      <c r="X188" s="39"/>
      <c r="Y188" s="39"/>
      <c r="Z188" s="39"/>
      <c r="AA188" s="39"/>
      <c r="AB188" s="39"/>
      <c r="AC188" s="39"/>
      <c r="AD188" s="39"/>
      <c r="AE188" s="39"/>
      <c r="AT188" s="18" t="s">
        <v>154</v>
      </c>
      <c r="AU188" s="18" t="s">
        <v>81</v>
      </c>
    </row>
    <row r="189" s="2" customFormat="1">
      <c r="A189" s="39"/>
      <c r="B189" s="40"/>
      <c r="C189" s="41"/>
      <c r="D189" s="226" t="s">
        <v>156</v>
      </c>
      <c r="E189" s="41"/>
      <c r="F189" s="231" t="s">
        <v>300</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156</v>
      </c>
      <c r="AU189" s="18" t="s">
        <v>81</v>
      </c>
    </row>
    <row r="190" s="13" customFormat="1">
      <c r="A190" s="13"/>
      <c r="B190" s="232"/>
      <c r="C190" s="233"/>
      <c r="D190" s="226" t="s">
        <v>158</v>
      </c>
      <c r="E190" s="234" t="s">
        <v>19</v>
      </c>
      <c r="F190" s="235" t="s">
        <v>301</v>
      </c>
      <c r="G190" s="233"/>
      <c r="H190" s="236">
        <v>3.1236000000000002</v>
      </c>
      <c r="I190" s="237"/>
      <c r="J190" s="233"/>
      <c r="K190" s="233"/>
      <c r="L190" s="238"/>
      <c r="M190" s="239"/>
      <c r="N190" s="240"/>
      <c r="O190" s="240"/>
      <c r="P190" s="240"/>
      <c r="Q190" s="240"/>
      <c r="R190" s="240"/>
      <c r="S190" s="240"/>
      <c r="T190" s="241"/>
      <c r="U190" s="13"/>
      <c r="V190" s="13"/>
      <c r="W190" s="13"/>
      <c r="X190" s="13"/>
      <c r="Y190" s="13"/>
      <c r="Z190" s="13"/>
      <c r="AA190" s="13"/>
      <c r="AB190" s="13"/>
      <c r="AC190" s="13"/>
      <c r="AD190" s="13"/>
      <c r="AE190" s="13"/>
      <c r="AT190" s="242" t="s">
        <v>158</v>
      </c>
      <c r="AU190" s="242" t="s">
        <v>81</v>
      </c>
      <c r="AV190" s="13" t="s">
        <v>81</v>
      </c>
      <c r="AW190" s="13" t="s">
        <v>34</v>
      </c>
      <c r="AX190" s="13" t="s">
        <v>71</v>
      </c>
      <c r="AY190" s="242" t="s">
        <v>144</v>
      </c>
    </row>
    <row r="191" s="2" customFormat="1" ht="16.5" customHeight="1">
      <c r="A191" s="39"/>
      <c r="B191" s="40"/>
      <c r="C191" s="213" t="s">
        <v>302</v>
      </c>
      <c r="D191" s="213" t="s">
        <v>147</v>
      </c>
      <c r="E191" s="214" t="s">
        <v>303</v>
      </c>
      <c r="F191" s="215" t="s">
        <v>304</v>
      </c>
      <c r="G191" s="216" t="s">
        <v>305</v>
      </c>
      <c r="H191" s="217">
        <v>18.899999999999999</v>
      </c>
      <c r="I191" s="218"/>
      <c r="J191" s="219">
        <f>ROUND(I191*H191,2)</f>
        <v>0</v>
      </c>
      <c r="K191" s="215" t="s">
        <v>19</v>
      </c>
      <c r="L191" s="45"/>
      <c r="M191" s="220" t="s">
        <v>19</v>
      </c>
      <c r="N191" s="221" t="s">
        <v>42</v>
      </c>
      <c r="O191" s="85"/>
      <c r="P191" s="222">
        <f>O191*H191</f>
        <v>0</v>
      </c>
      <c r="Q191" s="222">
        <v>0</v>
      </c>
      <c r="R191" s="222">
        <f>Q191*H191</f>
        <v>0</v>
      </c>
      <c r="S191" s="222">
        <v>0</v>
      </c>
      <c r="T191" s="223">
        <f>S191*H191</f>
        <v>0</v>
      </c>
      <c r="U191" s="39"/>
      <c r="V191" s="39"/>
      <c r="W191" s="39"/>
      <c r="X191" s="39"/>
      <c r="Y191" s="39"/>
      <c r="Z191" s="39"/>
      <c r="AA191" s="39"/>
      <c r="AB191" s="39"/>
      <c r="AC191" s="39"/>
      <c r="AD191" s="39"/>
      <c r="AE191" s="39"/>
      <c r="AR191" s="224" t="s">
        <v>152</v>
      </c>
      <c r="AT191" s="224" t="s">
        <v>147</v>
      </c>
      <c r="AU191" s="224" t="s">
        <v>81</v>
      </c>
      <c r="AY191" s="18" t="s">
        <v>144</v>
      </c>
      <c r="BE191" s="225">
        <f>IF(N191="základní",J191,0)</f>
        <v>0</v>
      </c>
      <c r="BF191" s="225">
        <f>IF(N191="snížená",J191,0)</f>
        <v>0</v>
      </c>
      <c r="BG191" s="225">
        <f>IF(N191="zákl. přenesená",J191,0)</f>
        <v>0</v>
      </c>
      <c r="BH191" s="225">
        <f>IF(N191="sníž. přenesená",J191,0)</f>
        <v>0</v>
      </c>
      <c r="BI191" s="225">
        <f>IF(N191="nulová",J191,0)</f>
        <v>0</v>
      </c>
      <c r="BJ191" s="18" t="s">
        <v>79</v>
      </c>
      <c r="BK191" s="225">
        <f>ROUND(I191*H191,2)</f>
        <v>0</v>
      </c>
      <c r="BL191" s="18" t="s">
        <v>152</v>
      </c>
      <c r="BM191" s="224" t="s">
        <v>306</v>
      </c>
    </row>
    <row r="192" s="2" customFormat="1">
      <c r="A192" s="39"/>
      <c r="B192" s="40"/>
      <c r="C192" s="41"/>
      <c r="D192" s="226" t="s">
        <v>154</v>
      </c>
      <c r="E192" s="41"/>
      <c r="F192" s="227" t="s">
        <v>304</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154</v>
      </c>
      <c r="AU192" s="18" t="s">
        <v>81</v>
      </c>
    </row>
    <row r="193" s="13" customFormat="1">
      <c r="A193" s="13"/>
      <c r="B193" s="232"/>
      <c r="C193" s="233"/>
      <c r="D193" s="226" t="s">
        <v>158</v>
      </c>
      <c r="E193" s="234" t="s">
        <v>19</v>
      </c>
      <c r="F193" s="235" t="s">
        <v>307</v>
      </c>
      <c r="G193" s="233"/>
      <c r="H193" s="236">
        <v>18.899999999999999</v>
      </c>
      <c r="I193" s="237"/>
      <c r="J193" s="233"/>
      <c r="K193" s="233"/>
      <c r="L193" s="238"/>
      <c r="M193" s="239"/>
      <c r="N193" s="240"/>
      <c r="O193" s="240"/>
      <c r="P193" s="240"/>
      <c r="Q193" s="240"/>
      <c r="R193" s="240"/>
      <c r="S193" s="240"/>
      <c r="T193" s="241"/>
      <c r="U193" s="13"/>
      <c r="V193" s="13"/>
      <c r="W193" s="13"/>
      <c r="X193" s="13"/>
      <c r="Y193" s="13"/>
      <c r="Z193" s="13"/>
      <c r="AA193" s="13"/>
      <c r="AB193" s="13"/>
      <c r="AC193" s="13"/>
      <c r="AD193" s="13"/>
      <c r="AE193" s="13"/>
      <c r="AT193" s="242" t="s">
        <v>158</v>
      </c>
      <c r="AU193" s="242" t="s">
        <v>81</v>
      </c>
      <c r="AV193" s="13" t="s">
        <v>81</v>
      </c>
      <c r="AW193" s="13" t="s">
        <v>34</v>
      </c>
      <c r="AX193" s="13" t="s">
        <v>71</v>
      </c>
      <c r="AY193" s="242" t="s">
        <v>144</v>
      </c>
    </row>
    <row r="194" s="2" customFormat="1">
      <c r="A194" s="39"/>
      <c r="B194" s="40"/>
      <c r="C194" s="213" t="s">
        <v>308</v>
      </c>
      <c r="D194" s="213" t="s">
        <v>147</v>
      </c>
      <c r="E194" s="214" t="s">
        <v>309</v>
      </c>
      <c r="F194" s="215" t="s">
        <v>310</v>
      </c>
      <c r="G194" s="216" t="s">
        <v>305</v>
      </c>
      <c r="H194" s="217">
        <v>18.899999999999999</v>
      </c>
      <c r="I194" s="218"/>
      <c r="J194" s="219">
        <f>ROUND(I194*H194,2)</f>
        <v>0</v>
      </c>
      <c r="K194" s="215" t="s">
        <v>19</v>
      </c>
      <c r="L194" s="45"/>
      <c r="M194" s="220" t="s">
        <v>19</v>
      </c>
      <c r="N194" s="221" t="s">
        <v>42</v>
      </c>
      <c r="O194" s="85"/>
      <c r="P194" s="222">
        <f>O194*H194</f>
        <v>0</v>
      </c>
      <c r="Q194" s="222">
        <v>0</v>
      </c>
      <c r="R194" s="222">
        <f>Q194*H194</f>
        <v>0</v>
      </c>
      <c r="S194" s="222">
        <v>0</v>
      </c>
      <c r="T194" s="223">
        <f>S194*H194</f>
        <v>0</v>
      </c>
      <c r="U194" s="39"/>
      <c r="V194" s="39"/>
      <c r="W194" s="39"/>
      <c r="X194" s="39"/>
      <c r="Y194" s="39"/>
      <c r="Z194" s="39"/>
      <c r="AA194" s="39"/>
      <c r="AB194" s="39"/>
      <c r="AC194" s="39"/>
      <c r="AD194" s="39"/>
      <c r="AE194" s="39"/>
      <c r="AR194" s="224" t="s">
        <v>152</v>
      </c>
      <c r="AT194" s="224" t="s">
        <v>147</v>
      </c>
      <c r="AU194" s="224" t="s">
        <v>81</v>
      </c>
      <c r="AY194" s="18" t="s">
        <v>144</v>
      </c>
      <c r="BE194" s="225">
        <f>IF(N194="základní",J194,0)</f>
        <v>0</v>
      </c>
      <c r="BF194" s="225">
        <f>IF(N194="snížená",J194,0)</f>
        <v>0</v>
      </c>
      <c r="BG194" s="225">
        <f>IF(N194="zákl. přenesená",J194,0)</f>
        <v>0</v>
      </c>
      <c r="BH194" s="225">
        <f>IF(N194="sníž. přenesená",J194,0)</f>
        <v>0</v>
      </c>
      <c r="BI194" s="225">
        <f>IF(N194="nulová",J194,0)</f>
        <v>0</v>
      </c>
      <c r="BJ194" s="18" t="s">
        <v>79</v>
      </c>
      <c r="BK194" s="225">
        <f>ROUND(I194*H194,2)</f>
        <v>0</v>
      </c>
      <c r="BL194" s="18" t="s">
        <v>152</v>
      </c>
      <c r="BM194" s="224" t="s">
        <v>311</v>
      </c>
    </row>
    <row r="195" s="2" customFormat="1">
      <c r="A195" s="39"/>
      <c r="B195" s="40"/>
      <c r="C195" s="41"/>
      <c r="D195" s="226" t="s">
        <v>154</v>
      </c>
      <c r="E195" s="41"/>
      <c r="F195" s="227" t="s">
        <v>310</v>
      </c>
      <c r="G195" s="41"/>
      <c r="H195" s="41"/>
      <c r="I195" s="228"/>
      <c r="J195" s="41"/>
      <c r="K195" s="41"/>
      <c r="L195" s="45"/>
      <c r="M195" s="229"/>
      <c r="N195" s="230"/>
      <c r="O195" s="85"/>
      <c r="P195" s="85"/>
      <c r="Q195" s="85"/>
      <c r="R195" s="85"/>
      <c r="S195" s="85"/>
      <c r="T195" s="86"/>
      <c r="U195" s="39"/>
      <c r="V195" s="39"/>
      <c r="W195" s="39"/>
      <c r="X195" s="39"/>
      <c r="Y195" s="39"/>
      <c r="Z195" s="39"/>
      <c r="AA195" s="39"/>
      <c r="AB195" s="39"/>
      <c r="AC195" s="39"/>
      <c r="AD195" s="39"/>
      <c r="AE195" s="39"/>
      <c r="AT195" s="18" t="s">
        <v>154</v>
      </c>
      <c r="AU195" s="18" t="s">
        <v>81</v>
      </c>
    </row>
    <row r="196" s="2" customFormat="1" ht="16.5" customHeight="1">
      <c r="A196" s="39"/>
      <c r="B196" s="40"/>
      <c r="C196" s="213" t="s">
        <v>312</v>
      </c>
      <c r="D196" s="213" t="s">
        <v>147</v>
      </c>
      <c r="E196" s="214" t="s">
        <v>313</v>
      </c>
      <c r="F196" s="215" t="s">
        <v>314</v>
      </c>
      <c r="G196" s="216" t="s">
        <v>305</v>
      </c>
      <c r="H196" s="217">
        <v>15.119999999999999</v>
      </c>
      <c r="I196" s="218"/>
      <c r="J196" s="219">
        <f>ROUND(I196*H196,2)</f>
        <v>0</v>
      </c>
      <c r="K196" s="215" t="s">
        <v>19</v>
      </c>
      <c r="L196" s="45"/>
      <c r="M196" s="220" t="s">
        <v>19</v>
      </c>
      <c r="N196" s="221" t="s">
        <v>42</v>
      </c>
      <c r="O196" s="85"/>
      <c r="P196" s="222">
        <f>O196*H196</f>
        <v>0</v>
      </c>
      <c r="Q196" s="222">
        <v>0</v>
      </c>
      <c r="R196" s="222">
        <f>Q196*H196</f>
        <v>0</v>
      </c>
      <c r="S196" s="222">
        <v>0</v>
      </c>
      <c r="T196" s="223">
        <f>S196*H196</f>
        <v>0</v>
      </c>
      <c r="U196" s="39"/>
      <c r="V196" s="39"/>
      <c r="W196" s="39"/>
      <c r="X196" s="39"/>
      <c r="Y196" s="39"/>
      <c r="Z196" s="39"/>
      <c r="AA196" s="39"/>
      <c r="AB196" s="39"/>
      <c r="AC196" s="39"/>
      <c r="AD196" s="39"/>
      <c r="AE196" s="39"/>
      <c r="AR196" s="224" t="s">
        <v>152</v>
      </c>
      <c r="AT196" s="224" t="s">
        <v>147</v>
      </c>
      <c r="AU196" s="224" t="s">
        <v>81</v>
      </c>
      <c r="AY196" s="18" t="s">
        <v>144</v>
      </c>
      <c r="BE196" s="225">
        <f>IF(N196="základní",J196,0)</f>
        <v>0</v>
      </c>
      <c r="BF196" s="225">
        <f>IF(N196="snížená",J196,0)</f>
        <v>0</v>
      </c>
      <c r="BG196" s="225">
        <f>IF(N196="zákl. přenesená",J196,0)</f>
        <v>0</v>
      </c>
      <c r="BH196" s="225">
        <f>IF(N196="sníž. přenesená",J196,0)</f>
        <v>0</v>
      </c>
      <c r="BI196" s="225">
        <f>IF(N196="nulová",J196,0)</f>
        <v>0</v>
      </c>
      <c r="BJ196" s="18" t="s">
        <v>79</v>
      </c>
      <c r="BK196" s="225">
        <f>ROUND(I196*H196,2)</f>
        <v>0</v>
      </c>
      <c r="BL196" s="18" t="s">
        <v>152</v>
      </c>
      <c r="BM196" s="224" t="s">
        <v>315</v>
      </c>
    </row>
    <row r="197" s="2" customFormat="1">
      <c r="A197" s="39"/>
      <c r="B197" s="40"/>
      <c r="C197" s="41"/>
      <c r="D197" s="226" t="s">
        <v>154</v>
      </c>
      <c r="E197" s="41"/>
      <c r="F197" s="227" t="s">
        <v>314</v>
      </c>
      <c r="G197" s="41"/>
      <c r="H197" s="41"/>
      <c r="I197" s="228"/>
      <c r="J197" s="41"/>
      <c r="K197" s="41"/>
      <c r="L197" s="45"/>
      <c r="M197" s="229"/>
      <c r="N197" s="230"/>
      <c r="O197" s="85"/>
      <c r="P197" s="85"/>
      <c r="Q197" s="85"/>
      <c r="R197" s="85"/>
      <c r="S197" s="85"/>
      <c r="T197" s="86"/>
      <c r="U197" s="39"/>
      <c r="V197" s="39"/>
      <c r="W197" s="39"/>
      <c r="X197" s="39"/>
      <c r="Y197" s="39"/>
      <c r="Z197" s="39"/>
      <c r="AA197" s="39"/>
      <c r="AB197" s="39"/>
      <c r="AC197" s="39"/>
      <c r="AD197" s="39"/>
      <c r="AE197" s="39"/>
      <c r="AT197" s="18" t="s">
        <v>154</v>
      </c>
      <c r="AU197" s="18" t="s">
        <v>81</v>
      </c>
    </row>
    <row r="198" s="13" customFormat="1">
      <c r="A198" s="13"/>
      <c r="B198" s="232"/>
      <c r="C198" s="233"/>
      <c r="D198" s="226" t="s">
        <v>158</v>
      </c>
      <c r="E198" s="234" t="s">
        <v>19</v>
      </c>
      <c r="F198" s="235" t="s">
        <v>316</v>
      </c>
      <c r="G198" s="233"/>
      <c r="H198" s="236">
        <v>15.119999999999999</v>
      </c>
      <c r="I198" s="237"/>
      <c r="J198" s="233"/>
      <c r="K198" s="233"/>
      <c r="L198" s="238"/>
      <c r="M198" s="239"/>
      <c r="N198" s="240"/>
      <c r="O198" s="240"/>
      <c r="P198" s="240"/>
      <c r="Q198" s="240"/>
      <c r="R198" s="240"/>
      <c r="S198" s="240"/>
      <c r="T198" s="241"/>
      <c r="U198" s="13"/>
      <c r="V198" s="13"/>
      <c r="W198" s="13"/>
      <c r="X198" s="13"/>
      <c r="Y198" s="13"/>
      <c r="Z198" s="13"/>
      <c r="AA198" s="13"/>
      <c r="AB198" s="13"/>
      <c r="AC198" s="13"/>
      <c r="AD198" s="13"/>
      <c r="AE198" s="13"/>
      <c r="AT198" s="242" t="s">
        <v>158</v>
      </c>
      <c r="AU198" s="242" t="s">
        <v>81</v>
      </c>
      <c r="AV198" s="13" t="s">
        <v>81</v>
      </c>
      <c r="AW198" s="13" t="s">
        <v>34</v>
      </c>
      <c r="AX198" s="13" t="s">
        <v>71</v>
      </c>
      <c r="AY198" s="242" t="s">
        <v>144</v>
      </c>
    </row>
    <row r="199" s="2" customFormat="1" ht="16.5" customHeight="1">
      <c r="A199" s="39"/>
      <c r="B199" s="40"/>
      <c r="C199" s="243" t="s">
        <v>317</v>
      </c>
      <c r="D199" s="243" t="s">
        <v>190</v>
      </c>
      <c r="E199" s="244" t="s">
        <v>318</v>
      </c>
      <c r="F199" s="245" t="s">
        <v>319</v>
      </c>
      <c r="G199" s="246" t="s">
        <v>305</v>
      </c>
      <c r="H199" s="247">
        <v>3.7799999999999998</v>
      </c>
      <c r="I199" s="248"/>
      <c r="J199" s="249">
        <f>ROUND(I199*H199,2)</f>
        <v>0</v>
      </c>
      <c r="K199" s="245" t="s">
        <v>19</v>
      </c>
      <c r="L199" s="250"/>
      <c r="M199" s="251" t="s">
        <v>19</v>
      </c>
      <c r="N199" s="252" t="s">
        <v>42</v>
      </c>
      <c r="O199" s="85"/>
      <c r="P199" s="222">
        <f>O199*H199</f>
        <v>0</v>
      </c>
      <c r="Q199" s="222">
        <v>0</v>
      </c>
      <c r="R199" s="222">
        <f>Q199*H199</f>
        <v>0</v>
      </c>
      <c r="S199" s="222">
        <v>0</v>
      </c>
      <c r="T199" s="223">
        <f>S199*H199</f>
        <v>0</v>
      </c>
      <c r="U199" s="39"/>
      <c r="V199" s="39"/>
      <c r="W199" s="39"/>
      <c r="X199" s="39"/>
      <c r="Y199" s="39"/>
      <c r="Z199" s="39"/>
      <c r="AA199" s="39"/>
      <c r="AB199" s="39"/>
      <c r="AC199" s="39"/>
      <c r="AD199" s="39"/>
      <c r="AE199" s="39"/>
      <c r="AR199" s="224" t="s">
        <v>194</v>
      </c>
      <c r="AT199" s="224" t="s">
        <v>190</v>
      </c>
      <c r="AU199" s="224" t="s">
        <v>81</v>
      </c>
      <c r="AY199" s="18" t="s">
        <v>144</v>
      </c>
      <c r="BE199" s="225">
        <f>IF(N199="základní",J199,0)</f>
        <v>0</v>
      </c>
      <c r="BF199" s="225">
        <f>IF(N199="snížená",J199,0)</f>
        <v>0</v>
      </c>
      <c r="BG199" s="225">
        <f>IF(N199="zákl. přenesená",J199,0)</f>
        <v>0</v>
      </c>
      <c r="BH199" s="225">
        <f>IF(N199="sníž. přenesená",J199,0)</f>
        <v>0</v>
      </c>
      <c r="BI199" s="225">
        <f>IF(N199="nulová",J199,0)</f>
        <v>0</v>
      </c>
      <c r="BJ199" s="18" t="s">
        <v>79</v>
      </c>
      <c r="BK199" s="225">
        <f>ROUND(I199*H199,2)</f>
        <v>0</v>
      </c>
      <c r="BL199" s="18" t="s">
        <v>152</v>
      </c>
      <c r="BM199" s="224" t="s">
        <v>320</v>
      </c>
    </row>
    <row r="200" s="2" customFormat="1">
      <c r="A200" s="39"/>
      <c r="B200" s="40"/>
      <c r="C200" s="41"/>
      <c r="D200" s="226" t="s">
        <v>154</v>
      </c>
      <c r="E200" s="41"/>
      <c r="F200" s="227" t="s">
        <v>319</v>
      </c>
      <c r="G200" s="41"/>
      <c r="H200" s="41"/>
      <c r="I200" s="228"/>
      <c r="J200" s="41"/>
      <c r="K200" s="41"/>
      <c r="L200" s="45"/>
      <c r="M200" s="229"/>
      <c r="N200" s="230"/>
      <c r="O200" s="85"/>
      <c r="P200" s="85"/>
      <c r="Q200" s="85"/>
      <c r="R200" s="85"/>
      <c r="S200" s="85"/>
      <c r="T200" s="86"/>
      <c r="U200" s="39"/>
      <c r="V200" s="39"/>
      <c r="W200" s="39"/>
      <c r="X200" s="39"/>
      <c r="Y200" s="39"/>
      <c r="Z200" s="39"/>
      <c r="AA200" s="39"/>
      <c r="AB200" s="39"/>
      <c r="AC200" s="39"/>
      <c r="AD200" s="39"/>
      <c r="AE200" s="39"/>
      <c r="AT200" s="18" t="s">
        <v>154</v>
      </c>
      <c r="AU200" s="18" t="s">
        <v>81</v>
      </c>
    </row>
    <row r="201" s="13" customFormat="1">
      <c r="A201" s="13"/>
      <c r="B201" s="232"/>
      <c r="C201" s="233"/>
      <c r="D201" s="226" t="s">
        <v>158</v>
      </c>
      <c r="E201" s="234" t="s">
        <v>19</v>
      </c>
      <c r="F201" s="235" t="s">
        <v>321</v>
      </c>
      <c r="G201" s="233"/>
      <c r="H201" s="236">
        <v>3.7799999999999998</v>
      </c>
      <c r="I201" s="237"/>
      <c r="J201" s="233"/>
      <c r="K201" s="233"/>
      <c r="L201" s="238"/>
      <c r="M201" s="239"/>
      <c r="N201" s="240"/>
      <c r="O201" s="240"/>
      <c r="P201" s="240"/>
      <c r="Q201" s="240"/>
      <c r="R201" s="240"/>
      <c r="S201" s="240"/>
      <c r="T201" s="241"/>
      <c r="U201" s="13"/>
      <c r="V201" s="13"/>
      <c r="W201" s="13"/>
      <c r="X201" s="13"/>
      <c r="Y201" s="13"/>
      <c r="Z201" s="13"/>
      <c r="AA201" s="13"/>
      <c r="AB201" s="13"/>
      <c r="AC201" s="13"/>
      <c r="AD201" s="13"/>
      <c r="AE201" s="13"/>
      <c r="AT201" s="242" t="s">
        <v>158</v>
      </c>
      <c r="AU201" s="242" t="s">
        <v>81</v>
      </c>
      <c r="AV201" s="13" t="s">
        <v>81</v>
      </c>
      <c r="AW201" s="13" t="s">
        <v>34</v>
      </c>
      <c r="AX201" s="13" t="s">
        <v>71</v>
      </c>
      <c r="AY201" s="242" t="s">
        <v>144</v>
      </c>
    </row>
    <row r="202" s="2" customFormat="1">
      <c r="A202" s="39"/>
      <c r="B202" s="40"/>
      <c r="C202" s="213" t="s">
        <v>322</v>
      </c>
      <c r="D202" s="213" t="s">
        <v>147</v>
      </c>
      <c r="E202" s="214" t="s">
        <v>323</v>
      </c>
      <c r="F202" s="215" t="s">
        <v>324</v>
      </c>
      <c r="G202" s="216" t="s">
        <v>150</v>
      </c>
      <c r="H202" s="217">
        <v>18.195</v>
      </c>
      <c r="I202" s="218"/>
      <c r="J202" s="219">
        <f>ROUND(I202*H202,2)</f>
        <v>0</v>
      </c>
      <c r="K202" s="215" t="s">
        <v>151</v>
      </c>
      <c r="L202" s="45"/>
      <c r="M202" s="220" t="s">
        <v>19</v>
      </c>
      <c r="N202" s="221" t="s">
        <v>42</v>
      </c>
      <c r="O202" s="85"/>
      <c r="P202" s="222">
        <f>O202*H202</f>
        <v>0</v>
      </c>
      <c r="Q202" s="222">
        <v>0</v>
      </c>
      <c r="R202" s="222">
        <f>Q202*H202</f>
        <v>0</v>
      </c>
      <c r="S202" s="222">
        <v>0</v>
      </c>
      <c r="T202" s="223">
        <f>S202*H202</f>
        <v>0</v>
      </c>
      <c r="U202" s="39"/>
      <c r="V202" s="39"/>
      <c r="W202" s="39"/>
      <c r="X202" s="39"/>
      <c r="Y202" s="39"/>
      <c r="Z202" s="39"/>
      <c r="AA202" s="39"/>
      <c r="AB202" s="39"/>
      <c r="AC202" s="39"/>
      <c r="AD202" s="39"/>
      <c r="AE202" s="39"/>
      <c r="AR202" s="224" t="s">
        <v>152</v>
      </c>
      <c r="AT202" s="224" t="s">
        <v>147</v>
      </c>
      <c r="AU202" s="224" t="s">
        <v>81</v>
      </c>
      <c r="AY202" s="18" t="s">
        <v>144</v>
      </c>
      <c r="BE202" s="225">
        <f>IF(N202="základní",J202,0)</f>
        <v>0</v>
      </c>
      <c r="BF202" s="225">
        <f>IF(N202="snížená",J202,0)</f>
        <v>0</v>
      </c>
      <c r="BG202" s="225">
        <f>IF(N202="zákl. přenesená",J202,0)</f>
        <v>0</v>
      </c>
      <c r="BH202" s="225">
        <f>IF(N202="sníž. přenesená",J202,0)</f>
        <v>0</v>
      </c>
      <c r="BI202" s="225">
        <f>IF(N202="nulová",J202,0)</f>
        <v>0</v>
      </c>
      <c r="BJ202" s="18" t="s">
        <v>79</v>
      </c>
      <c r="BK202" s="225">
        <f>ROUND(I202*H202,2)</f>
        <v>0</v>
      </c>
      <c r="BL202" s="18" t="s">
        <v>152</v>
      </c>
      <c r="BM202" s="224" t="s">
        <v>325</v>
      </c>
    </row>
    <row r="203" s="2" customFormat="1">
      <c r="A203" s="39"/>
      <c r="B203" s="40"/>
      <c r="C203" s="41"/>
      <c r="D203" s="226" t="s">
        <v>154</v>
      </c>
      <c r="E203" s="41"/>
      <c r="F203" s="227" t="s">
        <v>326</v>
      </c>
      <c r="G203" s="41"/>
      <c r="H203" s="41"/>
      <c r="I203" s="228"/>
      <c r="J203" s="41"/>
      <c r="K203" s="41"/>
      <c r="L203" s="45"/>
      <c r="M203" s="229"/>
      <c r="N203" s="230"/>
      <c r="O203" s="85"/>
      <c r="P203" s="85"/>
      <c r="Q203" s="85"/>
      <c r="R203" s="85"/>
      <c r="S203" s="85"/>
      <c r="T203" s="86"/>
      <c r="U203" s="39"/>
      <c r="V203" s="39"/>
      <c r="W203" s="39"/>
      <c r="X203" s="39"/>
      <c r="Y203" s="39"/>
      <c r="Z203" s="39"/>
      <c r="AA203" s="39"/>
      <c r="AB203" s="39"/>
      <c r="AC203" s="39"/>
      <c r="AD203" s="39"/>
      <c r="AE203" s="39"/>
      <c r="AT203" s="18" t="s">
        <v>154</v>
      </c>
      <c r="AU203" s="18" t="s">
        <v>81</v>
      </c>
    </row>
    <row r="204" s="2" customFormat="1">
      <c r="A204" s="39"/>
      <c r="B204" s="40"/>
      <c r="C204" s="41"/>
      <c r="D204" s="226" t="s">
        <v>156</v>
      </c>
      <c r="E204" s="41"/>
      <c r="F204" s="231" t="s">
        <v>327</v>
      </c>
      <c r="G204" s="41"/>
      <c r="H204" s="41"/>
      <c r="I204" s="228"/>
      <c r="J204" s="41"/>
      <c r="K204" s="41"/>
      <c r="L204" s="45"/>
      <c r="M204" s="229"/>
      <c r="N204" s="230"/>
      <c r="O204" s="85"/>
      <c r="P204" s="85"/>
      <c r="Q204" s="85"/>
      <c r="R204" s="85"/>
      <c r="S204" s="85"/>
      <c r="T204" s="86"/>
      <c r="U204" s="39"/>
      <c r="V204" s="39"/>
      <c r="W204" s="39"/>
      <c r="X204" s="39"/>
      <c r="Y204" s="39"/>
      <c r="Z204" s="39"/>
      <c r="AA204" s="39"/>
      <c r="AB204" s="39"/>
      <c r="AC204" s="39"/>
      <c r="AD204" s="39"/>
      <c r="AE204" s="39"/>
      <c r="AT204" s="18" t="s">
        <v>156</v>
      </c>
      <c r="AU204" s="18" t="s">
        <v>81</v>
      </c>
    </row>
    <row r="205" s="13" customFormat="1">
      <c r="A205" s="13"/>
      <c r="B205" s="232"/>
      <c r="C205" s="233"/>
      <c r="D205" s="226" t="s">
        <v>158</v>
      </c>
      <c r="E205" s="234" t="s">
        <v>19</v>
      </c>
      <c r="F205" s="235" t="s">
        <v>328</v>
      </c>
      <c r="G205" s="233"/>
      <c r="H205" s="236">
        <v>18.195</v>
      </c>
      <c r="I205" s="237"/>
      <c r="J205" s="233"/>
      <c r="K205" s="233"/>
      <c r="L205" s="238"/>
      <c r="M205" s="239"/>
      <c r="N205" s="240"/>
      <c r="O205" s="240"/>
      <c r="P205" s="240"/>
      <c r="Q205" s="240"/>
      <c r="R205" s="240"/>
      <c r="S205" s="240"/>
      <c r="T205" s="241"/>
      <c r="U205" s="13"/>
      <c r="V205" s="13"/>
      <c r="W205" s="13"/>
      <c r="X205" s="13"/>
      <c r="Y205" s="13"/>
      <c r="Z205" s="13"/>
      <c r="AA205" s="13"/>
      <c r="AB205" s="13"/>
      <c r="AC205" s="13"/>
      <c r="AD205" s="13"/>
      <c r="AE205" s="13"/>
      <c r="AT205" s="242" t="s">
        <v>158</v>
      </c>
      <c r="AU205" s="242" t="s">
        <v>81</v>
      </c>
      <c r="AV205" s="13" t="s">
        <v>81</v>
      </c>
      <c r="AW205" s="13" t="s">
        <v>34</v>
      </c>
      <c r="AX205" s="13" t="s">
        <v>71</v>
      </c>
      <c r="AY205" s="242" t="s">
        <v>144</v>
      </c>
    </row>
    <row r="206" s="2" customFormat="1">
      <c r="A206" s="39"/>
      <c r="B206" s="40"/>
      <c r="C206" s="213" t="s">
        <v>329</v>
      </c>
      <c r="D206" s="213" t="s">
        <v>147</v>
      </c>
      <c r="E206" s="214" t="s">
        <v>330</v>
      </c>
      <c r="F206" s="215" t="s">
        <v>331</v>
      </c>
      <c r="G206" s="216" t="s">
        <v>150</v>
      </c>
      <c r="H206" s="217">
        <v>18.195</v>
      </c>
      <c r="I206" s="218"/>
      <c r="J206" s="219">
        <f>ROUND(I206*H206,2)</f>
        <v>0</v>
      </c>
      <c r="K206" s="215" t="s">
        <v>151</v>
      </c>
      <c r="L206" s="45"/>
      <c r="M206" s="220" t="s">
        <v>19</v>
      </c>
      <c r="N206" s="221" t="s">
        <v>42</v>
      </c>
      <c r="O206" s="85"/>
      <c r="P206" s="222">
        <f>O206*H206</f>
        <v>0</v>
      </c>
      <c r="Q206" s="222">
        <v>0</v>
      </c>
      <c r="R206" s="222">
        <f>Q206*H206</f>
        <v>0</v>
      </c>
      <c r="S206" s="222">
        <v>0.037499999999999999</v>
      </c>
      <c r="T206" s="223">
        <f>S206*H206</f>
        <v>0.68231249999999999</v>
      </c>
      <c r="U206" s="39"/>
      <c r="V206" s="39"/>
      <c r="W206" s="39"/>
      <c r="X206" s="39"/>
      <c r="Y206" s="39"/>
      <c r="Z206" s="39"/>
      <c r="AA206" s="39"/>
      <c r="AB206" s="39"/>
      <c r="AC206" s="39"/>
      <c r="AD206" s="39"/>
      <c r="AE206" s="39"/>
      <c r="AR206" s="224" t="s">
        <v>152</v>
      </c>
      <c r="AT206" s="224" t="s">
        <v>147</v>
      </c>
      <c r="AU206" s="224" t="s">
        <v>81</v>
      </c>
      <c r="AY206" s="18" t="s">
        <v>144</v>
      </c>
      <c r="BE206" s="225">
        <f>IF(N206="základní",J206,0)</f>
        <v>0</v>
      </c>
      <c r="BF206" s="225">
        <f>IF(N206="snížená",J206,0)</f>
        <v>0</v>
      </c>
      <c r="BG206" s="225">
        <f>IF(N206="zákl. přenesená",J206,0)</f>
        <v>0</v>
      </c>
      <c r="BH206" s="225">
        <f>IF(N206="sníž. přenesená",J206,0)</f>
        <v>0</v>
      </c>
      <c r="BI206" s="225">
        <f>IF(N206="nulová",J206,0)</f>
        <v>0</v>
      </c>
      <c r="BJ206" s="18" t="s">
        <v>79</v>
      </c>
      <c r="BK206" s="225">
        <f>ROUND(I206*H206,2)</f>
        <v>0</v>
      </c>
      <c r="BL206" s="18" t="s">
        <v>152</v>
      </c>
      <c r="BM206" s="224" t="s">
        <v>332</v>
      </c>
    </row>
    <row r="207" s="2" customFormat="1">
      <c r="A207" s="39"/>
      <c r="B207" s="40"/>
      <c r="C207" s="41"/>
      <c r="D207" s="226" t="s">
        <v>154</v>
      </c>
      <c r="E207" s="41"/>
      <c r="F207" s="227" t="s">
        <v>333</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154</v>
      </c>
      <c r="AU207" s="18" t="s">
        <v>81</v>
      </c>
    </row>
    <row r="208" s="2" customFormat="1">
      <c r="A208" s="39"/>
      <c r="B208" s="40"/>
      <c r="C208" s="41"/>
      <c r="D208" s="226" t="s">
        <v>156</v>
      </c>
      <c r="E208" s="41"/>
      <c r="F208" s="231" t="s">
        <v>334</v>
      </c>
      <c r="G208" s="41"/>
      <c r="H208" s="41"/>
      <c r="I208" s="228"/>
      <c r="J208" s="41"/>
      <c r="K208" s="41"/>
      <c r="L208" s="45"/>
      <c r="M208" s="229"/>
      <c r="N208" s="230"/>
      <c r="O208" s="85"/>
      <c r="P208" s="85"/>
      <c r="Q208" s="85"/>
      <c r="R208" s="85"/>
      <c r="S208" s="85"/>
      <c r="T208" s="86"/>
      <c r="U208" s="39"/>
      <c r="V208" s="39"/>
      <c r="W208" s="39"/>
      <c r="X208" s="39"/>
      <c r="Y208" s="39"/>
      <c r="Z208" s="39"/>
      <c r="AA208" s="39"/>
      <c r="AB208" s="39"/>
      <c r="AC208" s="39"/>
      <c r="AD208" s="39"/>
      <c r="AE208" s="39"/>
      <c r="AT208" s="18" t="s">
        <v>156</v>
      </c>
      <c r="AU208" s="18" t="s">
        <v>81</v>
      </c>
    </row>
    <row r="209" s="13" customFormat="1">
      <c r="A209" s="13"/>
      <c r="B209" s="232"/>
      <c r="C209" s="233"/>
      <c r="D209" s="226" t="s">
        <v>158</v>
      </c>
      <c r="E209" s="234" t="s">
        <v>19</v>
      </c>
      <c r="F209" s="235" t="s">
        <v>328</v>
      </c>
      <c r="G209" s="233"/>
      <c r="H209" s="236">
        <v>18.195</v>
      </c>
      <c r="I209" s="237"/>
      <c r="J209" s="233"/>
      <c r="K209" s="233"/>
      <c r="L209" s="238"/>
      <c r="M209" s="239"/>
      <c r="N209" s="240"/>
      <c r="O209" s="240"/>
      <c r="P209" s="240"/>
      <c r="Q209" s="240"/>
      <c r="R209" s="240"/>
      <c r="S209" s="240"/>
      <c r="T209" s="241"/>
      <c r="U209" s="13"/>
      <c r="V209" s="13"/>
      <c r="W209" s="13"/>
      <c r="X209" s="13"/>
      <c r="Y209" s="13"/>
      <c r="Z209" s="13"/>
      <c r="AA209" s="13"/>
      <c r="AB209" s="13"/>
      <c r="AC209" s="13"/>
      <c r="AD209" s="13"/>
      <c r="AE209" s="13"/>
      <c r="AT209" s="242" t="s">
        <v>158</v>
      </c>
      <c r="AU209" s="242" t="s">
        <v>81</v>
      </c>
      <c r="AV209" s="13" t="s">
        <v>81</v>
      </c>
      <c r="AW209" s="13" t="s">
        <v>34</v>
      </c>
      <c r="AX209" s="13" t="s">
        <v>71</v>
      </c>
      <c r="AY209" s="242" t="s">
        <v>144</v>
      </c>
    </row>
    <row r="210" s="2" customFormat="1">
      <c r="A210" s="39"/>
      <c r="B210" s="40"/>
      <c r="C210" s="213" t="s">
        <v>335</v>
      </c>
      <c r="D210" s="213" t="s">
        <v>147</v>
      </c>
      <c r="E210" s="214" t="s">
        <v>336</v>
      </c>
      <c r="F210" s="215" t="s">
        <v>337</v>
      </c>
      <c r="G210" s="216" t="s">
        <v>150</v>
      </c>
      <c r="H210" s="217">
        <v>18.195</v>
      </c>
      <c r="I210" s="218"/>
      <c r="J210" s="219">
        <f>ROUND(I210*H210,2)</f>
        <v>0</v>
      </c>
      <c r="K210" s="215" t="s">
        <v>151</v>
      </c>
      <c r="L210" s="45"/>
      <c r="M210" s="220" t="s">
        <v>19</v>
      </c>
      <c r="N210" s="221" t="s">
        <v>42</v>
      </c>
      <c r="O210" s="85"/>
      <c r="P210" s="222">
        <f>O210*H210</f>
        <v>0</v>
      </c>
      <c r="Q210" s="222">
        <v>0.037199999999999997</v>
      </c>
      <c r="R210" s="222">
        <f>Q210*H210</f>
        <v>0.67685399999999996</v>
      </c>
      <c r="S210" s="222">
        <v>0</v>
      </c>
      <c r="T210" s="223">
        <f>S210*H210</f>
        <v>0</v>
      </c>
      <c r="U210" s="39"/>
      <c r="V210" s="39"/>
      <c r="W210" s="39"/>
      <c r="X210" s="39"/>
      <c r="Y210" s="39"/>
      <c r="Z210" s="39"/>
      <c r="AA210" s="39"/>
      <c r="AB210" s="39"/>
      <c r="AC210" s="39"/>
      <c r="AD210" s="39"/>
      <c r="AE210" s="39"/>
      <c r="AR210" s="224" t="s">
        <v>152</v>
      </c>
      <c r="AT210" s="224" t="s">
        <v>147</v>
      </c>
      <c r="AU210" s="224" t="s">
        <v>81</v>
      </c>
      <c r="AY210" s="18" t="s">
        <v>144</v>
      </c>
      <c r="BE210" s="225">
        <f>IF(N210="základní",J210,0)</f>
        <v>0</v>
      </c>
      <c r="BF210" s="225">
        <f>IF(N210="snížená",J210,0)</f>
        <v>0</v>
      </c>
      <c r="BG210" s="225">
        <f>IF(N210="zákl. přenesená",J210,0)</f>
        <v>0</v>
      </c>
      <c r="BH210" s="225">
        <f>IF(N210="sníž. přenesená",J210,0)</f>
        <v>0</v>
      </c>
      <c r="BI210" s="225">
        <f>IF(N210="nulová",J210,0)</f>
        <v>0</v>
      </c>
      <c r="BJ210" s="18" t="s">
        <v>79</v>
      </c>
      <c r="BK210" s="225">
        <f>ROUND(I210*H210,2)</f>
        <v>0</v>
      </c>
      <c r="BL210" s="18" t="s">
        <v>152</v>
      </c>
      <c r="BM210" s="224" t="s">
        <v>338</v>
      </c>
    </row>
    <row r="211" s="2" customFormat="1">
      <c r="A211" s="39"/>
      <c r="B211" s="40"/>
      <c r="C211" s="41"/>
      <c r="D211" s="226" t="s">
        <v>154</v>
      </c>
      <c r="E211" s="41"/>
      <c r="F211" s="227" t="s">
        <v>339</v>
      </c>
      <c r="G211" s="41"/>
      <c r="H211" s="41"/>
      <c r="I211" s="228"/>
      <c r="J211" s="41"/>
      <c r="K211" s="41"/>
      <c r="L211" s="45"/>
      <c r="M211" s="229"/>
      <c r="N211" s="230"/>
      <c r="O211" s="85"/>
      <c r="P211" s="85"/>
      <c r="Q211" s="85"/>
      <c r="R211" s="85"/>
      <c r="S211" s="85"/>
      <c r="T211" s="86"/>
      <c r="U211" s="39"/>
      <c r="V211" s="39"/>
      <c r="W211" s="39"/>
      <c r="X211" s="39"/>
      <c r="Y211" s="39"/>
      <c r="Z211" s="39"/>
      <c r="AA211" s="39"/>
      <c r="AB211" s="39"/>
      <c r="AC211" s="39"/>
      <c r="AD211" s="39"/>
      <c r="AE211" s="39"/>
      <c r="AT211" s="18" t="s">
        <v>154</v>
      </c>
      <c r="AU211" s="18" t="s">
        <v>81</v>
      </c>
    </row>
    <row r="212" s="2" customFormat="1">
      <c r="A212" s="39"/>
      <c r="B212" s="40"/>
      <c r="C212" s="41"/>
      <c r="D212" s="226" t="s">
        <v>156</v>
      </c>
      <c r="E212" s="41"/>
      <c r="F212" s="231" t="s">
        <v>340</v>
      </c>
      <c r="G212" s="41"/>
      <c r="H212" s="41"/>
      <c r="I212" s="228"/>
      <c r="J212" s="41"/>
      <c r="K212" s="41"/>
      <c r="L212" s="45"/>
      <c r="M212" s="229"/>
      <c r="N212" s="230"/>
      <c r="O212" s="85"/>
      <c r="P212" s="85"/>
      <c r="Q212" s="85"/>
      <c r="R212" s="85"/>
      <c r="S212" s="85"/>
      <c r="T212" s="86"/>
      <c r="U212" s="39"/>
      <c r="V212" s="39"/>
      <c r="W212" s="39"/>
      <c r="X212" s="39"/>
      <c r="Y212" s="39"/>
      <c r="Z212" s="39"/>
      <c r="AA212" s="39"/>
      <c r="AB212" s="39"/>
      <c r="AC212" s="39"/>
      <c r="AD212" s="39"/>
      <c r="AE212" s="39"/>
      <c r="AT212" s="18" t="s">
        <v>156</v>
      </c>
      <c r="AU212" s="18" t="s">
        <v>81</v>
      </c>
    </row>
    <row r="213" s="13" customFormat="1">
      <c r="A213" s="13"/>
      <c r="B213" s="232"/>
      <c r="C213" s="233"/>
      <c r="D213" s="226" t="s">
        <v>158</v>
      </c>
      <c r="E213" s="234" t="s">
        <v>19</v>
      </c>
      <c r="F213" s="235" t="s">
        <v>328</v>
      </c>
      <c r="G213" s="233"/>
      <c r="H213" s="236">
        <v>18.195</v>
      </c>
      <c r="I213" s="237"/>
      <c r="J213" s="233"/>
      <c r="K213" s="233"/>
      <c r="L213" s="238"/>
      <c r="M213" s="239"/>
      <c r="N213" s="240"/>
      <c r="O213" s="240"/>
      <c r="P213" s="240"/>
      <c r="Q213" s="240"/>
      <c r="R213" s="240"/>
      <c r="S213" s="240"/>
      <c r="T213" s="241"/>
      <c r="U213" s="13"/>
      <c r="V213" s="13"/>
      <c r="W213" s="13"/>
      <c r="X213" s="13"/>
      <c r="Y213" s="13"/>
      <c r="Z213" s="13"/>
      <c r="AA213" s="13"/>
      <c r="AB213" s="13"/>
      <c r="AC213" s="13"/>
      <c r="AD213" s="13"/>
      <c r="AE213" s="13"/>
      <c r="AT213" s="242" t="s">
        <v>158</v>
      </c>
      <c r="AU213" s="242" t="s">
        <v>81</v>
      </c>
      <c r="AV213" s="13" t="s">
        <v>81</v>
      </c>
      <c r="AW213" s="13" t="s">
        <v>34</v>
      </c>
      <c r="AX213" s="13" t="s">
        <v>71</v>
      </c>
      <c r="AY213" s="242" t="s">
        <v>144</v>
      </c>
    </row>
    <row r="214" s="12" customFormat="1" ht="22.8" customHeight="1">
      <c r="A214" s="12"/>
      <c r="B214" s="197"/>
      <c r="C214" s="198"/>
      <c r="D214" s="199" t="s">
        <v>70</v>
      </c>
      <c r="E214" s="211" t="s">
        <v>341</v>
      </c>
      <c r="F214" s="211" t="s">
        <v>342</v>
      </c>
      <c r="G214" s="198"/>
      <c r="H214" s="198"/>
      <c r="I214" s="201"/>
      <c r="J214" s="212">
        <f>BK214</f>
        <v>0</v>
      </c>
      <c r="K214" s="198"/>
      <c r="L214" s="203"/>
      <c r="M214" s="204"/>
      <c r="N214" s="205"/>
      <c r="O214" s="205"/>
      <c r="P214" s="206">
        <f>SUM(P215:P247)</f>
        <v>0</v>
      </c>
      <c r="Q214" s="205"/>
      <c r="R214" s="206">
        <f>SUM(R215:R247)</f>
        <v>0</v>
      </c>
      <c r="S214" s="205"/>
      <c r="T214" s="207">
        <f>SUM(T215:T247)</f>
        <v>0</v>
      </c>
      <c r="U214" s="12"/>
      <c r="V214" s="12"/>
      <c r="W214" s="12"/>
      <c r="X214" s="12"/>
      <c r="Y214" s="12"/>
      <c r="Z214" s="12"/>
      <c r="AA214" s="12"/>
      <c r="AB214" s="12"/>
      <c r="AC214" s="12"/>
      <c r="AD214" s="12"/>
      <c r="AE214" s="12"/>
      <c r="AR214" s="208" t="s">
        <v>79</v>
      </c>
      <c r="AT214" s="209" t="s">
        <v>70</v>
      </c>
      <c r="AU214" s="209" t="s">
        <v>79</v>
      </c>
      <c r="AY214" s="208" t="s">
        <v>144</v>
      </c>
      <c r="BK214" s="210">
        <f>SUM(BK215:BK247)</f>
        <v>0</v>
      </c>
    </row>
    <row r="215" s="2" customFormat="1" ht="33" customHeight="1">
      <c r="A215" s="39"/>
      <c r="B215" s="40"/>
      <c r="C215" s="213" t="s">
        <v>343</v>
      </c>
      <c r="D215" s="213" t="s">
        <v>147</v>
      </c>
      <c r="E215" s="214" t="s">
        <v>344</v>
      </c>
      <c r="F215" s="215" t="s">
        <v>345</v>
      </c>
      <c r="G215" s="216" t="s">
        <v>346</v>
      </c>
      <c r="H215" s="217">
        <v>0.77900000000000003</v>
      </c>
      <c r="I215" s="218"/>
      <c r="J215" s="219">
        <f>ROUND(I215*H215,2)</f>
        <v>0</v>
      </c>
      <c r="K215" s="215" t="s">
        <v>151</v>
      </c>
      <c r="L215" s="45"/>
      <c r="M215" s="220" t="s">
        <v>19</v>
      </c>
      <c r="N215" s="221" t="s">
        <v>42</v>
      </c>
      <c r="O215" s="85"/>
      <c r="P215" s="222">
        <f>O215*H215</f>
        <v>0</v>
      </c>
      <c r="Q215" s="222">
        <v>0</v>
      </c>
      <c r="R215" s="222">
        <f>Q215*H215</f>
        <v>0</v>
      </c>
      <c r="S215" s="222">
        <v>0</v>
      </c>
      <c r="T215" s="223">
        <f>S215*H215</f>
        <v>0</v>
      </c>
      <c r="U215" s="39"/>
      <c r="V215" s="39"/>
      <c r="W215" s="39"/>
      <c r="X215" s="39"/>
      <c r="Y215" s="39"/>
      <c r="Z215" s="39"/>
      <c r="AA215" s="39"/>
      <c r="AB215" s="39"/>
      <c r="AC215" s="39"/>
      <c r="AD215" s="39"/>
      <c r="AE215" s="39"/>
      <c r="AR215" s="224" t="s">
        <v>152</v>
      </c>
      <c r="AT215" s="224" t="s">
        <v>147</v>
      </c>
      <c r="AU215" s="224" t="s">
        <v>81</v>
      </c>
      <c r="AY215" s="18" t="s">
        <v>144</v>
      </c>
      <c r="BE215" s="225">
        <f>IF(N215="základní",J215,0)</f>
        <v>0</v>
      </c>
      <c r="BF215" s="225">
        <f>IF(N215="snížená",J215,0)</f>
        <v>0</v>
      </c>
      <c r="BG215" s="225">
        <f>IF(N215="zákl. přenesená",J215,0)</f>
        <v>0</v>
      </c>
      <c r="BH215" s="225">
        <f>IF(N215="sníž. přenesená",J215,0)</f>
        <v>0</v>
      </c>
      <c r="BI215" s="225">
        <f>IF(N215="nulová",J215,0)</f>
        <v>0</v>
      </c>
      <c r="BJ215" s="18" t="s">
        <v>79</v>
      </c>
      <c r="BK215" s="225">
        <f>ROUND(I215*H215,2)</f>
        <v>0</v>
      </c>
      <c r="BL215" s="18" t="s">
        <v>152</v>
      </c>
      <c r="BM215" s="224" t="s">
        <v>347</v>
      </c>
    </row>
    <row r="216" s="2" customFormat="1">
      <c r="A216" s="39"/>
      <c r="B216" s="40"/>
      <c r="C216" s="41"/>
      <c r="D216" s="226" t="s">
        <v>154</v>
      </c>
      <c r="E216" s="41"/>
      <c r="F216" s="227" t="s">
        <v>348</v>
      </c>
      <c r="G216" s="41"/>
      <c r="H216" s="41"/>
      <c r="I216" s="228"/>
      <c r="J216" s="41"/>
      <c r="K216" s="41"/>
      <c r="L216" s="45"/>
      <c r="M216" s="229"/>
      <c r="N216" s="230"/>
      <c r="O216" s="85"/>
      <c r="P216" s="85"/>
      <c r="Q216" s="85"/>
      <c r="R216" s="85"/>
      <c r="S216" s="85"/>
      <c r="T216" s="86"/>
      <c r="U216" s="39"/>
      <c r="V216" s="39"/>
      <c r="W216" s="39"/>
      <c r="X216" s="39"/>
      <c r="Y216" s="39"/>
      <c r="Z216" s="39"/>
      <c r="AA216" s="39"/>
      <c r="AB216" s="39"/>
      <c r="AC216" s="39"/>
      <c r="AD216" s="39"/>
      <c r="AE216" s="39"/>
      <c r="AT216" s="18" t="s">
        <v>154</v>
      </c>
      <c r="AU216" s="18" t="s">
        <v>81</v>
      </c>
    </row>
    <row r="217" s="2" customFormat="1">
      <c r="A217" s="39"/>
      <c r="B217" s="40"/>
      <c r="C217" s="41"/>
      <c r="D217" s="226" t="s">
        <v>156</v>
      </c>
      <c r="E217" s="41"/>
      <c r="F217" s="231" t="s">
        <v>349</v>
      </c>
      <c r="G217" s="41"/>
      <c r="H217" s="41"/>
      <c r="I217" s="228"/>
      <c r="J217" s="41"/>
      <c r="K217" s="41"/>
      <c r="L217" s="45"/>
      <c r="M217" s="229"/>
      <c r="N217" s="230"/>
      <c r="O217" s="85"/>
      <c r="P217" s="85"/>
      <c r="Q217" s="85"/>
      <c r="R217" s="85"/>
      <c r="S217" s="85"/>
      <c r="T217" s="86"/>
      <c r="U217" s="39"/>
      <c r="V217" s="39"/>
      <c r="W217" s="39"/>
      <c r="X217" s="39"/>
      <c r="Y217" s="39"/>
      <c r="Z217" s="39"/>
      <c r="AA217" s="39"/>
      <c r="AB217" s="39"/>
      <c r="AC217" s="39"/>
      <c r="AD217" s="39"/>
      <c r="AE217" s="39"/>
      <c r="AT217" s="18" t="s">
        <v>156</v>
      </c>
      <c r="AU217" s="18" t="s">
        <v>81</v>
      </c>
    </row>
    <row r="218" s="13" customFormat="1">
      <c r="A218" s="13"/>
      <c r="B218" s="232"/>
      <c r="C218" s="233"/>
      <c r="D218" s="226" t="s">
        <v>158</v>
      </c>
      <c r="E218" s="234" t="s">
        <v>19</v>
      </c>
      <c r="F218" s="235" t="s">
        <v>350</v>
      </c>
      <c r="G218" s="233"/>
      <c r="H218" s="236">
        <v>0.77900000000000003</v>
      </c>
      <c r="I218" s="237"/>
      <c r="J218" s="233"/>
      <c r="K218" s="233"/>
      <c r="L218" s="238"/>
      <c r="M218" s="239"/>
      <c r="N218" s="240"/>
      <c r="O218" s="240"/>
      <c r="P218" s="240"/>
      <c r="Q218" s="240"/>
      <c r="R218" s="240"/>
      <c r="S218" s="240"/>
      <c r="T218" s="241"/>
      <c r="U218" s="13"/>
      <c r="V218" s="13"/>
      <c r="W218" s="13"/>
      <c r="X218" s="13"/>
      <c r="Y218" s="13"/>
      <c r="Z218" s="13"/>
      <c r="AA218" s="13"/>
      <c r="AB218" s="13"/>
      <c r="AC218" s="13"/>
      <c r="AD218" s="13"/>
      <c r="AE218" s="13"/>
      <c r="AT218" s="242" t="s">
        <v>158</v>
      </c>
      <c r="AU218" s="242" t="s">
        <v>81</v>
      </c>
      <c r="AV218" s="13" t="s">
        <v>81</v>
      </c>
      <c r="AW218" s="13" t="s">
        <v>34</v>
      </c>
      <c r="AX218" s="13" t="s">
        <v>71</v>
      </c>
      <c r="AY218" s="242" t="s">
        <v>144</v>
      </c>
    </row>
    <row r="219" s="2" customFormat="1" ht="33" customHeight="1">
      <c r="A219" s="39"/>
      <c r="B219" s="40"/>
      <c r="C219" s="213" t="s">
        <v>351</v>
      </c>
      <c r="D219" s="213" t="s">
        <v>147</v>
      </c>
      <c r="E219" s="214" t="s">
        <v>352</v>
      </c>
      <c r="F219" s="215" t="s">
        <v>353</v>
      </c>
      <c r="G219" s="216" t="s">
        <v>346</v>
      </c>
      <c r="H219" s="217">
        <v>7.3959999999999999</v>
      </c>
      <c r="I219" s="218"/>
      <c r="J219" s="219">
        <f>ROUND(I219*H219,2)</f>
        <v>0</v>
      </c>
      <c r="K219" s="215" t="s">
        <v>151</v>
      </c>
      <c r="L219" s="45"/>
      <c r="M219" s="220" t="s">
        <v>19</v>
      </c>
      <c r="N219" s="221" t="s">
        <v>42</v>
      </c>
      <c r="O219" s="85"/>
      <c r="P219" s="222">
        <f>O219*H219</f>
        <v>0</v>
      </c>
      <c r="Q219" s="222">
        <v>0</v>
      </c>
      <c r="R219" s="222">
        <f>Q219*H219</f>
        <v>0</v>
      </c>
      <c r="S219" s="222">
        <v>0</v>
      </c>
      <c r="T219" s="223">
        <f>S219*H219</f>
        <v>0</v>
      </c>
      <c r="U219" s="39"/>
      <c r="V219" s="39"/>
      <c r="W219" s="39"/>
      <c r="X219" s="39"/>
      <c r="Y219" s="39"/>
      <c r="Z219" s="39"/>
      <c r="AA219" s="39"/>
      <c r="AB219" s="39"/>
      <c r="AC219" s="39"/>
      <c r="AD219" s="39"/>
      <c r="AE219" s="39"/>
      <c r="AR219" s="224" t="s">
        <v>152</v>
      </c>
      <c r="AT219" s="224" t="s">
        <v>147</v>
      </c>
      <c r="AU219" s="224" t="s">
        <v>81</v>
      </c>
      <c r="AY219" s="18" t="s">
        <v>144</v>
      </c>
      <c r="BE219" s="225">
        <f>IF(N219="základní",J219,0)</f>
        <v>0</v>
      </c>
      <c r="BF219" s="225">
        <f>IF(N219="snížená",J219,0)</f>
        <v>0</v>
      </c>
      <c r="BG219" s="225">
        <f>IF(N219="zákl. přenesená",J219,0)</f>
        <v>0</v>
      </c>
      <c r="BH219" s="225">
        <f>IF(N219="sníž. přenesená",J219,0)</f>
        <v>0</v>
      </c>
      <c r="BI219" s="225">
        <f>IF(N219="nulová",J219,0)</f>
        <v>0</v>
      </c>
      <c r="BJ219" s="18" t="s">
        <v>79</v>
      </c>
      <c r="BK219" s="225">
        <f>ROUND(I219*H219,2)</f>
        <v>0</v>
      </c>
      <c r="BL219" s="18" t="s">
        <v>152</v>
      </c>
      <c r="BM219" s="224" t="s">
        <v>354</v>
      </c>
    </row>
    <row r="220" s="2" customFormat="1">
      <c r="A220" s="39"/>
      <c r="B220" s="40"/>
      <c r="C220" s="41"/>
      <c r="D220" s="226" t="s">
        <v>154</v>
      </c>
      <c r="E220" s="41"/>
      <c r="F220" s="227" t="s">
        <v>355</v>
      </c>
      <c r="G220" s="41"/>
      <c r="H220" s="41"/>
      <c r="I220" s="228"/>
      <c r="J220" s="41"/>
      <c r="K220" s="41"/>
      <c r="L220" s="45"/>
      <c r="M220" s="229"/>
      <c r="N220" s="230"/>
      <c r="O220" s="85"/>
      <c r="P220" s="85"/>
      <c r="Q220" s="85"/>
      <c r="R220" s="85"/>
      <c r="S220" s="85"/>
      <c r="T220" s="86"/>
      <c r="U220" s="39"/>
      <c r="V220" s="39"/>
      <c r="W220" s="39"/>
      <c r="X220" s="39"/>
      <c r="Y220" s="39"/>
      <c r="Z220" s="39"/>
      <c r="AA220" s="39"/>
      <c r="AB220" s="39"/>
      <c r="AC220" s="39"/>
      <c r="AD220" s="39"/>
      <c r="AE220" s="39"/>
      <c r="AT220" s="18" t="s">
        <v>154</v>
      </c>
      <c r="AU220" s="18" t="s">
        <v>81</v>
      </c>
    </row>
    <row r="221" s="2" customFormat="1">
      <c r="A221" s="39"/>
      <c r="B221" s="40"/>
      <c r="C221" s="41"/>
      <c r="D221" s="226" t="s">
        <v>156</v>
      </c>
      <c r="E221" s="41"/>
      <c r="F221" s="231" t="s">
        <v>349</v>
      </c>
      <c r="G221" s="41"/>
      <c r="H221" s="41"/>
      <c r="I221" s="228"/>
      <c r="J221" s="41"/>
      <c r="K221" s="41"/>
      <c r="L221" s="45"/>
      <c r="M221" s="229"/>
      <c r="N221" s="230"/>
      <c r="O221" s="85"/>
      <c r="P221" s="85"/>
      <c r="Q221" s="85"/>
      <c r="R221" s="85"/>
      <c r="S221" s="85"/>
      <c r="T221" s="86"/>
      <c r="U221" s="39"/>
      <c r="V221" s="39"/>
      <c r="W221" s="39"/>
      <c r="X221" s="39"/>
      <c r="Y221" s="39"/>
      <c r="Z221" s="39"/>
      <c r="AA221" s="39"/>
      <c r="AB221" s="39"/>
      <c r="AC221" s="39"/>
      <c r="AD221" s="39"/>
      <c r="AE221" s="39"/>
      <c r="AT221" s="18" t="s">
        <v>156</v>
      </c>
      <c r="AU221" s="18" t="s">
        <v>81</v>
      </c>
    </row>
    <row r="222" s="13" customFormat="1">
      <c r="A222" s="13"/>
      <c r="B222" s="232"/>
      <c r="C222" s="233"/>
      <c r="D222" s="226" t="s">
        <v>158</v>
      </c>
      <c r="E222" s="234" t="s">
        <v>19</v>
      </c>
      <c r="F222" s="235" t="s">
        <v>356</v>
      </c>
      <c r="G222" s="233"/>
      <c r="H222" s="236">
        <v>7.3960000000000008</v>
      </c>
      <c r="I222" s="237"/>
      <c r="J222" s="233"/>
      <c r="K222" s="233"/>
      <c r="L222" s="238"/>
      <c r="M222" s="239"/>
      <c r="N222" s="240"/>
      <c r="O222" s="240"/>
      <c r="P222" s="240"/>
      <c r="Q222" s="240"/>
      <c r="R222" s="240"/>
      <c r="S222" s="240"/>
      <c r="T222" s="241"/>
      <c r="U222" s="13"/>
      <c r="V222" s="13"/>
      <c r="W222" s="13"/>
      <c r="X222" s="13"/>
      <c r="Y222" s="13"/>
      <c r="Z222" s="13"/>
      <c r="AA222" s="13"/>
      <c r="AB222" s="13"/>
      <c r="AC222" s="13"/>
      <c r="AD222" s="13"/>
      <c r="AE222" s="13"/>
      <c r="AT222" s="242" t="s">
        <v>158</v>
      </c>
      <c r="AU222" s="242" t="s">
        <v>81</v>
      </c>
      <c r="AV222" s="13" t="s">
        <v>81</v>
      </c>
      <c r="AW222" s="13" t="s">
        <v>34</v>
      </c>
      <c r="AX222" s="13" t="s">
        <v>71</v>
      </c>
      <c r="AY222" s="242" t="s">
        <v>144</v>
      </c>
    </row>
    <row r="223" s="2" customFormat="1" ht="16.5" customHeight="1">
      <c r="A223" s="39"/>
      <c r="B223" s="40"/>
      <c r="C223" s="213" t="s">
        <v>357</v>
      </c>
      <c r="D223" s="213" t="s">
        <v>147</v>
      </c>
      <c r="E223" s="214" t="s">
        <v>358</v>
      </c>
      <c r="F223" s="215" t="s">
        <v>359</v>
      </c>
      <c r="G223" s="216" t="s">
        <v>305</v>
      </c>
      <c r="H223" s="217">
        <v>11</v>
      </c>
      <c r="I223" s="218"/>
      <c r="J223" s="219">
        <f>ROUND(I223*H223,2)</f>
        <v>0</v>
      </c>
      <c r="K223" s="215" t="s">
        <v>151</v>
      </c>
      <c r="L223" s="45"/>
      <c r="M223" s="220" t="s">
        <v>19</v>
      </c>
      <c r="N223" s="221" t="s">
        <v>42</v>
      </c>
      <c r="O223" s="85"/>
      <c r="P223" s="222">
        <f>O223*H223</f>
        <v>0</v>
      </c>
      <c r="Q223" s="222">
        <v>0</v>
      </c>
      <c r="R223" s="222">
        <f>Q223*H223</f>
        <v>0</v>
      </c>
      <c r="S223" s="222">
        <v>0</v>
      </c>
      <c r="T223" s="223">
        <f>S223*H223</f>
        <v>0</v>
      </c>
      <c r="U223" s="39"/>
      <c r="V223" s="39"/>
      <c r="W223" s="39"/>
      <c r="X223" s="39"/>
      <c r="Y223" s="39"/>
      <c r="Z223" s="39"/>
      <c r="AA223" s="39"/>
      <c r="AB223" s="39"/>
      <c r="AC223" s="39"/>
      <c r="AD223" s="39"/>
      <c r="AE223" s="39"/>
      <c r="AR223" s="224" t="s">
        <v>152</v>
      </c>
      <c r="AT223" s="224" t="s">
        <v>147</v>
      </c>
      <c r="AU223" s="224" t="s">
        <v>81</v>
      </c>
      <c r="AY223" s="18" t="s">
        <v>144</v>
      </c>
      <c r="BE223" s="225">
        <f>IF(N223="základní",J223,0)</f>
        <v>0</v>
      </c>
      <c r="BF223" s="225">
        <f>IF(N223="snížená",J223,0)</f>
        <v>0</v>
      </c>
      <c r="BG223" s="225">
        <f>IF(N223="zákl. přenesená",J223,0)</f>
        <v>0</v>
      </c>
      <c r="BH223" s="225">
        <f>IF(N223="sníž. přenesená",J223,0)</f>
        <v>0</v>
      </c>
      <c r="BI223" s="225">
        <f>IF(N223="nulová",J223,0)</f>
        <v>0</v>
      </c>
      <c r="BJ223" s="18" t="s">
        <v>79</v>
      </c>
      <c r="BK223" s="225">
        <f>ROUND(I223*H223,2)</f>
        <v>0</v>
      </c>
      <c r="BL223" s="18" t="s">
        <v>152</v>
      </c>
      <c r="BM223" s="224" t="s">
        <v>360</v>
      </c>
    </row>
    <row r="224" s="2" customFormat="1">
      <c r="A224" s="39"/>
      <c r="B224" s="40"/>
      <c r="C224" s="41"/>
      <c r="D224" s="226" t="s">
        <v>154</v>
      </c>
      <c r="E224" s="41"/>
      <c r="F224" s="227" t="s">
        <v>361</v>
      </c>
      <c r="G224" s="41"/>
      <c r="H224" s="41"/>
      <c r="I224" s="228"/>
      <c r="J224" s="41"/>
      <c r="K224" s="41"/>
      <c r="L224" s="45"/>
      <c r="M224" s="229"/>
      <c r="N224" s="230"/>
      <c r="O224" s="85"/>
      <c r="P224" s="85"/>
      <c r="Q224" s="85"/>
      <c r="R224" s="85"/>
      <c r="S224" s="85"/>
      <c r="T224" s="86"/>
      <c r="U224" s="39"/>
      <c r="V224" s="39"/>
      <c r="W224" s="39"/>
      <c r="X224" s="39"/>
      <c r="Y224" s="39"/>
      <c r="Z224" s="39"/>
      <c r="AA224" s="39"/>
      <c r="AB224" s="39"/>
      <c r="AC224" s="39"/>
      <c r="AD224" s="39"/>
      <c r="AE224" s="39"/>
      <c r="AT224" s="18" t="s">
        <v>154</v>
      </c>
      <c r="AU224" s="18" t="s">
        <v>81</v>
      </c>
    </row>
    <row r="225" s="2" customFormat="1">
      <c r="A225" s="39"/>
      <c r="B225" s="40"/>
      <c r="C225" s="41"/>
      <c r="D225" s="226" t="s">
        <v>156</v>
      </c>
      <c r="E225" s="41"/>
      <c r="F225" s="231" t="s">
        <v>362</v>
      </c>
      <c r="G225" s="41"/>
      <c r="H225" s="41"/>
      <c r="I225" s="228"/>
      <c r="J225" s="41"/>
      <c r="K225" s="41"/>
      <c r="L225" s="45"/>
      <c r="M225" s="229"/>
      <c r="N225" s="230"/>
      <c r="O225" s="85"/>
      <c r="P225" s="85"/>
      <c r="Q225" s="85"/>
      <c r="R225" s="85"/>
      <c r="S225" s="85"/>
      <c r="T225" s="86"/>
      <c r="U225" s="39"/>
      <c r="V225" s="39"/>
      <c r="W225" s="39"/>
      <c r="X225" s="39"/>
      <c r="Y225" s="39"/>
      <c r="Z225" s="39"/>
      <c r="AA225" s="39"/>
      <c r="AB225" s="39"/>
      <c r="AC225" s="39"/>
      <c r="AD225" s="39"/>
      <c r="AE225" s="39"/>
      <c r="AT225" s="18" t="s">
        <v>156</v>
      </c>
      <c r="AU225" s="18" t="s">
        <v>81</v>
      </c>
    </row>
    <row r="226" s="2" customFormat="1">
      <c r="A226" s="39"/>
      <c r="B226" s="40"/>
      <c r="C226" s="213" t="s">
        <v>363</v>
      </c>
      <c r="D226" s="213" t="s">
        <v>147</v>
      </c>
      <c r="E226" s="214" t="s">
        <v>364</v>
      </c>
      <c r="F226" s="215" t="s">
        <v>365</v>
      </c>
      <c r="G226" s="216" t="s">
        <v>305</v>
      </c>
      <c r="H226" s="217">
        <v>330</v>
      </c>
      <c r="I226" s="218"/>
      <c r="J226" s="219">
        <f>ROUND(I226*H226,2)</f>
        <v>0</v>
      </c>
      <c r="K226" s="215" t="s">
        <v>151</v>
      </c>
      <c r="L226" s="45"/>
      <c r="M226" s="220" t="s">
        <v>19</v>
      </c>
      <c r="N226" s="221" t="s">
        <v>42</v>
      </c>
      <c r="O226" s="85"/>
      <c r="P226" s="222">
        <f>O226*H226</f>
        <v>0</v>
      </c>
      <c r="Q226" s="222">
        <v>0</v>
      </c>
      <c r="R226" s="222">
        <f>Q226*H226</f>
        <v>0</v>
      </c>
      <c r="S226" s="222">
        <v>0</v>
      </c>
      <c r="T226" s="223">
        <f>S226*H226</f>
        <v>0</v>
      </c>
      <c r="U226" s="39"/>
      <c r="V226" s="39"/>
      <c r="W226" s="39"/>
      <c r="X226" s="39"/>
      <c r="Y226" s="39"/>
      <c r="Z226" s="39"/>
      <c r="AA226" s="39"/>
      <c r="AB226" s="39"/>
      <c r="AC226" s="39"/>
      <c r="AD226" s="39"/>
      <c r="AE226" s="39"/>
      <c r="AR226" s="224" t="s">
        <v>152</v>
      </c>
      <c r="AT226" s="224" t="s">
        <v>147</v>
      </c>
      <c r="AU226" s="224" t="s">
        <v>81</v>
      </c>
      <c r="AY226" s="18" t="s">
        <v>144</v>
      </c>
      <c r="BE226" s="225">
        <f>IF(N226="základní",J226,0)</f>
        <v>0</v>
      </c>
      <c r="BF226" s="225">
        <f>IF(N226="snížená",J226,0)</f>
        <v>0</v>
      </c>
      <c r="BG226" s="225">
        <f>IF(N226="zákl. přenesená",J226,0)</f>
        <v>0</v>
      </c>
      <c r="BH226" s="225">
        <f>IF(N226="sníž. přenesená",J226,0)</f>
        <v>0</v>
      </c>
      <c r="BI226" s="225">
        <f>IF(N226="nulová",J226,0)</f>
        <v>0</v>
      </c>
      <c r="BJ226" s="18" t="s">
        <v>79</v>
      </c>
      <c r="BK226" s="225">
        <f>ROUND(I226*H226,2)</f>
        <v>0</v>
      </c>
      <c r="BL226" s="18" t="s">
        <v>152</v>
      </c>
      <c r="BM226" s="224" t="s">
        <v>366</v>
      </c>
    </row>
    <row r="227" s="2" customFormat="1">
      <c r="A227" s="39"/>
      <c r="B227" s="40"/>
      <c r="C227" s="41"/>
      <c r="D227" s="226" t="s">
        <v>154</v>
      </c>
      <c r="E227" s="41"/>
      <c r="F227" s="227" t="s">
        <v>367</v>
      </c>
      <c r="G227" s="41"/>
      <c r="H227" s="41"/>
      <c r="I227" s="228"/>
      <c r="J227" s="41"/>
      <c r="K227" s="41"/>
      <c r="L227" s="45"/>
      <c r="M227" s="229"/>
      <c r="N227" s="230"/>
      <c r="O227" s="85"/>
      <c r="P227" s="85"/>
      <c r="Q227" s="85"/>
      <c r="R227" s="85"/>
      <c r="S227" s="85"/>
      <c r="T227" s="86"/>
      <c r="U227" s="39"/>
      <c r="V227" s="39"/>
      <c r="W227" s="39"/>
      <c r="X227" s="39"/>
      <c r="Y227" s="39"/>
      <c r="Z227" s="39"/>
      <c r="AA227" s="39"/>
      <c r="AB227" s="39"/>
      <c r="AC227" s="39"/>
      <c r="AD227" s="39"/>
      <c r="AE227" s="39"/>
      <c r="AT227" s="18" t="s">
        <v>154</v>
      </c>
      <c r="AU227" s="18" t="s">
        <v>81</v>
      </c>
    </row>
    <row r="228" s="2" customFormat="1">
      <c r="A228" s="39"/>
      <c r="B228" s="40"/>
      <c r="C228" s="41"/>
      <c r="D228" s="226" t="s">
        <v>156</v>
      </c>
      <c r="E228" s="41"/>
      <c r="F228" s="231" t="s">
        <v>362</v>
      </c>
      <c r="G228" s="41"/>
      <c r="H228" s="41"/>
      <c r="I228" s="228"/>
      <c r="J228" s="41"/>
      <c r="K228" s="41"/>
      <c r="L228" s="45"/>
      <c r="M228" s="229"/>
      <c r="N228" s="230"/>
      <c r="O228" s="85"/>
      <c r="P228" s="85"/>
      <c r="Q228" s="85"/>
      <c r="R228" s="85"/>
      <c r="S228" s="85"/>
      <c r="T228" s="86"/>
      <c r="U228" s="39"/>
      <c r="V228" s="39"/>
      <c r="W228" s="39"/>
      <c r="X228" s="39"/>
      <c r="Y228" s="39"/>
      <c r="Z228" s="39"/>
      <c r="AA228" s="39"/>
      <c r="AB228" s="39"/>
      <c r="AC228" s="39"/>
      <c r="AD228" s="39"/>
      <c r="AE228" s="39"/>
      <c r="AT228" s="18" t="s">
        <v>156</v>
      </c>
      <c r="AU228" s="18" t="s">
        <v>81</v>
      </c>
    </row>
    <row r="229" s="13" customFormat="1">
      <c r="A229" s="13"/>
      <c r="B229" s="232"/>
      <c r="C229" s="233"/>
      <c r="D229" s="226" t="s">
        <v>158</v>
      </c>
      <c r="E229" s="233"/>
      <c r="F229" s="235" t="s">
        <v>368</v>
      </c>
      <c r="G229" s="233"/>
      <c r="H229" s="236">
        <v>330</v>
      </c>
      <c r="I229" s="237"/>
      <c r="J229" s="233"/>
      <c r="K229" s="233"/>
      <c r="L229" s="238"/>
      <c r="M229" s="239"/>
      <c r="N229" s="240"/>
      <c r="O229" s="240"/>
      <c r="P229" s="240"/>
      <c r="Q229" s="240"/>
      <c r="R229" s="240"/>
      <c r="S229" s="240"/>
      <c r="T229" s="241"/>
      <c r="U229" s="13"/>
      <c r="V229" s="13"/>
      <c r="W229" s="13"/>
      <c r="X229" s="13"/>
      <c r="Y229" s="13"/>
      <c r="Z229" s="13"/>
      <c r="AA229" s="13"/>
      <c r="AB229" s="13"/>
      <c r="AC229" s="13"/>
      <c r="AD229" s="13"/>
      <c r="AE229" s="13"/>
      <c r="AT229" s="242" t="s">
        <v>158</v>
      </c>
      <c r="AU229" s="242" t="s">
        <v>81</v>
      </c>
      <c r="AV229" s="13" t="s">
        <v>81</v>
      </c>
      <c r="AW229" s="13" t="s">
        <v>4</v>
      </c>
      <c r="AX229" s="13" t="s">
        <v>79</v>
      </c>
      <c r="AY229" s="242" t="s">
        <v>144</v>
      </c>
    </row>
    <row r="230" s="2" customFormat="1">
      <c r="A230" s="39"/>
      <c r="B230" s="40"/>
      <c r="C230" s="213" t="s">
        <v>369</v>
      </c>
      <c r="D230" s="213" t="s">
        <v>147</v>
      </c>
      <c r="E230" s="214" t="s">
        <v>370</v>
      </c>
      <c r="F230" s="215" t="s">
        <v>371</v>
      </c>
      <c r="G230" s="216" t="s">
        <v>346</v>
      </c>
      <c r="H230" s="217">
        <v>8.1750000000000007</v>
      </c>
      <c r="I230" s="218"/>
      <c r="J230" s="219">
        <f>ROUND(I230*H230,2)</f>
        <v>0</v>
      </c>
      <c r="K230" s="215" t="s">
        <v>151</v>
      </c>
      <c r="L230" s="45"/>
      <c r="M230" s="220" t="s">
        <v>19</v>
      </c>
      <c r="N230" s="221" t="s">
        <v>42</v>
      </c>
      <c r="O230" s="85"/>
      <c r="P230" s="222">
        <f>O230*H230</f>
        <v>0</v>
      </c>
      <c r="Q230" s="222">
        <v>0</v>
      </c>
      <c r="R230" s="222">
        <f>Q230*H230</f>
        <v>0</v>
      </c>
      <c r="S230" s="222">
        <v>0</v>
      </c>
      <c r="T230" s="223">
        <f>S230*H230</f>
        <v>0</v>
      </c>
      <c r="U230" s="39"/>
      <c r="V230" s="39"/>
      <c r="W230" s="39"/>
      <c r="X230" s="39"/>
      <c r="Y230" s="39"/>
      <c r="Z230" s="39"/>
      <c r="AA230" s="39"/>
      <c r="AB230" s="39"/>
      <c r="AC230" s="39"/>
      <c r="AD230" s="39"/>
      <c r="AE230" s="39"/>
      <c r="AR230" s="224" t="s">
        <v>152</v>
      </c>
      <c r="AT230" s="224" t="s">
        <v>147</v>
      </c>
      <c r="AU230" s="224" t="s">
        <v>81</v>
      </c>
      <c r="AY230" s="18" t="s">
        <v>144</v>
      </c>
      <c r="BE230" s="225">
        <f>IF(N230="základní",J230,0)</f>
        <v>0</v>
      </c>
      <c r="BF230" s="225">
        <f>IF(N230="snížená",J230,0)</f>
        <v>0</v>
      </c>
      <c r="BG230" s="225">
        <f>IF(N230="zákl. přenesená",J230,0)</f>
        <v>0</v>
      </c>
      <c r="BH230" s="225">
        <f>IF(N230="sníž. přenesená",J230,0)</f>
        <v>0</v>
      </c>
      <c r="BI230" s="225">
        <f>IF(N230="nulová",J230,0)</f>
        <v>0</v>
      </c>
      <c r="BJ230" s="18" t="s">
        <v>79</v>
      </c>
      <c r="BK230" s="225">
        <f>ROUND(I230*H230,2)</f>
        <v>0</v>
      </c>
      <c r="BL230" s="18" t="s">
        <v>152</v>
      </c>
      <c r="BM230" s="224" t="s">
        <v>372</v>
      </c>
    </row>
    <row r="231" s="2" customFormat="1">
      <c r="A231" s="39"/>
      <c r="B231" s="40"/>
      <c r="C231" s="41"/>
      <c r="D231" s="226" t="s">
        <v>154</v>
      </c>
      <c r="E231" s="41"/>
      <c r="F231" s="227" t="s">
        <v>373</v>
      </c>
      <c r="G231" s="41"/>
      <c r="H231" s="41"/>
      <c r="I231" s="228"/>
      <c r="J231" s="41"/>
      <c r="K231" s="41"/>
      <c r="L231" s="45"/>
      <c r="M231" s="229"/>
      <c r="N231" s="230"/>
      <c r="O231" s="85"/>
      <c r="P231" s="85"/>
      <c r="Q231" s="85"/>
      <c r="R231" s="85"/>
      <c r="S231" s="85"/>
      <c r="T231" s="86"/>
      <c r="U231" s="39"/>
      <c r="V231" s="39"/>
      <c r="W231" s="39"/>
      <c r="X231" s="39"/>
      <c r="Y231" s="39"/>
      <c r="Z231" s="39"/>
      <c r="AA231" s="39"/>
      <c r="AB231" s="39"/>
      <c r="AC231" s="39"/>
      <c r="AD231" s="39"/>
      <c r="AE231" s="39"/>
      <c r="AT231" s="18" t="s">
        <v>154</v>
      </c>
      <c r="AU231" s="18" t="s">
        <v>81</v>
      </c>
    </row>
    <row r="232" s="2" customFormat="1">
      <c r="A232" s="39"/>
      <c r="B232" s="40"/>
      <c r="C232" s="41"/>
      <c r="D232" s="226" t="s">
        <v>156</v>
      </c>
      <c r="E232" s="41"/>
      <c r="F232" s="231" t="s">
        <v>374</v>
      </c>
      <c r="G232" s="41"/>
      <c r="H232" s="41"/>
      <c r="I232" s="228"/>
      <c r="J232" s="41"/>
      <c r="K232" s="41"/>
      <c r="L232" s="45"/>
      <c r="M232" s="229"/>
      <c r="N232" s="230"/>
      <c r="O232" s="85"/>
      <c r="P232" s="85"/>
      <c r="Q232" s="85"/>
      <c r="R232" s="85"/>
      <c r="S232" s="85"/>
      <c r="T232" s="86"/>
      <c r="U232" s="39"/>
      <c r="V232" s="39"/>
      <c r="W232" s="39"/>
      <c r="X232" s="39"/>
      <c r="Y232" s="39"/>
      <c r="Z232" s="39"/>
      <c r="AA232" s="39"/>
      <c r="AB232" s="39"/>
      <c r="AC232" s="39"/>
      <c r="AD232" s="39"/>
      <c r="AE232" s="39"/>
      <c r="AT232" s="18" t="s">
        <v>156</v>
      </c>
      <c r="AU232" s="18" t="s">
        <v>81</v>
      </c>
    </row>
    <row r="233" s="2" customFormat="1">
      <c r="A233" s="39"/>
      <c r="B233" s="40"/>
      <c r="C233" s="213" t="s">
        <v>375</v>
      </c>
      <c r="D233" s="213" t="s">
        <v>147</v>
      </c>
      <c r="E233" s="214" t="s">
        <v>376</v>
      </c>
      <c r="F233" s="215" t="s">
        <v>377</v>
      </c>
      <c r="G233" s="216" t="s">
        <v>346</v>
      </c>
      <c r="H233" s="217">
        <v>57.225000000000001</v>
      </c>
      <c r="I233" s="218"/>
      <c r="J233" s="219">
        <f>ROUND(I233*H233,2)</f>
        <v>0</v>
      </c>
      <c r="K233" s="215" t="s">
        <v>151</v>
      </c>
      <c r="L233" s="45"/>
      <c r="M233" s="220" t="s">
        <v>19</v>
      </c>
      <c r="N233" s="221" t="s">
        <v>42</v>
      </c>
      <c r="O233" s="85"/>
      <c r="P233" s="222">
        <f>O233*H233</f>
        <v>0</v>
      </c>
      <c r="Q233" s="222">
        <v>0</v>
      </c>
      <c r="R233" s="222">
        <f>Q233*H233</f>
        <v>0</v>
      </c>
      <c r="S233" s="222">
        <v>0</v>
      </c>
      <c r="T233" s="223">
        <f>S233*H233</f>
        <v>0</v>
      </c>
      <c r="U233" s="39"/>
      <c r="V233" s="39"/>
      <c r="W233" s="39"/>
      <c r="X233" s="39"/>
      <c r="Y233" s="39"/>
      <c r="Z233" s="39"/>
      <c r="AA233" s="39"/>
      <c r="AB233" s="39"/>
      <c r="AC233" s="39"/>
      <c r="AD233" s="39"/>
      <c r="AE233" s="39"/>
      <c r="AR233" s="224" t="s">
        <v>152</v>
      </c>
      <c r="AT233" s="224" t="s">
        <v>147</v>
      </c>
      <c r="AU233" s="224" t="s">
        <v>81</v>
      </c>
      <c r="AY233" s="18" t="s">
        <v>144</v>
      </c>
      <c r="BE233" s="225">
        <f>IF(N233="základní",J233,0)</f>
        <v>0</v>
      </c>
      <c r="BF233" s="225">
        <f>IF(N233="snížená",J233,0)</f>
        <v>0</v>
      </c>
      <c r="BG233" s="225">
        <f>IF(N233="zákl. přenesená",J233,0)</f>
        <v>0</v>
      </c>
      <c r="BH233" s="225">
        <f>IF(N233="sníž. přenesená",J233,0)</f>
        <v>0</v>
      </c>
      <c r="BI233" s="225">
        <f>IF(N233="nulová",J233,0)</f>
        <v>0</v>
      </c>
      <c r="BJ233" s="18" t="s">
        <v>79</v>
      </c>
      <c r="BK233" s="225">
        <f>ROUND(I233*H233,2)</f>
        <v>0</v>
      </c>
      <c r="BL233" s="18" t="s">
        <v>152</v>
      </c>
      <c r="BM233" s="224" t="s">
        <v>378</v>
      </c>
    </row>
    <row r="234" s="2" customFormat="1">
      <c r="A234" s="39"/>
      <c r="B234" s="40"/>
      <c r="C234" s="41"/>
      <c r="D234" s="226" t="s">
        <v>154</v>
      </c>
      <c r="E234" s="41"/>
      <c r="F234" s="227" t="s">
        <v>379</v>
      </c>
      <c r="G234" s="41"/>
      <c r="H234" s="41"/>
      <c r="I234" s="228"/>
      <c r="J234" s="41"/>
      <c r="K234" s="41"/>
      <c r="L234" s="45"/>
      <c r="M234" s="229"/>
      <c r="N234" s="230"/>
      <c r="O234" s="85"/>
      <c r="P234" s="85"/>
      <c r="Q234" s="85"/>
      <c r="R234" s="85"/>
      <c r="S234" s="85"/>
      <c r="T234" s="86"/>
      <c r="U234" s="39"/>
      <c r="V234" s="39"/>
      <c r="W234" s="39"/>
      <c r="X234" s="39"/>
      <c r="Y234" s="39"/>
      <c r="Z234" s="39"/>
      <c r="AA234" s="39"/>
      <c r="AB234" s="39"/>
      <c r="AC234" s="39"/>
      <c r="AD234" s="39"/>
      <c r="AE234" s="39"/>
      <c r="AT234" s="18" t="s">
        <v>154</v>
      </c>
      <c r="AU234" s="18" t="s">
        <v>81</v>
      </c>
    </row>
    <row r="235" s="2" customFormat="1">
      <c r="A235" s="39"/>
      <c r="B235" s="40"/>
      <c r="C235" s="41"/>
      <c r="D235" s="226" t="s">
        <v>156</v>
      </c>
      <c r="E235" s="41"/>
      <c r="F235" s="231" t="s">
        <v>374</v>
      </c>
      <c r="G235" s="41"/>
      <c r="H235" s="41"/>
      <c r="I235" s="228"/>
      <c r="J235" s="41"/>
      <c r="K235" s="41"/>
      <c r="L235" s="45"/>
      <c r="M235" s="229"/>
      <c r="N235" s="230"/>
      <c r="O235" s="85"/>
      <c r="P235" s="85"/>
      <c r="Q235" s="85"/>
      <c r="R235" s="85"/>
      <c r="S235" s="85"/>
      <c r="T235" s="86"/>
      <c r="U235" s="39"/>
      <c r="V235" s="39"/>
      <c r="W235" s="39"/>
      <c r="X235" s="39"/>
      <c r="Y235" s="39"/>
      <c r="Z235" s="39"/>
      <c r="AA235" s="39"/>
      <c r="AB235" s="39"/>
      <c r="AC235" s="39"/>
      <c r="AD235" s="39"/>
      <c r="AE235" s="39"/>
      <c r="AT235" s="18" t="s">
        <v>156</v>
      </c>
      <c r="AU235" s="18" t="s">
        <v>81</v>
      </c>
    </row>
    <row r="236" s="13" customFormat="1">
      <c r="A236" s="13"/>
      <c r="B236" s="232"/>
      <c r="C236" s="233"/>
      <c r="D236" s="226" t="s">
        <v>158</v>
      </c>
      <c r="E236" s="233"/>
      <c r="F236" s="235" t="s">
        <v>380</v>
      </c>
      <c r="G236" s="233"/>
      <c r="H236" s="236">
        <v>57.225000000000001</v>
      </c>
      <c r="I236" s="237"/>
      <c r="J236" s="233"/>
      <c r="K236" s="233"/>
      <c r="L236" s="238"/>
      <c r="M236" s="239"/>
      <c r="N236" s="240"/>
      <c r="O236" s="240"/>
      <c r="P236" s="240"/>
      <c r="Q236" s="240"/>
      <c r="R236" s="240"/>
      <c r="S236" s="240"/>
      <c r="T236" s="241"/>
      <c r="U236" s="13"/>
      <c r="V236" s="13"/>
      <c r="W236" s="13"/>
      <c r="X236" s="13"/>
      <c r="Y236" s="13"/>
      <c r="Z236" s="13"/>
      <c r="AA236" s="13"/>
      <c r="AB236" s="13"/>
      <c r="AC236" s="13"/>
      <c r="AD236" s="13"/>
      <c r="AE236" s="13"/>
      <c r="AT236" s="242" t="s">
        <v>158</v>
      </c>
      <c r="AU236" s="242" t="s">
        <v>81</v>
      </c>
      <c r="AV236" s="13" t="s">
        <v>81</v>
      </c>
      <c r="AW236" s="13" t="s">
        <v>4</v>
      </c>
      <c r="AX236" s="13" t="s">
        <v>79</v>
      </c>
      <c r="AY236" s="242" t="s">
        <v>144</v>
      </c>
    </row>
    <row r="237" s="2" customFormat="1" ht="33" customHeight="1">
      <c r="A237" s="39"/>
      <c r="B237" s="40"/>
      <c r="C237" s="213" t="s">
        <v>381</v>
      </c>
      <c r="D237" s="213" t="s">
        <v>147</v>
      </c>
      <c r="E237" s="214" t="s">
        <v>382</v>
      </c>
      <c r="F237" s="215" t="s">
        <v>383</v>
      </c>
      <c r="G237" s="216" t="s">
        <v>346</v>
      </c>
      <c r="H237" s="217">
        <v>5.7850000000000001</v>
      </c>
      <c r="I237" s="218"/>
      <c r="J237" s="219">
        <f>ROUND(I237*H237,2)</f>
        <v>0</v>
      </c>
      <c r="K237" s="215" t="s">
        <v>151</v>
      </c>
      <c r="L237" s="45"/>
      <c r="M237" s="220" t="s">
        <v>19</v>
      </c>
      <c r="N237" s="221" t="s">
        <v>42</v>
      </c>
      <c r="O237" s="85"/>
      <c r="P237" s="222">
        <f>O237*H237</f>
        <v>0</v>
      </c>
      <c r="Q237" s="222">
        <v>0</v>
      </c>
      <c r="R237" s="222">
        <f>Q237*H237</f>
        <v>0</v>
      </c>
      <c r="S237" s="222">
        <v>0</v>
      </c>
      <c r="T237" s="223">
        <f>S237*H237</f>
        <v>0</v>
      </c>
      <c r="U237" s="39"/>
      <c r="V237" s="39"/>
      <c r="W237" s="39"/>
      <c r="X237" s="39"/>
      <c r="Y237" s="39"/>
      <c r="Z237" s="39"/>
      <c r="AA237" s="39"/>
      <c r="AB237" s="39"/>
      <c r="AC237" s="39"/>
      <c r="AD237" s="39"/>
      <c r="AE237" s="39"/>
      <c r="AR237" s="224" t="s">
        <v>152</v>
      </c>
      <c r="AT237" s="224" t="s">
        <v>147</v>
      </c>
      <c r="AU237" s="224" t="s">
        <v>81</v>
      </c>
      <c r="AY237" s="18" t="s">
        <v>144</v>
      </c>
      <c r="BE237" s="225">
        <f>IF(N237="základní",J237,0)</f>
        <v>0</v>
      </c>
      <c r="BF237" s="225">
        <f>IF(N237="snížená",J237,0)</f>
        <v>0</v>
      </c>
      <c r="BG237" s="225">
        <f>IF(N237="zákl. přenesená",J237,0)</f>
        <v>0</v>
      </c>
      <c r="BH237" s="225">
        <f>IF(N237="sníž. přenesená",J237,0)</f>
        <v>0</v>
      </c>
      <c r="BI237" s="225">
        <f>IF(N237="nulová",J237,0)</f>
        <v>0</v>
      </c>
      <c r="BJ237" s="18" t="s">
        <v>79</v>
      </c>
      <c r="BK237" s="225">
        <f>ROUND(I237*H237,2)</f>
        <v>0</v>
      </c>
      <c r="BL237" s="18" t="s">
        <v>152</v>
      </c>
      <c r="BM237" s="224" t="s">
        <v>384</v>
      </c>
    </row>
    <row r="238" s="2" customFormat="1">
      <c r="A238" s="39"/>
      <c r="B238" s="40"/>
      <c r="C238" s="41"/>
      <c r="D238" s="226" t="s">
        <v>154</v>
      </c>
      <c r="E238" s="41"/>
      <c r="F238" s="227" t="s">
        <v>385</v>
      </c>
      <c r="G238" s="41"/>
      <c r="H238" s="41"/>
      <c r="I238" s="228"/>
      <c r="J238" s="41"/>
      <c r="K238" s="41"/>
      <c r="L238" s="45"/>
      <c r="M238" s="229"/>
      <c r="N238" s="230"/>
      <c r="O238" s="85"/>
      <c r="P238" s="85"/>
      <c r="Q238" s="85"/>
      <c r="R238" s="85"/>
      <c r="S238" s="85"/>
      <c r="T238" s="86"/>
      <c r="U238" s="39"/>
      <c r="V238" s="39"/>
      <c r="W238" s="39"/>
      <c r="X238" s="39"/>
      <c r="Y238" s="39"/>
      <c r="Z238" s="39"/>
      <c r="AA238" s="39"/>
      <c r="AB238" s="39"/>
      <c r="AC238" s="39"/>
      <c r="AD238" s="39"/>
      <c r="AE238" s="39"/>
      <c r="AT238" s="18" t="s">
        <v>154</v>
      </c>
      <c r="AU238" s="18" t="s">
        <v>81</v>
      </c>
    </row>
    <row r="239" s="2" customFormat="1">
      <c r="A239" s="39"/>
      <c r="B239" s="40"/>
      <c r="C239" s="41"/>
      <c r="D239" s="226" t="s">
        <v>156</v>
      </c>
      <c r="E239" s="41"/>
      <c r="F239" s="231" t="s">
        <v>386</v>
      </c>
      <c r="G239" s="41"/>
      <c r="H239" s="41"/>
      <c r="I239" s="228"/>
      <c r="J239" s="41"/>
      <c r="K239" s="41"/>
      <c r="L239" s="45"/>
      <c r="M239" s="229"/>
      <c r="N239" s="230"/>
      <c r="O239" s="85"/>
      <c r="P239" s="85"/>
      <c r="Q239" s="85"/>
      <c r="R239" s="85"/>
      <c r="S239" s="85"/>
      <c r="T239" s="86"/>
      <c r="U239" s="39"/>
      <c r="V239" s="39"/>
      <c r="W239" s="39"/>
      <c r="X239" s="39"/>
      <c r="Y239" s="39"/>
      <c r="Z239" s="39"/>
      <c r="AA239" s="39"/>
      <c r="AB239" s="39"/>
      <c r="AC239" s="39"/>
      <c r="AD239" s="39"/>
      <c r="AE239" s="39"/>
      <c r="AT239" s="18" t="s">
        <v>156</v>
      </c>
      <c r="AU239" s="18" t="s">
        <v>81</v>
      </c>
    </row>
    <row r="240" s="2" customFormat="1" ht="44.25" customHeight="1">
      <c r="A240" s="39"/>
      <c r="B240" s="40"/>
      <c r="C240" s="213" t="s">
        <v>387</v>
      </c>
      <c r="D240" s="213" t="s">
        <v>147</v>
      </c>
      <c r="E240" s="214" t="s">
        <v>388</v>
      </c>
      <c r="F240" s="215" t="s">
        <v>389</v>
      </c>
      <c r="G240" s="216" t="s">
        <v>346</v>
      </c>
      <c r="H240" s="217">
        <v>6.5650000000000004</v>
      </c>
      <c r="I240" s="218"/>
      <c r="J240" s="219">
        <f>ROUND(I240*H240,2)</f>
        <v>0</v>
      </c>
      <c r="K240" s="215" t="s">
        <v>151</v>
      </c>
      <c r="L240" s="45"/>
      <c r="M240" s="220" t="s">
        <v>19</v>
      </c>
      <c r="N240" s="221" t="s">
        <v>42</v>
      </c>
      <c r="O240" s="85"/>
      <c r="P240" s="222">
        <f>O240*H240</f>
        <v>0</v>
      </c>
      <c r="Q240" s="222">
        <v>0</v>
      </c>
      <c r="R240" s="222">
        <f>Q240*H240</f>
        <v>0</v>
      </c>
      <c r="S240" s="222">
        <v>0</v>
      </c>
      <c r="T240" s="223">
        <f>S240*H240</f>
        <v>0</v>
      </c>
      <c r="U240" s="39"/>
      <c r="V240" s="39"/>
      <c r="W240" s="39"/>
      <c r="X240" s="39"/>
      <c r="Y240" s="39"/>
      <c r="Z240" s="39"/>
      <c r="AA240" s="39"/>
      <c r="AB240" s="39"/>
      <c r="AC240" s="39"/>
      <c r="AD240" s="39"/>
      <c r="AE240" s="39"/>
      <c r="AR240" s="224" t="s">
        <v>152</v>
      </c>
      <c r="AT240" s="224" t="s">
        <v>147</v>
      </c>
      <c r="AU240" s="224" t="s">
        <v>81</v>
      </c>
      <c r="AY240" s="18" t="s">
        <v>144</v>
      </c>
      <c r="BE240" s="225">
        <f>IF(N240="základní",J240,0)</f>
        <v>0</v>
      </c>
      <c r="BF240" s="225">
        <f>IF(N240="snížená",J240,0)</f>
        <v>0</v>
      </c>
      <c r="BG240" s="225">
        <f>IF(N240="zákl. přenesená",J240,0)</f>
        <v>0</v>
      </c>
      <c r="BH240" s="225">
        <f>IF(N240="sníž. přenesená",J240,0)</f>
        <v>0</v>
      </c>
      <c r="BI240" s="225">
        <f>IF(N240="nulová",J240,0)</f>
        <v>0</v>
      </c>
      <c r="BJ240" s="18" t="s">
        <v>79</v>
      </c>
      <c r="BK240" s="225">
        <f>ROUND(I240*H240,2)</f>
        <v>0</v>
      </c>
      <c r="BL240" s="18" t="s">
        <v>152</v>
      </c>
      <c r="BM240" s="224" t="s">
        <v>390</v>
      </c>
    </row>
    <row r="241" s="2" customFormat="1">
      <c r="A241" s="39"/>
      <c r="B241" s="40"/>
      <c r="C241" s="41"/>
      <c r="D241" s="226" t="s">
        <v>154</v>
      </c>
      <c r="E241" s="41"/>
      <c r="F241" s="227" t="s">
        <v>391</v>
      </c>
      <c r="G241" s="41"/>
      <c r="H241" s="41"/>
      <c r="I241" s="228"/>
      <c r="J241" s="41"/>
      <c r="K241" s="41"/>
      <c r="L241" s="45"/>
      <c r="M241" s="229"/>
      <c r="N241" s="230"/>
      <c r="O241" s="85"/>
      <c r="P241" s="85"/>
      <c r="Q241" s="85"/>
      <c r="R241" s="85"/>
      <c r="S241" s="85"/>
      <c r="T241" s="86"/>
      <c r="U241" s="39"/>
      <c r="V241" s="39"/>
      <c r="W241" s="39"/>
      <c r="X241" s="39"/>
      <c r="Y241" s="39"/>
      <c r="Z241" s="39"/>
      <c r="AA241" s="39"/>
      <c r="AB241" s="39"/>
      <c r="AC241" s="39"/>
      <c r="AD241" s="39"/>
      <c r="AE241" s="39"/>
      <c r="AT241" s="18" t="s">
        <v>154</v>
      </c>
      <c r="AU241" s="18" t="s">
        <v>81</v>
      </c>
    </row>
    <row r="242" s="2" customFormat="1">
      <c r="A242" s="39"/>
      <c r="B242" s="40"/>
      <c r="C242" s="41"/>
      <c r="D242" s="226" t="s">
        <v>156</v>
      </c>
      <c r="E242" s="41"/>
      <c r="F242" s="231" t="s">
        <v>392</v>
      </c>
      <c r="G242" s="41"/>
      <c r="H242" s="41"/>
      <c r="I242" s="228"/>
      <c r="J242" s="41"/>
      <c r="K242" s="41"/>
      <c r="L242" s="45"/>
      <c r="M242" s="229"/>
      <c r="N242" s="230"/>
      <c r="O242" s="85"/>
      <c r="P242" s="85"/>
      <c r="Q242" s="85"/>
      <c r="R242" s="85"/>
      <c r="S242" s="85"/>
      <c r="T242" s="86"/>
      <c r="U242" s="39"/>
      <c r="V242" s="39"/>
      <c r="W242" s="39"/>
      <c r="X242" s="39"/>
      <c r="Y242" s="39"/>
      <c r="Z242" s="39"/>
      <c r="AA242" s="39"/>
      <c r="AB242" s="39"/>
      <c r="AC242" s="39"/>
      <c r="AD242" s="39"/>
      <c r="AE242" s="39"/>
      <c r="AT242" s="18" t="s">
        <v>156</v>
      </c>
      <c r="AU242" s="18" t="s">
        <v>81</v>
      </c>
    </row>
    <row r="243" s="13" customFormat="1">
      <c r="A243" s="13"/>
      <c r="B243" s="232"/>
      <c r="C243" s="233"/>
      <c r="D243" s="226" t="s">
        <v>158</v>
      </c>
      <c r="E243" s="234" t="s">
        <v>19</v>
      </c>
      <c r="F243" s="235" t="s">
        <v>393</v>
      </c>
      <c r="G243" s="233"/>
      <c r="H243" s="236">
        <v>6.5650000000000004</v>
      </c>
      <c r="I243" s="237"/>
      <c r="J243" s="233"/>
      <c r="K243" s="233"/>
      <c r="L243" s="238"/>
      <c r="M243" s="239"/>
      <c r="N243" s="240"/>
      <c r="O243" s="240"/>
      <c r="P243" s="240"/>
      <c r="Q243" s="240"/>
      <c r="R243" s="240"/>
      <c r="S243" s="240"/>
      <c r="T243" s="241"/>
      <c r="U243" s="13"/>
      <c r="V243" s="13"/>
      <c r="W243" s="13"/>
      <c r="X243" s="13"/>
      <c r="Y243" s="13"/>
      <c r="Z243" s="13"/>
      <c r="AA243" s="13"/>
      <c r="AB243" s="13"/>
      <c r="AC243" s="13"/>
      <c r="AD243" s="13"/>
      <c r="AE243" s="13"/>
      <c r="AT243" s="242" t="s">
        <v>158</v>
      </c>
      <c r="AU243" s="242" t="s">
        <v>81</v>
      </c>
      <c r="AV243" s="13" t="s">
        <v>81</v>
      </c>
      <c r="AW243" s="13" t="s">
        <v>34</v>
      </c>
      <c r="AX243" s="13" t="s">
        <v>79</v>
      </c>
      <c r="AY243" s="242" t="s">
        <v>144</v>
      </c>
    </row>
    <row r="244" s="2" customFormat="1" ht="44.25" customHeight="1">
      <c r="A244" s="39"/>
      <c r="B244" s="40"/>
      <c r="C244" s="213" t="s">
        <v>394</v>
      </c>
      <c r="D244" s="213" t="s">
        <v>147</v>
      </c>
      <c r="E244" s="214" t="s">
        <v>395</v>
      </c>
      <c r="F244" s="215" t="s">
        <v>396</v>
      </c>
      <c r="G244" s="216" t="s">
        <v>346</v>
      </c>
      <c r="H244" s="217">
        <v>0.78000000000000003</v>
      </c>
      <c r="I244" s="218"/>
      <c r="J244" s="219">
        <f>ROUND(I244*H244,2)</f>
        <v>0</v>
      </c>
      <c r="K244" s="215" t="s">
        <v>151</v>
      </c>
      <c r="L244" s="45"/>
      <c r="M244" s="220" t="s">
        <v>19</v>
      </c>
      <c r="N244" s="221" t="s">
        <v>42</v>
      </c>
      <c r="O244" s="85"/>
      <c r="P244" s="222">
        <f>O244*H244</f>
        <v>0</v>
      </c>
      <c r="Q244" s="222">
        <v>0</v>
      </c>
      <c r="R244" s="222">
        <f>Q244*H244</f>
        <v>0</v>
      </c>
      <c r="S244" s="222">
        <v>0</v>
      </c>
      <c r="T244" s="223">
        <f>S244*H244</f>
        <v>0</v>
      </c>
      <c r="U244" s="39"/>
      <c r="V244" s="39"/>
      <c r="W244" s="39"/>
      <c r="X244" s="39"/>
      <c r="Y244" s="39"/>
      <c r="Z244" s="39"/>
      <c r="AA244" s="39"/>
      <c r="AB244" s="39"/>
      <c r="AC244" s="39"/>
      <c r="AD244" s="39"/>
      <c r="AE244" s="39"/>
      <c r="AR244" s="224" t="s">
        <v>152</v>
      </c>
      <c r="AT244" s="224" t="s">
        <v>147</v>
      </c>
      <c r="AU244" s="224" t="s">
        <v>81</v>
      </c>
      <c r="AY244" s="18" t="s">
        <v>144</v>
      </c>
      <c r="BE244" s="225">
        <f>IF(N244="základní",J244,0)</f>
        <v>0</v>
      </c>
      <c r="BF244" s="225">
        <f>IF(N244="snížená",J244,0)</f>
        <v>0</v>
      </c>
      <c r="BG244" s="225">
        <f>IF(N244="zákl. přenesená",J244,0)</f>
        <v>0</v>
      </c>
      <c r="BH244" s="225">
        <f>IF(N244="sníž. přenesená",J244,0)</f>
        <v>0</v>
      </c>
      <c r="BI244" s="225">
        <f>IF(N244="nulová",J244,0)</f>
        <v>0</v>
      </c>
      <c r="BJ244" s="18" t="s">
        <v>79</v>
      </c>
      <c r="BK244" s="225">
        <f>ROUND(I244*H244,2)</f>
        <v>0</v>
      </c>
      <c r="BL244" s="18" t="s">
        <v>152</v>
      </c>
      <c r="BM244" s="224" t="s">
        <v>397</v>
      </c>
    </row>
    <row r="245" s="2" customFormat="1">
      <c r="A245" s="39"/>
      <c r="B245" s="40"/>
      <c r="C245" s="41"/>
      <c r="D245" s="226" t="s">
        <v>154</v>
      </c>
      <c r="E245" s="41"/>
      <c r="F245" s="227" t="s">
        <v>396</v>
      </c>
      <c r="G245" s="41"/>
      <c r="H245" s="41"/>
      <c r="I245" s="228"/>
      <c r="J245" s="41"/>
      <c r="K245" s="41"/>
      <c r="L245" s="45"/>
      <c r="M245" s="229"/>
      <c r="N245" s="230"/>
      <c r="O245" s="85"/>
      <c r="P245" s="85"/>
      <c r="Q245" s="85"/>
      <c r="R245" s="85"/>
      <c r="S245" s="85"/>
      <c r="T245" s="86"/>
      <c r="U245" s="39"/>
      <c r="V245" s="39"/>
      <c r="W245" s="39"/>
      <c r="X245" s="39"/>
      <c r="Y245" s="39"/>
      <c r="Z245" s="39"/>
      <c r="AA245" s="39"/>
      <c r="AB245" s="39"/>
      <c r="AC245" s="39"/>
      <c r="AD245" s="39"/>
      <c r="AE245" s="39"/>
      <c r="AT245" s="18" t="s">
        <v>154</v>
      </c>
      <c r="AU245" s="18" t="s">
        <v>81</v>
      </c>
    </row>
    <row r="246" s="2" customFormat="1">
      <c r="A246" s="39"/>
      <c r="B246" s="40"/>
      <c r="C246" s="41"/>
      <c r="D246" s="226" t="s">
        <v>156</v>
      </c>
      <c r="E246" s="41"/>
      <c r="F246" s="231" t="s">
        <v>392</v>
      </c>
      <c r="G246" s="41"/>
      <c r="H246" s="41"/>
      <c r="I246" s="228"/>
      <c r="J246" s="41"/>
      <c r="K246" s="41"/>
      <c r="L246" s="45"/>
      <c r="M246" s="229"/>
      <c r="N246" s="230"/>
      <c r="O246" s="85"/>
      <c r="P246" s="85"/>
      <c r="Q246" s="85"/>
      <c r="R246" s="85"/>
      <c r="S246" s="85"/>
      <c r="T246" s="86"/>
      <c r="U246" s="39"/>
      <c r="V246" s="39"/>
      <c r="W246" s="39"/>
      <c r="X246" s="39"/>
      <c r="Y246" s="39"/>
      <c r="Z246" s="39"/>
      <c r="AA246" s="39"/>
      <c r="AB246" s="39"/>
      <c r="AC246" s="39"/>
      <c r="AD246" s="39"/>
      <c r="AE246" s="39"/>
      <c r="AT246" s="18" t="s">
        <v>156</v>
      </c>
      <c r="AU246" s="18" t="s">
        <v>81</v>
      </c>
    </row>
    <row r="247" s="13" customFormat="1">
      <c r="A247" s="13"/>
      <c r="B247" s="232"/>
      <c r="C247" s="233"/>
      <c r="D247" s="226" t="s">
        <v>158</v>
      </c>
      <c r="E247" s="234" t="s">
        <v>19</v>
      </c>
      <c r="F247" s="235" t="s">
        <v>398</v>
      </c>
      <c r="G247" s="233"/>
      <c r="H247" s="236">
        <v>0.78000000000000047</v>
      </c>
      <c r="I247" s="237"/>
      <c r="J247" s="233"/>
      <c r="K247" s="233"/>
      <c r="L247" s="238"/>
      <c r="M247" s="239"/>
      <c r="N247" s="240"/>
      <c r="O247" s="240"/>
      <c r="P247" s="240"/>
      <c r="Q247" s="240"/>
      <c r="R247" s="240"/>
      <c r="S247" s="240"/>
      <c r="T247" s="241"/>
      <c r="U247" s="13"/>
      <c r="V247" s="13"/>
      <c r="W247" s="13"/>
      <c r="X247" s="13"/>
      <c r="Y247" s="13"/>
      <c r="Z247" s="13"/>
      <c r="AA247" s="13"/>
      <c r="AB247" s="13"/>
      <c r="AC247" s="13"/>
      <c r="AD247" s="13"/>
      <c r="AE247" s="13"/>
      <c r="AT247" s="242" t="s">
        <v>158</v>
      </c>
      <c r="AU247" s="242" t="s">
        <v>81</v>
      </c>
      <c r="AV247" s="13" t="s">
        <v>81</v>
      </c>
      <c r="AW247" s="13" t="s">
        <v>34</v>
      </c>
      <c r="AX247" s="13" t="s">
        <v>71</v>
      </c>
      <c r="AY247" s="242" t="s">
        <v>144</v>
      </c>
    </row>
    <row r="248" s="12" customFormat="1" ht="22.8" customHeight="1">
      <c r="A248" s="12"/>
      <c r="B248" s="197"/>
      <c r="C248" s="198"/>
      <c r="D248" s="199" t="s">
        <v>70</v>
      </c>
      <c r="E248" s="211" t="s">
        <v>399</v>
      </c>
      <c r="F248" s="211" t="s">
        <v>400</v>
      </c>
      <c r="G248" s="198"/>
      <c r="H248" s="198"/>
      <c r="I248" s="201"/>
      <c r="J248" s="212">
        <f>BK248</f>
        <v>0</v>
      </c>
      <c r="K248" s="198"/>
      <c r="L248" s="203"/>
      <c r="M248" s="204"/>
      <c r="N248" s="205"/>
      <c r="O248" s="205"/>
      <c r="P248" s="206">
        <f>SUM(P249:P251)</f>
        <v>0</v>
      </c>
      <c r="Q248" s="205"/>
      <c r="R248" s="206">
        <f>SUM(R249:R251)</f>
        <v>0</v>
      </c>
      <c r="S248" s="205"/>
      <c r="T248" s="207">
        <f>SUM(T249:T251)</f>
        <v>0</v>
      </c>
      <c r="U248" s="12"/>
      <c r="V248" s="12"/>
      <c r="W248" s="12"/>
      <c r="X248" s="12"/>
      <c r="Y248" s="12"/>
      <c r="Z248" s="12"/>
      <c r="AA248" s="12"/>
      <c r="AB248" s="12"/>
      <c r="AC248" s="12"/>
      <c r="AD248" s="12"/>
      <c r="AE248" s="12"/>
      <c r="AR248" s="208" t="s">
        <v>79</v>
      </c>
      <c r="AT248" s="209" t="s">
        <v>70</v>
      </c>
      <c r="AU248" s="209" t="s">
        <v>79</v>
      </c>
      <c r="AY248" s="208" t="s">
        <v>144</v>
      </c>
      <c r="BK248" s="210">
        <f>SUM(BK249:BK251)</f>
        <v>0</v>
      </c>
    </row>
    <row r="249" s="2" customFormat="1">
      <c r="A249" s="39"/>
      <c r="B249" s="40"/>
      <c r="C249" s="213" t="s">
        <v>401</v>
      </c>
      <c r="D249" s="213" t="s">
        <v>147</v>
      </c>
      <c r="E249" s="214" t="s">
        <v>402</v>
      </c>
      <c r="F249" s="215" t="s">
        <v>403</v>
      </c>
      <c r="G249" s="216" t="s">
        <v>346</v>
      </c>
      <c r="H249" s="217">
        <v>61.990000000000002</v>
      </c>
      <c r="I249" s="218"/>
      <c r="J249" s="219">
        <f>ROUND(I249*H249,2)</f>
        <v>0</v>
      </c>
      <c r="K249" s="215" t="s">
        <v>151</v>
      </c>
      <c r="L249" s="45"/>
      <c r="M249" s="220" t="s">
        <v>19</v>
      </c>
      <c r="N249" s="221" t="s">
        <v>42</v>
      </c>
      <c r="O249" s="85"/>
      <c r="P249" s="222">
        <f>O249*H249</f>
        <v>0</v>
      </c>
      <c r="Q249" s="222">
        <v>0</v>
      </c>
      <c r="R249" s="222">
        <f>Q249*H249</f>
        <v>0</v>
      </c>
      <c r="S249" s="222">
        <v>0</v>
      </c>
      <c r="T249" s="223">
        <f>S249*H249</f>
        <v>0</v>
      </c>
      <c r="U249" s="39"/>
      <c r="V249" s="39"/>
      <c r="W249" s="39"/>
      <c r="X249" s="39"/>
      <c r="Y249" s="39"/>
      <c r="Z249" s="39"/>
      <c r="AA249" s="39"/>
      <c r="AB249" s="39"/>
      <c r="AC249" s="39"/>
      <c r="AD249" s="39"/>
      <c r="AE249" s="39"/>
      <c r="AR249" s="224" t="s">
        <v>152</v>
      </c>
      <c r="AT249" s="224" t="s">
        <v>147</v>
      </c>
      <c r="AU249" s="224" t="s">
        <v>81</v>
      </c>
      <c r="AY249" s="18" t="s">
        <v>144</v>
      </c>
      <c r="BE249" s="225">
        <f>IF(N249="základní",J249,0)</f>
        <v>0</v>
      </c>
      <c r="BF249" s="225">
        <f>IF(N249="snížená",J249,0)</f>
        <v>0</v>
      </c>
      <c r="BG249" s="225">
        <f>IF(N249="zákl. přenesená",J249,0)</f>
        <v>0</v>
      </c>
      <c r="BH249" s="225">
        <f>IF(N249="sníž. přenesená",J249,0)</f>
        <v>0</v>
      </c>
      <c r="BI249" s="225">
        <f>IF(N249="nulová",J249,0)</f>
        <v>0</v>
      </c>
      <c r="BJ249" s="18" t="s">
        <v>79</v>
      </c>
      <c r="BK249" s="225">
        <f>ROUND(I249*H249,2)</f>
        <v>0</v>
      </c>
      <c r="BL249" s="18" t="s">
        <v>152</v>
      </c>
      <c r="BM249" s="224" t="s">
        <v>404</v>
      </c>
    </row>
    <row r="250" s="2" customFormat="1">
      <c r="A250" s="39"/>
      <c r="B250" s="40"/>
      <c r="C250" s="41"/>
      <c r="D250" s="226" t="s">
        <v>154</v>
      </c>
      <c r="E250" s="41"/>
      <c r="F250" s="227" t="s">
        <v>405</v>
      </c>
      <c r="G250" s="41"/>
      <c r="H250" s="41"/>
      <c r="I250" s="228"/>
      <c r="J250" s="41"/>
      <c r="K250" s="41"/>
      <c r="L250" s="45"/>
      <c r="M250" s="229"/>
      <c r="N250" s="230"/>
      <c r="O250" s="85"/>
      <c r="P250" s="85"/>
      <c r="Q250" s="85"/>
      <c r="R250" s="85"/>
      <c r="S250" s="85"/>
      <c r="T250" s="86"/>
      <c r="U250" s="39"/>
      <c r="V250" s="39"/>
      <c r="W250" s="39"/>
      <c r="X250" s="39"/>
      <c r="Y250" s="39"/>
      <c r="Z250" s="39"/>
      <c r="AA250" s="39"/>
      <c r="AB250" s="39"/>
      <c r="AC250" s="39"/>
      <c r="AD250" s="39"/>
      <c r="AE250" s="39"/>
      <c r="AT250" s="18" t="s">
        <v>154</v>
      </c>
      <c r="AU250" s="18" t="s">
        <v>81</v>
      </c>
    </row>
    <row r="251" s="2" customFormat="1">
      <c r="A251" s="39"/>
      <c r="B251" s="40"/>
      <c r="C251" s="41"/>
      <c r="D251" s="226" t="s">
        <v>156</v>
      </c>
      <c r="E251" s="41"/>
      <c r="F251" s="231" t="s">
        <v>406</v>
      </c>
      <c r="G251" s="41"/>
      <c r="H251" s="41"/>
      <c r="I251" s="228"/>
      <c r="J251" s="41"/>
      <c r="K251" s="41"/>
      <c r="L251" s="45"/>
      <c r="M251" s="229"/>
      <c r="N251" s="230"/>
      <c r="O251" s="85"/>
      <c r="P251" s="85"/>
      <c r="Q251" s="85"/>
      <c r="R251" s="85"/>
      <c r="S251" s="85"/>
      <c r="T251" s="86"/>
      <c r="U251" s="39"/>
      <c r="V251" s="39"/>
      <c r="W251" s="39"/>
      <c r="X251" s="39"/>
      <c r="Y251" s="39"/>
      <c r="Z251" s="39"/>
      <c r="AA251" s="39"/>
      <c r="AB251" s="39"/>
      <c r="AC251" s="39"/>
      <c r="AD251" s="39"/>
      <c r="AE251" s="39"/>
      <c r="AT251" s="18" t="s">
        <v>156</v>
      </c>
      <c r="AU251" s="18" t="s">
        <v>81</v>
      </c>
    </row>
    <row r="252" s="12" customFormat="1" ht="25.92" customHeight="1">
      <c r="A252" s="12"/>
      <c r="B252" s="197"/>
      <c r="C252" s="198"/>
      <c r="D252" s="199" t="s">
        <v>70</v>
      </c>
      <c r="E252" s="200" t="s">
        <v>407</v>
      </c>
      <c r="F252" s="200" t="s">
        <v>408</v>
      </c>
      <c r="G252" s="198"/>
      <c r="H252" s="198"/>
      <c r="I252" s="201"/>
      <c r="J252" s="202">
        <f>BK252</f>
        <v>0</v>
      </c>
      <c r="K252" s="198"/>
      <c r="L252" s="203"/>
      <c r="M252" s="204"/>
      <c r="N252" s="205"/>
      <c r="O252" s="205"/>
      <c r="P252" s="206">
        <f>P253+P260+P279+P301+P353+P461+P501+P511+P521+P539</f>
        <v>0</v>
      </c>
      <c r="Q252" s="205"/>
      <c r="R252" s="206">
        <f>R253+R260+R279+R301+R353+R461+R501+R511+R521+R539</f>
        <v>32.269833409999997</v>
      </c>
      <c r="S252" s="205"/>
      <c r="T252" s="207">
        <f>T253+T260+T279+T301+T353+T461+T501+T511+T521+T539</f>
        <v>7.3954750000000011</v>
      </c>
      <c r="U252" s="12"/>
      <c r="V252" s="12"/>
      <c r="W252" s="12"/>
      <c r="X252" s="12"/>
      <c r="Y252" s="12"/>
      <c r="Z252" s="12"/>
      <c r="AA252" s="12"/>
      <c r="AB252" s="12"/>
      <c r="AC252" s="12"/>
      <c r="AD252" s="12"/>
      <c r="AE252" s="12"/>
      <c r="AR252" s="208" t="s">
        <v>81</v>
      </c>
      <c r="AT252" s="209" t="s">
        <v>70</v>
      </c>
      <c r="AU252" s="209" t="s">
        <v>71</v>
      </c>
      <c r="AY252" s="208" t="s">
        <v>144</v>
      </c>
      <c r="BK252" s="210">
        <f>BK253+BK260+BK279+BK301+BK353+BK461+BK501+BK511+BK521+BK539</f>
        <v>0</v>
      </c>
    </row>
    <row r="253" s="12" customFormat="1" ht="22.8" customHeight="1">
      <c r="A253" s="12"/>
      <c r="B253" s="197"/>
      <c r="C253" s="198"/>
      <c r="D253" s="199" t="s">
        <v>70</v>
      </c>
      <c r="E253" s="211" t="s">
        <v>409</v>
      </c>
      <c r="F253" s="211" t="s">
        <v>410</v>
      </c>
      <c r="G253" s="198"/>
      <c r="H253" s="198"/>
      <c r="I253" s="201"/>
      <c r="J253" s="212">
        <f>BK253</f>
        <v>0</v>
      </c>
      <c r="K253" s="198"/>
      <c r="L253" s="203"/>
      <c r="M253" s="204"/>
      <c r="N253" s="205"/>
      <c r="O253" s="205"/>
      <c r="P253" s="206">
        <f>SUM(P254:P259)</f>
        <v>0</v>
      </c>
      <c r="Q253" s="205"/>
      <c r="R253" s="206">
        <f>SUM(R254:R259)</f>
        <v>0.0082249999999999997</v>
      </c>
      <c r="S253" s="205"/>
      <c r="T253" s="207">
        <f>SUM(T254:T259)</f>
        <v>0</v>
      </c>
      <c r="U253" s="12"/>
      <c r="V253" s="12"/>
      <c r="W253" s="12"/>
      <c r="X253" s="12"/>
      <c r="Y253" s="12"/>
      <c r="Z253" s="12"/>
      <c r="AA253" s="12"/>
      <c r="AB253" s="12"/>
      <c r="AC253" s="12"/>
      <c r="AD253" s="12"/>
      <c r="AE253" s="12"/>
      <c r="AR253" s="208" t="s">
        <v>81</v>
      </c>
      <c r="AT253" s="209" t="s">
        <v>70</v>
      </c>
      <c r="AU253" s="209" t="s">
        <v>79</v>
      </c>
      <c r="AY253" s="208" t="s">
        <v>144</v>
      </c>
      <c r="BK253" s="210">
        <f>SUM(BK254:BK259)</f>
        <v>0</v>
      </c>
    </row>
    <row r="254" s="2" customFormat="1">
      <c r="A254" s="39"/>
      <c r="B254" s="40"/>
      <c r="C254" s="213" t="s">
        <v>411</v>
      </c>
      <c r="D254" s="213" t="s">
        <v>147</v>
      </c>
      <c r="E254" s="214" t="s">
        <v>412</v>
      </c>
      <c r="F254" s="215" t="s">
        <v>413</v>
      </c>
      <c r="G254" s="216" t="s">
        <v>150</v>
      </c>
      <c r="H254" s="217">
        <v>23.5</v>
      </c>
      <c r="I254" s="218"/>
      <c r="J254" s="219">
        <f>ROUND(I254*H254,2)</f>
        <v>0</v>
      </c>
      <c r="K254" s="215" t="s">
        <v>151</v>
      </c>
      <c r="L254" s="45"/>
      <c r="M254" s="220" t="s">
        <v>19</v>
      </c>
      <c r="N254" s="221" t="s">
        <v>42</v>
      </c>
      <c r="O254" s="85"/>
      <c r="P254" s="222">
        <f>O254*H254</f>
        <v>0</v>
      </c>
      <c r="Q254" s="222">
        <v>0.00035</v>
      </c>
      <c r="R254" s="222">
        <f>Q254*H254</f>
        <v>0.0082249999999999997</v>
      </c>
      <c r="S254" s="222">
        <v>0</v>
      </c>
      <c r="T254" s="223">
        <f>S254*H254</f>
        <v>0</v>
      </c>
      <c r="U254" s="39"/>
      <c r="V254" s="39"/>
      <c r="W254" s="39"/>
      <c r="X254" s="39"/>
      <c r="Y254" s="39"/>
      <c r="Z254" s="39"/>
      <c r="AA254" s="39"/>
      <c r="AB254" s="39"/>
      <c r="AC254" s="39"/>
      <c r="AD254" s="39"/>
      <c r="AE254" s="39"/>
      <c r="AR254" s="224" t="s">
        <v>256</v>
      </c>
      <c r="AT254" s="224" t="s">
        <v>147</v>
      </c>
      <c r="AU254" s="224" t="s">
        <v>81</v>
      </c>
      <c r="AY254" s="18" t="s">
        <v>144</v>
      </c>
      <c r="BE254" s="225">
        <f>IF(N254="základní",J254,0)</f>
        <v>0</v>
      </c>
      <c r="BF254" s="225">
        <f>IF(N254="snížená",J254,0)</f>
        <v>0</v>
      </c>
      <c r="BG254" s="225">
        <f>IF(N254="zákl. přenesená",J254,0)</f>
        <v>0</v>
      </c>
      <c r="BH254" s="225">
        <f>IF(N254="sníž. přenesená",J254,0)</f>
        <v>0</v>
      </c>
      <c r="BI254" s="225">
        <f>IF(N254="nulová",J254,0)</f>
        <v>0</v>
      </c>
      <c r="BJ254" s="18" t="s">
        <v>79</v>
      </c>
      <c r="BK254" s="225">
        <f>ROUND(I254*H254,2)</f>
        <v>0</v>
      </c>
      <c r="BL254" s="18" t="s">
        <v>256</v>
      </c>
      <c r="BM254" s="224" t="s">
        <v>414</v>
      </c>
    </row>
    <row r="255" s="2" customFormat="1">
      <c r="A255" s="39"/>
      <c r="B255" s="40"/>
      <c r="C255" s="41"/>
      <c r="D255" s="226" t="s">
        <v>154</v>
      </c>
      <c r="E255" s="41"/>
      <c r="F255" s="227" t="s">
        <v>415</v>
      </c>
      <c r="G255" s="41"/>
      <c r="H255" s="41"/>
      <c r="I255" s="228"/>
      <c r="J255" s="41"/>
      <c r="K255" s="41"/>
      <c r="L255" s="45"/>
      <c r="M255" s="229"/>
      <c r="N255" s="230"/>
      <c r="O255" s="85"/>
      <c r="P255" s="85"/>
      <c r="Q255" s="85"/>
      <c r="R255" s="85"/>
      <c r="S255" s="85"/>
      <c r="T255" s="86"/>
      <c r="U255" s="39"/>
      <c r="V255" s="39"/>
      <c r="W255" s="39"/>
      <c r="X255" s="39"/>
      <c r="Y255" s="39"/>
      <c r="Z255" s="39"/>
      <c r="AA255" s="39"/>
      <c r="AB255" s="39"/>
      <c r="AC255" s="39"/>
      <c r="AD255" s="39"/>
      <c r="AE255" s="39"/>
      <c r="AT255" s="18" t="s">
        <v>154</v>
      </c>
      <c r="AU255" s="18" t="s">
        <v>81</v>
      </c>
    </row>
    <row r="256" s="13" customFormat="1">
      <c r="A256" s="13"/>
      <c r="B256" s="232"/>
      <c r="C256" s="233"/>
      <c r="D256" s="226" t="s">
        <v>158</v>
      </c>
      <c r="E256" s="234" t="s">
        <v>19</v>
      </c>
      <c r="F256" s="235" t="s">
        <v>243</v>
      </c>
      <c r="G256" s="233"/>
      <c r="H256" s="236">
        <v>23.5</v>
      </c>
      <c r="I256" s="237"/>
      <c r="J256" s="233"/>
      <c r="K256" s="233"/>
      <c r="L256" s="238"/>
      <c r="M256" s="239"/>
      <c r="N256" s="240"/>
      <c r="O256" s="240"/>
      <c r="P256" s="240"/>
      <c r="Q256" s="240"/>
      <c r="R256" s="240"/>
      <c r="S256" s="240"/>
      <c r="T256" s="241"/>
      <c r="U256" s="13"/>
      <c r="V256" s="13"/>
      <c r="W256" s="13"/>
      <c r="X256" s="13"/>
      <c r="Y256" s="13"/>
      <c r="Z256" s="13"/>
      <c r="AA256" s="13"/>
      <c r="AB256" s="13"/>
      <c r="AC256" s="13"/>
      <c r="AD256" s="13"/>
      <c r="AE256" s="13"/>
      <c r="AT256" s="242" t="s">
        <v>158</v>
      </c>
      <c r="AU256" s="242" t="s">
        <v>81</v>
      </c>
      <c r="AV256" s="13" t="s">
        <v>81</v>
      </c>
      <c r="AW256" s="13" t="s">
        <v>34</v>
      </c>
      <c r="AX256" s="13" t="s">
        <v>71</v>
      </c>
      <c r="AY256" s="242" t="s">
        <v>144</v>
      </c>
    </row>
    <row r="257" s="2" customFormat="1">
      <c r="A257" s="39"/>
      <c r="B257" s="40"/>
      <c r="C257" s="213" t="s">
        <v>416</v>
      </c>
      <c r="D257" s="213" t="s">
        <v>147</v>
      </c>
      <c r="E257" s="214" t="s">
        <v>417</v>
      </c>
      <c r="F257" s="215" t="s">
        <v>418</v>
      </c>
      <c r="G257" s="216" t="s">
        <v>346</v>
      </c>
      <c r="H257" s="217">
        <v>0.0080000000000000002</v>
      </c>
      <c r="I257" s="218"/>
      <c r="J257" s="219">
        <f>ROUND(I257*H257,2)</f>
        <v>0</v>
      </c>
      <c r="K257" s="215" t="s">
        <v>151</v>
      </c>
      <c r="L257" s="45"/>
      <c r="M257" s="220" t="s">
        <v>19</v>
      </c>
      <c r="N257" s="221" t="s">
        <v>42</v>
      </c>
      <c r="O257" s="85"/>
      <c r="P257" s="222">
        <f>O257*H257</f>
        <v>0</v>
      </c>
      <c r="Q257" s="222">
        <v>0</v>
      </c>
      <c r="R257" s="222">
        <f>Q257*H257</f>
        <v>0</v>
      </c>
      <c r="S257" s="222">
        <v>0</v>
      </c>
      <c r="T257" s="223">
        <f>S257*H257</f>
        <v>0</v>
      </c>
      <c r="U257" s="39"/>
      <c r="V257" s="39"/>
      <c r="W257" s="39"/>
      <c r="X257" s="39"/>
      <c r="Y257" s="39"/>
      <c r="Z257" s="39"/>
      <c r="AA257" s="39"/>
      <c r="AB257" s="39"/>
      <c r="AC257" s="39"/>
      <c r="AD257" s="39"/>
      <c r="AE257" s="39"/>
      <c r="AR257" s="224" t="s">
        <v>256</v>
      </c>
      <c r="AT257" s="224" t="s">
        <v>147</v>
      </c>
      <c r="AU257" s="224" t="s">
        <v>81</v>
      </c>
      <c r="AY257" s="18" t="s">
        <v>144</v>
      </c>
      <c r="BE257" s="225">
        <f>IF(N257="základní",J257,0)</f>
        <v>0</v>
      </c>
      <c r="BF257" s="225">
        <f>IF(N257="snížená",J257,0)</f>
        <v>0</v>
      </c>
      <c r="BG257" s="225">
        <f>IF(N257="zákl. přenesená",J257,0)</f>
        <v>0</v>
      </c>
      <c r="BH257" s="225">
        <f>IF(N257="sníž. přenesená",J257,0)</f>
        <v>0</v>
      </c>
      <c r="BI257" s="225">
        <f>IF(N257="nulová",J257,0)</f>
        <v>0</v>
      </c>
      <c r="BJ257" s="18" t="s">
        <v>79</v>
      </c>
      <c r="BK257" s="225">
        <f>ROUND(I257*H257,2)</f>
        <v>0</v>
      </c>
      <c r="BL257" s="18" t="s">
        <v>256</v>
      </c>
      <c r="BM257" s="224" t="s">
        <v>419</v>
      </c>
    </row>
    <row r="258" s="2" customFormat="1">
      <c r="A258" s="39"/>
      <c r="B258" s="40"/>
      <c r="C258" s="41"/>
      <c r="D258" s="226" t="s">
        <v>154</v>
      </c>
      <c r="E258" s="41"/>
      <c r="F258" s="227" t="s">
        <v>420</v>
      </c>
      <c r="G258" s="41"/>
      <c r="H258" s="41"/>
      <c r="I258" s="228"/>
      <c r="J258" s="41"/>
      <c r="K258" s="41"/>
      <c r="L258" s="45"/>
      <c r="M258" s="229"/>
      <c r="N258" s="230"/>
      <c r="O258" s="85"/>
      <c r="P258" s="85"/>
      <c r="Q258" s="85"/>
      <c r="R258" s="85"/>
      <c r="S258" s="85"/>
      <c r="T258" s="86"/>
      <c r="U258" s="39"/>
      <c r="V258" s="39"/>
      <c r="W258" s="39"/>
      <c r="X258" s="39"/>
      <c r="Y258" s="39"/>
      <c r="Z258" s="39"/>
      <c r="AA258" s="39"/>
      <c r="AB258" s="39"/>
      <c r="AC258" s="39"/>
      <c r="AD258" s="39"/>
      <c r="AE258" s="39"/>
      <c r="AT258" s="18" t="s">
        <v>154</v>
      </c>
      <c r="AU258" s="18" t="s">
        <v>81</v>
      </c>
    </row>
    <row r="259" s="2" customFormat="1">
      <c r="A259" s="39"/>
      <c r="B259" s="40"/>
      <c r="C259" s="41"/>
      <c r="D259" s="226" t="s">
        <v>156</v>
      </c>
      <c r="E259" s="41"/>
      <c r="F259" s="231" t="s">
        <v>421</v>
      </c>
      <c r="G259" s="41"/>
      <c r="H259" s="41"/>
      <c r="I259" s="228"/>
      <c r="J259" s="41"/>
      <c r="K259" s="41"/>
      <c r="L259" s="45"/>
      <c r="M259" s="229"/>
      <c r="N259" s="230"/>
      <c r="O259" s="85"/>
      <c r="P259" s="85"/>
      <c r="Q259" s="85"/>
      <c r="R259" s="85"/>
      <c r="S259" s="85"/>
      <c r="T259" s="86"/>
      <c r="U259" s="39"/>
      <c r="V259" s="39"/>
      <c r="W259" s="39"/>
      <c r="X259" s="39"/>
      <c r="Y259" s="39"/>
      <c r="Z259" s="39"/>
      <c r="AA259" s="39"/>
      <c r="AB259" s="39"/>
      <c r="AC259" s="39"/>
      <c r="AD259" s="39"/>
      <c r="AE259" s="39"/>
      <c r="AT259" s="18" t="s">
        <v>156</v>
      </c>
      <c r="AU259" s="18" t="s">
        <v>81</v>
      </c>
    </row>
    <row r="260" s="12" customFormat="1" ht="22.8" customHeight="1">
      <c r="A260" s="12"/>
      <c r="B260" s="197"/>
      <c r="C260" s="198"/>
      <c r="D260" s="199" t="s">
        <v>70</v>
      </c>
      <c r="E260" s="211" t="s">
        <v>422</v>
      </c>
      <c r="F260" s="211" t="s">
        <v>423</v>
      </c>
      <c r="G260" s="198"/>
      <c r="H260" s="198"/>
      <c r="I260" s="201"/>
      <c r="J260" s="212">
        <f>BK260</f>
        <v>0</v>
      </c>
      <c r="K260" s="198"/>
      <c r="L260" s="203"/>
      <c r="M260" s="204"/>
      <c r="N260" s="205"/>
      <c r="O260" s="205"/>
      <c r="P260" s="206">
        <f>SUM(P261:P278)</f>
        <v>0</v>
      </c>
      <c r="Q260" s="205"/>
      <c r="R260" s="206">
        <f>SUM(R261:R278)</f>
        <v>1.5585473799999998</v>
      </c>
      <c r="S260" s="205"/>
      <c r="T260" s="207">
        <f>SUM(T261:T278)</f>
        <v>1.6100700000000001</v>
      </c>
      <c r="U260" s="12"/>
      <c r="V260" s="12"/>
      <c r="W260" s="12"/>
      <c r="X260" s="12"/>
      <c r="Y260" s="12"/>
      <c r="Z260" s="12"/>
      <c r="AA260" s="12"/>
      <c r="AB260" s="12"/>
      <c r="AC260" s="12"/>
      <c r="AD260" s="12"/>
      <c r="AE260" s="12"/>
      <c r="AR260" s="208" t="s">
        <v>81</v>
      </c>
      <c r="AT260" s="209" t="s">
        <v>70</v>
      </c>
      <c r="AU260" s="209" t="s">
        <v>79</v>
      </c>
      <c r="AY260" s="208" t="s">
        <v>144</v>
      </c>
      <c r="BK260" s="210">
        <f>SUM(BK261:BK278)</f>
        <v>0</v>
      </c>
    </row>
    <row r="261" s="2" customFormat="1" ht="21.75" customHeight="1">
      <c r="A261" s="39"/>
      <c r="B261" s="40"/>
      <c r="C261" s="213" t="s">
        <v>424</v>
      </c>
      <c r="D261" s="213" t="s">
        <v>147</v>
      </c>
      <c r="E261" s="214" t="s">
        <v>425</v>
      </c>
      <c r="F261" s="215" t="s">
        <v>426</v>
      </c>
      <c r="G261" s="216" t="s">
        <v>150</v>
      </c>
      <c r="H261" s="217">
        <v>161.00700000000001</v>
      </c>
      <c r="I261" s="218"/>
      <c r="J261" s="219">
        <f>ROUND(I261*H261,2)</f>
        <v>0</v>
      </c>
      <c r="K261" s="215" t="s">
        <v>151</v>
      </c>
      <c r="L261" s="45"/>
      <c r="M261" s="220" t="s">
        <v>19</v>
      </c>
      <c r="N261" s="221" t="s">
        <v>42</v>
      </c>
      <c r="O261" s="85"/>
      <c r="P261" s="222">
        <f>O261*H261</f>
        <v>0</v>
      </c>
      <c r="Q261" s="222">
        <v>0</v>
      </c>
      <c r="R261" s="222">
        <f>Q261*H261</f>
        <v>0</v>
      </c>
      <c r="S261" s="222">
        <v>0.01</v>
      </c>
      <c r="T261" s="223">
        <f>S261*H261</f>
        <v>1.6100700000000001</v>
      </c>
      <c r="U261" s="39"/>
      <c r="V261" s="39"/>
      <c r="W261" s="39"/>
      <c r="X261" s="39"/>
      <c r="Y261" s="39"/>
      <c r="Z261" s="39"/>
      <c r="AA261" s="39"/>
      <c r="AB261" s="39"/>
      <c r="AC261" s="39"/>
      <c r="AD261" s="39"/>
      <c r="AE261" s="39"/>
      <c r="AR261" s="224" t="s">
        <v>256</v>
      </c>
      <c r="AT261" s="224" t="s">
        <v>147</v>
      </c>
      <c r="AU261" s="224" t="s">
        <v>81</v>
      </c>
      <c r="AY261" s="18" t="s">
        <v>144</v>
      </c>
      <c r="BE261" s="225">
        <f>IF(N261="základní",J261,0)</f>
        <v>0</v>
      </c>
      <c r="BF261" s="225">
        <f>IF(N261="snížená",J261,0)</f>
        <v>0</v>
      </c>
      <c r="BG261" s="225">
        <f>IF(N261="zákl. přenesená",J261,0)</f>
        <v>0</v>
      </c>
      <c r="BH261" s="225">
        <f>IF(N261="sníž. přenesená",J261,0)</f>
        <v>0</v>
      </c>
      <c r="BI261" s="225">
        <f>IF(N261="nulová",J261,0)</f>
        <v>0</v>
      </c>
      <c r="BJ261" s="18" t="s">
        <v>79</v>
      </c>
      <c r="BK261" s="225">
        <f>ROUND(I261*H261,2)</f>
        <v>0</v>
      </c>
      <c r="BL261" s="18" t="s">
        <v>256</v>
      </c>
      <c r="BM261" s="224" t="s">
        <v>427</v>
      </c>
    </row>
    <row r="262" s="2" customFormat="1">
      <c r="A262" s="39"/>
      <c r="B262" s="40"/>
      <c r="C262" s="41"/>
      <c r="D262" s="226" t="s">
        <v>154</v>
      </c>
      <c r="E262" s="41"/>
      <c r="F262" s="227" t="s">
        <v>428</v>
      </c>
      <c r="G262" s="41"/>
      <c r="H262" s="41"/>
      <c r="I262" s="228"/>
      <c r="J262" s="41"/>
      <c r="K262" s="41"/>
      <c r="L262" s="45"/>
      <c r="M262" s="229"/>
      <c r="N262" s="230"/>
      <c r="O262" s="85"/>
      <c r="P262" s="85"/>
      <c r="Q262" s="85"/>
      <c r="R262" s="85"/>
      <c r="S262" s="85"/>
      <c r="T262" s="86"/>
      <c r="U262" s="39"/>
      <c r="V262" s="39"/>
      <c r="W262" s="39"/>
      <c r="X262" s="39"/>
      <c r="Y262" s="39"/>
      <c r="Z262" s="39"/>
      <c r="AA262" s="39"/>
      <c r="AB262" s="39"/>
      <c r="AC262" s="39"/>
      <c r="AD262" s="39"/>
      <c r="AE262" s="39"/>
      <c r="AT262" s="18" t="s">
        <v>154</v>
      </c>
      <c r="AU262" s="18" t="s">
        <v>81</v>
      </c>
    </row>
    <row r="263" s="13" customFormat="1">
      <c r="A263" s="13"/>
      <c r="B263" s="232"/>
      <c r="C263" s="233"/>
      <c r="D263" s="226" t="s">
        <v>158</v>
      </c>
      <c r="E263" s="234" t="s">
        <v>19</v>
      </c>
      <c r="F263" s="235" t="s">
        <v>429</v>
      </c>
      <c r="G263" s="233"/>
      <c r="H263" s="236">
        <v>161.00732217573221</v>
      </c>
      <c r="I263" s="237"/>
      <c r="J263" s="233"/>
      <c r="K263" s="233"/>
      <c r="L263" s="238"/>
      <c r="M263" s="239"/>
      <c r="N263" s="240"/>
      <c r="O263" s="240"/>
      <c r="P263" s="240"/>
      <c r="Q263" s="240"/>
      <c r="R263" s="240"/>
      <c r="S263" s="240"/>
      <c r="T263" s="241"/>
      <c r="U263" s="13"/>
      <c r="V263" s="13"/>
      <c r="W263" s="13"/>
      <c r="X263" s="13"/>
      <c r="Y263" s="13"/>
      <c r="Z263" s="13"/>
      <c r="AA263" s="13"/>
      <c r="AB263" s="13"/>
      <c r="AC263" s="13"/>
      <c r="AD263" s="13"/>
      <c r="AE263" s="13"/>
      <c r="AT263" s="242" t="s">
        <v>158</v>
      </c>
      <c r="AU263" s="242" t="s">
        <v>81</v>
      </c>
      <c r="AV263" s="13" t="s">
        <v>81</v>
      </c>
      <c r="AW263" s="13" t="s">
        <v>34</v>
      </c>
      <c r="AX263" s="13" t="s">
        <v>71</v>
      </c>
      <c r="AY263" s="242" t="s">
        <v>144</v>
      </c>
    </row>
    <row r="264" s="2" customFormat="1">
      <c r="A264" s="39"/>
      <c r="B264" s="40"/>
      <c r="C264" s="213" t="s">
        <v>430</v>
      </c>
      <c r="D264" s="213" t="s">
        <v>147</v>
      </c>
      <c r="E264" s="214" t="s">
        <v>431</v>
      </c>
      <c r="F264" s="215" t="s">
        <v>432</v>
      </c>
      <c r="G264" s="216" t="s">
        <v>150</v>
      </c>
      <c r="H264" s="217">
        <v>161.00700000000001</v>
      </c>
      <c r="I264" s="218"/>
      <c r="J264" s="219">
        <f>ROUND(I264*H264,2)</f>
        <v>0</v>
      </c>
      <c r="K264" s="215" t="s">
        <v>151</v>
      </c>
      <c r="L264" s="45"/>
      <c r="M264" s="220" t="s">
        <v>19</v>
      </c>
      <c r="N264" s="221" t="s">
        <v>42</v>
      </c>
      <c r="O264" s="85"/>
      <c r="P264" s="222">
        <f>O264*H264</f>
        <v>0</v>
      </c>
      <c r="Q264" s="222">
        <v>0</v>
      </c>
      <c r="R264" s="222">
        <f>Q264*H264</f>
        <v>0</v>
      </c>
      <c r="S264" s="222">
        <v>0</v>
      </c>
      <c r="T264" s="223">
        <f>S264*H264</f>
        <v>0</v>
      </c>
      <c r="U264" s="39"/>
      <c r="V264" s="39"/>
      <c r="W264" s="39"/>
      <c r="X264" s="39"/>
      <c r="Y264" s="39"/>
      <c r="Z264" s="39"/>
      <c r="AA264" s="39"/>
      <c r="AB264" s="39"/>
      <c r="AC264" s="39"/>
      <c r="AD264" s="39"/>
      <c r="AE264" s="39"/>
      <c r="AR264" s="224" t="s">
        <v>256</v>
      </c>
      <c r="AT264" s="224" t="s">
        <v>147</v>
      </c>
      <c r="AU264" s="224" t="s">
        <v>81</v>
      </c>
      <c r="AY264" s="18" t="s">
        <v>144</v>
      </c>
      <c r="BE264" s="225">
        <f>IF(N264="základní",J264,0)</f>
        <v>0</v>
      </c>
      <c r="BF264" s="225">
        <f>IF(N264="snížená",J264,0)</f>
        <v>0</v>
      </c>
      <c r="BG264" s="225">
        <f>IF(N264="zákl. přenesená",J264,0)</f>
        <v>0</v>
      </c>
      <c r="BH264" s="225">
        <f>IF(N264="sníž. přenesená",J264,0)</f>
        <v>0</v>
      </c>
      <c r="BI264" s="225">
        <f>IF(N264="nulová",J264,0)</f>
        <v>0</v>
      </c>
      <c r="BJ264" s="18" t="s">
        <v>79</v>
      </c>
      <c r="BK264" s="225">
        <f>ROUND(I264*H264,2)</f>
        <v>0</v>
      </c>
      <c r="BL264" s="18" t="s">
        <v>256</v>
      </c>
      <c r="BM264" s="224" t="s">
        <v>433</v>
      </c>
    </row>
    <row r="265" s="2" customFormat="1">
      <c r="A265" s="39"/>
      <c r="B265" s="40"/>
      <c r="C265" s="41"/>
      <c r="D265" s="226" t="s">
        <v>154</v>
      </c>
      <c r="E265" s="41"/>
      <c r="F265" s="227" t="s">
        <v>434</v>
      </c>
      <c r="G265" s="41"/>
      <c r="H265" s="41"/>
      <c r="I265" s="228"/>
      <c r="J265" s="41"/>
      <c r="K265" s="41"/>
      <c r="L265" s="45"/>
      <c r="M265" s="229"/>
      <c r="N265" s="230"/>
      <c r="O265" s="85"/>
      <c r="P265" s="85"/>
      <c r="Q265" s="85"/>
      <c r="R265" s="85"/>
      <c r="S265" s="85"/>
      <c r="T265" s="86"/>
      <c r="U265" s="39"/>
      <c r="V265" s="39"/>
      <c r="W265" s="39"/>
      <c r="X265" s="39"/>
      <c r="Y265" s="39"/>
      <c r="Z265" s="39"/>
      <c r="AA265" s="39"/>
      <c r="AB265" s="39"/>
      <c r="AC265" s="39"/>
      <c r="AD265" s="39"/>
      <c r="AE265" s="39"/>
      <c r="AT265" s="18" t="s">
        <v>154</v>
      </c>
      <c r="AU265" s="18" t="s">
        <v>81</v>
      </c>
    </row>
    <row r="266" s="2" customFormat="1">
      <c r="A266" s="39"/>
      <c r="B266" s="40"/>
      <c r="C266" s="41"/>
      <c r="D266" s="226" t="s">
        <v>156</v>
      </c>
      <c r="E266" s="41"/>
      <c r="F266" s="231" t="s">
        <v>435</v>
      </c>
      <c r="G266" s="41"/>
      <c r="H266" s="41"/>
      <c r="I266" s="228"/>
      <c r="J266" s="41"/>
      <c r="K266" s="41"/>
      <c r="L266" s="45"/>
      <c r="M266" s="229"/>
      <c r="N266" s="230"/>
      <c r="O266" s="85"/>
      <c r="P266" s="85"/>
      <c r="Q266" s="85"/>
      <c r="R266" s="85"/>
      <c r="S266" s="85"/>
      <c r="T266" s="86"/>
      <c r="U266" s="39"/>
      <c r="V266" s="39"/>
      <c r="W266" s="39"/>
      <c r="X266" s="39"/>
      <c r="Y266" s="39"/>
      <c r="Z266" s="39"/>
      <c r="AA266" s="39"/>
      <c r="AB266" s="39"/>
      <c r="AC266" s="39"/>
      <c r="AD266" s="39"/>
      <c r="AE266" s="39"/>
      <c r="AT266" s="18" t="s">
        <v>156</v>
      </c>
      <c r="AU266" s="18" t="s">
        <v>81</v>
      </c>
    </row>
    <row r="267" s="2" customFormat="1" ht="55.5" customHeight="1">
      <c r="A267" s="39"/>
      <c r="B267" s="40"/>
      <c r="C267" s="243" t="s">
        <v>436</v>
      </c>
      <c r="D267" s="243" t="s">
        <v>190</v>
      </c>
      <c r="E267" s="244" t="s">
        <v>437</v>
      </c>
      <c r="F267" s="245" t="s">
        <v>438</v>
      </c>
      <c r="G267" s="246" t="s">
        <v>150</v>
      </c>
      <c r="H267" s="247">
        <v>185.15799999999999</v>
      </c>
      <c r="I267" s="248"/>
      <c r="J267" s="249">
        <f>ROUND(I267*H267,2)</f>
        <v>0</v>
      </c>
      <c r="K267" s="245" t="s">
        <v>151</v>
      </c>
      <c r="L267" s="250"/>
      <c r="M267" s="251" t="s">
        <v>19</v>
      </c>
      <c r="N267" s="252" t="s">
        <v>42</v>
      </c>
      <c r="O267" s="85"/>
      <c r="P267" s="222">
        <f>O267*H267</f>
        <v>0</v>
      </c>
      <c r="Q267" s="222">
        <v>0.0023</v>
      </c>
      <c r="R267" s="222">
        <f>Q267*H267</f>
        <v>0.42586339999999995</v>
      </c>
      <c r="S267" s="222">
        <v>0</v>
      </c>
      <c r="T267" s="223">
        <f>S267*H267</f>
        <v>0</v>
      </c>
      <c r="U267" s="39"/>
      <c r="V267" s="39"/>
      <c r="W267" s="39"/>
      <c r="X267" s="39"/>
      <c r="Y267" s="39"/>
      <c r="Z267" s="39"/>
      <c r="AA267" s="39"/>
      <c r="AB267" s="39"/>
      <c r="AC267" s="39"/>
      <c r="AD267" s="39"/>
      <c r="AE267" s="39"/>
      <c r="AR267" s="224" t="s">
        <v>351</v>
      </c>
      <c r="AT267" s="224" t="s">
        <v>190</v>
      </c>
      <c r="AU267" s="224" t="s">
        <v>81</v>
      </c>
      <c r="AY267" s="18" t="s">
        <v>144</v>
      </c>
      <c r="BE267" s="225">
        <f>IF(N267="základní",J267,0)</f>
        <v>0</v>
      </c>
      <c r="BF267" s="225">
        <f>IF(N267="snížená",J267,0)</f>
        <v>0</v>
      </c>
      <c r="BG267" s="225">
        <f>IF(N267="zákl. přenesená",J267,0)</f>
        <v>0</v>
      </c>
      <c r="BH267" s="225">
        <f>IF(N267="sníž. přenesená",J267,0)</f>
        <v>0</v>
      </c>
      <c r="BI267" s="225">
        <f>IF(N267="nulová",J267,0)</f>
        <v>0</v>
      </c>
      <c r="BJ267" s="18" t="s">
        <v>79</v>
      </c>
      <c r="BK267" s="225">
        <f>ROUND(I267*H267,2)</f>
        <v>0</v>
      </c>
      <c r="BL267" s="18" t="s">
        <v>256</v>
      </c>
      <c r="BM267" s="224" t="s">
        <v>439</v>
      </c>
    </row>
    <row r="268" s="2" customFormat="1">
      <c r="A268" s="39"/>
      <c r="B268" s="40"/>
      <c r="C268" s="41"/>
      <c r="D268" s="226" t="s">
        <v>154</v>
      </c>
      <c r="E268" s="41"/>
      <c r="F268" s="227" t="s">
        <v>438</v>
      </c>
      <c r="G268" s="41"/>
      <c r="H268" s="41"/>
      <c r="I268" s="228"/>
      <c r="J268" s="41"/>
      <c r="K268" s="41"/>
      <c r="L268" s="45"/>
      <c r="M268" s="229"/>
      <c r="N268" s="230"/>
      <c r="O268" s="85"/>
      <c r="P268" s="85"/>
      <c r="Q268" s="85"/>
      <c r="R268" s="85"/>
      <c r="S268" s="85"/>
      <c r="T268" s="86"/>
      <c r="U268" s="39"/>
      <c r="V268" s="39"/>
      <c r="W268" s="39"/>
      <c r="X268" s="39"/>
      <c r="Y268" s="39"/>
      <c r="Z268" s="39"/>
      <c r="AA268" s="39"/>
      <c r="AB268" s="39"/>
      <c r="AC268" s="39"/>
      <c r="AD268" s="39"/>
      <c r="AE268" s="39"/>
      <c r="AT268" s="18" t="s">
        <v>154</v>
      </c>
      <c r="AU268" s="18" t="s">
        <v>81</v>
      </c>
    </row>
    <row r="269" s="13" customFormat="1">
      <c r="A269" s="13"/>
      <c r="B269" s="232"/>
      <c r="C269" s="233"/>
      <c r="D269" s="226" t="s">
        <v>158</v>
      </c>
      <c r="E269" s="233"/>
      <c r="F269" s="235" t="s">
        <v>440</v>
      </c>
      <c r="G269" s="233"/>
      <c r="H269" s="236">
        <v>185.15799999999999</v>
      </c>
      <c r="I269" s="237"/>
      <c r="J269" s="233"/>
      <c r="K269" s="233"/>
      <c r="L269" s="238"/>
      <c r="M269" s="239"/>
      <c r="N269" s="240"/>
      <c r="O269" s="240"/>
      <c r="P269" s="240"/>
      <c r="Q269" s="240"/>
      <c r="R269" s="240"/>
      <c r="S269" s="240"/>
      <c r="T269" s="241"/>
      <c r="U269" s="13"/>
      <c r="V269" s="13"/>
      <c r="W269" s="13"/>
      <c r="X269" s="13"/>
      <c r="Y269" s="13"/>
      <c r="Z269" s="13"/>
      <c r="AA269" s="13"/>
      <c r="AB269" s="13"/>
      <c r="AC269" s="13"/>
      <c r="AD269" s="13"/>
      <c r="AE269" s="13"/>
      <c r="AT269" s="242" t="s">
        <v>158</v>
      </c>
      <c r="AU269" s="242" t="s">
        <v>81</v>
      </c>
      <c r="AV269" s="13" t="s">
        <v>81</v>
      </c>
      <c r="AW269" s="13" t="s">
        <v>4</v>
      </c>
      <c r="AX269" s="13" t="s">
        <v>79</v>
      </c>
      <c r="AY269" s="242" t="s">
        <v>144</v>
      </c>
    </row>
    <row r="270" s="2" customFormat="1">
      <c r="A270" s="39"/>
      <c r="B270" s="40"/>
      <c r="C270" s="213" t="s">
        <v>441</v>
      </c>
      <c r="D270" s="213" t="s">
        <v>147</v>
      </c>
      <c r="E270" s="214" t="s">
        <v>442</v>
      </c>
      <c r="F270" s="215" t="s">
        <v>443</v>
      </c>
      <c r="G270" s="216" t="s">
        <v>150</v>
      </c>
      <c r="H270" s="217">
        <v>161.00700000000001</v>
      </c>
      <c r="I270" s="218"/>
      <c r="J270" s="219">
        <f>ROUND(I270*H270,2)</f>
        <v>0</v>
      </c>
      <c r="K270" s="215" t="s">
        <v>151</v>
      </c>
      <c r="L270" s="45"/>
      <c r="M270" s="220" t="s">
        <v>19</v>
      </c>
      <c r="N270" s="221" t="s">
        <v>42</v>
      </c>
      <c r="O270" s="85"/>
      <c r="P270" s="222">
        <f>O270*H270</f>
        <v>0</v>
      </c>
      <c r="Q270" s="222">
        <v>0.00093999999999999997</v>
      </c>
      <c r="R270" s="222">
        <f>Q270*H270</f>
        <v>0.15134658000000001</v>
      </c>
      <c r="S270" s="222">
        <v>0</v>
      </c>
      <c r="T270" s="223">
        <f>S270*H270</f>
        <v>0</v>
      </c>
      <c r="U270" s="39"/>
      <c r="V270" s="39"/>
      <c r="W270" s="39"/>
      <c r="X270" s="39"/>
      <c r="Y270" s="39"/>
      <c r="Z270" s="39"/>
      <c r="AA270" s="39"/>
      <c r="AB270" s="39"/>
      <c r="AC270" s="39"/>
      <c r="AD270" s="39"/>
      <c r="AE270" s="39"/>
      <c r="AR270" s="224" t="s">
        <v>256</v>
      </c>
      <c r="AT270" s="224" t="s">
        <v>147</v>
      </c>
      <c r="AU270" s="224" t="s">
        <v>81</v>
      </c>
      <c r="AY270" s="18" t="s">
        <v>144</v>
      </c>
      <c r="BE270" s="225">
        <f>IF(N270="základní",J270,0)</f>
        <v>0</v>
      </c>
      <c r="BF270" s="225">
        <f>IF(N270="snížená",J270,0)</f>
        <v>0</v>
      </c>
      <c r="BG270" s="225">
        <f>IF(N270="zákl. přenesená",J270,0)</f>
        <v>0</v>
      </c>
      <c r="BH270" s="225">
        <f>IF(N270="sníž. přenesená",J270,0)</f>
        <v>0</v>
      </c>
      <c r="BI270" s="225">
        <f>IF(N270="nulová",J270,0)</f>
        <v>0</v>
      </c>
      <c r="BJ270" s="18" t="s">
        <v>79</v>
      </c>
      <c r="BK270" s="225">
        <f>ROUND(I270*H270,2)</f>
        <v>0</v>
      </c>
      <c r="BL270" s="18" t="s">
        <v>256</v>
      </c>
      <c r="BM270" s="224" t="s">
        <v>444</v>
      </c>
    </row>
    <row r="271" s="2" customFormat="1">
      <c r="A271" s="39"/>
      <c r="B271" s="40"/>
      <c r="C271" s="41"/>
      <c r="D271" s="226" t="s">
        <v>154</v>
      </c>
      <c r="E271" s="41"/>
      <c r="F271" s="227" t="s">
        <v>445</v>
      </c>
      <c r="G271" s="41"/>
      <c r="H271" s="41"/>
      <c r="I271" s="228"/>
      <c r="J271" s="41"/>
      <c r="K271" s="41"/>
      <c r="L271" s="45"/>
      <c r="M271" s="229"/>
      <c r="N271" s="230"/>
      <c r="O271" s="85"/>
      <c r="P271" s="85"/>
      <c r="Q271" s="85"/>
      <c r="R271" s="85"/>
      <c r="S271" s="85"/>
      <c r="T271" s="86"/>
      <c r="U271" s="39"/>
      <c r="V271" s="39"/>
      <c r="W271" s="39"/>
      <c r="X271" s="39"/>
      <c r="Y271" s="39"/>
      <c r="Z271" s="39"/>
      <c r="AA271" s="39"/>
      <c r="AB271" s="39"/>
      <c r="AC271" s="39"/>
      <c r="AD271" s="39"/>
      <c r="AE271" s="39"/>
      <c r="AT271" s="18" t="s">
        <v>154</v>
      </c>
      <c r="AU271" s="18" t="s">
        <v>81</v>
      </c>
    </row>
    <row r="272" s="2" customFormat="1">
      <c r="A272" s="39"/>
      <c r="B272" s="40"/>
      <c r="C272" s="41"/>
      <c r="D272" s="226" t="s">
        <v>156</v>
      </c>
      <c r="E272" s="41"/>
      <c r="F272" s="231" t="s">
        <v>446</v>
      </c>
      <c r="G272" s="41"/>
      <c r="H272" s="41"/>
      <c r="I272" s="228"/>
      <c r="J272" s="41"/>
      <c r="K272" s="41"/>
      <c r="L272" s="45"/>
      <c r="M272" s="229"/>
      <c r="N272" s="230"/>
      <c r="O272" s="85"/>
      <c r="P272" s="85"/>
      <c r="Q272" s="85"/>
      <c r="R272" s="85"/>
      <c r="S272" s="85"/>
      <c r="T272" s="86"/>
      <c r="U272" s="39"/>
      <c r="V272" s="39"/>
      <c r="W272" s="39"/>
      <c r="X272" s="39"/>
      <c r="Y272" s="39"/>
      <c r="Z272" s="39"/>
      <c r="AA272" s="39"/>
      <c r="AB272" s="39"/>
      <c r="AC272" s="39"/>
      <c r="AD272" s="39"/>
      <c r="AE272" s="39"/>
      <c r="AT272" s="18" t="s">
        <v>156</v>
      </c>
      <c r="AU272" s="18" t="s">
        <v>81</v>
      </c>
    </row>
    <row r="273" s="2" customFormat="1">
      <c r="A273" s="39"/>
      <c r="B273" s="40"/>
      <c r="C273" s="243" t="s">
        <v>447</v>
      </c>
      <c r="D273" s="243" t="s">
        <v>190</v>
      </c>
      <c r="E273" s="244" t="s">
        <v>448</v>
      </c>
      <c r="F273" s="245" t="s">
        <v>449</v>
      </c>
      <c r="G273" s="246" t="s">
        <v>150</v>
      </c>
      <c r="H273" s="247">
        <v>185.15799999999999</v>
      </c>
      <c r="I273" s="248"/>
      <c r="J273" s="249">
        <f>ROUND(I273*H273,2)</f>
        <v>0</v>
      </c>
      <c r="K273" s="245" t="s">
        <v>151</v>
      </c>
      <c r="L273" s="250"/>
      <c r="M273" s="251" t="s">
        <v>19</v>
      </c>
      <c r="N273" s="252" t="s">
        <v>42</v>
      </c>
      <c r="O273" s="85"/>
      <c r="P273" s="222">
        <f>O273*H273</f>
        <v>0</v>
      </c>
      <c r="Q273" s="222">
        <v>0.0053</v>
      </c>
      <c r="R273" s="222">
        <f>Q273*H273</f>
        <v>0.98133739999999992</v>
      </c>
      <c r="S273" s="222">
        <v>0</v>
      </c>
      <c r="T273" s="223">
        <f>S273*H273</f>
        <v>0</v>
      </c>
      <c r="U273" s="39"/>
      <c r="V273" s="39"/>
      <c r="W273" s="39"/>
      <c r="X273" s="39"/>
      <c r="Y273" s="39"/>
      <c r="Z273" s="39"/>
      <c r="AA273" s="39"/>
      <c r="AB273" s="39"/>
      <c r="AC273" s="39"/>
      <c r="AD273" s="39"/>
      <c r="AE273" s="39"/>
      <c r="AR273" s="224" t="s">
        <v>351</v>
      </c>
      <c r="AT273" s="224" t="s">
        <v>190</v>
      </c>
      <c r="AU273" s="224" t="s">
        <v>81</v>
      </c>
      <c r="AY273" s="18" t="s">
        <v>144</v>
      </c>
      <c r="BE273" s="225">
        <f>IF(N273="základní",J273,0)</f>
        <v>0</v>
      </c>
      <c r="BF273" s="225">
        <f>IF(N273="snížená",J273,0)</f>
        <v>0</v>
      </c>
      <c r="BG273" s="225">
        <f>IF(N273="zákl. přenesená",J273,0)</f>
        <v>0</v>
      </c>
      <c r="BH273" s="225">
        <f>IF(N273="sníž. přenesená",J273,0)</f>
        <v>0</v>
      </c>
      <c r="BI273" s="225">
        <f>IF(N273="nulová",J273,0)</f>
        <v>0</v>
      </c>
      <c r="BJ273" s="18" t="s">
        <v>79</v>
      </c>
      <c r="BK273" s="225">
        <f>ROUND(I273*H273,2)</f>
        <v>0</v>
      </c>
      <c r="BL273" s="18" t="s">
        <v>256</v>
      </c>
      <c r="BM273" s="224" t="s">
        <v>450</v>
      </c>
    </row>
    <row r="274" s="2" customFormat="1">
      <c r="A274" s="39"/>
      <c r="B274" s="40"/>
      <c r="C274" s="41"/>
      <c r="D274" s="226" t="s">
        <v>154</v>
      </c>
      <c r="E274" s="41"/>
      <c r="F274" s="227" t="s">
        <v>449</v>
      </c>
      <c r="G274" s="41"/>
      <c r="H274" s="41"/>
      <c r="I274" s="228"/>
      <c r="J274" s="41"/>
      <c r="K274" s="41"/>
      <c r="L274" s="45"/>
      <c r="M274" s="229"/>
      <c r="N274" s="230"/>
      <c r="O274" s="85"/>
      <c r="P274" s="85"/>
      <c r="Q274" s="85"/>
      <c r="R274" s="85"/>
      <c r="S274" s="85"/>
      <c r="T274" s="86"/>
      <c r="U274" s="39"/>
      <c r="V274" s="39"/>
      <c r="W274" s="39"/>
      <c r="X274" s="39"/>
      <c r="Y274" s="39"/>
      <c r="Z274" s="39"/>
      <c r="AA274" s="39"/>
      <c r="AB274" s="39"/>
      <c r="AC274" s="39"/>
      <c r="AD274" s="39"/>
      <c r="AE274" s="39"/>
      <c r="AT274" s="18" t="s">
        <v>154</v>
      </c>
      <c r="AU274" s="18" t="s">
        <v>81</v>
      </c>
    </row>
    <row r="275" s="13" customFormat="1">
      <c r="A275" s="13"/>
      <c r="B275" s="232"/>
      <c r="C275" s="233"/>
      <c r="D275" s="226" t="s">
        <v>158</v>
      </c>
      <c r="E275" s="233"/>
      <c r="F275" s="235" t="s">
        <v>440</v>
      </c>
      <c r="G275" s="233"/>
      <c r="H275" s="236">
        <v>185.15799999999999</v>
      </c>
      <c r="I275" s="237"/>
      <c r="J275" s="233"/>
      <c r="K275" s="233"/>
      <c r="L275" s="238"/>
      <c r="M275" s="239"/>
      <c r="N275" s="240"/>
      <c r="O275" s="240"/>
      <c r="P275" s="240"/>
      <c r="Q275" s="240"/>
      <c r="R275" s="240"/>
      <c r="S275" s="240"/>
      <c r="T275" s="241"/>
      <c r="U275" s="13"/>
      <c r="V275" s="13"/>
      <c r="W275" s="13"/>
      <c r="X275" s="13"/>
      <c r="Y275" s="13"/>
      <c r="Z275" s="13"/>
      <c r="AA275" s="13"/>
      <c r="AB275" s="13"/>
      <c r="AC275" s="13"/>
      <c r="AD275" s="13"/>
      <c r="AE275" s="13"/>
      <c r="AT275" s="242" t="s">
        <v>158</v>
      </c>
      <c r="AU275" s="242" t="s">
        <v>81</v>
      </c>
      <c r="AV275" s="13" t="s">
        <v>81</v>
      </c>
      <c r="AW275" s="13" t="s">
        <v>4</v>
      </c>
      <c r="AX275" s="13" t="s">
        <v>79</v>
      </c>
      <c r="AY275" s="242" t="s">
        <v>144</v>
      </c>
    </row>
    <row r="276" s="2" customFormat="1">
      <c r="A276" s="39"/>
      <c r="B276" s="40"/>
      <c r="C276" s="213" t="s">
        <v>451</v>
      </c>
      <c r="D276" s="213" t="s">
        <v>147</v>
      </c>
      <c r="E276" s="214" t="s">
        <v>452</v>
      </c>
      <c r="F276" s="215" t="s">
        <v>453</v>
      </c>
      <c r="G276" s="216" t="s">
        <v>346</v>
      </c>
      <c r="H276" s="217">
        <v>1.5589999999999999</v>
      </c>
      <c r="I276" s="218"/>
      <c r="J276" s="219">
        <f>ROUND(I276*H276,2)</f>
        <v>0</v>
      </c>
      <c r="K276" s="215" t="s">
        <v>151</v>
      </c>
      <c r="L276" s="45"/>
      <c r="M276" s="220" t="s">
        <v>19</v>
      </c>
      <c r="N276" s="221" t="s">
        <v>42</v>
      </c>
      <c r="O276" s="85"/>
      <c r="P276" s="222">
        <f>O276*H276</f>
        <v>0</v>
      </c>
      <c r="Q276" s="222">
        <v>0</v>
      </c>
      <c r="R276" s="222">
        <f>Q276*H276</f>
        <v>0</v>
      </c>
      <c r="S276" s="222">
        <v>0</v>
      </c>
      <c r="T276" s="223">
        <f>S276*H276</f>
        <v>0</v>
      </c>
      <c r="U276" s="39"/>
      <c r="V276" s="39"/>
      <c r="W276" s="39"/>
      <c r="X276" s="39"/>
      <c r="Y276" s="39"/>
      <c r="Z276" s="39"/>
      <c r="AA276" s="39"/>
      <c r="AB276" s="39"/>
      <c r="AC276" s="39"/>
      <c r="AD276" s="39"/>
      <c r="AE276" s="39"/>
      <c r="AR276" s="224" t="s">
        <v>256</v>
      </c>
      <c r="AT276" s="224" t="s">
        <v>147</v>
      </c>
      <c r="AU276" s="224" t="s">
        <v>81</v>
      </c>
      <c r="AY276" s="18" t="s">
        <v>144</v>
      </c>
      <c r="BE276" s="225">
        <f>IF(N276="základní",J276,0)</f>
        <v>0</v>
      </c>
      <c r="BF276" s="225">
        <f>IF(N276="snížená",J276,0)</f>
        <v>0</v>
      </c>
      <c r="BG276" s="225">
        <f>IF(N276="zákl. přenesená",J276,0)</f>
        <v>0</v>
      </c>
      <c r="BH276" s="225">
        <f>IF(N276="sníž. přenesená",J276,0)</f>
        <v>0</v>
      </c>
      <c r="BI276" s="225">
        <f>IF(N276="nulová",J276,0)</f>
        <v>0</v>
      </c>
      <c r="BJ276" s="18" t="s">
        <v>79</v>
      </c>
      <c r="BK276" s="225">
        <f>ROUND(I276*H276,2)</f>
        <v>0</v>
      </c>
      <c r="BL276" s="18" t="s">
        <v>256</v>
      </c>
      <c r="BM276" s="224" t="s">
        <v>454</v>
      </c>
    </row>
    <row r="277" s="2" customFormat="1">
      <c r="A277" s="39"/>
      <c r="B277" s="40"/>
      <c r="C277" s="41"/>
      <c r="D277" s="226" t="s">
        <v>154</v>
      </c>
      <c r="E277" s="41"/>
      <c r="F277" s="227" t="s">
        <v>455</v>
      </c>
      <c r="G277" s="41"/>
      <c r="H277" s="41"/>
      <c r="I277" s="228"/>
      <c r="J277" s="41"/>
      <c r="K277" s="41"/>
      <c r="L277" s="45"/>
      <c r="M277" s="229"/>
      <c r="N277" s="230"/>
      <c r="O277" s="85"/>
      <c r="P277" s="85"/>
      <c r="Q277" s="85"/>
      <c r="R277" s="85"/>
      <c r="S277" s="85"/>
      <c r="T277" s="86"/>
      <c r="U277" s="39"/>
      <c r="V277" s="39"/>
      <c r="W277" s="39"/>
      <c r="X277" s="39"/>
      <c r="Y277" s="39"/>
      <c r="Z277" s="39"/>
      <c r="AA277" s="39"/>
      <c r="AB277" s="39"/>
      <c r="AC277" s="39"/>
      <c r="AD277" s="39"/>
      <c r="AE277" s="39"/>
      <c r="AT277" s="18" t="s">
        <v>154</v>
      </c>
      <c r="AU277" s="18" t="s">
        <v>81</v>
      </c>
    </row>
    <row r="278" s="2" customFormat="1">
      <c r="A278" s="39"/>
      <c r="B278" s="40"/>
      <c r="C278" s="41"/>
      <c r="D278" s="226" t="s">
        <v>156</v>
      </c>
      <c r="E278" s="41"/>
      <c r="F278" s="231" t="s">
        <v>456</v>
      </c>
      <c r="G278" s="41"/>
      <c r="H278" s="41"/>
      <c r="I278" s="228"/>
      <c r="J278" s="41"/>
      <c r="K278" s="41"/>
      <c r="L278" s="45"/>
      <c r="M278" s="229"/>
      <c r="N278" s="230"/>
      <c r="O278" s="85"/>
      <c r="P278" s="85"/>
      <c r="Q278" s="85"/>
      <c r="R278" s="85"/>
      <c r="S278" s="85"/>
      <c r="T278" s="86"/>
      <c r="U278" s="39"/>
      <c r="V278" s="39"/>
      <c r="W278" s="39"/>
      <c r="X278" s="39"/>
      <c r="Y278" s="39"/>
      <c r="Z278" s="39"/>
      <c r="AA278" s="39"/>
      <c r="AB278" s="39"/>
      <c r="AC278" s="39"/>
      <c r="AD278" s="39"/>
      <c r="AE278" s="39"/>
      <c r="AT278" s="18" t="s">
        <v>156</v>
      </c>
      <c r="AU278" s="18" t="s">
        <v>81</v>
      </c>
    </row>
    <row r="279" s="12" customFormat="1" ht="22.8" customHeight="1">
      <c r="A279" s="12"/>
      <c r="B279" s="197"/>
      <c r="C279" s="198"/>
      <c r="D279" s="199" t="s">
        <v>70</v>
      </c>
      <c r="E279" s="211" t="s">
        <v>457</v>
      </c>
      <c r="F279" s="211" t="s">
        <v>458</v>
      </c>
      <c r="G279" s="198"/>
      <c r="H279" s="198"/>
      <c r="I279" s="201"/>
      <c r="J279" s="212">
        <f>BK279</f>
        <v>0</v>
      </c>
      <c r="K279" s="198"/>
      <c r="L279" s="203"/>
      <c r="M279" s="204"/>
      <c r="N279" s="205"/>
      <c r="O279" s="205"/>
      <c r="P279" s="206">
        <f>SUM(P280:P300)</f>
        <v>0</v>
      </c>
      <c r="Q279" s="205"/>
      <c r="R279" s="206">
        <f>SUM(R280:R300)</f>
        <v>1.2573604</v>
      </c>
      <c r="S279" s="205"/>
      <c r="T279" s="207">
        <f>SUM(T280:T300)</f>
        <v>0</v>
      </c>
      <c r="U279" s="12"/>
      <c r="V279" s="12"/>
      <c r="W279" s="12"/>
      <c r="X279" s="12"/>
      <c r="Y279" s="12"/>
      <c r="Z279" s="12"/>
      <c r="AA279" s="12"/>
      <c r="AB279" s="12"/>
      <c r="AC279" s="12"/>
      <c r="AD279" s="12"/>
      <c r="AE279" s="12"/>
      <c r="AR279" s="208" t="s">
        <v>81</v>
      </c>
      <c r="AT279" s="209" t="s">
        <v>70</v>
      </c>
      <c r="AU279" s="209" t="s">
        <v>79</v>
      </c>
      <c r="AY279" s="208" t="s">
        <v>144</v>
      </c>
      <c r="BK279" s="210">
        <f>SUM(BK280:BK300)</f>
        <v>0</v>
      </c>
    </row>
    <row r="280" s="2" customFormat="1">
      <c r="A280" s="39"/>
      <c r="B280" s="40"/>
      <c r="C280" s="213" t="s">
        <v>459</v>
      </c>
      <c r="D280" s="213" t="s">
        <v>147</v>
      </c>
      <c r="E280" s="214" t="s">
        <v>460</v>
      </c>
      <c r="F280" s="215" t="s">
        <v>461</v>
      </c>
      <c r="G280" s="216" t="s">
        <v>150</v>
      </c>
      <c r="H280" s="217">
        <v>142.09999999999999</v>
      </c>
      <c r="I280" s="218"/>
      <c r="J280" s="219">
        <f>ROUND(I280*H280,2)</f>
        <v>0</v>
      </c>
      <c r="K280" s="215" t="s">
        <v>151</v>
      </c>
      <c r="L280" s="45"/>
      <c r="M280" s="220" t="s">
        <v>19</v>
      </c>
      <c r="N280" s="221" t="s">
        <v>42</v>
      </c>
      <c r="O280" s="85"/>
      <c r="P280" s="222">
        <f>O280*H280</f>
        <v>0</v>
      </c>
      <c r="Q280" s="222">
        <v>0</v>
      </c>
      <c r="R280" s="222">
        <f>Q280*H280</f>
        <v>0</v>
      </c>
      <c r="S280" s="222">
        <v>0</v>
      </c>
      <c r="T280" s="223">
        <f>S280*H280</f>
        <v>0</v>
      </c>
      <c r="U280" s="39"/>
      <c r="V280" s="39"/>
      <c r="W280" s="39"/>
      <c r="X280" s="39"/>
      <c r="Y280" s="39"/>
      <c r="Z280" s="39"/>
      <c r="AA280" s="39"/>
      <c r="AB280" s="39"/>
      <c r="AC280" s="39"/>
      <c r="AD280" s="39"/>
      <c r="AE280" s="39"/>
      <c r="AR280" s="224" t="s">
        <v>256</v>
      </c>
      <c r="AT280" s="224" t="s">
        <v>147</v>
      </c>
      <c r="AU280" s="224" t="s">
        <v>81</v>
      </c>
      <c r="AY280" s="18" t="s">
        <v>144</v>
      </c>
      <c r="BE280" s="225">
        <f>IF(N280="základní",J280,0)</f>
        <v>0</v>
      </c>
      <c r="BF280" s="225">
        <f>IF(N280="snížená",J280,0)</f>
        <v>0</v>
      </c>
      <c r="BG280" s="225">
        <f>IF(N280="zákl. přenesená",J280,0)</f>
        <v>0</v>
      </c>
      <c r="BH280" s="225">
        <f>IF(N280="sníž. přenesená",J280,0)</f>
        <v>0</v>
      </c>
      <c r="BI280" s="225">
        <f>IF(N280="nulová",J280,0)</f>
        <v>0</v>
      </c>
      <c r="BJ280" s="18" t="s">
        <v>79</v>
      </c>
      <c r="BK280" s="225">
        <f>ROUND(I280*H280,2)</f>
        <v>0</v>
      </c>
      <c r="BL280" s="18" t="s">
        <v>256</v>
      </c>
      <c r="BM280" s="224" t="s">
        <v>462</v>
      </c>
    </row>
    <row r="281" s="2" customFormat="1">
      <c r="A281" s="39"/>
      <c r="B281" s="40"/>
      <c r="C281" s="41"/>
      <c r="D281" s="226" t="s">
        <v>154</v>
      </c>
      <c r="E281" s="41"/>
      <c r="F281" s="227" t="s">
        <v>463</v>
      </c>
      <c r="G281" s="41"/>
      <c r="H281" s="41"/>
      <c r="I281" s="228"/>
      <c r="J281" s="41"/>
      <c r="K281" s="41"/>
      <c r="L281" s="45"/>
      <c r="M281" s="229"/>
      <c r="N281" s="230"/>
      <c r="O281" s="85"/>
      <c r="P281" s="85"/>
      <c r="Q281" s="85"/>
      <c r="R281" s="85"/>
      <c r="S281" s="85"/>
      <c r="T281" s="86"/>
      <c r="U281" s="39"/>
      <c r="V281" s="39"/>
      <c r="W281" s="39"/>
      <c r="X281" s="39"/>
      <c r="Y281" s="39"/>
      <c r="Z281" s="39"/>
      <c r="AA281" s="39"/>
      <c r="AB281" s="39"/>
      <c r="AC281" s="39"/>
      <c r="AD281" s="39"/>
      <c r="AE281" s="39"/>
      <c r="AT281" s="18" t="s">
        <v>154</v>
      </c>
      <c r="AU281" s="18" t="s">
        <v>81</v>
      </c>
    </row>
    <row r="282" s="2" customFormat="1">
      <c r="A282" s="39"/>
      <c r="B282" s="40"/>
      <c r="C282" s="41"/>
      <c r="D282" s="226" t="s">
        <v>156</v>
      </c>
      <c r="E282" s="41"/>
      <c r="F282" s="231" t="s">
        <v>464</v>
      </c>
      <c r="G282" s="41"/>
      <c r="H282" s="41"/>
      <c r="I282" s="228"/>
      <c r="J282" s="41"/>
      <c r="K282" s="41"/>
      <c r="L282" s="45"/>
      <c r="M282" s="229"/>
      <c r="N282" s="230"/>
      <c r="O282" s="85"/>
      <c r="P282" s="85"/>
      <c r="Q282" s="85"/>
      <c r="R282" s="85"/>
      <c r="S282" s="85"/>
      <c r="T282" s="86"/>
      <c r="U282" s="39"/>
      <c r="V282" s="39"/>
      <c r="W282" s="39"/>
      <c r="X282" s="39"/>
      <c r="Y282" s="39"/>
      <c r="Z282" s="39"/>
      <c r="AA282" s="39"/>
      <c r="AB282" s="39"/>
      <c r="AC282" s="39"/>
      <c r="AD282" s="39"/>
      <c r="AE282" s="39"/>
      <c r="AT282" s="18" t="s">
        <v>156</v>
      </c>
      <c r="AU282" s="18" t="s">
        <v>81</v>
      </c>
    </row>
    <row r="283" s="13" customFormat="1">
      <c r="A283" s="13"/>
      <c r="B283" s="232"/>
      <c r="C283" s="233"/>
      <c r="D283" s="226" t="s">
        <v>158</v>
      </c>
      <c r="E283" s="234" t="s">
        <v>19</v>
      </c>
      <c r="F283" s="235" t="s">
        <v>465</v>
      </c>
      <c r="G283" s="233"/>
      <c r="H283" s="236">
        <v>142.09999999999999</v>
      </c>
      <c r="I283" s="237"/>
      <c r="J283" s="233"/>
      <c r="K283" s="233"/>
      <c r="L283" s="238"/>
      <c r="M283" s="239"/>
      <c r="N283" s="240"/>
      <c r="O283" s="240"/>
      <c r="P283" s="240"/>
      <c r="Q283" s="240"/>
      <c r="R283" s="240"/>
      <c r="S283" s="240"/>
      <c r="T283" s="241"/>
      <c r="U283" s="13"/>
      <c r="V283" s="13"/>
      <c r="W283" s="13"/>
      <c r="X283" s="13"/>
      <c r="Y283" s="13"/>
      <c r="Z283" s="13"/>
      <c r="AA283" s="13"/>
      <c r="AB283" s="13"/>
      <c r="AC283" s="13"/>
      <c r="AD283" s="13"/>
      <c r="AE283" s="13"/>
      <c r="AT283" s="242" t="s">
        <v>158</v>
      </c>
      <c r="AU283" s="242" t="s">
        <v>81</v>
      </c>
      <c r="AV283" s="13" t="s">
        <v>81</v>
      </c>
      <c r="AW283" s="13" t="s">
        <v>34</v>
      </c>
      <c r="AX283" s="13" t="s">
        <v>79</v>
      </c>
      <c r="AY283" s="242" t="s">
        <v>144</v>
      </c>
    </row>
    <row r="284" s="2" customFormat="1">
      <c r="A284" s="39"/>
      <c r="B284" s="40"/>
      <c r="C284" s="243" t="s">
        <v>466</v>
      </c>
      <c r="D284" s="243" t="s">
        <v>190</v>
      </c>
      <c r="E284" s="244" t="s">
        <v>467</v>
      </c>
      <c r="F284" s="245" t="s">
        <v>468</v>
      </c>
      <c r="G284" s="246" t="s">
        <v>150</v>
      </c>
      <c r="H284" s="247">
        <v>144.94200000000001</v>
      </c>
      <c r="I284" s="248"/>
      <c r="J284" s="249">
        <f>ROUND(I284*H284,2)</f>
        <v>0</v>
      </c>
      <c r="K284" s="245" t="s">
        <v>151</v>
      </c>
      <c r="L284" s="250"/>
      <c r="M284" s="251" t="s">
        <v>19</v>
      </c>
      <c r="N284" s="252" t="s">
        <v>42</v>
      </c>
      <c r="O284" s="85"/>
      <c r="P284" s="222">
        <f>O284*H284</f>
        <v>0</v>
      </c>
      <c r="Q284" s="222">
        <v>0.0080000000000000002</v>
      </c>
      <c r="R284" s="222">
        <f>Q284*H284</f>
        <v>1.1595360000000001</v>
      </c>
      <c r="S284" s="222">
        <v>0</v>
      </c>
      <c r="T284" s="223">
        <f>S284*H284</f>
        <v>0</v>
      </c>
      <c r="U284" s="39"/>
      <c r="V284" s="39"/>
      <c r="W284" s="39"/>
      <c r="X284" s="39"/>
      <c r="Y284" s="39"/>
      <c r="Z284" s="39"/>
      <c r="AA284" s="39"/>
      <c r="AB284" s="39"/>
      <c r="AC284" s="39"/>
      <c r="AD284" s="39"/>
      <c r="AE284" s="39"/>
      <c r="AR284" s="224" t="s">
        <v>351</v>
      </c>
      <c r="AT284" s="224" t="s">
        <v>190</v>
      </c>
      <c r="AU284" s="224" t="s">
        <v>81</v>
      </c>
      <c r="AY284" s="18" t="s">
        <v>144</v>
      </c>
      <c r="BE284" s="225">
        <f>IF(N284="základní",J284,0)</f>
        <v>0</v>
      </c>
      <c r="BF284" s="225">
        <f>IF(N284="snížená",J284,0)</f>
        <v>0</v>
      </c>
      <c r="BG284" s="225">
        <f>IF(N284="zákl. přenesená",J284,0)</f>
        <v>0</v>
      </c>
      <c r="BH284" s="225">
        <f>IF(N284="sníž. přenesená",J284,0)</f>
        <v>0</v>
      </c>
      <c r="BI284" s="225">
        <f>IF(N284="nulová",J284,0)</f>
        <v>0</v>
      </c>
      <c r="BJ284" s="18" t="s">
        <v>79</v>
      </c>
      <c r="BK284" s="225">
        <f>ROUND(I284*H284,2)</f>
        <v>0</v>
      </c>
      <c r="BL284" s="18" t="s">
        <v>256</v>
      </c>
      <c r="BM284" s="224" t="s">
        <v>469</v>
      </c>
    </row>
    <row r="285" s="2" customFormat="1">
      <c r="A285" s="39"/>
      <c r="B285" s="40"/>
      <c r="C285" s="41"/>
      <c r="D285" s="226" t="s">
        <v>154</v>
      </c>
      <c r="E285" s="41"/>
      <c r="F285" s="227" t="s">
        <v>470</v>
      </c>
      <c r="G285" s="41"/>
      <c r="H285" s="41"/>
      <c r="I285" s="228"/>
      <c r="J285" s="41"/>
      <c r="K285" s="41"/>
      <c r="L285" s="45"/>
      <c r="M285" s="229"/>
      <c r="N285" s="230"/>
      <c r="O285" s="85"/>
      <c r="P285" s="85"/>
      <c r="Q285" s="85"/>
      <c r="R285" s="85"/>
      <c r="S285" s="85"/>
      <c r="T285" s="86"/>
      <c r="U285" s="39"/>
      <c r="V285" s="39"/>
      <c r="W285" s="39"/>
      <c r="X285" s="39"/>
      <c r="Y285" s="39"/>
      <c r="Z285" s="39"/>
      <c r="AA285" s="39"/>
      <c r="AB285" s="39"/>
      <c r="AC285" s="39"/>
      <c r="AD285" s="39"/>
      <c r="AE285" s="39"/>
      <c r="AT285" s="18" t="s">
        <v>154</v>
      </c>
      <c r="AU285" s="18" t="s">
        <v>81</v>
      </c>
    </row>
    <row r="286" s="13" customFormat="1">
      <c r="A286" s="13"/>
      <c r="B286" s="232"/>
      <c r="C286" s="233"/>
      <c r="D286" s="226" t="s">
        <v>158</v>
      </c>
      <c r="E286" s="233"/>
      <c r="F286" s="235" t="s">
        <v>471</v>
      </c>
      <c r="G286" s="233"/>
      <c r="H286" s="236">
        <v>144.94200000000001</v>
      </c>
      <c r="I286" s="237"/>
      <c r="J286" s="233"/>
      <c r="K286" s="233"/>
      <c r="L286" s="238"/>
      <c r="M286" s="239"/>
      <c r="N286" s="240"/>
      <c r="O286" s="240"/>
      <c r="P286" s="240"/>
      <c r="Q286" s="240"/>
      <c r="R286" s="240"/>
      <c r="S286" s="240"/>
      <c r="T286" s="241"/>
      <c r="U286" s="13"/>
      <c r="V286" s="13"/>
      <c r="W286" s="13"/>
      <c r="X286" s="13"/>
      <c r="Y286" s="13"/>
      <c r="Z286" s="13"/>
      <c r="AA286" s="13"/>
      <c r="AB286" s="13"/>
      <c r="AC286" s="13"/>
      <c r="AD286" s="13"/>
      <c r="AE286" s="13"/>
      <c r="AT286" s="242" t="s">
        <v>158</v>
      </c>
      <c r="AU286" s="242" t="s">
        <v>81</v>
      </c>
      <c r="AV286" s="13" t="s">
        <v>81</v>
      </c>
      <c r="AW286" s="13" t="s">
        <v>4</v>
      </c>
      <c r="AX286" s="13" t="s">
        <v>79</v>
      </c>
      <c r="AY286" s="242" t="s">
        <v>144</v>
      </c>
    </row>
    <row r="287" s="2" customFormat="1">
      <c r="A287" s="39"/>
      <c r="B287" s="40"/>
      <c r="C287" s="213" t="s">
        <v>472</v>
      </c>
      <c r="D287" s="213" t="s">
        <v>147</v>
      </c>
      <c r="E287" s="214" t="s">
        <v>473</v>
      </c>
      <c r="F287" s="215" t="s">
        <v>474</v>
      </c>
      <c r="G287" s="216" t="s">
        <v>150</v>
      </c>
      <c r="H287" s="217">
        <v>307.69999999999999</v>
      </c>
      <c r="I287" s="218"/>
      <c r="J287" s="219">
        <f>ROUND(I287*H287,2)</f>
        <v>0</v>
      </c>
      <c r="K287" s="215" t="s">
        <v>151</v>
      </c>
      <c r="L287" s="45"/>
      <c r="M287" s="220" t="s">
        <v>19</v>
      </c>
      <c r="N287" s="221" t="s">
        <v>42</v>
      </c>
      <c r="O287" s="85"/>
      <c r="P287" s="222">
        <f>O287*H287</f>
        <v>0</v>
      </c>
      <c r="Q287" s="222">
        <v>1.0000000000000001E-05</v>
      </c>
      <c r="R287" s="222">
        <f>Q287*H287</f>
        <v>0.0030770000000000003</v>
      </c>
      <c r="S287" s="222">
        <v>0</v>
      </c>
      <c r="T287" s="223">
        <f>S287*H287</f>
        <v>0</v>
      </c>
      <c r="U287" s="39"/>
      <c r="V287" s="39"/>
      <c r="W287" s="39"/>
      <c r="X287" s="39"/>
      <c r="Y287" s="39"/>
      <c r="Z287" s="39"/>
      <c r="AA287" s="39"/>
      <c r="AB287" s="39"/>
      <c r="AC287" s="39"/>
      <c r="AD287" s="39"/>
      <c r="AE287" s="39"/>
      <c r="AR287" s="224" t="s">
        <v>256</v>
      </c>
      <c r="AT287" s="224" t="s">
        <v>147</v>
      </c>
      <c r="AU287" s="224" t="s">
        <v>81</v>
      </c>
      <c r="AY287" s="18" t="s">
        <v>144</v>
      </c>
      <c r="BE287" s="225">
        <f>IF(N287="základní",J287,0)</f>
        <v>0</v>
      </c>
      <c r="BF287" s="225">
        <f>IF(N287="snížená",J287,0)</f>
        <v>0</v>
      </c>
      <c r="BG287" s="225">
        <f>IF(N287="zákl. přenesená",J287,0)</f>
        <v>0</v>
      </c>
      <c r="BH287" s="225">
        <f>IF(N287="sníž. přenesená",J287,0)</f>
        <v>0</v>
      </c>
      <c r="BI287" s="225">
        <f>IF(N287="nulová",J287,0)</f>
        <v>0</v>
      </c>
      <c r="BJ287" s="18" t="s">
        <v>79</v>
      </c>
      <c r="BK287" s="225">
        <f>ROUND(I287*H287,2)</f>
        <v>0</v>
      </c>
      <c r="BL287" s="18" t="s">
        <v>256</v>
      </c>
      <c r="BM287" s="224" t="s">
        <v>475</v>
      </c>
    </row>
    <row r="288" s="2" customFormat="1">
      <c r="A288" s="39"/>
      <c r="B288" s="40"/>
      <c r="C288" s="41"/>
      <c r="D288" s="226" t="s">
        <v>154</v>
      </c>
      <c r="E288" s="41"/>
      <c r="F288" s="227" t="s">
        <v>476</v>
      </c>
      <c r="G288" s="41"/>
      <c r="H288" s="41"/>
      <c r="I288" s="228"/>
      <c r="J288" s="41"/>
      <c r="K288" s="41"/>
      <c r="L288" s="45"/>
      <c r="M288" s="229"/>
      <c r="N288" s="230"/>
      <c r="O288" s="85"/>
      <c r="P288" s="85"/>
      <c r="Q288" s="85"/>
      <c r="R288" s="85"/>
      <c r="S288" s="85"/>
      <c r="T288" s="86"/>
      <c r="U288" s="39"/>
      <c r="V288" s="39"/>
      <c r="W288" s="39"/>
      <c r="X288" s="39"/>
      <c r="Y288" s="39"/>
      <c r="Z288" s="39"/>
      <c r="AA288" s="39"/>
      <c r="AB288" s="39"/>
      <c r="AC288" s="39"/>
      <c r="AD288" s="39"/>
      <c r="AE288" s="39"/>
      <c r="AT288" s="18" t="s">
        <v>154</v>
      </c>
      <c r="AU288" s="18" t="s">
        <v>81</v>
      </c>
    </row>
    <row r="289" s="13" customFormat="1">
      <c r="A289" s="13"/>
      <c r="B289" s="232"/>
      <c r="C289" s="233"/>
      <c r="D289" s="226" t="s">
        <v>158</v>
      </c>
      <c r="E289" s="234" t="s">
        <v>19</v>
      </c>
      <c r="F289" s="235" t="s">
        <v>477</v>
      </c>
      <c r="G289" s="233"/>
      <c r="H289" s="236">
        <v>165.59999999999999</v>
      </c>
      <c r="I289" s="237"/>
      <c r="J289" s="233"/>
      <c r="K289" s="233"/>
      <c r="L289" s="238"/>
      <c r="M289" s="239"/>
      <c r="N289" s="240"/>
      <c r="O289" s="240"/>
      <c r="P289" s="240"/>
      <c r="Q289" s="240"/>
      <c r="R289" s="240"/>
      <c r="S289" s="240"/>
      <c r="T289" s="241"/>
      <c r="U289" s="13"/>
      <c r="V289" s="13"/>
      <c r="W289" s="13"/>
      <c r="X289" s="13"/>
      <c r="Y289" s="13"/>
      <c r="Z289" s="13"/>
      <c r="AA289" s="13"/>
      <c r="AB289" s="13"/>
      <c r="AC289" s="13"/>
      <c r="AD289" s="13"/>
      <c r="AE289" s="13"/>
      <c r="AT289" s="242" t="s">
        <v>158</v>
      </c>
      <c r="AU289" s="242" t="s">
        <v>81</v>
      </c>
      <c r="AV289" s="13" t="s">
        <v>81</v>
      </c>
      <c r="AW289" s="13" t="s">
        <v>34</v>
      </c>
      <c r="AX289" s="13" t="s">
        <v>71</v>
      </c>
      <c r="AY289" s="242" t="s">
        <v>144</v>
      </c>
    </row>
    <row r="290" s="13" customFormat="1">
      <c r="A290" s="13"/>
      <c r="B290" s="232"/>
      <c r="C290" s="233"/>
      <c r="D290" s="226" t="s">
        <v>158</v>
      </c>
      <c r="E290" s="234" t="s">
        <v>19</v>
      </c>
      <c r="F290" s="235" t="s">
        <v>478</v>
      </c>
      <c r="G290" s="233"/>
      <c r="H290" s="236">
        <v>142.09999999999999</v>
      </c>
      <c r="I290" s="237"/>
      <c r="J290" s="233"/>
      <c r="K290" s="233"/>
      <c r="L290" s="238"/>
      <c r="M290" s="239"/>
      <c r="N290" s="240"/>
      <c r="O290" s="240"/>
      <c r="P290" s="240"/>
      <c r="Q290" s="240"/>
      <c r="R290" s="240"/>
      <c r="S290" s="240"/>
      <c r="T290" s="241"/>
      <c r="U290" s="13"/>
      <c r="V290" s="13"/>
      <c r="W290" s="13"/>
      <c r="X290" s="13"/>
      <c r="Y290" s="13"/>
      <c r="Z290" s="13"/>
      <c r="AA290" s="13"/>
      <c r="AB290" s="13"/>
      <c r="AC290" s="13"/>
      <c r="AD290" s="13"/>
      <c r="AE290" s="13"/>
      <c r="AT290" s="242" t="s">
        <v>158</v>
      </c>
      <c r="AU290" s="242" t="s">
        <v>81</v>
      </c>
      <c r="AV290" s="13" t="s">
        <v>81</v>
      </c>
      <c r="AW290" s="13" t="s">
        <v>34</v>
      </c>
      <c r="AX290" s="13" t="s">
        <v>71</v>
      </c>
      <c r="AY290" s="242" t="s">
        <v>144</v>
      </c>
    </row>
    <row r="291" s="2" customFormat="1">
      <c r="A291" s="39"/>
      <c r="B291" s="40"/>
      <c r="C291" s="243" t="s">
        <v>479</v>
      </c>
      <c r="D291" s="243" t="s">
        <v>190</v>
      </c>
      <c r="E291" s="244" t="s">
        <v>480</v>
      </c>
      <c r="F291" s="245" t="s">
        <v>481</v>
      </c>
      <c r="G291" s="246" t="s">
        <v>150</v>
      </c>
      <c r="H291" s="247">
        <v>182.16</v>
      </c>
      <c r="I291" s="248"/>
      <c r="J291" s="249">
        <f>ROUND(I291*H291,2)</f>
        <v>0</v>
      </c>
      <c r="K291" s="245" t="s">
        <v>151</v>
      </c>
      <c r="L291" s="250"/>
      <c r="M291" s="251" t="s">
        <v>19</v>
      </c>
      <c r="N291" s="252" t="s">
        <v>42</v>
      </c>
      <c r="O291" s="85"/>
      <c r="P291" s="222">
        <f>O291*H291</f>
        <v>0</v>
      </c>
      <c r="Q291" s="222">
        <v>0.00040000000000000002</v>
      </c>
      <c r="R291" s="222">
        <f>Q291*H291</f>
        <v>0.072863999999999998</v>
      </c>
      <c r="S291" s="222">
        <v>0</v>
      </c>
      <c r="T291" s="223">
        <f>S291*H291</f>
        <v>0</v>
      </c>
      <c r="U291" s="39"/>
      <c r="V291" s="39"/>
      <c r="W291" s="39"/>
      <c r="X291" s="39"/>
      <c r="Y291" s="39"/>
      <c r="Z291" s="39"/>
      <c r="AA291" s="39"/>
      <c r="AB291" s="39"/>
      <c r="AC291" s="39"/>
      <c r="AD291" s="39"/>
      <c r="AE291" s="39"/>
      <c r="AR291" s="224" t="s">
        <v>351</v>
      </c>
      <c r="AT291" s="224" t="s">
        <v>190</v>
      </c>
      <c r="AU291" s="224" t="s">
        <v>81</v>
      </c>
      <c r="AY291" s="18" t="s">
        <v>144</v>
      </c>
      <c r="BE291" s="225">
        <f>IF(N291="základní",J291,0)</f>
        <v>0</v>
      </c>
      <c r="BF291" s="225">
        <f>IF(N291="snížená",J291,0)</f>
        <v>0</v>
      </c>
      <c r="BG291" s="225">
        <f>IF(N291="zákl. přenesená",J291,0)</f>
        <v>0</v>
      </c>
      <c r="BH291" s="225">
        <f>IF(N291="sníž. přenesená",J291,0)</f>
        <v>0</v>
      </c>
      <c r="BI291" s="225">
        <f>IF(N291="nulová",J291,0)</f>
        <v>0</v>
      </c>
      <c r="BJ291" s="18" t="s">
        <v>79</v>
      </c>
      <c r="BK291" s="225">
        <f>ROUND(I291*H291,2)</f>
        <v>0</v>
      </c>
      <c r="BL291" s="18" t="s">
        <v>256</v>
      </c>
      <c r="BM291" s="224" t="s">
        <v>482</v>
      </c>
    </row>
    <row r="292" s="2" customFormat="1">
      <c r="A292" s="39"/>
      <c r="B292" s="40"/>
      <c r="C292" s="41"/>
      <c r="D292" s="226" t="s">
        <v>154</v>
      </c>
      <c r="E292" s="41"/>
      <c r="F292" s="227" t="s">
        <v>481</v>
      </c>
      <c r="G292" s="41"/>
      <c r="H292" s="41"/>
      <c r="I292" s="228"/>
      <c r="J292" s="41"/>
      <c r="K292" s="41"/>
      <c r="L292" s="45"/>
      <c r="M292" s="229"/>
      <c r="N292" s="230"/>
      <c r="O292" s="85"/>
      <c r="P292" s="85"/>
      <c r="Q292" s="85"/>
      <c r="R292" s="85"/>
      <c r="S292" s="85"/>
      <c r="T292" s="86"/>
      <c r="U292" s="39"/>
      <c r="V292" s="39"/>
      <c r="W292" s="39"/>
      <c r="X292" s="39"/>
      <c r="Y292" s="39"/>
      <c r="Z292" s="39"/>
      <c r="AA292" s="39"/>
      <c r="AB292" s="39"/>
      <c r="AC292" s="39"/>
      <c r="AD292" s="39"/>
      <c r="AE292" s="39"/>
      <c r="AT292" s="18" t="s">
        <v>154</v>
      </c>
      <c r="AU292" s="18" t="s">
        <v>81</v>
      </c>
    </row>
    <row r="293" s="13" customFormat="1">
      <c r="A293" s="13"/>
      <c r="B293" s="232"/>
      <c r="C293" s="233"/>
      <c r="D293" s="226" t="s">
        <v>158</v>
      </c>
      <c r="E293" s="233"/>
      <c r="F293" s="235" t="s">
        <v>483</v>
      </c>
      <c r="G293" s="233"/>
      <c r="H293" s="236">
        <v>182.16</v>
      </c>
      <c r="I293" s="237"/>
      <c r="J293" s="233"/>
      <c r="K293" s="233"/>
      <c r="L293" s="238"/>
      <c r="M293" s="239"/>
      <c r="N293" s="240"/>
      <c r="O293" s="240"/>
      <c r="P293" s="240"/>
      <c r="Q293" s="240"/>
      <c r="R293" s="240"/>
      <c r="S293" s="240"/>
      <c r="T293" s="241"/>
      <c r="U293" s="13"/>
      <c r="V293" s="13"/>
      <c r="W293" s="13"/>
      <c r="X293" s="13"/>
      <c r="Y293" s="13"/>
      <c r="Z293" s="13"/>
      <c r="AA293" s="13"/>
      <c r="AB293" s="13"/>
      <c r="AC293" s="13"/>
      <c r="AD293" s="13"/>
      <c r="AE293" s="13"/>
      <c r="AT293" s="242" t="s">
        <v>158</v>
      </c>
      <c r="AU293" s="242" t="s">
        <v>81</v>
      </c>
      <c r="AV293" s="13" t="s">
        <v>81</v>
      </c>
      <c r="AW293" s="13" t="s">
        <v>4</v>
      </c>
      <c r="AX293" s="13" t="s">
        <v>79</v>
      </c>
      <c r="AY293" s="242" t="s">
        <v>144</v>
      </c>
    </row>
    <row r="294" s="2" customFormat="1" ht="44.25" customHeight="1">
      <c r="A294" s="39"/>
      <c r="B294" s="40"/>
      <c r="C294" s="243" t="s">
        <v>484</v>
      </c>
      <c r="D294" s="243" t="s">
        <v>190</v>
      </c>
      <c r="E294" s="244" t="s">
        <v>485</v>
      </c>
      <c r="F294" s="245" t="s">
        <v>486</v>
      </c>
      <c r="G294" s="246" t="s">
        <v>150</v>
      </c>
      <c r="H294" s="247">
        <v>156.31</v>
      </c>
      <c r="I294" s="248"/>
      <c r="J294" s="249">
        <f>ROUND(I294*H294,2)</f>
        <v>0</v>
      </c>
      <c r="K294" s="245" t="s">
        <v>151</v>
      </c>
      <c r="L294" s="250"/>
      <c r="M294" s="251" t="s">
        <v>19</v>
      </c>
      <c r="N294" s="252" t="s">
        <v>42</v>
      </c>
      <c r="O294" s="85"/>
      <c r="P294" s="222">
        <f>O294*H294</f>
        <v>0</v>
      </c>
      <c r="Q294" s="222">
        <v>0.00013999999999999999</v>
      </c>
      <c r="R294" s="222">
        <f>Q294*H294</f>
        <v>0.021883399999999997</v>
      </c>
      <c r="S294" s="222">
        <v>0</v>
      </c>
      <c r="T294" s="223">
        <f>S294*H294</f>
        <v>0</v>
      </c>
      <c r="U294" s="39"/>
      <c r="V294" s="39"/>
      <c r="W294" s="39"/>
      <c r="X294" s="39"/>
      <c r="Y294" s="39"/>
      <c r="Z294" s="39"/>
      <c r="AA294" s="39"/>
      <c r="AB294" s="39"/>
      <c r="AC294" s="39"/>
      <c r="AD294" s="39"/>
      <c r="AE294" s="39"/>
      <c r="AR294" s="224" t="s">
        <v>351</v>
      </c>
      <c r="AT294" s="224" t="s">
        <v>190</v>
      </c>
      <c r="AU294" s="224" t="s">
        <v>81</v>
      </c>
      <c r="AY294" s="18" t="s">
        <v>144</v>
      </c>
      <c r="BE294" s="225">
        <f>IF(N294="základní",J294,0)</f>
        <v>0</v>
      </c>
      <c r="BF294" s="225">
        <f>IF(N294="snížená",J294,0)</f>
        <v>0</v>
      </c>
      <c r="BG294" s="225">
        <f>IF(N294="zákl. přenesená",J294,0)</f>
        <v>0</v>
      </c>
      <c r="BH294" s="225">
        <f>IF(N294="sníž. přenesená",J294,0)</f>
        <v>0</v>
      </c>
      <c r="BI294" s="225">
        <f>IF(N294="nulová",J294,0)</f>
        <v>0</v>
      </c>
      <c r="BJ294" s="18" t="s">
        <v>79</v>
      </c>
      <c r="BK294" s="225">
        <f>ROUND(I294*H294,2)</f>
        <v>0</v>
      </c>
      <c r="BL294" s="18" t="s">
        <v>256</v>
      </c>
      <c r="BM294" s="224" t="s">
        <v>487</v>
      </c>
    </row>
    <row r="295" s="2" customFormat="1">
      <c r="A295" s="39"/>
      <c r="B295" s="40"/>
      <c r="C295" s="41"/>
      <c r="D295" s="226" t="s">
        <v>154</v>
      </c>
      <c r="E295" s="41"/>
      <c r="F295" s="227" t="s">
        <v>486</v>
      </c>
      <c r="G295" s="41"/>
      <c r="H295" s="41"/>
      <c r="I295" s="228"/>
      <c r="J295" s="41"/>
      <c r="K295" s="41"/>
      <c r="L295" s="45"/>
      <c r="M295" s="229"/>
      <c r="N295" s="230"/>
      <c r="O295" s="85"/>
      <c r="P295" s="85"/>
      <c r="Q295" s="85"/>
      <c r="R295" s="85"/>
      <c r="S295" s="85"/>
      <c r="T295" s="86"/>
      <c r="U295" s="39"/>
      <c r="V295" s="39"/>
      <c r="W295" s="39"/>
      <c r="X295" s="39"/>
      <c r="Y295" s="39"/>
      <c r="Z295" s="39"/>
      <c r="AA295" s="39"/>
      <c r="AB295" s="39"/>
      <c r="AC295" s="39"/>
      <c r="AD295" s="39"/>
      <c r="AE295" s="39"/>
      <c r="AT295" s="18" t="s">
        <v>154</v>
      </c>
      <c r="AU295" s="18" t="s">
        <v>81</v>
      </c>
    </row>
    <row r="296" s="13" customFormat="1">
      <c r="A296" s="13"/>
      <c r="B296" s="232"/>
      <c r="C296" s="233"/>
      <c r="D296" s="226" t="s">
        <v>158</v>
      </c>
      <c r="E296" s="234" t="s">
        <v>19</v>
      </c>
      <c r="F296" s="235" t="s">
        <v>478</v>
      </c>
      <c r="G296" s="233"/>
      <c r="H296" s="236">
        <v>142.09999999999999</v>
      </c>
      <c r="I296" s="237"/>
      <c r="J296" s="233"/>
      <c r="K296" s="233"/>
      <c r="L296" s="238"/>
      <c r="M296" s="239"/>
      <c r="N296" s="240"/>
      <c r="O296" s="240"/>
      <c r="P296" s="240"/>
      <c r="Q296" s="240"/>
      <c r="R296" s="240"/>
      <c r="S296" s="240"/>
      <c r="T296" s="241"/>
      <c r="U296" s="13"/>
      <c r="V296" s="13"/>
      <c r="W296" s="13"/>
      <c r="X296" s="13"/>
      <c r="Y296" s="13"/>
      <c r="Z296" s="13"/>
      <c r="AA296" s="13"/>
      <c r="AB296" s="13"/>
      <c r="AC296" s="13"/>
      <c r="AD296" s="13"/>
      <c r="AE296" s="13"/>
      <c r="AT296" s="242" t="s">
        <v>158</v>
      </c>
      <c r="AU296" s="242" t="s">
        <v>81</v>
      </c>
      <c r="AV296" s="13" t="s">
        <v>81</v>
      </c>
      <c r="AW296" s="13" t="s">
        <v>34</v>
      </c>
      <c r="AX296" s="13" t="s">
        <v>71</v>
      </c>
      <c r="AY296" s="242" t="s">
        <v>144</v>
      </c>
    </row>
    <row r="297" s="13" customFormat="1">
      <c r="A297" s="13"/>
      <c r="B297" s="232"/>
      <c r="C297" s="233"/>
      <c r="D297" s="226" t="s">
        <v>158</v>
      </c>
      <c r="E297" s="233"/>
      <c r="F297" s="235" t="s">
        <v>488</v>
      </c>
      <c r="G297" s="233"/>
      <c r="H297" s="236">
        <v>156.31</v>
      </c>
      <c r="I297" s="237"/>
      <c r="J297" s="233"/>
      <c r="K297" s="233"/>
      <c r="L297" s="238"/>
      <c r="M297" s="239"/>
      <c r="N297" s="240"/>
      <c r="O297" s="240"/>
      <c r="P297" s="240"/>
      <c r="Q297" s="240"/>
      <c r="R297" s="240"/>
      <c r="S297" s="240"/>
      <c r="T297" s="241"/>
      <c r="U297" s="13"/>
      <c r="V297" s="13"/>
      <c r="W297" s="13"/>
      <c r="X297" s="13"/>
      <c r="Y297" s="13"/>
      <c r="Z297" s="13"/>
      <c r="AA297" s="13"/>
      <c r="AB297" s="13"/>
      <c r="AC297" s="13"/>
      <c r="AD297" s="13"/>
      <c r="AE297" s="13"/>
      <c r="AT297" s="242" t="s">
        <v>158</v>
      </c>
      <c r="AU297" s="242" t="s">
        <v>81</v>
      </c>
      <c r="AV297" s="13" t="s">
        <v>81</v>
      </c>
      <c r="AW297" s="13" t="s">
        <v>4</v>
      </c>
      <c r="AX297" s="13" t="s">
        <v>79</v>
      </c>
      <c r="AY297" s="242" t="s">
        <v>144</v>
      </c>
    </row>
    <row r="298" s="2" customFormat="1">
      <c r="A298" s="39"/>
      <c r="B298" s="40"/>
      <c r="C298" s="213" t="s">
        <v>489</v>
      </c>
      <c r="D298" s="213" t="s">
        <v>147</v>
      </c>
      <c r="E298" s="214" t="s">
        <v>490</v>
      </c>
      <c r="F298" s="215" t="s">
        <v>491</v>
      </c>
      <c r="G298" s="216" t="s">
        <v>346</v>
      </c>
      <c r="H298" s="217">
        <v>1.2569999999999999</v>
      </c>
      <c r="I298" s="218"/>
      <c r="J298" s="219">
        <f>ROUND(I298*H298,2)</f>
        <v>0</v>
      </c>
      <c r="K298" s="215" t="s">
        <v>151</v>
      </c>
      <c r="L298" s="45"/>
      <c r="M298" s="220" t="s">
        <v>19</v>
      </c>
      <c r="N298" s="221" t="s">
        <v>42</v>
      </c>
      <c r="O298" s="85"/>
      <c r="P298" s="222">
        <f>O298*H298</f>
        <v>0</v>
      </c>
      <c r="Q298" s="222">
        <v>0</v>
      </c>
      <c r="R298" s="222">
        <f>Q298*H298</f>
        <v>0</v>
      </c>
      <c r="S298" s="222">
        <v>0</v>
      </c>
      <c r="T298" s="223">
        <f>S298*H298</f>
        <v>0</v>
      </c>
      <c r="U298" s="39"/>
      <c r="V298" s="39"/>
      <c r="W298" s="39"/>
      <c r="X298" s="39"/>
      <c r="Y298" s="39"/>
      <c r="Z298" s="39"/>
      <c r="AA298" s="39"/>
      <c r="AB298" s="39"/>
      <c r="AC298" s="39"/>
      <c r="AD298" s="39"/>
      <c r="AE298" s="39"/>
      <c r="AR298" s="224" t="s">
        <v>256</v>
      </c>
      <c r="AT298" s="224" t="s">
        <v>147</v>
      </c>
      <c r="AU298" s="224" t="s">
        <v>81</v>
      </c>
      <c r="AY298" s="18" t="s">
        <v>144</v>
      </c>
      <c r="BE298" s="225">
        <f>IF(N298="základní",J298,0)</f>
        <v>0</v>
      </c>
      <c r="BF298" s="225">
        <f>IF(N298="snížená",J298,0)</f>
        <v>0</v>
      </c>
      <c r="BG298" s="225">
        <f>IF(N298="zákl. přenesená",J298,0)</f>
        <v>0</v>
      </c>
      <c r="BH298" s="225">
        <f>IF(N298="sníž. přenesená",J298,0)</f>
        <v>0</v>
      </c>
      <c r="BI298" s="225">
        <f>IF(N298="nulová",J298,0)</f>
        <v>0</v>
      </c>
      <c r="BJ298" s="18" t="s">
        <v>79</v>
      </c>
      <c r="BK298" s="225">
        <f>ROUND(I298*H298,2)</f>
        <v>0</v>
      </c>
      <c r="BL298" s="18" t="s">
        <v>256</v>
      </c>
      <c r="BM298" s="224" t="s">
        <v>492</v>
      </c>
    </row>
    <row r="299" s="2" customFormat="1">
      <c r="A299" s="39"/>
      <c r="B299" s="40"/>
      <c r="C299" s="41"/>
      <c r="D299" s="226" t="s">
        <v>154</v>
      </c>
      <c r="E299" s="41"/>
      <c r="F299" s="227" t="s">
        <v>493</v>
      </c>
      <c r="G299" s="41"/>
      <c r="H299" s="41"/>
      <c r="I299" s="228"/>
      <c r="J299" s="41"/>
      <c r="K299" s="41"/>
      <c r="L299" s="45"/>
      <c r="M299" s="229"/>
      <c r="N299" s="230"/>
      <c r="O299" s="85"/>
      <c r="P299" s="85"/>
      <c r="Q299" s="85"/>
      <c r="R299" s="85"/>
      <c r="S299" s="85"/>
      <c r="T299" s="86"/>
      <c r="U299" s="39"/>
      <c r="V299" s="39"/>
      <c r="W299" s="39"/>
      <c r="X299" s="39"/>
      <c r="Y299" s="39"/>
      <c r="Z299" s="39"/>
      <c r="AA299" s="39"/>
      <c r="AB299" s="39"/>
      <c r="AC299" s="39"/>
      <c r="AD299" s="39"/>
      <c r="AE299" s="39"/>
      <c r="AT299" s="18" t="s">
        <v>154</v>
      </c>
      <c r="AU299" s="18" t="s">
        <v>81</v>
      </c>
    </row>
    <row r="300" s="2" customFormat="1">
      <c r="A300" s="39"/>
      <c r="B300" s="40"/>
      <c r="C300" s="41"/>
      <c r="D300" s="226" t="s">
        <v>156</v>
      </c>
      <c r="E300" s="41"/>
      <c r="F300" s="231" t="s">
        <v>494</v>
      </c>
      <c r="G300" s="41"/>
      <c r="H300" s="41"/>
      <c r="I300" s="228"/>
      <c r="J300" s="41"/>
      <c r="K300" s="41"/>
      <c r="L300" s="45"/>
      <c r="M300" s="229"/>
      <c r="N300" s="230"/>
      <c r="O300" s="85"/>
      <c r="P300" s="85"/>
      <c r="Q300" s="85"/>
      <c r="R300" s="85"/>
      <c r="S300" s="85"/>
      <c r="T300" s="86"/>
      <c r="U300" s="39"/>
      <c r="V300" s="39"/>
      <c r="W300" s="39"/>
      <c r="X300" s="39"/>
      <c r="Y300" s="39"/>
      <c r="Z300" s="39"/>
      <c r="AA300" s="39"/>
      <c r="AB300" s="39"/>
      <c r="AC300" s="39"/>
      <c r="AD300" s="39"/>
      <c r="AE300" s="39"/>
      <c r="AT300" s="18" t="s">
        <v>156</v>
      </c>
      <c r="AU300" s="18" t="s">
        <v>81</v>
      </c>
    </row>
    <row r="301" s="12" customFormat="1" ht="22.8" customHeight="1">
      <c r="A301" s="12"/>
      <c r="B301" s="197"/>
      <c r="C301" s="198"/>
      <c r="D301" s="199" t="s">
        <v>70</v>
      </c>
      <c r="E301" s="211" t="s">
        <v>495</v>
      </c>
      <c r="F301" s="211" t="s">
        <v>496</v>
      </c>
      <c r="G301" s="198"/>
      <c r="H301" s="198"/>
      <c r="I301" s="201"/>
      <c r="J301" s="212">
        <f>BK301</f>
        <v>0</v>
      </c>
      <c r="K301" s="198"/>
      <c r="L301" s="203"/>
      <c r="M301" s="204"/>
      <c r="N301" s="205"/>
      <c r="O301" s="205"/>
      <c r="P301" s="206">
        <f>SUM(P302:P352)</f>
        <v>0</v>
      </c>
      <c r="Q301" s="205"/>
      <c r="R301" s="206">
        <f>SUM(R302:R352)</f>
        <v>0.17763999999999999</v>
      </c>
      <c r="S301" s="205"/>
      <c r="T301" s="207">
        <f>SUM(T302:T352)</f>
        <v>0</v>
      </c>
      <c r="U301" s="12"/>
      <c r="V301" s="12"/>
      <c r="W301" s="12"/>
      <c r="X301" s="12"/>
      <c r="Y301" s="12"/>
      <c r="Z301" s="12"/>
      <c r="AA301" s="12"/>
      <c r="AB301" s="12"/>
      <c r="AC301" s="12"/>
      <c r="AD301" s="12"/>
      <c r="AE301" s="12"/>
      <c r="AR301" s="208" t="s">
        <v>81</v>
      </c>
      <c r="AT301" s="209" t="s">
        <v>70</v>
      </c>
      <c r="AU301" s="209" t="s">
        <v>79</v>
      </c>
      <c r="AY301" s="208" t="s">
        <v>144</v>
      </c>
      <c r="BK301" s="210">
        <f>SUM(BK302:BK352)</f>
        <v>0</v>
      </c>
    </row>
    <row r="302" s="2" customFormat="1">
      <c r="A302" s="39"/>
      <c r="B302" s="40"/>
      <c r="C302" s="213" t="s">
        <v>497</v>
      </c>
      <c r="D302" s="213" t="s">
        <v>147</v>
      </c>
      <c r="E302" s="214" t="s">
        <v>498</v>
      </c>
      <c r="F302" s="215" t="s">
        <v>499</v>
      </c>
      <c r="G302" s="216" t="s">
        <v>305</v>
      </c>
      <c r="H302" s="217">
        <v>55</v>
      </c>
      <c r="I302" s="218"/>
      <c r="J302" s="219">
        <f>ROUND(I302*H302,2)</f>
        <v>0</v>
      </c>
      <c r="K302" s="215" t="s">
        <v>151</v>
      </c>
      <c r="L302" s="45"/>
      <c r="M302" s="220" t="s">
        <v>19</v>
      </c>
      <c r="N302" s="221" t="s">
        <v>42</v>
      </c>
      <c r="O302" s="85"/>
      <c r="P302" s="222">
        <f>O302*H302</f>
        <v>0</v>
      </c>
      <c r="Q302" s="222">
        <v>0</v>
      </c>
      <c r="R302" s="222">
        <f>Q302*H302</f>
        <v>0</v>
      </c>
      <c r="S302" s="222">
        <v>0</v>
      </c>
      <c r="T302" s="223">
        <f>S302*H302</f>
        <v>0</v>
      </c>
      <c r="U302" s="39"/>
      <c r="V302" s="39"/>
      <c r="W302" s="39"/>
      <c r="X302" s="39"/>
      <c r="Y302" s="39"/>
      <c r="Z302" s="39"/>
      <c r="AA302" s="39"/>
      <c r="AB302" s="39"/>
      <c r="AC302" s="39"/>
      <c r="AD302" s="39"/>
      <c r="AE302" s="39"/>
      <c r="AR302" s="224" t="s">
        <v>256</v>
      </c>
      <c r="AT302" s="224" t="s">
        <v>147</v>
      </c>
      <c r="AU302" s="224" t="s">
        <v>81</v>
      </c>
      <c r="AY302" s="18" t="s">
        <v>144</v>
      </c>
      <c r="BE302" s="225">
        <f>IF(N302="základní",J302,0)</f>
        <v>0</v>
      </c>
      <c r="BF302" s="225">
        <f>IF(N302="snížená",J302,0)</f>
        <v>0</v>
      </c>
      <c r="BG302" s="225">
        <f>IF(N302="zákl. přenesená",J302,0)</f>
        <v>0</v>
      </c>
      <c r="BH302" s="225">
        <f>IF(N302="sníž. přenesená",J302,0)</f>
        <v>0</v>
      </c>
      <c r="BI302" s="225">
        <f>IF(N302="nulová",J302,0)</f>
        <v>0</v>
      </c>
      <c r="BJ302" s="18" t="s">
        <v>79</v>
      </c>
      <c r="BK302" s="225">
        <f>ROUND(I302*H302,2)</f>
        <v>0</v>
      </c>
      <c r="BL302" s="18" t="s">
        <v>256</v>
      </c>
      <c r="BM302" s="224" t="s">
        <v>500</v>
      </c>
    </row>
    <row r="303" s="2" customFormat="1">
      <c r="A303" s="39"/>
      <c r="B303" s="40"/>
      <c r="C303" s="41"/>
      <c r="D303" s="226" t="s">
        <v>154</v>
      </c>
      <c r="E303" s="41"/>
      <c r="F303" s="227" t="s">
        <v>501</v>
      </c>
      <c r="G303" s="41"/>
      <c r="H303" s="41"/>
      <c r="I303" s="228"/>
      <c r="J303" s="41"/>
      <c r="K303" s="41"/>
      <c r="L303" s="45"/>
      <c r="M303" s="229"/>
      <c r="N303" s="230"/>
      <c r="O303" s="85"/>
      <c r="P303" s="85"/>
      <c r="Q303" s="85"/>
      <c r="R303" s="85"/>
      <c r="S303" s="85"/>
      <c r="T303" s="86"/>
      <c r="U303" s="39"/>
      <c r="V303" s="39"/>
      <c r="W303" s="39"/>
      <c r="X303" s="39"/>
      <c r="Y303" s="39"/>
      <c r="Z303" s="39"/>
      <c r="AA303" s="39"/>
      <c r="AB303" s="39"/>
      <c r="AC303" s="39"/>
      <c r="AD303" s="39"/>
      <c r="AE303" s="39"/>
      <c r="AT303" s="18" t="s">
        <v>154</v>
      </c>
      <c r="AU303" s="18" t="s">
        <v>81</v>
      </c>
    </row>
    <row r="304" s="2" customFormat="1" ht="16.5" customHeight="1">
      <c r="A304" s="39"/>
      <c r="B304" s="40"/>
      <c r="C304" s="243" t="s">
        <v>502</v>
      </c>
      <c r="D304" s="243" t="s">
        <v>190</v>
      </c>
      <c r="E304" s="244" t="s">
        <v>503</v>
      </c>
      <c r="F304" s="245" t="s">
        <v>504</v>
      </c>
      <c r="G304" s="246" t="s">
        <v>505</v>
      </c>
      <c r="H304" s="247">
        <v>52.25</v>
      </c>
      <c r="I304" s="248"/>
      <c r="J304" s="249">
        <f>ROUND(I304*H304,2)</f>
        <v>0</v>
      </c>
      <c r="K304" s="245" t="s">
        <v>151</v>
      </c>
      <c r="L304" s="250"/>
      <c r="M304" s="251" t="s">
        <v>19</v>
      </c>
      <c r="N304" s="252" t="s">
        <v>42</v>
      </c>
      <c r="O304" s="85"/>
      <c r="P304" s="222">
        <f>O304*H304</f>
        <v>0</v>
      </c>
      <c r="Q304" s="222">
        <v>0.001</v>
      </c>
      <c r="R304" s="222">
        <f>Q304*H304</f>
        <v>0.052249999999999998</v>
      </c>
      <c r="S304" s="222">
        <v>0</v>
      </c>
      <c r="T304" s="223">
        <f>S304*H304</f>
        <v>0</v>
      </c>
      <c r="U304" s="39"/>
      <c r="V304" s="39"/>
      <c r="W304" s="39"/>
      <c r="X304" s="39"/>
      <c r="Y304" s="39"/>
      <c r="Z304" s="39"/>
      <c r="AA304" s="39"/>
      <c r="AB304" s="39"/>
      <c r="AC304" s="39"/>
      <c r="AD304" s="39"/>
      <c r="AE304" s="39"/>
      <c r="AR304" s="224" t="s">
        <v>351</v>
      </c>
      <c r="AT304" s="224" t="s">
        <v>190</v>
      </c>
      <c r="AU304" s="224" t="s">
        <v>81</v>
      </c>
      <c r="AY304" s="18" t="s">
        <v>144</v>
      </c>
      <c r="BE304" s="225">
        <f>IF(N304="základní",J304,0)</f>
        <v>0</v>
      </c>
      <c r="BF304" s="225">
        <f>IF(N304="snížená",J304,0)</f>
        <v>0</v>
      </c>
      <c r="BG304" s="225">
        <f>IF(N304="zákl. přenesená",J304,0)</f>
        <v>0</v>
      </c>
      <c r="BH304" s="225">
        <f>IF(N304="sníž. přenesená",J304,0)</f>
        <v>0</v>
      </c>
      <c r="BI304" s="225">
        <f>IF(N304="nulová",J304,0)</f>
        <v>0</v>
      </c>
      <c r="BJ304" s="18" t="s">
        <v>79</v>
      </c>
      <c r="BK304" s="225">
        <f>ROUND(I304*H304,2)</f>
        <v>0</v>
      </c>
      <c r="BL304" s="18" t="s">
        <v>256</v>
      </c>
      <c r="BM304" s="224" t="s">
        <v>506</v>
      </c>
    </row>
    <row r="305" s="2" customFormat="1">
      <c r="A305" s="39"/>
      <c r="B305" s="40"/>
      <c r="C305" s="41"/>
      <c r="D305" s="226" t="s">
        <v>154</v>
      </c>
      <c r="E305" s="41"/>
      <c r="F305" s="227" t="s">
        <v>504</v>
      </c>
      <c r="G305" s="41"/>
      <c r="H305" s="41"/>
      <c r="I305" s="228"/>
      <c r="J305" s="41"/>
      <c r="K305" s="41"/>
      <c r="L305" s="45"/>
      <c r="M305" s="229"/>
      <c r="N305" s="230"/>
      <c r="O305" s="85"/>
      <c r="P305" s="85"/>
      <c r="Q305" s="85"/>
      <c r="R305" s="85"/>
      <c r="S305" s="85"/>
      <c r="T305" s="86"/>
      <c r="U305" s="39"/>
      <c r="V305" s="39"/>
      <c r="W305" s="39"/>
      <c r="X305" s="39"/>
      <c r="Y305" s="39"/>
      <c r="Z305" s="39"/>
      <c r="AA305" s="39"/>
      <c r="AB305" s="39"/>
      <c r="AC305" s="39"/>
      <c r="AD305" s="39"/>
      <c r="AE305" s="39"/>
      <c r="AT305" s="18" t="s">
        <v>154</v>
      </c>
      <c r="AU305" s="18" t="s">
        <v>81</v>
      </c>
    </row>
    <row r="306" s="13" customFormat="1">
      <c r="A306" s="13"/>
      <c r="B306" s="232"/>
      <c r="C306" s="233"/>
      <c r="D306" s="226" t="s">
        <v>158</v>
      </c>
      <c r="E306" s="233"/>
      <c r="F306" s="235" t="s">
        <v>507</v>
      </c>
      <c r="G306" s="233"/>
      <c r="H306" s="236">
        <v>52.25</v>
      </c>
      <c r="I306" s="237"/>
      <c r="J306" s="233"/>
      <c r="K306" s="233"/>
      <c r="L306" s="238"/>
      <c r="M306" s="239"/>
      <c r="N306" s="240"/>
      <c r="O306" s="240"/>
      <c r="P306" s="240"/>
      <c r="Q306" s="240"/>
      <c r="R306" s="240"/>
      <c r="S306" s="240"/>
      <c r="T306" s="241"/>
      <c r="U306" s="13"/>
      <c r="V306" s="13"/>
      <c r="W306" s="13"/>
      <c r="X306" s="13"/>
      <c r="Y306" s="13"/>
      <c r="Z306" s="13"/>
      <c r="AA306" s="13"/>
      <c r="AB306" s="13"/>
      <c r="AC306" s="13"/>
      <c r="AD306" s="13"/>
      <c r="AE306" s="13"/>
      <c r="AT306" s="242" t="s">
        <v>158</v>
      </c>
      <c r="AU306" s="242" t="s">
        <v>81</v>
      </c>
      <c r="AV306" s="13" t="s">
        <v>81</v>
      </c>
      <c r="AW306" s="13" t="s">
        <v>4</v>
      </c>
      <c r="AX306" s="13" t="s">
        <v>79</v>
      </c>
      <c r="AY306" s="242" t="s">
        <v>144</v>
      </c>
    </row>
    <row r="307" s="2" customFormat="1">
      <c r="A307" s="39"/>
      <c r="B307" s="40"/>
      <c r="C307" s="213" t="s">
        <v>508</v>
      </c>
      <c r="D307" s="213" t="s">
        <v>147</v>
      </c>
      <c r="E307" s="214" t="s">
        <v>509</v>
      </c>
      <c r="F307" s="215" t="s">
        <v>510</v>
      </c>
      <c r="G307" s="216" t="s">
        <v>305</v>
      </c>
      <c r="H307" s="217">
        <v>120</v>
      </c>
      <c r="I307" s="218"/>
      <c r="J307" s="219">
        <f>ROUND(I307*H307,2)</f>
        <v>0</v>
      </c>
      <c r="K307" s="215" t="s">
        <v>151</v>
      </c>
      <c r="L307" s="45"/>
      <c r="M307" s="220" t="s">
        <v>19</v>
      </c>
      <c r="N307" s="221" t="s">
        <v>42</v>
      </c>
      <c r="O307" s="85"/>
      <c r="P307" s="222">
        <f>O307*H307</f>
        <v>0</v>
      </c>
      <c r="Q307" s="222">
        <v>0</v>
      </c>
      <c r="R307" s="222">
        <f>Q307*H307</f>
        <v>0</v>
      </c>
      <c r="S307" s="222">
        <v>0</v>
      </c>
      <c r="T307" s="223">
        <f>S307*H307</f>
        <v>0</v>
      </c>
      <c r="U307" s="39"/>
      <c r="V307" s="39"/>
      <c r="W307" s="39"/>
      <c r="X307" s="39"/>
      <c r="Y307" s="39"/>
      <c r="Z307" s="39"/>
      <c r="AA307" s="39"/>
      <c r="AB307" s="39"/>
      <c r="AC307" s="39"/>
      <c r="AD307" s="39"/>
      <c r="AE307" s="39"/>
      <c r="AR307" s="224" t="s">
        <v>256</v>
      </c>
      <c r="AT307" s="224" t="s">
        <v>147</v>
      </c>
      <c r="AU307" s="224" t="s">
        <v>81</v>
      </c>
      <c r="AY307" s="18" t="s">
        <v>144</v>
      </c>
      <c r="BE307" s="225">
        <f>IF(N307="základní",J307,0)</f>
        <v>0</v>
      </c>
      <c r="BF307" s="225">
        <f>IF(N307="snížená",J307,0)</f>
        <v>0</v>
      </c>
      <c r="BG307" s="225">
        <f>IF(N307="zákl. přenesená",J307,0)</f>
        <v>0</v>
      </c>
      <c r="BH307" s="225">
        <f>IF(N307="sníž. přenesená",J307,0)</f>
        <v>0</v>
      </c>
      <c r="BI307" s="225">
        <f>IF(N307="nulová",J307,0)</f>
        <v>0</v>
      </c>
      <c r="BJ307" s="18" t="s">
        <v>79</v>
      </c>
      <c r="BK307" s="225">
        <f>ROUND(I307*H307,2)</f>
        <v>0</v>
      </c>
      <c r="BL307" s="18" t="s">
        <v>256</v>
      </c>
      <c r="BM307" s="224" t="s">
        <v>511</v>
      </c>
    </row>
    <row r="308" s="2" customFormat="1">
      <c r="A308" s="39"/>
      <c r="B308" s="40"/>
      <c r="C308" s="41"/>
      <c r="D308" s="226" t="s">
        <v>154</v>
      </c>
      <c r="E308" s="41"/>
      <c r="F308" s="227" t="s">
        <v>512</v>
      </c>
      <c r="G308" s="41"/>
      <c r="H308" s="41"/>
      <c r="I308" s="228"/>
      <c r="J308" s="41"/>
      <c r="K308" s="41"/>
      <c r="L308" s="45"/>
      <c r="M308" s="229"/>
      <c r="N308" s="230"/>
      <c r="O308" s="85"/>
      <c r="P308" s="85"/>
      <c r="Q308" s="85"/>
      <c r="R308" s="85"/>
      <c r="S308" s="85"/>
      <c r="T308" s="86"/>
      <c r="U308" s="39"/>
      <c r="V308" s="39"/>
      <c r="W308" s="39"/>
      <c r="X308" s="39"/>
      <c r="Y308" s="39"/>
      <c r="Z308" s="39"/>
      <c r="AA308" s="39"/>
      <c r="AB308" s="39"/>
      <c r="AC308" s="39"/>
      <c r="AD308" s="39"/>
      <c r="AE308" s="39"/>
      <c r="AT308" s="18" t="s">
        <v>154</v>
      </c>
      <c r="AU308" s="18" t="s">
        <v>81</v>
      </c>
    </row>
    <row r="309" s="2" customFormat="1">
      <c r="A309" s="39"/>
      <c r="B309" s="40"/>
      <c r="C309" s="41"/>
      <c r="D309" s="226" t="s">
        <v>156</v>
      </c>
      <c r="E309" s="41"/>
      <c r="F309" s="231" t="s">
        <v>513</v>
      </c>
      <c r="G309" s="41"/>
      <c r="H309" s="41"/>
      <c r="I309" s="228"/>
      <c r="J309" s="41"/>
      <c r="K309" s="41"/>
      <c r="L309" s="45"/>
      <c r="M309" s="229"/>
      <c r="N309" s="230"/>
      <c r="O309" s="85"/>
      <c r="P309" s="85"/>
      <c r="Q309" s="85"/>
      <c r="R309" s="85"/>
      <c r="S309" s="85"/>
      <c r="T309" s="86"/>
      <c r="U309" s="39"/>
      <c r="V309" s="39"/>
      <c r="W309" s="39"/>
      <c r="X309" s="39"/>
      <c r="Y309" s="39"/>
      <c r="Z309" s="39"/>
      <c r="AA309" s="39"/>
      <c r="AB309" s="39"/>
      <c r="AC309" s="39"/>
      <c r="AD309" s="39"/>
      <c r="AE309" s="39"/>
      <c r="AT309" s="18" t="s">
        <v>156</v>
      </c>
      <c r="AU309" s="18" t="s">
        <v>81</v>
      </c>
    </row>
    <row r="310" s="2" customFormat="1" ht="16.5" customHeight="1">
      <c r="A310" s="39"/>
      <c r="B310" s="40"/>
      <c r="C310" s="243" t="s">
        <v>514</v>
      </c>
      <c r="D310" s="243" t="s">
        <v>190</v>
      </c>
      <c r="E310" s="244" t="s">
        <v>515</v>
      </c>
      <c r="F310" s="245" t="s">
        <v>516</v>
      </c>
      <c r="G310" s="246" t="s">
        <v>505</v>
      </c>
      <c r="H310" s="247">
        <v>48</v>
      </c>
      <c r="I310" s="248"/>
      <c r="J310" s="249">
        <f>ROUND(I310*H310,2)</f>
        <v>0</v>
      </c>
      <c r="K310" s="245" t="s">
        <v>151</v>
      </c>
      <c r="L310" s="250"/>
      <c r="M310" s="251" t="s">
        <v>19</v>
      </c>
      <c r="N310" s="252" t="s">
        <v>42</v>
      </c>
      <c r="O310" s="85"/>
      <c r="P310" s="222">
        <f>O310*H310</f>
        <v>0</v>
      </c>
      <c r="Q310" s="222">
        <v>0.001</v>
      </c>
      <c r="R310" s="222">
        <f>Q310*H310</f>
        <v>0.048000000000000001</v>
      </c>
      <c r="S310" s="222">
        <v>0</v>
      </c>
      <c r="T310" s="223">
        <f>S310*H310</f>
        <v>0</v>
      </c>
      <c r="U310" s="39"/>
      <c r="V310" s="39"/>
      <c r="W310" s="39"/>
      <c r="X310" s="39"/>
      <c r="Y310" s="39"/>
      <c r="Z310" s="39"/>
      <c r="AA310" s="39"/>
      <c r="AB310" s="39"/>
      <c r="AC310" s="39"/>
      <c r="AD310" s="39"/>
      <c r="AE310" s="39"/>
      <c r="AR310" s="224" t="s">
        <v>351</v>
      </c>
      <c r="AT310" s="224" t="s">
        <v>190</v>
      </c>
      <c r="AU310" s="224" t="s">
        <v>81</v>
      </c>
      <c r="AY310" s="18" t="s">
        <v>144</v>
      </c>
      <c r="BE310" s="225">
        <f>IF(N310="základní",J310,0)</f>
        <v>0</v>
      </c>
      <c r="BF310" s="225">
        <f>IF(N310="snížená",J310,0)</f>
        <v>0</v>
      </c>
      <c r="BG310" s="225">
        <f>IF(N310="zákl. přenesená",J310,0)</f>
        <v>0</v>
      </c>
      <c r="BH310" s="225">
        <f>IF(N310="sníž. přenesená",J310,0)</f>
        <v>0</v>
      </c>
      <c r="BI310" s="225">
        <f>IF(N310="nulová",J310,0)</f>
        <v>0</v>
      </c>
      <c r="BJ310" s="18" t="s">
        <v>79</v>
      </c>
      <c r="BK310" s="225">
        <f>ROUND(I310*H310,2)</f>
        <v>0</v>
      </c>
      <c r="BL310" s="18" t="s">
        <v>256</v>
      </c>
      <c r="BM310" s="224" t="s">
        <v>517</v>
      </c>
    </row>
    <row r="311" s="2" customFormat="1">
      <c r="A311" s="39"/>
      <c r="B311" s="40"/>
      <c r="C311" s="41"/>
      <c r="D311" s="226" t="s">
        <v>154</v>
      </c>
      <c r="E311" s="41"/>
      <c r="F311" s="227" t="s">
        <v>516</v>
      </c>
      <c r="G311" s="41"/>
      <c r="H311" s="41"/>
      <c r="I311" s="228"/>
      <c r="J311" s="41"/>
      <c r="K311" s="41"/>
      <c r="L311" s="45"/>
      <c r="M311" s="229"/>
      <c r="N311" s="230"/>
      <c r="O311" s="85"/>
      <c r="P311" s="85"/>
      <c r="Q311" s="85"/>
      <c r="R311" s="85"/>
      <c r="S311" s="85"/>
      <c r="T311" s="86"/>
      <c r="U311" s="39"/>
      <c r="V311" s="39"/>
      <c r="W311" s="39"/>
      <c r="X311" s="39"/>
      <c r="Y311" s="39"/>
      <c r="Z311" s="39"/>
      <c r="AA311" s="39"/>
      <c r="AB311" s="39"/>
      <c r="AC311" s="39"/>
      <c r="AD311" s="39"/>
      <c r="AE311" s="39"/>
      <c r="AT311" s="18" t="s">
        <v>154</v>
      </c>
      <c r="AU311" s="18" t="s">
        <v>81</v>
      </c>
    </row>
    <row r="312" s="13" customFormat="1">
      <c r="A312" s="13"/>
      <c r="B312" s="232"/>
      <c r="C312" s="233"/>
      <c r="D312" s="226" t="s">
        <v>158</v>
      </c>
      <c r="E312" s="233"/>
      <c r="F312" s="235" t="s">
        <v>518</v>
      </c>
      <c r="G312" s="233"/>
      <c r="H312" s="236">
        <v>48</v>
      </c>
      <c r="I312" s="237"/>
      <c r="J312" s="233"/>
      <c r="K312" s="233"/>
      <c r="L312" s="238"/>
      <c r="M312" s="239"/>
      <c r="N312" s="240"/>
      <c r="O312" s="240"/>
      <c r="P312" s="240"/>
      <c r="Q312" s="240"/>
      <c r="R312" s="240"/>
      <c r="S312" s="240"/>
      <c r="T312" s="241"/>
      <c r="U312" s="13"/>
      <c r="V312" s="13"/>
      <c r="W312" s="13"/>
      <c r="X312" s="13"/>
      <c r="Y312" s="13"/>
      <c r="Z312" s="13"/>
      <c r="AA312" s="13"/>
      <c r="AB312" s="13"/>
      <c r="AC312" s="13"/>
      <c r="AD312" s="13"/>
      <c r="AE312" s="13"/>
      <c r="AT312" s="242" t="s">
        <v>158</v>
      </c>
      <c r="AU312" s="242" t="s">
        <v>81</v>
      </c>
      <c r="AV312" s="13" t="s">
        <v>81</v>
      </c>
      <c r="AW312" s="13" t="s">
        <v>4</v>
      </c>
      <c r="AX312" s="13" t="s">
        <v>79</v>
      </c>
      <c r="AY312" s="242" t="s">
        <v>144</v>
      </c>
    </row>
    <row r="313" s="2" customFormat="1">
      <c r="A313" s="39"/>
      <c r="B313" s="40"/>
      <c r="C313" s="213" t="s">
        <v>519</v>
      </c>
      <c r="D313" s="213" t="s">
        <v>147</v>
      </c>
      <c r="E313" s="214" t="s">
        <v>520</v>
      </c>
      <c r="F313" s="215" t="s">
        <v>521</v>
      </c>
      <c r="G313" s="216" t="s">
        <v>305</v>
      </c>
      <c r="H313" s="217">
        <v>25</v>
      </c>
      <c r="I313" s="218"/>
      <c r="J313" s="219">
        <f>ROUND(I313*H313,2)</f>
        <v>0</v>
      </c>
      <c r="K313" s="215" t="s">
        <v>151</v>
      </c>
      <c r="L313" s="45"/>
      <c r="M313" s="220" t="s">
        <v>19</v>
      </c>
      <c r="N313" s="221" t="s">
        <v>42</v>
      </c>
      <c r="O313" s="85"/>
      <c r="P313" s="222">
        <f>O313*H313</f>
        <v>0</v>
      </c>
      <c r="Q313" s="222">
        <v>0</v>
      </c>
      <c r="R313" s="222">
        <f>Q313*H313</f>
        <v>0</v>
      </c>
      <c r="S313" s="222">
        <v>0</v>
      </c>
      <c r="T313" s="223">
        <f>S313*H313</f>
        <v>0</v>
      </c>
      <c r="U313" s="39"/>
      <c r="V313" s="39"/>
      <c r="W313" s="39"/>
      <c r="X313" s="39"/>
      <c r="Y313" s="39"/>
      <c r="Z313" s="39"/>
      <c r="AA313" s="39"/>
      <c r="AB313" s="39"/>
      <c r="AC313" s="39"/>
      <c r="AD313" s="39"/>
      <c r="AE313" s="39"/>
      <c r="AR313" s="224" t="s">
        <v>256</v>
      </c>
      <c r="AT313" s="224" t="s">
        <v>147</v>
      </c>
      <c r="AU313" s="224" t="s">
        <v>81</v>
      </c>
      <c r="AY313" s="18" t="s">
        <v>144</v>
      </c>
      <c r="BE313" s="225">
        <f>IF(N313="základní",J313,0)</f>
        <v>0</v>
      </c>
      <c r="BF313" s="225">
        <f>IF(N313="snížená",J313,0)</f>
        <v>0</v>
      </c>
      <c r="BG313" s="225">
        <f>IF(N313="zákl. přenesená",J313,0)</f>
        <v>0</v>
      </c>
      <c r="BH313" s="225">
        <f>IF(N313="sníž. přenesená",J313,0)</f>
        <v>0</v>
      </c>
      <c r="BI313" s="225">
        <f>IF(N313="nulová",J313,0)</f>
        <v>0</v>
      </c>
      <c r="BJ313" s="18" t="s">
        <v>79</v>
      </c>
      <c r="BK313" s="225">
        <f>ROUND(I313*H313,2)</f>
        <v>0</v>
      </c>
      <c r="BL313" s="18" t="s">
        <v>256</v>
      </c>
      <c r="BM313" s="224" t="s">
        <v>522</v>
      </c>
    </row>
    <row r="314" s="2" customFormat="1">
      <c r="A314" s="39"/>
      <c r="B314" s="40"/>
      <c r="C314" s="41"/>
      <c r="D314" s="226" t="s">
        <v>154</v>
      </c>
      <c r="E314" s="41"/>
      <c r="F314" s="227" t="s">
        <v>523</v>
      </c>
      <c r="G314" s="41"/>
      <c r="H314" s="41"/>
      <c r="I314" s="228"/>
      <c r="J314" s="41"/>
      <c r="K314" s="41"/>
      <c r="L314" s="45"/>
      <c r="M314" s="229"/>
      <c r="N314" s="230"/>
      <c r="O314" s="85"/>
      <c r="P314" s="85"/>
      <c r="Q314" s="85"/>
      <c r="R314" s="85"/>
      <c r="S314" s="85"/>
      <c r="T314" s="86"/>
      <c r="U314" s="39"/>
      <c r="V314" s="39"/>
      <c r="W314" s="39"/>
      <c r="X314" s="39"/>
      <c r="Y314" s="39"/>
      <c r="Z314" s="39"/>
      <c r="AA314" s="39"/>
      <c r="AB314" s="39"/>
      <c r="AC314" s="39"/>
      <c r="AD314" s="39"/>
      <c r="AE314" s="39"/>
      <c r="AT314" s="18" t="s">
        <v>154</v>
      </c>
      <c r="AU314" s="18" t="s">
        <v>81</v>
      </c>
    </row>
    <row r="315" s="2" customFormat="1">
      <c r="A315" s="39"/>
      <c r="B315" s="40"/>
      <c r="C315" s="41"/>
      <c r="D315" s="226" t="s">
        <v>156</v>
      </c>
      <c r="E315" s="41"/>
      <c r="F315" s="231" t="s">
        <v>513</v>
      </c>
      <c r="G315" s="41"/>
      <c r="H315" s="41"/>
      <c r="I315" s="228"/>
      <c r="J315" s="41"/>
      <c r="K315" s="41"/>
      <c r="L315" s="45"/>
      <c r="M315" s="229"/>
      <c r="N315" s="230"/>
      <c r="O315" s="85"/>
      <c r="P315" s="85"/>
      <c r="Q315" s="85"/>
      <c r="R315" s="85"/>
      <c r="S315" s="85"/>
      <c r="T315" s="86"/>
      <c r="U315" s="39"/>
      <c r="V315" s="39"/>
      <c r="W315" s="39"/>
      <c r="X315" s="39"/>
      <c r="Y315" s="39"/>
      <c r="Z315" s="39"/>
      <c r="AA315" s="39"/>
      <c r="AB315" s="39"/>
      <c r="AC315" s="39"/>
      <c r="AD315" s="39"/>
      <c r="AE315" s="39"/>
      <c r="AT315" s="18" t="s">
        <v>156</v>
      </c>
      <c r="AU315" s="18" t="s">
        <v>81</v>
      </c>
    </row>
    <row r="316" s="2" customFormat="1" ht="16.5" customHeight="1">
      <c r="A316" s="39"/>
      <c r="B316" s="40"/>
      <c r="C316" s="243" t="s">
        <v>524</v>
      </c>
      <c r="D316" s="243" t="s">
        <v>190</v>
      </c>
      <c r="E316" s="244" t="s">
        <v>525</v>
      </c>
      <c r="F316" s="245" t="s">
        <v>526</v>
      </c>
      <c r="G316" s="246" t="s">
        <v>505</v>
      </c>
      <c r="H316" s="247">
        <v>15.75</v>
      </c>
      <c r="I316" s="248"/>
      <c r="J316" s="249">
        <f>ROUND(I316*H316,2)</f>
        <v>0</v>
      </c>
      <c r="K316" s="245" t="s">
        <v>151</v>
      </c>
      <c r="L316" s="250"/>
      <c r="M316" s="251" t="s">
        <v>19</v>
      </c>
      <c r="N316" s="252" t="s">
        <v>42</v>
      </c>
      <c r="O316" s="85"/>
      <c r="P316" s="222">
        <f>O316*H316</f>
        <v>0</v>
      </c>
      <c r="Q316" s="222">
        <v>0.001</v>
      </c>
      <c r="R316" s="222">
        <f>Q316*H316</f>
        <v>0.01575</v>
      </c>
      <c r="S316" s="222">
        <v>0</v>
      </c>
      <c r="T316" s="223">
        <f>S316*H316</f>
        <v>0</v>
      </c>
      <c r="U316" s="39"/>
      <c r="V316" s="39"/>
      <c r="W316" s="39"/>
      <c r="X316" s="39"/>
      <c r="Y316" s="39"/>
      <c r="Z316" s="39"/>
      <c r="AA316" s="39"/>
      <c r="AB316" s="39"/>
      <c r="AC316" s="39"/>
      <c r="AD316" s="39"/>
      <c r="AE316" s="39"/>
      <c r="AR316" s="224" t="s">
        <v>351</v>
      </c>
      <c r="AT316" s="224" t="s">
        <v>190</v>
      </c>
      <c r="AU316" s="224" t="s">
        <v>81</v>
      </c>
      <c r="AY316" s="18" t="s">
        <v>144</v>
      </c>
      <c r="BE316" s="225">
        <f>IF(N316="základní",J316,0)</f>
        <v>0</v>
      </c>
      <c r="BF316" s="225">
        <f>IF(N316="snížená",J316,0)</f>
        <v>0</v>
      </c>
      <c r="BG316" s="225">
        <f>IF(N316="zákl. přenesená",J316,0)</f>
        <v>0</v>
      </c>
      <c r="BH316" s="225">
        <f>IF(N316="sníž. přenesená",J316,0)</f>
        <v>0</v>
      </c>
      <c r="BI316" s="225">
        <f>IF(N316="nulová",J316,0)</f>
        <v>0</v>
      </c>
      <c r="BJ316" s="18" t="s">
        <v>79</v>
      </c>
      <c r="BK316" s="225">
        <f>ROUND(I316*H316,2)</f>
        <v>0</v>
      </c>
      <c r="BL316" s="18" t="s">
        <v>256</v>
      </c>
      <c r="BM316" s="224" t="s">
        <v>527</v>
      </c>
    </row>
    <row r="317" s="2" customFormat="1">
      <c r="A317" s="39"/>
      <c r="B317" s="40"/>
      <c r="C317" s="41"/>
      <c r="D317" s="226" t="s">
        <v>154</v>
      </c>
      <c r="E317" s="41"/>
      <c r="F317" s="227" t="s">
        <v>526</v>
      </c>
      <c r="G317" s="41"/>
      <c r="H317" s="41"/>
      <c r="I317" s="228"/>
      <c r="J317" s="41"/>
      <c r="K317" s="41"/>
      <c r="L317" s="45"/>
      <c r="M317" s="229"/>
      <c r="N317" s="230"/>
      <c r="O317" s="85"/>
      <c r="P317" s="85"/>
      <c r="Q317" s="85"/>
      <c r="R317" s="85"/>
      <c r="S317" s="85"/>
      <c r="T317" s="86"/>
      <c r="U317" s="39"/>
      <c r="V317" s="39"/>
      <c r="W317" s="39"/>
      <c r="X317" s="39"/>
      <c r="Y317" s="39"/>
      <c r="Z317" s="39"/>
      <c r="AA317" s="39"/>
      <c r="AB317" s="39"/>
      <c r="AC317" s="39"/>
      <c r="AD317" s="39"/>
      <c r="AE317" s="39"/>
      <c r="AT317" s="18" t="s">
        <v>154</v>
      </c>
      <c r="AU317" s="18" t="s">
        <v>81</v>
      </c>
    </row>
    <row r="318" s="13" customFormat="1">
      <c r="A318" s="13"/>
      <c r="B318" s="232"/>
      <c r="C318" s="233"/>
      <c r="D318" s="226" t="s">
        <v>158</v>
      </c>
      <c r="E318" s="233"/>
      <c r="F318" s="235" t="s">
        <v>528</v>
      </c>
      <c r="G318" s="233"/>
      <c r="H318" s="236">
        <v>15.75</v>
      </c>
      <c r="I318" s="237"/>
      <c r="J318" s="233"/>
      <c r="K318" s="233"/>
      <c r="L318" s="238"/>
      <c r="M318" s="239"/>
      <c r="N318" s="240"/>
      <c r="O318" s="240"/>
      <c r="P318" s="240"/>
      <c r="Q318" s="240"/>
      <c r="R318" s="240"/>
      <c r="S318" s="240"/>
      <c r="T318" s="241"/>
      <c r="U318" s="13"/>
      <c r="V318" s="13"/>
      <c r="W318" s="13"/>
      <c r="X318" s="13"/>
      <c r="Y318" s="13"/>
      <c r="Z318" s="13"/>
      <c r="AA318" s="13"/>
      <c r="AB318" s="13"/>
      <c r="AC318" s="13"/>
      <c r="AD318" s="13"/>
      <c r="AE318" s="13"/>
      <c r="AT318" s="242" t="s">
        <v>158</v>
      </c>
      <c r="AU318" s="242" t="s">
        <v>81</v>
      </c>
      <c r="AV318" s="13" t="s">
        <v>81</v>
      </c>
      <c r="AW318" s="13" t="s">
        <v>4</v>
      </c>
      <c r="AX318" s="13" t="s">
        <v>79</v>
      </c>
      <c r="AY318" s="242" t="s">
        <v>144</v>
      </c>
    </row>
    <row r="319" s="2" customFormat="1">
      <c r="A319" s="39"/>
      <c r="B319" s="40"/>
      <c r="C319" s="213" t="s">
        <v>529</v>
      </c>
      <c r="D319" s="213" t="s">
        <v>147</v>
      </c>
      <c r="E319" s="214" t="s">
        <v>530</v>
      </c>
      <c r="F319" s="215" t="s">
        <v>531</v>
      </c>
      <c r="G319" s="216" t="s">
        <v>193</v>
      </c>
      <c r="H319" s="217">
        <v>6</v>
      </c>
      <c r="I319" s="218"/>
      <c r="J319" s="219">
        <f>ROUND(I319*H319,2)</f>
        <v>0</v>
      </c>
      <c r="K319" s="215" t="s">
        <v>151</v>
      </c>
      <c r="L319" s="45"/>
      <c r="M319" s="220" t="s">
        <v>19</v>
      </c>
      <c r="N319" s="221" t="s">
        <v>42</v>
      </c>
      <c r="O319" s="85"/>
      <c r="P319" s="222">
        <f>O319*H319</f>
        <v>0</v>
      </c>
      <c r="Q319" s="222">
        <v>0</v>
      </c>
      <c r="R319" s="222">
        <f>Q319*H319</f>
        <v>0</v>
      </c>
      <c r="S319" s="222">
        <v>0</v>
      </c>
      <c r="T319" s="223">
        <f>S319*H319</f>
        <v>0</v>
      </c>
      <c r="U319" s="39"/>
      <c r="V319" s="39"/>
      <c r="W319" s="39"/>
      <c r="X319" s="39"/>
      <c r="Y319" s="39"/>
      <c r="Z319" s="39"/>
      <c r="AA319" s="39"/>
      <c r="AB319" s="39"/>
      <c r="AC319" s="39"/>
      <c r="AD319" s="39"/>
      <c r="AE319" s="39"/>
      <c r="AR319" s="224" t="s">
        <v>256</v>
      </c>
      <c r="AT319" s="224" t="s">
        <v>147</v>
      </c>
      <c r="AU319" s="224" t="s">
        <v>81</v>
      </c>
      <c r="AY319" s="18" t="s">
        <v>144</v>
      </c>
      <c r="BE319" s="225">
        <f>IF(N319="základní",J319,0)</f>
        <v>0</v>
      </c>
      <c r="BF319" s="225">
        <f>IF(N319="snížená",J319,0)</f>
        <v>0</v>
      </c>
      <c r="BG319" s="225">
        <f>IF(N319="zákl. přenesená",J319,0)</f>
        <v>0</v>
      </c>
      <c r="BH319" s="225">
        <f>IF(N319="sníž. přenesená",J319,0)</f>
        <v>0</v>
      </c>
      <c r="BI319" s="225">
        <f>IF(N319="nulová",J319,0)</f>
        <v>0</v>
      </c>
      <c r="BJ319" s="18" t="s">
        <v>79</v>
      </c>
      <c r="BK319" s="225">
        <f>ROUND(I319*H319,2)</f>
        <v>0</v>
      </c>
      <c r="BL319" s="18" t="s">
        <v>256</v>
      </c>
      <c r="BM319" s="224" t="s">
        <v>532</v>
      </c>
    </row>
    <row r="320" s="2" customFormat="1">
      <c r="A320" s="39"/>
      <c r="B320" s="40"/>
      <c r="C320" s="41"/>
      <c r="D320" s="226" t="s">
        <v>154</v>
      </c>
      <c r="E320" s="41"/>
      <c r="F320" s="227" t="s">
        <v>533</v>
      </c>
      <c r="G320" s="41"/>
      <c r="H320" s="41"/>
      <c r="I320" s="228"/>
      <c r="J320" s="41"/>
      <c r="K320" s="41"/>
      <c r="L320" s="45"/>
      <c r="M320" s="229"/>
      <c r="N320" s="230"/>
      <c r="O320" s="85"/>
      <c r="P320" s="85"/>
      <c r="Q320" s="85"/>
      <c r="R320" s="85"/>
      <c r="S320" s="85"/>
      <c r="T320" s="86"/>
      <c r="U320" s="39"/>
      <c r="V320" s="39"/>
      <c r="W320" s="39"/>
      <c r="X320" s="39"/>
      <c r="Y320" s="39"/>
      <c r="Z320" s="39"/>
      <c r="AA320" s="39"/>
      <c r="AB320" s="39"/>
      <c r="AC320" s="39"/>
      <c r="AD320" s="39"/>
      <c r="AE320" s="39"/>
      <c r="AT320" s="18" t="s">
        <v>154</v>
      </c>
      <c r="AU320" s="18" t="s">
        <v>81</v>
      </c>
    </row>
    <row r="321" s="2" customFormat="1">
      <c r="A321" s="39"/>
      <c r="B321" s="40"/>
      <c r="C321" s="41"/>
      <c r="D321" s="226" t="s">
        <v>156</v>
      </c>
      <c r="E321" s="41"/>
      <c r="F321" s="231" t="s">
        <v>513</v>
      </c>
      <c r="G321" s="41"/>
      <c r="H321" s="41"/>
      <c r="I321" s="228"/>
      <c r="J321" s="41"/>
      <c r="K321" s="41"/>
      <c r="L321" s="45"/>
      <c r="M321" s="229"/>
      <c r="N321" s="230"/>
      <c r="O321" s="85"/>
      <c r="P321" s="85"/>
      <c r="Q321" s="85"/>
      <c r="R321" s="85"/>
      <c r="S321" s="85"/>
      <c r="T321" s="86"/>
      <c r="U321" s="39"/>
      <c r="V321" s="39"/>
      <c r="W321" s="39"/>
      <c r="X321" s="39"/>
      <c r="Y321" s="39"/>
      <c r="Z321" s="39"/>
      <c r="AA321" s="39"/>
      <c r="AB321" s="39"/>
      <c r="AC321" s="39"/>
      <c r="AD321" s="39"/>
      <c r="AE321" s="39"/>
      <c r="AT321" s="18" t="s">
        <v>156</v>
      </c>
      <c r="AU321" s="18" t="s">
        <v>81</v>
      </c>
    </row>
    <row r="322" s="2" customFormat="1" ht="21.75" customHeight="1">
      <c r="A322" s="39"/>
      <c r="B322" s="40"/>
      <c r="C322" s="243" t="s">
        <v>534</v>
      </c>
      <c r="D322" s="243" t="s">
        <v>190</v>
      </c>
      <c r="E322" s="244" t="s">
        <v>535</v>
      </c>
      <c r="F322" s="245" t="s">
        <v>536</v>
      </c>
      <c r="G322" s="246" t="s">
        <v>193</v>
      </c>
      <c r="H322" s="247">
        <v>6</v>
      </c>
      <c r="I322" s="248"/>
      <c r="J322" s="249">
        <f>ROUND(I322*H322,2)</f>
        <v>0</v>
      </c>
      <c r="K322" s="245" t="s">
        <v>151</v>
      </c>
      <c r="L322" s="250"/>
      <c r="M322" s="251" t="s">
        <v>19</v>
      </c>
      <c r="N322" s="252" t="s">
        <v>42</v>
      </c>
      <c r="O322" s="85"/>
      <c r="P322" s="222">
        <f>O322*H322</f>
        <v>0</v>
      </c>
      <c r="Q322" s="222">
        <v>0.0041999999999999997</v>
      </c>
      <c r="R322" s="222">
        <f>Q322*H322</f>
        <v>0.0252</v>
      </c>
      <c r="S322" s="222">
        <v>0</v>
      </c>
      <c r="T322" s="223">
        <f>S322*H322</f>
        <v>0</v>
      </c>
      <c r="U322" s="39"/>
      <c r="V322" s="39"/>
      <c r="W322" s="39"/>
      <c r="X322" s="39"/>
      <c r="Y322" s="39"/>
      <c r="Z322" s="39"/>
      <c r="AA322" s="39"/>
      <c r="AB322" s="39"/>
      <c r="AC322" s="39"/>
      <c r="AD322" s="39"/>
      <c r="AE322" s="39"/>
      <c r="AR322" s="224" t="s">
        <v>351</v>
      </c>
      <c r="AT322" s="224" t="s">
        <v>190</v>
      </c>
      <c r="AU322" s="224" t="s">
        <v>81</v>
      </c>
      <c r="AY322" s="18" t="s">
        <v>144</v>
      </c>
      <c r="BE322" s="225">
        <f>IF(N322="základní",J322,0)</f>
        <v>0</v>
      </c>
      <c r="BF322" s="225">
        <f>IF(N322="snížená",J322,0)</f>
        <v>0</v>
      </c>
      <c r="BG322" s="225">
        <f>IF(N322="zákl. přenesená",J322,0)</f>
        <v>0</v>
      </c>
      <c r="BH322" s="225">
        <f>IF(N322="sníž. přenesená",J322,0)</f>
        <v>0</v>
      </c>
      <c r="BI322" s="225">
        <f>IF(N322="nulová",J322,0)</f>
        <v>0</v>
      </c>
      <c r="BJ322" s="18" t="s">
        <v>79</v>
      </c>
      <c r="BK322" s="225">
        <f>ROUND(I322*H322,2)</f>
        <v>0</v>
      </c>
      <c r="BL322" s="18" t="s">
        <v>256</v>
      </c>
      <c r="BM322" s="224" t="s">
        <v>537</v>
      </c>
    </row>
    <row r="323" s="2" customFormat="1">
      <c r="A323" s="39"/>
      <c r="B323" s="40"/>
      <c r="C323" s="41"/>
      <c r="D323" s="226" t="s">
        <v>154</v>
      </c>
      <c r="E323" s="41"/>
      <c r="F323" s="227" t="s">
        <v>536</v>
      </c>
      <c r="G323" s="41"/>
      <c r="H323" s="41"/>
      <c r="I323" s="228"/>
      <c r="J323" s="41"/>
      <c r="K323" s="41"/>
      <c r="L323" s="45"/>
      <c r="M323" s="229"/>
      <c r="N323" s="230"/>
      <c r="O323" s="85"/>
      <c r="P323" s="85"/>
      <c r="Q323" s="85"/>
      <c r="R323" s="85"/>
      <c r="S323" s="85"/>
      <c r="T323" s="86"/>
      <c r="U323" s="39"/>
      <c r="V323" s="39"/>
      <c r="W323" s="39"/>
      <c r="X323" s="39"/>
      <c r="Y323" s="39"/>
      <c r="Z323" s="39"/>
      <c r="AA323" s="39"/>
      <c r="AB323" s="39"/>
      <c r="AC323" s="39"/>
      <c r="AD323" s="39"/>
      <c r="AE323" s="39"/>
      <c r="AT323" s="18" t="s">
        <v>154</v>
      </c>
      <c r="AU323" s="18" t="s">
        <v>81</v>
      </c>
    </row>
    <row r="324" s="2" customFormat="1" ht="16.5" customHeight="1">
      <c r="A324" s="39"/>
      <c r="B324" s="40"/>
      <c r="C324" s="243" t="s">
        <v>538</v>
      </c>
      <c r="D324" s="243" t="s">
        <v>190</v>
      </c>
      <c r="E324" s="244" t="s">
        <v>539</v>
      </c>
      <c r="F324" s="245" t="s">
        <v>540</v>
      </c>
      <c r="G324" s="246" t="s">
        <v>193</v>
      </c>
      <c r="H324" s="247">
        <v>12</v>
      </c>
      <c r="I324" s="248"/>
      <c r="J324" s="249">
        <f>ROUND(I324*H324,2)</f>
        <v>0</v>
      </c>
      <c r="K324" s="245" t="s">
        <v>151</v>
      </c>
      <c r="L324" s="250"/>
      <c r="M324" s="251" t="s">
        <v>19</v>
      </c>
      <c r="N324" s="252" t="s">
        <v>42</v>
      </c>
      <c r="O324" s="85"/>
      <c r="P324" s="222">
        <f>O324*H324</f>
        <v>0</v>
      </c>
      <c r="Q324" s="222">
        <v>0.00032000000000000003</v>
      </c>
      <c r="R324" s="222">
        <f>Q324*H324</f>
        <v>0.0038400000000000005</v>
      </c>
      <c r="S324" s="222">
        <v>0</v>
      </c>
      <c r="T324" s="223">
        <f>S324*H324</f>
        <v>0</v>
      </c>
      <c r="U324" s="39"/>
      <c r="V324" s="39"/>
      <c r="W324" s="39"/>
      <c r="X324" s="39"/>
      <c r="Y324" s="39"/>
      <c r="Z324" s="39"/>
      <c r="AA324" s="39"/>
      <c r="AB324" s="39"/>
      <c r="AC324" s="39"/>
      <c r="AD324" s="39"/>
      <c r="AE324" s="39"/>
      <c r="AR324" s="224" t="s">
        <v>541</v>
      </c>
      <c r="AT324" s="224" t="s">
        <v>190</v>
      </c>
      <c r="AU324" s="224" t="s">
        <v>81</v>
      </c>
      <c r="AY324" s="18" t="s">
        <v>144</v>
      </c>
      <c r="BE324" s="225">
        <f>IF(N324="základní",J324,0)</f>
        <v>0</v>
      </c>
      <c r="BF324" s="225">
        <f>IF(N324="snížená",J324,0)</f>
        <v>0</v>
      </c>
      <c r="BG324" s="225">
        <f>IF(N324="zákl. přenesená",J324,0)</f>
        <v>0</v>
      </c>
      <c r="BH324" s="225">
        <f>IF(N324="sníž. přenesená",J324,0)</f>
        <v>0</v>
      </c>
      <c r="BI324" s="225">
        <f>IF(N324="nulová",J324,0)</f>
        <v>0</v>
      </c>
      <c r="BJ324" s="18" t="s">
        <v>79</v>
      </c>
      <c r="BK324" s="225">
        <f>ROUND(I324*H324,2)</f>
        <v>0</v>
      </c>
      <c r="BL324" s="18" t="s">
        <v>542</v>
      </c>
      <c r="BM324" s="224" t="s">
        <v>543</v>
      </c>
    </row>
    <row r="325" s="2" customFormat="1">
      <c r="A325" s="39"/>
      <c r="B325" s="40"/>
      <c r="C325" s="41"/>
      <c r="D325" s="226" t="s">
        <v>154</v>
      </c>
      <c r="E325" s="41"/>
      <c r="F325" s="227" t="s">
        <v>540</v>
      </c>
      <c r="G325" s="41"/>
      <c r="H325" s="41"/>
      <c r="I325" s="228"/>
      <c r="J325" s="41"/>
      <c r="K325" s="41"/>
      <c r="L325" s="45"/>
      <c r="M325" s="229"/>
      <c r="N325" s="230"/>
      <c r="O325" s="85"/>
      <c r="P325" s="85"/>
      <c r="Q325" s="85"/>
      <c r="R325" s="85"/>
      <c r="S325" s="85"/>
      <c r="T325" s="86"/>
      <c r="U325" s="39"/>
      <c r="V325" s="39"/>
      <c r="W325" s="39"/>
      <c r="X325" s="39"/>
      <c r="Y325" s="39"/>
      <c r="Z325" s="39"/>
      <c r="AA325" s="39"/>
      <c r="AB325" s="39"/>
      <c r="AC325" s="39"/>
      <c r="AD325" s="39"/>
      <c r="AE325" s="39"/>
      <c r="AT325" s="18" t="s">
        <v>154</v>
      </c>
      <c r="AU325" s="18" t="s">
        <v>81</v>
      </c>
    </row>
    <row r="326" s="2" customFormat="1">
      <c r="A326" s="39"/>
      <c r="B326" s="40"/>
      <c r="C326" s="213" t="s">
        <v>542</v>
      </c>
      <c r="D326" s="213" t="s">
        <v>147</v>
      </c>
      <c r="E326" s="214" t="s">
        <v>544</v>
      </c>
      <c r="F326" s="215" t="s">
        <v>545</v>
      </c>
      <c r="G326" s="216" t="s">
        <v>193</v>
      </c>
      <c r="H326" s="217">
        <v>172</v>
      </c>
      <c r="I326" s="218"/>
      <c r="J326" s="219">
        <f>ROUND(I326*H326,2)</f>
        <v>0</v>
      </c>
      <c r="K326" s="215" t="s">
        <v>151</v>
      </c>
      <c r="L326" s="45"/>
      <c r="M326" s="220" t="s">
        <v>19</v>
      </c>
      <c r="N326" s="221" t="s">
        <v>42</v>
      </c>
      <c r="O326" s="85"/>
      <c r="P326" s="222">
        <f>O326*H326</f>
        <v>0</v>
      </c>
      <c r="Q326" s="222">
        <v>0</v>
      </c>
      <c r="R326" s="222">
        <f>Q326*H326</f>
        <v>0</v>
      </c>
      <c r="S326" s="222">
        <v>0</v>
      </c>
      <c r="T326" s="223">
        <f>S326*H326</f>
        <v>0</v>
      </c>
      <c r="U326" s="39"/>
      <c r="V326" s="39"/>
      <c r="W326" s="39"/>
      <c r="X326" s="39"/>
      <c r="Y326" s="39"/>
      <c r="Z326" s="39"/>
      <c r="AA326" s="39"/>
      <c r="AB326" s="39"/>
      <c r="AC326" s="39"/>
      <c r="AD326" s="39"/>
      <c r="AE326" s="39"/>
      <c r="AR326" s="224" t="s">
        <v>256</v>
      </c>
      <c r="AT326" s="224" t="s">
        <v>147</v>
      </c>
      <c r="AU326" s="224" t="s">
        <v>81</v>
      </c>
      <c r="AY326" s="18" t="s">
        <v>144</v>
      </c>
      <c r="BE326" s="225">
        <f>IF(N326="základní",J326,0)</f>
        <v>0</v>
      </c>
      <c r="BF326" s="225">
        <f>IF(N326="snížená",J326,0)</f>
        <v>0</v>
      </c>
      <c r="BG326" s="225">
        <f>IF(N326="zákl. přenesená",J326,0)</f>
        <v>0</v>
      </c>
      <c r="BH326" s="225">
        <f>IF(N326="sníž. přenesená",J326,0)</f>
        <v>0</v>
      </c>
      <c r="BI326" s="225">
        <f>IF(N326="nulová",J326,0)</f>
        <v>0</v>
      </c>
      <c r="BJ326" s="18" t="s">
        <v>79</v>
      </c>
      <c r="BK326" s="225">
        <f>ROUND(I326*H326,2)</f>
        <v>0</v>
      </c>
      <c r="BL326" s="18" t="s">
        <v>256</v>
      </c>
      <c r="BM326" s="224" t="s">
        <v>546</v>
      </c>
    </row>
    <row r="327" s="2" customFormat="1">
      <c r="A327" s="39"/>
      <c r="B327" s="40"/>
      <c r="C327" s="41"/>
      <c r="D327" s="226" t="s">
        <v>154</v>
      </c>
      <c r="E327" s="41"/>
      <c r="F327" s="227" t="s">
        <v>547</v>
      </c>
      <c r="G327" s="41"/>
      <c r="H327" s="41"/>
      <c r="I327" s="228"/>
      <c r="J327" s="41"/>
      <c r="K327" s="41"/>
      <c r="L327" s="45"/>
      <c r="M327" s="229"/>
      <c r="N327" s="230"/>
      <c r="O327" s="85"/>
      <c r="P327" s="85"/>
      <c r="Q327" s="85"/>
      <c r="R327" s="85"/>
      <c r="S327" s="85"/>
      <c r="T327" s="86"/>
      <c r="U327" s="39"/>
      <c r="V327" s="39"/>
      <c r="W327" s="39"/>
      <c r="X327" s="39"/>
      <c r="Y327" s="39"/>
      <c r="Z327" s="39"/>
      <c r="AA327" s="39"/>
      <c r="AB327" s="39"/>
      <c r="AC327" s="39"/>
      <c r="AD327" s="39"/>
      <c r="AE327" s="39"/>
      <c r="AT327" s="18" t="s">
        <v>154</v>
      </c>
      <c r="AU327" s="18" t="s">
        <v>81</v>
      </c>
    </row>
    <row r="328" s="2" customFormat="1">
      <c r="A328" s="39"/>
      <c r="B328" s="40"/>
      <c r="C328" s="41"/>
      <c r="D328" s="226" t="s">
        <v>156</v>
      </c>
      <c r="E328" s="41"/>
      <c r="F328" s="231" t="s">
        <v>513</v>
      </c>
      <c r="G328" s="41"/>
      <c r="H328" s="41"/>
      <c r="I328" s="228"/>
      <c r="J328" s="41"/>
      <c r="K328" s="41"/>
      <c r="L328" s="45"/>
      <c r="M328" s="229"/>
      <c r="N328" s="230"/>
      <c r="O328" s="85"/>
      <c r="P328" s="85"/>
      <c r="Q328" s="85"/>
      <c r="R328" s="85"/>
      <c r="S328" s="85"/>
      <c r="T328" s="86"/>
      <c r="U328" s="39"/>
      <c r="V328" s="39"/>
      <c r="W328" s="39"/>
      <c r="X328" s="39"/>
      <c r="Y328" s="39"/>
      <c r="Z328" s="39"/>
      <c r="AA328" s="39"/>
      <c r="AB328" s="39"/>
      <c r="AC328" s="39"/>
      <c r="AD328" s="39"/>
      <c r="AE328" s="39"/>
      <c r="AT328" s="18" t="s">
        <v>156</v>
      </c>
      <c r="AU328" s="18" t="s">
        <v>81</v>
      </c>
    </row>
    <row r="329" s="2" customFormat="1" ht="16.5" customHeight="1">
      <c r="A329" s="39"/>
      <c r="B329" s="40"/>
      <c r="C329" s="243" t="s">
        <v>548</v>
      </c>
      <c r="D329" s="243" t="s">
        <v>190</v>
      </c>
      <c r="E329" s="244" t="s">
        <v>549</v>
      </c>
      <c r="F329" s="245" t="s">
        <v>550</v>
      </c>
      <c r="G329" s="246" t="s">
        <v>193</v>
      </c>
      <c r="H329" s="247">
        <v>14</v>
      </c>
      <c r="I329" s="248"/>
      <c r="J329" s="249">
        <f>ROUND(I329*H329,2)</f>
        <v>0</v>
      </c>
      <c r="K329" s="245" t="s">
        <v>19</v>
      </c>
      <c r="L329" s="250"/>
      <c r="M329" s="251" t="s">
        <v>19</v>
      </c>
      <c r="N329" s="252" t="s">
        <v>42</v>
      </c>
      <c r="O329" s="85"/>
      <c r="P329" s="222">
        <f>O329*H329</f>
        <v>0</v>
      </c>
      <c r="Q329" s="222">
        <v>0</v>
      </c>
      <c r="R329" s="222">
        <f>Q329*H329</f>
        <v>0</v>
      </c>
      <c r="S329" s="222">
        <v>0</v>
      </c>
      <c r="T329" s="223">
        <f>S329*H329</f>
        <v>0</v>
      </c>
      <c r="U329" s="39"/>
      <c r="V329" s="39"/>
      <c r="W329" s="39"/>
      <c r="X329" s="39"/>
      <c r="Y329" s="39"/>
      <c r="Z329" s="39"/>
      <c r="AA329" s="39"/>
      <c r="AB329" s="39"/>
      <c r="AC329" s="39"/>
      <c r="AD329" s="39"/>
      <c r="AE329" s="39"/>
      <c r="AR329" s="224" t="s">
        <v>351</v>
      </c>
      <c r="AT329" s="224" t="s">
        <v>190</v>
      </c>
      <c r="AU329" s="224" t="s">
        <v>81</v>
      </c>
      <c r="AY329" s="18" t="s">
        <v>144</v>
      </c>
      <c r="BE329" s="225">
        <f>IF(N329="základní",J329,0)</f>
        <v>0</v>
      </c>
      <c r="BF329" s="225">
        <f>IF(N329="snížená",J329,0)</f>
        <v>0</v>
      </c>
      <c r="BG329" s="225">
        <f>IF(N329="zákl. přenesená",J329,0)</f>
        <v>0</v>
      </c>
      <c r="BH329" s="225">
        <f>IF(N329="sníž. přenesená",J329,0)</f>
        <v>0</v>
      </c>
      <c r="BI329" s="225">
        <f>IF(N329="nulová",J329,0)</f>
        <v>0</v>
      </c>
      <c r="BJ329" s="18" t="s">
        <v>79</v>
      </c>
      <c r="BK329" s="225">
        <f>ROUND(I329*H329,2)</f>
        <v>0</v>
      </c>
      <c r="BL329" s="18" t="s">
        <v>256</v>
      </c>
      <c r="BM329" s="224" t="s">
        <v>551</v>
      </c>
    </row>
    <row r="330" s="2" customFormat="1">
      <c r="A330" s="39"/>
      <c r="B330" s="40"/>
      <c r="C330" s="41"/>
      <c r="D330" s="226" t="s">
        <v>154</v>
      </c>
      <c r="E330" s="41"/>
      <c r="F330" s="227" t="s">
        <v>550</v>
      </c>
      <c r="G330" s="41"/>
      <c r="H330" s="41"/>
      <c r="I330" s="228"/>
      <c r="J330" s="41"/>
      <c r="K330" s="41"/>
      <c r="L330" s="45"/>
      <c r="M330" s="229"/>
      <c r="N330" s="230"/>
      <c r="O330" s="85"/>
      <c r="P330" s="85"/>
      <c r="Q330" s="85"/>
      <c r="R330" s="85"/>
      <c r="S330" s="85"/>
      <c r="T330" s="86"/>
      <c r="U330" s="39"/>
      <c r="V330" s="39"/>
      <c r="W330" s="39"/>
      <c r="X330" s="39"/>
      <c r="Y330" s="39"/>
      <c r="Z330" s="39"/>
      <c r="AA330" s="39"/>
      <c r="AB330" s="39"/>
      <c r="AC330" s="39"/>
      <c r="AD330" s="39"/>
      <c r="AE330" s="39"/>
      <c r="AT330" s="18" t="s">
        <v>154</v>
      </c>
      <c r="AU330" s="18" t="s">
        <v>81</v>
      </c>
    </row>
    <row r="331" s="2" customFormat="1">
      <c r="A331" s="39"/>
      <c r="B331" s="40"/>
      <c r="C331" s="243" t="s">
        <v>552</v>
      </c>
      <c r="D331" s="243" t="s">
        <v>190</v>
      </c>
      <c r="E331" s="244" t="s">
        <v>553</v>
      </c>
      <c r="F331" s="245" t="s">
        <v>554</v>
      </c>
      <c r="G331" s="246" t="s">
        <v>193</v>
      </c>
      <c r="H331" s="247">
        <v>65</v>
      </c>
      <c r="I331" s="248"/>
      <c r="J331" s="249">
        <f>ROUND(I331*H331,2)</f>
        <v>0</v>
      </c>
      <c r="K331" s="245" t="s">
        <v>151</v>
      </c>
      <c r="L331" s="250"/>
      <c r="M331" s="251" t="s">
        <v>19</v>
      </c>
      <c r="N331" s="252" t="s">
        <v>42</v>
      </c>
      <c r="O331" s="85"/>
      <c r="P331" s="222">
        <f>O331*H331</f>
        <v>0</v>
      </c>
      <c r="Q331" s="222">
        <v>0.00025000000000000001</v>
      </c>
      <c r="R331" s="222">
        <f>Q331*H331</f>
        <v>0.016250000000000001</v>
      </c>
      <c r="S331" s="222">
        <v>0</v>
      </c>
      <c r="T331" s="223">
        <f>S331*H331</f>
        <v>0</v>
      </c>
      <c r="U331" s="39"/>
      <c r="V331" s="39"/>
      <c r="W331" s="39"/>
      <c r="X331" s="39"/>
      <c r="Y331" s="39"/>
      <c r="Z331" s="39"/>
      <c r="AA331" s="39"/>
      <c r="AB331" s="39"/>
      <c r="AC331" s="39"/>
      <c r="AD331" s="39"/>
      <c r="AE331" s="39"/>
      <c r="AR331" s="224" t="s">
        <v>541</v>
      </c>
      <c r="AT331" s="224" t="s">
        <v>190</v>
      </c>
      <c r="AU331" s="224" t="s">
        <v>81</v>
      </c>
      <c r="AY331" s="18" t="s">
        <v>144</v>
      </c>
      <c r="BE331" s="225">
        <f>IF(N331="základní",J331,0)</f>
        <v>0</v>
      </c>
      <c r="BF331" s="225">
        <f>IF(N331="snížená",J331,0)</f>
        <v>0</v>
      </c>
      <c r="BG331" s="225">
        <f>IF(N331="zákl. přenesená",J331,0)</f>
        <v>0</v>
      </c>
      <c r="BH331" s="225">
        <f>IF(N331="sníž. přenesená",J331,0)</f>
        <v>0</v>
      </c>
      <c r="BI331" s="225">
        <f>IF(N331="nulová",J331,0)</f>
        <v>0</v>
      </c>
      <c r="BJ331" s="18" t="s">
        <v>79</v>
      </c>
      <c r="BK331" s="225">
        <f>ROUND(I331*H331,2)</f>
        <v>0</v>
      </c>
      <c r="BL331" s="18" t="s">
        <v>542</v>
      </c>
      <c r="BM331" s="224" t="s">
        <v>555</v>
      </c>
    </row>
    <row r="332" s="2" customFormat="1">
      <c r="A332" s="39"/>
      <c r="B332" s="40"/>
      <c r="C332" s="41"/>
      <c r="D332" s="226" t="s">
        <v>154</v>
      </c>
      <c r="E332" s="41"/>
      <c r="F332" s="227" t="s">
        <v>554</v>
      </c>
      <c r="G332" s="41"/>
      <c r="H332" s="41"/>
      <c r="I332" s="228"/>
      <c r="J332" s="41"/>
      <c r="K332" s="41"/>
      <c r="L332" s="45"/>
      <c r="M332" s="229"/>
      <c r="N332" s="230"/>
      <c r="O332" s="85"/>
      <c r="P332" s="85"/>
      <c r="Q332" s="85"/>
      <c r="R332" s="85"/>
      <c r="S332" s="85"/>
      <c r="T332" s="86"/>
      <c r="U332" s="39"/>
      <c r="V332" s="39"/>
      <c r="W332" s="39"/>
      <c r="X332" s="39"/>
      <c r="Y332" s="39"/>
      <c r="Z332" s="39"/>
      <c r="AA332" s="39"/>
      <c r="AB332" s="39"/>
      <c r="AC332" s="39"/>
      <c r="AD332" s="39"/>
      <c r="AE332" s="39"/>
      <c r="AT332" s="18" t="s">
        <v>154</v>
      </c>
      <c r="AU332" s="18" t="s">
        <v>81</v>
      </c>
    </row>
    <row r="333" s="2" customFormat="1" ht="16.5" customHeight="1">
      <c r="A333" s="39"/>
      <c r="B333" s="40"/>
      <c r="C333" s="243" t="s">
        <v>556</v>
      </c>
      <c r="D333" s="243" t="s">
        <v>190</v>
      </c>
      <c r="E333" s="244" t="s">
        <v>557</v>
      </c>
      <c r="F333" s="245" t="s">
        <v>558</v>
      </c>
      <c r="G333" s="246" t="s">
        <v>193</v>
      </c>
      <c r="H333" s="247">
        <v>30</v>
      </c>
      <c r="I333" s="248"/>
      <c r="J333" s="249">
        <f>ROUND(I333*H333,2)</f>
        <v>0</v>
      </c>
      <c r="K333" s="245" t="s">
        <v>151</v>
      </c>
      <c r="L333" s="250"/>
      <c r="M333" s="251" t="s">
        <v>19</v>
      </c>
      <c r="N333" s="252" t="s">
        <v>42</v>
      </c>
      <c r="O333" s="85"/>
      <c r="P333" s="222">
        <f>O333*H333</f>
        <v>0</v>
      </c>
      <c r="Q333" s="222">
        <v>0.00013999999999999999</v>
      </c>
      <c r="R333" s="222">
        <f>Q333*H333</f>
        <v>0.0041999999999999997</v>
      </c>
      <c r="S333" s="222">
        <v>0</v>
      </c>
      <c r="T333" s="223">
        <f>S333*H333</f>
        <v>0</v>
      </c>
      <c r="U333" s="39"/>
      <c r="V333" s="39"/>
      <c r="W333" s="39"/>
      <c r="X333" s="39"/>
      <c r="Y333" s="39"/>
      <c r="Z333" s="39"/>
      <c r="AA333" s="39"/>
      <c r="AB333" s="39"/>
      <c r="AC333" s="39"/>
      <c r="AD333" s="39"/>
      <c r="AE333" s="39"/>
      <c r="AR333" s="224" t="s">
        <v>541</v>
      </c>
      <c r="AT333" s="224" t="s">
        <v>190</v>
      </c>
      <c r="AU333" s="224" t="s">
        <v>81</v>
      </c>
      <c r="AY333" s="18" t="s">
        <v>144</v>
      </c>
      <c r="BE333" s="225">
        <f>IF(N333="základní",J333,0)</f>
        <v>0</v>
      </c>
      <c r="BF333" s="225">
        <f>IF(N333="snížená",J333,0)</f>
        <v>0</v>
      </c>
      <c r="BG333" s="225">
        <f>IF(N333="zákl. přenesená",J333,0)</f>
        <v>0</v>
      </c>
      <c r="BH333" s="225">
        <f>IF(N333="sníž. přenesená",J333,0)</f>
        <v>0</v>
      </c>
      <c r="BI333" s="225">
        <f>IF(N333="nulová",J333,0)</f>
        <v>0</v>
      </c>
      <c r="BJ333" s="18" t="s">
        <v>79</v>
      </c>
      <c r="BK333" s="225">
        <f>ROUND(I333*H333,2)</f>
        <v>0</v>
      </c>
      <c r="BL333" s="18" t="s">
        <v>542</v>
      </c>
      <c r="BM333" s="224" t="s">
        <v>559</v>
      </c>
    </row>
    <row r="334" s="2" customFormat="1">
      <c r="A334" s="39"/>
      <c r="B334" s="40"/>
      <c r="C334" s="41"/>
      <c r="D334" s="226" t="s">
        <v>154</v>
      </c>
      <c r="E334" s="41"/>
      <c r="F334" s="227" t="s">
        <v>558</v>
      </c>
      <c r="G334" s="41"/>
      <c r="H334" s="41"/>
      <c r="I334" s="228"/>
      <c r="J334" s="41"/>
      <c r="K334" s="41"/>
      <c r="L334" s="45"/>
      <c r="M334" s="229"/>
      <c r="N334" s="230"/>
      <c r="O334" s="85"/>
      <c r="P334" s="85"/>
      <c r="Q334" s="85"/>
      <c r="R334" s="85"/>
      <c r="S334" s="85"/>
      <c r="T334" s="86"/>
      <c r="U334" s="39"/>
      <c r="V334" s="39"/>
      <c r="W334" s="39"/>
      <c r="X334" s="39"/>
      <c r="Y334" s="39"/>
      <c r="Z334" s="39"/>
      <c r="AA334" s="39"/>
      <c r="AB334" s="39"/>
      <c r="AC334" s="39"/>
      <c r="AD334" s="39"/>
      <c r="AE334" s="39"/>
      <c r="AT334" s="18" t="s">
        <v>154</v>
      </c>
      <c r="AU334" s="18" t="s">
        <v>81</v>
      </c>
    </row>
    <row r="335" s="2" customFormat="1" ht="16.5" customHeight="1">
      <c r="A335" s="39"/>
      <c r="B335" s="40"/>
      <c r="C335" s="243" t="s">
        <v>560</v>
      </c>
      <c r="D335" s="243" t="s">
        <v>190</v>
      </c>
      <c r="E335" s="244" t="s">
        <v>561</v>
      </c>
      <c r="F335" s="245" t="s">
        <v>562</v>
      </c>
      <c r="G335" s="246" t="s">
        <v>193</v>
      </c>
      <c r="H335" s="247">
        <v>6</v>
      </c>
      <c r="I335" s="248"/>
      <c r="J335" s="249">
        <f>ROUND(I335*H335,2)</f>
        <v>0</v>
      </c>
      <c r="K335" s="245" t="s">
        <v>151</v>
      </c>
      <c r="L335" s="250"/>
      <c r="M335" s="251" t="s">
        <v>19</v>
      </c>
      <c r="N335" s="252" t="s">
        <v>42</v>
      </c>
      <c r="O335" s="85"/>
      <c r="P335" s="222">
        <f>O335*H335</f>
        <v>0</v>
      </c>
      <c r="Q335" s="222">
        <v>0.00020000000000000001</v>
      </c>
      <c r="R335" s="222">
        <f>Q335*H335</f>
        <v>0.0012000000000000001</v>
      </c>
      <c r="S335" s="222">
        <v>0</v>
      </c>
      <c r="T335" s="223">
        <f>S335*H335</f>
        <v>0</v>
      </c>
      <c r="U335" s="39"/>
      <c r="V335" s="39"/>
      <c r="W335" s="39"/>
      <c r="X335" s="39"/>
      <c r="Y335" s="39"/>
      <c r="Z335" s="39"/>
      <c r="AA335" s="39"/>
      <c r="AB335" s="39"/>
      <c r="AC335" s="39"/>
      <c r="AD335" s="39"/>
      <c r="AE335" s="39"/>
      <c r="AR335" s="224" t="s">
        <v>541</v>
      </c>
      <c r="AT335" s="224" t="s">
        <v>190</v>
      </c>
      <c r="AU335" s="224" t="s">
        <v>81</v>
      </c>
      <c r="AY335" s="18" t="s">
        <v>144</v>
      </c>
      <c r="BE335" s="225">
        <f>IF(N335="základní",J335,0)</f>
        <v>0</v>
      </c>
      <c r="BF335" s="225">
        <f>IF(N335="snížená",J335,0)</f>
        <v>0</v>
      </c>
      <c r="BG335" s="225">
        <f>IF(N335="zákl. přenesená",J335,0)</f>
        <v>0</v>
      </c>
      <c r="BH335" s="225">
        <f>IF(N335="sníž. přenesená",J335,0)</f>
        <v>0</v>
      </c>
      <c r="BI335" s="225">
        <f>IF(N335="nulová",J335,0)</f>
        <v>0</v>
      </c>
      <c r="BJ335" s="18" t="s">
        <v>79</v>
      </c>
      <c r="BK335" s="225">
        <f>ROUND(I335*H335,2)</f>
        <v>0</v>
      </c>
      <c r="BL335" s="18" t="s">
        <v>542</v>
      </c>
      <c r="BM335" s="224" t="s">
        <v>563</v>
      </c>
    </row>
    <row r="336" s="2" customFormat="1">
      <c r="A336" s="39"/>
      <c r="B336" s="40"/>
      <c r="C336" s="41"/>
      <c r="D336" s="226" t="s">
        <v>154</v>
      </c>
      <c r="E336" s="41"/>
      <c r="F336" s="227" t="s">
        <v>562</v>
      </c>
      <c r="G336" s="41"/>
      <c r="H336" s="41"/>
      <c r="I336" s="228"/>
      <c r="J336" s="41"/>
      <c r="K336" s="41"/>
      <c r="L336" s="45"/>
      <c r="M336" s="229"/>
      <c r="N336" s="230"/>
      <c r="O336" s="85"/>
      <c r="P336" s="85"/>
      <c r="Q336" s="85"/>
      <c r="R336" s="85"/>
      <c r="S336" s="85"/>
      <c r="T336" s="86"/>
      <c r="U336" s="39"/>
      <c r="V336" s="39"/>
      <c r="W336" s="39"/>
      <c r="X336" s="39"/>
      <c r="Y336" s="39"/>
      <c r="Z336" s="39"/>
      <c r="AA336" s="39"/>
      <c r="AB336" s="39"/>
      <c r="AC336" s="39"/>
      <c r="AD336" s="39"/>
      <c r="AE336" s="39"/>
      <c r="AT336" s="18" t="s">
        <v>154</v>
      </c>
      <c r="AU336" s="18" t="s">
        <v>81</v>
      </c>
    </row>
    <row r="337" s="2" customFormat="1" ht="16.5" customHeight="1">
      <c r="A337" s="39"/>
      <c r="B337" s="40"/>
      <c r="C337" s="243" t="s">
        <v>564</v>
      </c>
      <c r="D337" s="243" t="s">
        <v>190</v>
      </c>
      <c r="E337" s="244" t="s">
        <v>565</v>
      </c>
      <c r="F337" s="245" t="s">
        <v>566</v>
      </c>
      <c r="G337" s="246" t="s">
        <v>193</v>
      </c>
      <c r="H337" s="247">
        <v>2</v>
      </c>
      <c r="I337" s="248"/>
      <c r="J337" s="249">
        <f>ROUND(I337*H337,2)</f>
        <v>0</v>
      </c>
      <c r="K337" s="245" t="s">
        <v>151</v>
      </c>
      <c r="L337" s="250"/>
      <c r="M337" s="251" t="s">
        <v>19</v>
      </c>
      <c r="N337" s="252" t="s">
        <v>42</v>
      </c>
      <c r="O337" s="85"/>
      <c r="P337" s="222">
        <f>O337*H337</f>
        <v>0</v>
      </c>
      <c r="Q337" s="222">
        <v>0.00012999999999999999</v>
      </c>
      <c r="R337" s="222">
        <f>Q337*H337</f>
        <v>0.00025999999999999998</v>
      </c>
      <c r="S337" s="222">
        <v>0</v>
      </c>
      <c r="T337" s="223">
        <f>S337*H337</f>
        <v>0</v>
      </c>
      <c r="U337" s="39"/>
      <c r="V337" s="39"/>
      <c r="W337" s="39"/>
      <c r="X337" s="39"/>
      <c r="Y337" s="39"/>
      <c r="Z337" s="39"/>
      <c r="AA337" s="39"/>
      <c r="AB337" s="39"/>
      <c r="AC337" s="39"/>
      <c r="AD337" s="39"/>
      <c r="AE337" s="39"/>
      <c r="AR337" s="224" t="s">
        <v>541</v>
      </c>
      <c r="AT337" s="224" t="s">
        <v>190</v>
      </c>
      <c r="AU337" s="224" t="s">
        <v>81</v>
      </c>
      <c r="AY337" s="18" t="s">
        <v>144</v>
      </c>
      <c r="BE337" s="225">
        <f>IF(N337="základní",J337,0)</f>
        <v>0</v>
      </c>
      <c r="BF337" s="225">
        <f>IF(N337="snížená",J337,0)</f>
        <v>0</v>
      </c>
      <c r="BG337" s="225">
        <f>IF(N337="zákl. přenesená",J337,0)</f>
        <v>0</v>
      </c>
      <c r="BH337" s="225">
        <f>IF(N337="sníž. přenesená",J337,0)</f>
        <v>0</v>
      </c>
      <c r="BI337" s="225">
        <f>IF(N337="nulová",J337,0)</f>
        <v>0</v>
      </c>
      <c r="BJ337" s="18" t="s">
        <v>79</v>
      </c>
      <c r="BK337" s="225">
        <f>ROUND(I337*H337,2)</f>
        <v>0</v>
      </c>
      <c r="BL337" s="18" t="s">
        <v>542</v>
      </c>
      <c r="BM337" s="224" t="s">
        <v>567</v>
      </c>
    </row>
    <row r="338" s="2" customFormat="1">
      <c r="A338" s="39"/>
      <c r="B338" s="40"/>
      <c r="C338" s="41"/>
      <c r="D338" s="226" t="s">
        <v>154</v>
      </c>
      <c r="E338" s="41"/>
      <c r="F338" s="227" t="s">
        <v>566</v>
      </c>
      <c r="G338" s="41"/>
      <c r="H338" s="41"/>
      <c r="I338" s="228"/>
      <c r="J338" s="41"/>
      <c r="K338" s="41"/>
      <c r="L338" s="45"/>
      <c r="M338" s="229"/>
      <c r="N338" s="230"/>
      <c r="O338" s="85"/>
      <c r="P338" s="85"/>
      <c r="Q338" s="85"/>
      <c r="R338" s="85"/>
      <c r="S338" s="85"/>
      <c r="T338" s="86"/>
      <c r="U338" s="39"/>
      <c r="V338" s="39"/>
      <c r="W338" s="39"/>
      <c r="X338" s="39"/>
      <c r="Y338" s="39"/>
      <c r="Z338" s="39"/>
      <c r="AA338" s="39"/>
      <c r="AB338" s="39"/>
      <c r="AC338" s="39"/>
      <c r="AD338" s="39"/>
      <c r="AE338" s="39"/>
      <c r="AT338" s="18" t="s">
        <v>154</v>
      </c>
      <c r="AU338" s="18" t="s">
        <v>81</v>
      </c>
    </row>
    <row r="339" s="2" customFormat="1" ht="16.5" customHeight="1">
      <c r="A339" s="39"/>
      <c r="B339" s="40"/>
      <c r="C339" s="243" t="s">
        <v>568</v>
      </c>
      <c r="D339" s="243" t="s">
        <v>190</v>
      </c>
      <c r="E339" s="244" t="s">
        <v>569</v>
      </c>
      <c r="F339" s="245" t="s">
        <v>570</v>
      </c>
      <c r="G339" s="246" t="s">
        <v>193</v>
      </c>
      <c r="H339" s="247">
        <v>15</v>
      </c>
      <c r="I339" s="248"/>
      <c r="J339" s="249">
        <f>ROUND(I339*H339,2)</f>
        <v>0</v>
      </c>
      <c r="K339" s="245" t="s">
        <v>151</v>
      </c>
      <c r="L339" s="250"/>
      <c r="M339" s="251" t="s">
        <v>19</v>
      </c>
      <c r="N339" s="252" t="s">
        <v>42</v>
      </c>
      <c r="O339" s="85"/>
      <c r="P339" s="222">
        <f>O339*H339</f>
        <v>0</v>
      </c>
      <c r="Q339" s="222">
        <v>0.00023000000000000001</v>
      </c>
      <c r="R339" s="222">
        <f>Q339*H339</f>
        <v>0.0034499999999999999</v>
      </c>
      <c r="S339" s="222">
        <v>0</v>
      </c>
      <c r="T339" s="223">
        <f>S339*H339</f>
        <v>0</v>
      </c>
      <c r="U339" s="39"/>
      <c r="V339" s="39"/>
      <c r="W339" s="39"/>
      <c r="X339" s="39"/>
      <c r="Y339" s="39"/>
      <c r="Z339" s="39"/>
      <c r="AA339" s="39"/>
      <c r="AB339" s="39"/>
      <c r="AC339" s="39"/>
      <c r="AD339" s="39"/>
      <c r="AE339" s="39"/>
      <c r="AR339" s="224" t="s">
        <v>541</v>
      </c>
      <c r="AT339" s="224" t="s">
        <v>190</v>
      </c>
      <c r="AU339" s="224" t="s">
        <v>81</v>
      </c>
      <c r="AY339" s="18" t="s">
        <v>144</v>
      </c>
      <c r="BE339" s="225">
        <f>IF(N339="základní",J339,0)</f>
        <v>0</v>
      </c>
      <c r="BF339" s="225">
        <f>IF(N339="snížená",J339,0)</f>
        <v>0</v>
      </c>
      <c r="BG339" s="225">
        <f>IF(N339="zákl. přenesená",J339,0)</f>
        <v>0</v>
      </c>
      <c r="BH339" s="225">
        <f>IF(N339="sníž. přenesená",J339,0)</f>
        <v>0</v>
      </c>
      <c r="BI339" s="225">
        <f>IF(N339="nulová",J339,0)</f>
        <v>0</v>
      </c>
      <c r="BJ339" s="18" t="s">
        <v>79</v>
      </c>
      <c r="BK339" s="225">
        <f>ROUND(I339*H339,2)</f>
        <v>0</v>
      </c>
      <c r="BL339" s="18" t="s">
        <v>542</v>
      </c>
      <c r="BM339" s="224" t="s">
        <v>571</v>
      </c>
    </row>
    <row r="340" s="2" customFormat="1">
      <c r="A340" s="39"/>
      <c r="B340" s="40"/>
      <c r="C340" s="41"/>
      <c r="D340" s="226" t="s">
        <v>154</v>
      </c>
      <c r="E340" s="41"/>
      <c r="F340" s="227" t="s">
        <v>570</v>
      </c>
      <c r="G340" s="41"/>
      <c r="H340" s="41"/>
      <c r="I340" s="228"/>
      <c r="J340" s="41"/>
      <c r="K340" s="41"/>
      <c r="L340" s="45"/>
      <c r="M340" s="229"/>
      <c r="N340" s="230"/>
      <c r="O340" s="85"/>
      <c r="P340" s="85"/>
      <c r="Q340" s="85"/>
      <c r="R340" s="85"/>
      <c r="S340" s="85"/>
      <c r="T340" s="86"/>
      <c r="U340" s="39"/>
      <c r="V340" s="39"/>
      <c r="W340" s="39"/>
      <c r="X340" s="39"/>
      <c r="Y340" s="39"/>
      <c r="Z340" s="39"/>
      <c r="AA340" s="39"/>
      <c r="AB340" s="39"/>
      <c r="AC340" s="39"/>
      <c r="AD340" s="39"/>
      <c r="AE340" s="39"/>
      <c r="AT340" s="18" t="s">
        <v>154</v>
      </c>
      <c r="AU340" s="18" t="s">
        <v>81</v>
      </c>
    </row>
    <row r="341" s="2" customFormat="1">
      <c r="A341" s="39"/>
      <c r="B341" s="40"/>
      <c r="C341" s="243" t="s">
        <v>572</v>
      </c>
      <c r="D341" s="243" t="s">
        <v>190</v>
      </c>
      <c r="E341" s="244" t="s">
        <v>573</v>
      </c>
      <c r="F341" s="245" t="s">
        <v>574</v>
      </c>
      <c r="G341" s="246" t="s">
        <v>193</v>
      </c>
      <c r="H341" s="247">
        <v>14</v>
      </c>
      <c r="I341" s="248"/>
      <c r="J341" s="249">
        <f>ROUND(I341*H341,2)</f>
        <v>0</v>
      </c>
      <c r="K341" s="245" t="s">
        <v>151</v>
      </c>
      <c r="L341" s="250"/>
      <c r="M341" s="251" t="s">
        <v>19</v>
      </c>
      <c r="N341" s="252" t="s">
        <v>42</v>
      </c>
      <c r="O341" s="85"/>
      <c r="P341" s="222">
        <f>O341*H341</f>
        <v>0</v>
      </c>
      <c r="Q341" s="222">
        <v>0.00025999999999999998</v>
      </c>
      <c r="R341" s="222">
        <f>Q341*H341</f>
        <v>0.0036399999999999996</v>
      </c>
      <c r="S341" s="222">
        <v>0</v>
      </c>
      <c r="T341" s="223">
        <f>S341*H341</f>
        <v>0</v>
      </c>
      <c r="U341" s="39"/>
      <c r="V341" s="39"/>
      <c r="W341" s="39"/>
      <c r="X341" s="39"/>
      <c r="Y341" s="39"/>
      <c r="Z341" s="39"/>
      <c r="AA341" s="39"/>
      <c r="AB341" s="39"/>
      <c r="AC341" s="39"/>
      <c r="AD341" s="39"/>
      <c r="AE341" s="39"/>
      <c r="AR341" s="224" t="s">
        <v>541</v>
      </c>
      <c r="AT341" s="224" t="s">
        <v>190</v>
      </c>
      <c r="AU341" s="224" t="s">
        <v>81</v>
      </c>
      <c r="AY341" s="18" t="s">
        <v>144</v>
      </c>
      <c r="BE341" s="225">
        <f>IF(N341="základní",J341,0)</f>
        <v>0</v>
      </c>
      <c r="BF341" s="225">
        <f>IF(N341="snížená",J341,0)</f>
        <v>0</v>
      </c>
      <c r="BG341" s="225">
        <f>IF(N341="zákl. přenesená",J341,0)</f>
        <v>0</v>
      </c>
      <c r="BH341" s="225">
        <f>IF(N341="sníž. přenesená",J341,0)</f>
        <v>0</v>
      </c>
      <c r="BI341" s="225">
        <f>IF(N341="nulová",J341,0)</f>
        <v>0</v>
      </c>
      <c r="BJ341" s="18" t="s">
        <v>79</v>
      </c>
      <c r="BK341" s="225">
        <f>ROUND(I341*H341,2)</f>
        <v>0</v>
      </c>
      <c r="BL341" s="18" t="s">
        <v>542</v>
      </c>
      <c r="BM341" s="224" t="s">
        <v>575</v>
      </c>
    </row>
    <row r="342" s="2" customFormat="1">
      <c r="A342" s="39"/>
      <c r="B342" s="40"/>
      <c r="C342" s="41"/>
      <c r="D342" s="226" t="s">
        <v>154</v>
      </c>
      <c r="E342" s="41"/>
      <c r="F342" s="227" t="s">
        <v>574</v>
      </c>
      <c r="G342" s="41"/>
      <c r="H342" s="41"/>
      <c r="I342" s="228"/>
      <c r="J342" s="41"/>
      <c r="K342" s="41"/>
      <c r="L342" s="45"/>
      <c r="M342" s="229"/>
      <c r="N342" s="230"/>
      <c r="O342" s="85"/>
      <c r="P342" s="85"/>
      <c r="Q342" s="85"/>
      <c r="R342" s="85"/>
      <c r="S342" s="85"/>
      <c r="T342" s="86"/>
      <c r="U342" s="39"/>
      <c r="V342" s="39"/>
      <c r="W342" s="39"/>
      <c r="X342" s="39"/>
      <c r="Y342" s="39"/>
      <c r="Z342" s="39"/>
      <c r="AA342" s="39"/>
      <c r="AB342" s="39"/>
      <c r="AC342" s="39"/>
      <c r="AD342" s="39"/>
      <c r="AE342" s="39"/>
      <c r="AT342" s="18" t="s">
        <v>154</v>
      </c>
      <c r="AU342" s="18" t="s">
        <v>81</v>
      </c>
    </row>
    <row r="343" s="2" customFormat="1" ht="16.5" customHeight="1">
      <c r="A343" s="39"/>
      <c r="B343" s="40"/>
      <c r="C343" s="243" t="s">
        <v>576</v>
      </c>
      <c r="D343" s="243" t="s">
        <v>190</v>
      </c>
      <c r="E343" s="244" t="s">
        <v>577</v>
      </c>
      <c r="F343" s="245" t="s">
        <v>578</v>
      </c>
      <c r="G343" s="246" t="s">
        <v>193</v>
      </c>
      <c r="H343" s="247">
        <v>4</v>
      </c>
      <c r="I343" s="248"/>
      <c r="J343" s="249">
        <f>ROUND(I343*H343,2)</f>
        <v>0</v>
      </c>
      <c r="K343" s="245" t="s">
        <v>151</v>
      </c>
      <c r="L343" s="250"/>
      <c r="M343" s="251" t="s">
        <v>19</v>
      </c>
      <c r="N343" s="252" t="s">
        <v>42</v>
      </c>
      <c r="O343" s="85"/>
      <c r="P343" s="222">
        <f>O343*H343</f>
        <v>0</v>
      </c>
      <c r="Q343" s="222">
        <v>0.00016000000000000001</v>
      </c>
      <c r="R343" s="222">
        <f>Q343*H343</f>
        <v>0.00064000000000000005</v>
      </c>
      <c r="S343" s="222">
        <v>0</v>
      </c>
      <c r="T343" s="223">
        <f>S343*H343</f>
        <v>0</v>
      </c>
      <c r="U343" s="39"/>
      <c r="V343" s="39"/>
      <c r="W343" s="39"/>
      <c r="X343" s="39"/>
      <c r="Y343" s="39"/>
      <c r="Z343" s="39"/>
      <c r="AA343" s="39"/>
      <c r="AB343" s="39"/>
      <c r="AC343" s="39"/>
      <c r="AD343" s="39"/>
      <c r="AE343" s="39"/>
      <c r="AR343" s="224" t="s">
        <v>541</v>
      </c>
      <c r="AT343" s="224" t="s">
        <v>190</v>
      </c>
      <c r="AU343" s="224" t="s">
        <v>81</v>
      </c>
      <c r="AY343" s="18" t="s">
        <v>144</v>
      </c>
      <c r="BE343" s="225">
        <f>IF(N343="základní",J343,0)</f>
        <v>0</v>
      </c>
      <c r="BF343" s="225">
        <f>IF(N343="snížená",J343,0)</f>
        <v>0</v>
      </c>
      <c r="BG343" s="225">
        <f>IF(N343="zákl. přenesená",J343,0)</f>
        <v>0</v>
      </c>
      <c r="BH343" s="225">
        <f>IF(N343="sníž. přenesená",J343,0)</f>
        <v>0</v>
      </c>
      <c r="BI343" s="225">
        <f>IF(N343="nulová",J343,0)</f>
        <v>0</v>
      </c>
      <c r="BJ343" s="18" t="s">
        <v>79</v>
      </c>
      <c r="BK343" s="225">
        <f>ROUND(I343*H343,2)</f>
        <v>0</v>
      </c>
      <c r="BL343" s="18" t="s">
        <v>542</v>
      </c>
      <c r="BM343" s="224" t="s">
        <v>579</v>
      </c>
    </row>
    <row r="344" s="2" customFormat="1">
      <c r="A344" s="39"/>
      <c r="B344" s="40"/>
      <c r="C344" s="41"/>
      <c r="D344" s="226" t="s">
        <v>154</v>
      </c>
      <c r="E344" s="41"/>
      <c r="F344" s="227" t="s">
        <v>578</v>
      </c>
      <c r="G344" s="41"/>
      <c r="H344" s="41"/>
      <c r="I344" s="228"/>
      <c r="J344" s="41"/>
      <c r="K344" s="41"/>
      <c r="L344" s="45"/>
      <c r="M344" s="229"/>
      <c r="N344" s="230"/>
      <c r="O344" s="85"/>
      <c r="P344" s="85"/>
      <c r="Q344" s="85"/>
      <c r="R344" s="85"/>
      <c r="S344" s="85"/>
      <c r="T344" s="86"/>
      <c r="U344" s="39"/>
      <c r="V344" s="39"/>
      <c r="W344" s="39"/>
      <c r="X344" s="39"/>
      <c r="Y344" s="39"/>
      <c r="Z344" s="39"/>
      <c r="AA344" s="39"/>
      <c r="AB344" s="39"/>
      <c r="AC344" s="39"/>
      <c r="AD344" s="39"/>
      <c r="AE344" s="39"/>
      <c r="AT344" s="18" t="s">
        <v>154</v>
      </c>
      <c r="AU344" s="18" t="s">
        <v>81</v>
      </c>
    </row>
    <row r="345" s="2" customFormat="1" ht="16.5" customHeight="1">
      <c r="A345" s="39"/>
      <c r="B345" s="40"/>
      <c r="C345" s="243" t="s">
        <v>580</v>
      </c>
      <c r="D345" s="243" t="s">
        <v>190</v>
      </c>
      <c r="E345" s="244" t="s">
        <v>581</v>
      </c>
      <c r="F345" s="245" t="s">
        <v>582</v>
      </c>
      <c r="G345" s="246" t="s">
        <v>193</v>
      </c>
      <c r="H345" s="247">
        <v>14</v>
      </c>
      <c r="I345" s="248"/>
      <c r="J345" s="249">
        <f>ROUND(I345*H345,2)</f>
        <v>0</v>
      </c>
      <c r="K345" s="245" t="s">
        <v>151</v>
      </c>
      <c r="L345" s="250"/>
      <c r="M345" s="251" t="s">
        <v>19</v>
      </c>
      <c r="N345" s="252" t="s">
        <v>42</v>
      </c>
      <c r="O345" s="85"/>
      <c r="P345" s="222">
        <f>O345*H345</f>
        <v>0</v>
      </c>
      <c r="Q345" s="222">
        <v>0.00012</v>
      </c>
      <c r="R345" s="222">
        <f>Q345*H345</f>
        <v>0.0016800000000000001</v>
      </c>
      <c r="S345" s="222">
        <v>0</v>
      </c>
      <c r="T345" s="223">
        <f>S345*H345</f>
        <v>0</v>
      </c>
      <c r="U345" s="39"/>
      <c r="V345" s="39"/>
      <c r="W345" s="39"/>
      <c r="X345" s="39"/>
      <c r="Y345" s="39"/>
      <c r="Z345" s="39"/>
      <c r="AA345" s="39"/>
      <c r="AB345" s="39"/>
      <c r="AC345" s="39"/>
      <c r="AD345" s="39"/>
      <c r="AE345" s="39"/>
      <c r="AR345" s="224" t="s">
        <v>351</v>
      </c>
      <c r="AT345" s="224" t="s">
        <v>190</v>
      </c>
      <c r="AU345" s="224" t="s">
        <v>81</v>
      </c>
      <c r="AY345" s="18" t="s">
        <v>144</v>
      </c>
      <c r="BE345" s="225">
        <f>IF(N345="základní",J345,0)</f>
        <v>0</v>
      </c>
      <c r="BF345" s="225">
        <f>IF(N345="snížená",J345,0)</f>
        <v>0</v>
      </c>
      <c r="BG345" s="225">
        <f>IF(N345="zákl. přenesená",J345,0)</f>
        <v>0</v>
      </c>
      <c r="BH345" s="225">
        <f>IF(N345="sníž. přenesená",J345,0)</f>
        <v>0</v>
      </c>
      <c r="BI345" s="225">
        <f>IF(N345="nulová",J345,0)</f>
        <v>0</v>
      </c>
      <c r="BJ345" s="18" t="s">
        <v>79</v>
      </c>
      <c r="BK345" s="225">
        <f>ROUND(I345*H345,2)</f>
        <v>0</v>
      </c>
      <c r="BL345" s="18" t="s">
        <v>256</v>
      </c>
      <c r="BM345" s="224" t="s">
        <v>583</v>
      </c>
    </row>
    <row r="346" s="2" customFormat="1">
      <c r="A346" s="39"/>
      <c r="B346" s="40"/>
      <c r="C346" s="41"/>
      <c r="D346" s="226" t="s">
        <v>154</v>
      </c>
      <c r="E346" s="41"/>
      <c r="F346" s="227" t="s">
        <v>582</v>
      </c>
      <c r="G346" s="41"/>
      <c r="H346" s="41"/>
      <c r="I346" s="228"/>
      <c r="J346" s="41"/>
      <c r="K346" s="41"/>
      <c r="L346" s="45"/>
      <c r="M346" s="229"/>
      <c r="N346" s="230"/>
      <c r="O346" s="85"/>
      <c r="P346" s="85"/>
      <c r="Q346" s="85"/>
      <c r="R346" s="85"/>
      <c r="S346" s="85"/>
      <c r="T346" s="86"/>
      <c r="U346" s="39"/>
      <c r="V346" s="39"/>
      <c r="W346" s="39"/>
      <c r="X346" s="39"/>
      <c r="Y346" s="39"/>
      <c r="Z346" s="39"/>
      <c r="AA346" s="39"/>
      <c r="AB346" s="39"/>
      <c r="AC346" s="39"/>
      <c r="AD346" s="39"/>
      <c r="AE346" s="39"/>
      <c r="AT346" s="18" t="s">
        <v>154</v>
      </c>
      <c r="AU346" s="18" t="s">
        <v>81</v>
      </c>
    </row>
    <row r="347" s="2" customFormat="1" ht="16.5" customHeight="1">
      <c r="A347" s="39"/>
      <c r="B347" s="40"/>
      <c r="C347" s="243" t="s">
        <v>584</v>
      </c>
      <c r="D347" s="243" t="s">
        <v>190</v>
      </c>
      <c r="E347" s="244" t="s">
        <v>585</v>
      </c>
      <c r="F347" s="245" t="s">
        <v>586</v>
      </c>
      <c r="G347" s="246" t="s">
        <v>193</v>
      </c>
      <c r="H347" s="247">
        <v>8</v>
      </c>
      <c r="I347" s="248"/>
      <c r="J347" s="249">
        <f>ROUND(I347*H347,2)</f>
        <v>0</v>
      </c>
      <c r="K347" s="245" t="s">
        <v>151</v>
      </c>
      <c r="L347" s="250"/>
      <c r="M347" s="251" t="s">
        <v>19</v>
      </c>
      <c r="N347" s="252" t="s">
        <v>42</v>
      </c>
      <c r="O347" s="85"/>
      <c r="P347" s="222">
        <f>O347*H347</f>
        <v>0</v>
      </c>
      <c r="Q347" s="222">
        <v>0.00016000000000000001</v>
      </c>
      <c r="R347" s="222">
        <f>Q347*H347</f>
        <v>0.0012800000000000001</v>
      </c>
      <c r="S347" s="222">
        <v>0</v>
      </c>
      <c r="T347" s="223">
        <f>S347*H347</f>
        <v>0</v>
      </c>
      <c r="U347" s="39"/>
      <c r="V347" s="39"/>
      <c r="W347" s="39"/>
      <c r="X347" s="39"/>
      <c r="Y347" s="39"/>
      <c r="Z347" s="39"/>
      <c r="AA347" s="39"/>
      <c r="AB347" s="39"/>
      <c r="AC347" s="39"/>
      <c r="AD347" s="39"/>
      <c r="AE347" s="39"/>
      <c r="AR347" s="224" t="s">
        <v>541</v>
      </c>
      <c r="AT347" s="224" t="s">
        <v>190</v>
      </c>
      <c r="AU347" s="224" t="s">
        <v>81</v>
      </c>
      <c r="AY347" s="18" t="s">
        <v>144</v>
      </c>
      <c r="BE347" s="225">
        <f>IF(N347="základní",J347,0)</f>
        <v>0</v>
      </c>
      <c r="BF347" s="225">
        <f>IF(N347="snížená",J347,0)</f>
        <v>0</v>
      </c>
      <c r="BG347" s="225">
        <f>IF(N347="zákl. přenesená",J347,0)</f>
        <v>0</v>
      </c>
      <c r="BH347" s="225">
        <f>IF(N347="sníž. přenesená",J347,0)</f>
        <v>0</v>
      </c>
      <c r="BI347" s="225">
        <f>IF(N347="nulová",J347,0)</f>
        <v>0</v>
      </c>
      <c r="BJ347" s="18" t="s">
        <v>79</v>
      </c>
      <c r="BK347" s="225">
        <f>ROUND(I347*H347,2)</f>
        <v>0</v>
      </c>
      <c r="BL347" s="18" t="s">
        <v>542</v>
      </c>
      <c r="BM347" s="224" t="s">
        <v>587</v>
      </c>
    </row>
    <row r="348" s="2" customFormat="1">
      <c r="A348" s="39"/>
      <c r="B348" s="40"/>
      <c r="C348" s="41"/>
      <c r="D348" s="226" t="s">
        <v>154</v>
      </c>
      <c r="E348" s="41"/>
      <c r="F348" s="227" t="s">
        <v>586</v>
      </c>
      <c r="G348" s="41"/>
      <c r="H348" s="41"/>
      <c r="I348" s="228"/>
      <c r="J348" s="41"/>
      <c r="K348" s="41"/>
      <c r="L348" s="45"/>
      <c r="M348" s="229"/>
      <c r="N348" s="230"/>
      <c r="O348" s="85"/>
      <c r="P348" s="85"/>
      <c r="Q348" s="85"/>
      <c r="R348" s="85"/>
      <c r="S348" s="85"/>
      <c r="T348" s="86"/>
      <c r="U348" s="39"/>
      <c r="V348" s="39"/>
      <c r="W348" s="39"/>
      <c r="X348" s="39"/>
      <c r="Y348" s="39"/>
      <c r="Z348" s="39"/>
      <c r="AA348" s="39"/>
      <c r="AB348" s="39"/>
      <c r="AC348" s="39"/>
      <c r="AD348" s="39"/>
      <c r="AE348" s="39"/>
      <c r="AT348" s="18" t="s">
        <v>154</v>
      </c>
      <c r="AU348" s="18" t="s">
        <v>81</v>
      </c>
    </row>
    <row r="349" s="2" customFormat="1" ht="16.5" customHeight="1">
      <c r="A349" s="39"/>
      <c r="B349" s="40"/>
      <c r="C349" s="213" t="s">
        <v>588</v>
      </c>
      <c r="D349" s="213" t="s">
        <v>147</v>
      </c>
      <c r="E349" s="214" t="s">
        <v>589</v>
      </c>
      <c r="F349" s="215" t="s">
        <v>590</v>
      </c>
      <c r="G349" s="216" t="s">
        <v>248</v>
      </c>
      <c r="H349" s="217">
        <v>1</v>
      </c>
      <c r="I349" s="218"/>
      <c r="J349" s="219">
        <f>ROUND(I349*H349,2)</f>
        <v>0</v>
      </c>
      <c r="K349" s="215" t="s">
        <v>19</v>
      </c>
      <c r="L349" s="45"/>
      <c r="M349" s="220" t="s">
        <v>19</v>
      </c>
      <c r="N349" s="221" t="s">
        <v>42</v>
      </c>
      <c r="O349" s="85"/>
      <c r="P349" s="222">
        <f>O349*H349</f>
        <v>0</v>
      </c>
      <c r="Q349" s="222">
        <v>0</v>
      </c>
      <c r="R349" s="222">
        <f>Q349*H349</f>
        <v>0</v>
      </c>
      <c r="S349" s="222">
        <v>0</v>
      </c>
      <c r="T349" s="223">
        <f>S349*H349</f>
        <v>0</v>
      </c>
      <c r="U349" s="39"/>
      <c r="V349" s="39"/>
      <c r="W349" s="39"/>
      <c r="X349" s="39"/>
      <c r="Y349" s="39"/>
      <c r="Z349" s="39"/>
      <c r="AA349" s="39"/>
      <c r="AB349" s="39"/>
      <c r="AC349" s="39"/>
      <c r="AD349" s="39"/>
      <c r="AE349" s="39"/>
      <c r="AR349" s="224" t="s">
        <v>542</v>
      </c>
      <c r="AT349" s="224" t="s">
        <v>147</v>
      </c>
      <c r="AU349" s="224" t="s">
        <v>81</v>
      </c>
      <c r="AY349" s="18" t="s">
        <v>144</v>
      </c>
      <c r="BE349" s="225">
        <f>IF(N349="základní",J349,0)</f>
        <v>0</v>
      </c>
      <c r="BF349" s="225">
        <f>IF(N349="snížená",J349,0)</f>
        <v>0</v>
      </c>
      <c r="BG349" s="225">
        <f>IF(N349="zákl. přenesená",J349,0)</f>
        <v>0</v>
      </c>
      <c r="BH349" s="225">
        <f>IF(N349="sníž. přenesená",J349,0)</f>
        <v>0</v>
      </c>
      <c r="BI349" s="225">
        <f>IF(N349="nulová",J349,0)</f>
        <v>0</v>
      </c>
      <c r="BJ349" s="18" t="s">
        <v>79</v>
      </c>
      <c r="BK349" s="225">
        <f>ROUND(I349*H349,2)</f>
        <v>0</v>
      </c>
      <c r="BL349" s="18" t="s">
        <v>542</v>
      </c>
      <c r="BM349" s="224" t="s">
        <v>591</v>
      </c>
    </row>
    <row r="350" s="2" customFormat="1">
      <c r="A350" s="39"/>
      <c r="B350" s="40"/>
      <c r="C350" s="41"/>
      <c r="D350" s="226" t="s">
        <v>154</v>
      </c>
      <c r="E350" s="41"/>
      <c r="F350" s="227" t="s">
        <v>590</v>
      </c>
      <c r="G350" s="41"/>
      <c r="H350" s="41"/>
      <c r="I350" s="228"/>
      <c r="J350" s="41"/>
      <c r="K350" s="41"/>
      <c r="L350" s="45"/>
      <c r="M350" s="229"/>
      <c r="N350" s="230"/>
      <c r="O350" s="85"/>
      <c r="P350" s="85"/>
      <c r="Q350" s="85"/>
      <c r="R350" s="85"/>
      <c r="S350" s="85"/>
      <c r="T350" s="86"/>
      <c r="U350" s="39"/>
      <c r="V350" s="39"/>
      <c r="W350" s="39"/>
      <c r="X350" s="39"/>
      <c r="Y350" s="39"/>
      <c r="Z350" s="39"/>
      <c r="AA350" s="39"/>
      <c r="AB350" s="39"/>
      <c r="AC350" s="39"/>
      <c r="AD350" s="39"/>
      <c r="AE350" s="39"/>
      <c r="AT350" s="18" t="s">
        <v>154</v>
      </c>
      <c r="AU350" s="18" t="s">
        <v>81</v>
      </c>
    </row>
    <row r="351" s="2" customFormat="1" ht="21.75" customHeight="1">
      <c r="A351" s="39"/>
      <c r="B351" s="40"/>
      <c r="C351" s="213" t="s">
        <v>592</v>
      </c>
      <c r="D351" s="213" t="s">
        <v>147</v>
      </c>
      <c r="E351" s="214" t="s">
        <v>593</v>
      </c>
      <c r="F351" s="215" t="s">
        <v>594</v>
      </c>
      <c r="G351" s="216" t="s">
        <v>305</v>
      </c>
      <c r="H351" s="217">
        <v>65</v>
      </c>
      <c r="I351" s="218"/>
      <c r="J351" s="219">
        <f>ROUND(I351*H351,2)</f>
        <v>0</v>
      </c>
      <c r="K351" s="215" t="s">
        <v>19</v>
      </c>
      <c r="L351" s="45"/>
      <c r="M351" s="220" t="s">
        <v>19</v>
      </c>
      <c r="N351" s="221" t="s">
        <v>42</v>
      </c>
      <c r="O351" s="85"/>
      <c r="P351" s="222">
        <f>O351*H351</f>
        <v>0</v>
      </c>
      <c r="Q351" s="222">
        <v>0</v>
      </c>
      <c r="R351" s="222">
        <f>Q351*H351</f>
        <v>0</v>
      </c>
      <c r="S351" s="222">
        <v>0</v>
      </c>
      <c r="T351" s="223">
        <f>S351*H351</f>
        <v>0</v>
      </c>
      <c r="U351" s="39"/>
      <c r="V351" s="39"/>
      <c r="W351" s="39"/>
      <c r="X351" s="39"/>
      <c r="Y351" s="39"/>
      <c r="Z351" s="39"/>
      <c r="AA351" s="39"/>
      <c r="AB351" s="39"/>
      <c r="AC351" s="39"/>
      <c r="AD351" s="39"/>
      <c r="AE351" s="39"/>
      <c r="AR351" s="224" t="s">
        <v>542</v>
      </c>
      <c r="AT351" s="224" t="s">
        <v>147</v>
      </c>
      <c r="AU351" s="224" t="s">
        <v>81</v>
      </c>
      <c r="AY351" s="18" t="s">
        <v>144</v>
      </c>
      <c r="BE351" s="225">
        <f>IF(N351="základní",J351,0)</f>
        <v>0</v>
      </c>
      <c r="BF351" s="225">
        <f>IF(N351="snížená",J351,0)</f>
        <v>0</v>
      </c>
      <c r="BG351" s="225">
        <f>IF(N351="zákl. přenesená",J351,0)</f>
        <v>0</v>
      </c>
      <c r="BH351" s="225">
        <f>IF(N351="sníž. přenesená",J351,0)</f>
        <v>0</v>
      </c>
      <c r="BI351" s="225">
        <f>IF(N351="nulová",J351,0)</f>
        <v>0</v>
      </c>
      <c r="BJ351" s="18" t="s">
        <v>79</v>
      </c>
      <c r="BK351" s="225">
        <f>ROUND(I351*H351,2)</f>
        <v>0</v>
      </c>
      <c r="BL351" s="18" t="s">
        <v>542</v>
      </c>
      <c r="BM351" s="224" t="s">
        <v>595</v>
      </c>
    </row>
    <row r="352" s="2" customFormat="1">
      <c r="A352" s="39"/>
      <c r="B352" s="40"/>
      <c r="C352" s="41"/>
      <c r="D352" s="226" t="s">
        <v>154</v>
      </c>
      <c r="E352" s="41"/>
      <c r="F352" s="227" t="s">
        <v>594</v>
      </c>
      <c r="G352" s="41"/>
      <c r="H352" s="41"/>
      <c r="I352" s="228"/>
      <c r="J352" s="41"/>
      <c r="K352" s="41"/>
      <c r="L352" s="45"/>
      <c r="M352" s="229"/>
      <c r="N352" s="230"/>
      <c r="O352" s="85"/>
      <c r="P352" s="85"/>
      <c r="Q352" s="85"/>
      <c r="R352" s="85"/>
      <c r="S352" s="85"/>
      <c r="T352" s="86"/>
      <c r="U352" s="39"/>
      <c r="V352" s="39"/>
      <c r="W352" s="39"/>
      <c r="X352" s="39"/>
      <c r="Y352" s="39"/>
      <c r="Z352" s="39"/>
      <c r="AA352" s="39"/>
      <c r="AB352" s="39"/>
      <c r="AC352" s="39"/>
      <c r="AD352" s="39"/>
      <c r="AE352" s="39"/>
      <c r="AT352" s="18" t="s">
        <v>154</v>
      </c>
      <c r="AU352" s="18" t="s">
        <v>81</v>
      </c>
    </row>
    <row r="353" s="12" customFormat="1" ht="22.8" customHeight="1">
      <c r="A353" s="12"/>
      <c r="B353" s="197"/>
      <c r="C353" s="198"/>
      <c r="D353" s="199" t="s">
        <v>70</v>
      </c>
      <c r="E353" s="211" t="s">
        <v>596</v>
      </c>
      <c r="F353" s="211" t="s">
        <v>597</v>
      </c>
      <c r="G353" s="198"/>
      <c r="H353" s="198"/>
      <c r="I353" s="201"/>
      <c r="J353" s="212">
        <f>BK353</f>
        <v>0</v>
      </c>
      <c r="K353" s="198"/>
      <c r="L353" s="203"/>
      <c r="M353" s="204"/>
      <c r="N353" s="205"/>
      <c r="O353" s="205"/>
      <c r="P353" s="206">
        <f>SUM(P354:P460)</f>
        <v>0</v>
      </c>
      <c r="Q353" s="205"/>
      <c r="R353" s="206">
        <f>SUM(R354:R460)</f>
        <v>10.209249520000002</v>
      </c>
      <c r="S353" s="205"/>
      <c r="T353" s="207">
        <f>SUM(T354:T460)</f>
        <v>5.7854050000000008</v>
      </c>
      <c r="U353" s="12"/>
      <c r="V353" s="12"/>
      <c r="W353" s="12"/>
      <c r="X353" s="12"/>
      <c r="Y353" s="12"/>
      <c r="Z353" s="12"/>
      <c r="AA353" s="12"/>
      <c r="AB353" s="12"/>
      <c r="AC353" s="12"/>
      <c r="AD353" s="12"/>
      <c r="AE353" s="12"/>
      <c r="AR353" s="208" t="s">
        <v>81</v>
      </c>
      <c r="AT353" s="209" t="s">
        <v>70</v>
      </c>
      <c r="AU353" s="209" t="s">
        <v>79</v>
      </c>
      <c r="AY353" s="208" t="s">
        <v>144</v>
      </c>
      <c r="BK353" s="210">
        <f>SUM(BK354:BK460)</f>
        <v>0</v>
      </c>
    </row>
    <row r="354" s="2" customFormat="1">
      <c r="A354" s="39"/>
      <c r="B354" s="40"/>
      <c r="C354" s="213" t="s">
        <v>598</v>
      </c>
      <c r="D354" s="213" t="s">
        <v>147</v>
      </c>
      <c r="E354" s="214" t="s">
        <v>599</v>
      </c>
      <c r="F354" s="215" t="s">
        <v>600</v>
      </c>
      <c r="G354" s="216" t="s">
        <v>305</v>
      </c>
      <c r="H354" s="217">
        <v>311.98599999999999</v>
      </c>
      <c r="I354" s="218"/>
      <c r="J354" s="219">
        <f>ROUND(I354*H354,2)</f>
        <v>0</v>
      </c>
      <c r="K354" s="215" t="s">
        <v>151</v>
      </c>
      <c r="L354" s="45"/>
      <c r="M354" s="220" t="s">
        <v>19</v>
      </c>
      <c r="N354" s="221" t="s">
        <v>42</v>
      </c>
      <c r="O354" s="85"/>
      <c r="P354" s="222">
        <f>O354*H354</f>
        <v>0</v>
      </c>
      <c r="Q354" s="222">
        <v>0</v>
      </c>
      <c r="R354" s="222">
        <f>Q354*H354</f>
        <v>0</v>
      </c>
      <c r="S354" s="222">
        <v>0</v>
      </c>
      <c r="T354" s="223">
        <f>S354*H354</f>
        <v>0</v>
      </c>
      <c r="U354" s="39"/>
      <c r="V354" s="39"/>
      <c r="W354" s="39"/>
      <c r="X354" s="39"/>
      <c r="Y354" s="39"/>
      <c r="Z354" s="39"/>
      <c r="AA354" s="39"/>
      <c r="AB354" s="39"/>
      <c r="AC354" s="39"/>
      <c r="AD354" s="39"/>
      <c r="AE354" s="39"/>
      <c r="AR354" s="224" t="s">
        <v>256</v>
      </c>
      <c r="AT354" s="224" t="s">
        <v>147</v>
      </c>
      <c r="AU354" s="224" t="s">
        <v>81</v>
      </c>
      <c r="AY354" s="18" t="s">
        <v>144</v>
      </c>
      <c r="BE354" s="225">
        <f>IF(N354="základní",J354,0)</f>
        <v>0</v>
      </c>
      <c r="BF354" s="225">
        <f>IF(N354="snížená",J354,0)</f>
        <v>0</v>
      </c>
      <c r="BG354" s="225">
        <f>IF(N354="zákl. přenesená",J354,0)</f>
        <v>0</v>
      </c>
      <c r="BH354" s="225">
        <f>IF(N354="sníž. přenesená",J354,0)</f>
        <v>0</v>
      </c>
      <c r="BI354" s="225">
        <f>IF(N354="nulová",J354,0)</f>
        <v>0</v>
      </c>
      <c r="BJ354" s="18" t="s">
        <v>79</v>
      </c>
      <c r="BK354" s="225">
        <f>ROUND(I354*H354,2)</f>
        <v>0</v>
      </c>
      <c r="BL354" s="18" t="s">
        <v>256</v>
      </c>
      <c r="BM354" s="224" t="s">
        <v>601</v>
      </c>
    </row>
    <row r="355" s="2" customFormat="1">
      <c r="A355" s="39"/>
      <c r="B355" s="40"/>
      <c r="C355" s="41"/>
      <c r="D355" s="226" t="s">
        <v>154</v>
      </c>
      <c r="E355" s="41"/>
      <c r="F355" s="227" t="s">
        <v>602</v>
      </c>
      <c r="G355" s="41"/>
      <c r="H355" s="41"/>
      <c r="I355" s="228"/>
      <c r="J355" s="41"/>
      <c r="K355" s="41"/>
      <c r="L355" s="45"/>
      <c r="M355" s="229"/>
      <c r="N355" s="230"/>
      <c r="O355" s="85"/>
      <c r="P355" s="85"/>
      <c r="Q355" s="85"/>
      <c r="R355" s="85"/>
      <c r="S355" s="85"/>
      <c r="T355" s="86"/>
      <c r="U355" s="39"/>
      <c r="V355" s="39"/>
      <c r="W355" s="39"/>
      <c r="X355" s="39"/>
      <c r="Y355" s="39"/>
      <c r="Z355" s="39"/>
      <c r="AA355" s="39"/>
      <c r="AB355" s="39"/>
      <c r="AC355" s="39"/>
      <c r="AD355" s="39"/>
      <c r="AE355" s="39"/>
      <c r="AT355" s="18" t="s">
        <v>154</v>
      </c>
      <c r="AU355" s="18" t="s">
        <v>81</v>
      </c>
    </row>
    <row r="356" s="2" customFormat="1">
      <c r="A356" s="39"/>
      <c r="B356" s="40"/>
      <c r="C356" s="41"/>
      <c r="D356" s="226" t="s">
        <v>156</v>
      </c>
      <c r="E356" s="41"/>
      <c r="F356" s="231" t="s">
        <v>603</v>
      </c>
      <c r="G356" s="41"/>
      <c r="H356" s="41"/>
      <c r="I356" s="228"/>
      <c r="J356" s="41"/>
      <c r="K356" s="41"/>
      <c r="L356" s="45"/>
      <c r="M356" s="229"/>
      <c r="N356" s="230"/>
      <c r="O356" s="85"/>
      <c r="P356" s="85"/>
      <c r="Q356" s="85"/>
      <c r="R356" s="85"/>
      <c r="S356" s="85"/>
      <c r="T356" s="86"/>
      <c r="U356" s="39"/>
      <c r="V356" s="39"/>
      <c r="W356" s="39"/>
      <c r="X356" s="39"/>
      <c r="Y356" s="39"/>
      <c r="Z356" s="39"/>
      <c r="AA356" s="39"/>
      <c r="AB356" s="39"/>
      <c r="AC356" s="39"/>
      <c r="AD356" s="39"/>
      <c r="AE356" s="39"/>
      <c r="AT356" s="18" t="s">
        <v>156</v>
      </c>
      <c r="AU356" s="18" t="s">
        <v>81</v>
      </c>
    </row>
    <row r="357" s="13" customFormat="1">
      <c r="A357" s="13"/>
      <c r="B357" s="232"/>
      <c r="C357" s="233"/>
      <c r="D357" s="226" t="s">
        <v>158</v>
      </c>
      <c r="E357" s="233"/>
      <c r="F357" s="235" t="s">
        <v>604</v>
      </c>
      <c r="G357" s="233"/>
      <c r="H357" s="236">
        <v>311.98599999999999</v>
      </c>
      <c r="I357" s="237"/>
      <c r="J357" s="233"/>
      <c r="K357" s="233"/>
      <c r="L357" s="238"/>
      <c r="M357" s="239"/>
      <c r="N357" s="240"/>
      <c r="O357" s="240"/>
      <c r="P357" s="240"/>
      <c r="Q357" s="240"/>
      <c r="R357" s="240"/>
      <c r="S357" s="240"/>
      <c r="T357" s="241"/>
      <c r="U357" s="13"/>
      <c r="V357" s="13"/>
      <c r="W357" s="13"/>
      <c r="X357" s="13"/>
      <c r="Y357" s="13"/>
      <c r="Z357" s="13"/>
      <c r="AA357" s="13"/>
      <c r="AB357" s="13"/>
      <c r="AC357" s="13"/>
      <c r="AD357" s="13"/>
      <c r="AE357" s="13"/>
      <c r="AT357" s="242" t="s">
        <v>158</v>
      </c>
      <c r="AU357" s="242" t="s">
        <v>81</v>
      </c>
      <c r="AV357" s="13" t="s">
        <v>81</v>
      </c>
      <c r="AW357" s="13" t="s">
        <v>4</v>
      </c>
      <c r="AX357" s="13" t="s">
        <v>79</v>
      </c>
      <c r="AY357" s="242" t="s">
        <v>144</v>
      </c>
    </row>
    <row r="358" s="2" customFormat="1">
      <c r="A358" s="39"/>
      <c r="B358" s="40"/>
      <c r="C358" s="213" t="s">
        <v>605</v>
      </c>
      <c r="D358" s="213" t="s">
        <v>147</v>
      </c>
      <c r="E358" s="214" t="s">
        <v>606</v>
      </c>
      <c r="F358" s="215" t="s">
        <v>607</v>
      </c>
      <c r="G358" s="216" t="s">
        <v>305</v>
      </c>
      <c r="H358" s="217">
        <v>44</v>
      </c>
      <c r="I358" s="218"/>
      <c r="J358" s="219">
        <f>ROUND(I358*H358,2)</f>
        <v>0</v>
      </c>
      <c r="K358" s="215" t="s">
        <v>151</v>
      </c>
      <c r="L358" s="45"/>
      <c r="M358" s="220" t="s">
        <v>19</v>
      </c>
      <c r="N358" s="221" t="s">
        <v>42</v>
      </c>
      <c r="O358" s="85"/>
      <c r="P358" s="222">
        <f>O358*H358</f>
        <v>0</v>
      </c>
      <c r="Q358" s="222">
        <v>0</v>
      </c>
      <c r="R358" s="222">
        <f>Q358*H358</f>
        <v>0</v>
      </c>
      <c r="S358" s="222">
        <v>0</v>
      </c>
      <c r="T358" s="223">
        <f>S358*H358</f>
        <v>0</v>
      </c>
      <c r="U358" s="39"/>
      <c r="V358" s="39"/>
      <c r="W358" s="39"/>
      <c r="X358" s="39"/>
      <c r="Y358" s="39"/>
      <c r="Z358" s="39"/>
      <c r="AA358" s="39"/>
      <c r="AB358" s="39"/>
      <c r="AC358" s="39"/>
      <c r="AD358" s="39"/>
      <c r="AE358" s="39"/>
      <c r="AR358" s="224" t="s">
        <v>256</v>
      </c>
      <c r="AT358" s="224" t="s">
        <v>147</v>
      </c>
      <c r="AU358" s="224" t="s">
        <v>81</v>
      </c>
      <c r="AY358" s="18" t="s">
        <v>144</v>
      </c>
      <c r="BE358" s="225">
        <f>IF(N358="základní",J358,0)</f>
        <v>0</v>
      </c>
      <c r="BF358" s="225">
        <f>IF(N358="snížená",J358,0)</f>
        <v>0</v>
      </c>
      <c r="BG358" s="225">
        <f>IF(N358="zákl. přenesená",J358,0)</f>
        <v>0</v>
      </c>
      <c r="BH358" s="225">
        <f>IF(N358="sníž. přenesená",J358,0)</f>
        <v>0</v>
      </c>
      <c r="BI358" s="225">
        <f>IF(N358="nulová",J358,0)</f>
        <v>0</v>
      </c>
      <c r="BJ358" s="18" t="s">
        <v>79</v>
      </c>
      <c r="BK358" s="225">
        <f>ROUND(I358*H358,2)</f>
        <v>0</v>
      </c>
      <c r="BL358" s="18" t="s">
        <v>256</v>
      </c>
      <c r="BM358" s="224" t="s">
        <v>608</v>
      </c>
    </row>
    <row r="359" s="2" customFormat="1">
      <c r="A359" s="39"/>
      <c r="B359" s="40"/>
      <c r="C359" s="41"/>
      <c r="D359" s="226" t="s">
        <v>154</v>
      </c>
      <c r="E359" s="41"/>
      <c r="F359" s="227" t="s">
        <v>609</v>
      </c>
      <c r="G359" s="41"/>
      <c r="H359" s="41"/>
      <c r="I359" s="228"/>
      <c r="J359" s="41"/>
      <c r="K359" s="41"/>
      <c r="L359" s="45"/>
      <c r="M359" s="229"/>
      <c r="N359" s="230"/>
      <c r="O359" s="85"/>
      <c r="P359" s="85"/>
      <c r="Q359" s="85"/>
      <c r="R359" s="85"/>
      <c r="S359" s="85"/>
      <c r="T359" s="86"/>
      <c r="U359" s="39"/>
      <c r="V359" s="39"/>
      <c r="W359" s="39"/>
      <c r="X359" s="39"/>
      <c r="Y359" s="39"/>
      <c r="Z359" s="39"/>
      <c r="AA359" s="39"/>
      <c r="AB359" s="39"/>
      <c r="AC359" s="39"/>
      <c r="AD359" s="39"/>
      <c r="AE359" s="39"/>
      <c r="AT359" s="18" t="s">
        <v>154</v>
      </c>
      <c r="AU359" s="18" t="s">
        <v>81</v>
      </c>
    </row>
    <row r="360" s="2" customFormat="1">
      <c r="A360" s="39"/>
      <c r="B360" s="40"/>
      <c r="C360" s="41"/>
      <c r="D360" s="226" t="s">
        <v>156</v>
      </c>
      <c r="E360" s="41"/>
      <c r="F360" s="231" t="s">
        <v>603</v>
      </c>
      <c r="G360" s="41"/>
      <c r="H360" s="41"/>
      <c r="I360" s="228"/>
      <c r="J360" s="41"/>
      <c r="K360" s="41"/>
      <c r="L360" s="45"/>
      <c r="M360" s="229"/>
      <c r="N360" s="230"/>
      <c r="O360" s="85"/>
      <c r="P360" s="85"/>
      <c r="Q360" s="85"/>
      <c r="R360" s="85"/>
      <c r="S360" s="85"/>
      <c r="T360" s="86"/>
      <c r="U360" s="39"/>
      <c r="V360" s="39"/>
      <c r="W360" s="39"/>
      <c r="X360" s="39"/>
      <c r="Y360" s="39"/>
      <c r="Z360" s="39"/>
      <c r="AA360" s="39"/>
      <c r="AB360" s="39"/>
      <c r="AC360" s="39"/>
      <c r="AD360" s="39"/>
      <c r="AE360" s="39"/>
      <c r="AT360" s="18" t="s">
        <v>156</v>
      </c>
      <c r="AU360" s="18" t="s">
        <v>81</v>
      </c>
    </row>
    <row r="361" s="13" customFormat="1">
      <c r="A361" s="13"/>
      <c r="B361" s="232"/>
      <c r="C361" s="233"/>
      <c r="D361" s="226" t="s">
        <v>158</v>
      </c>
      <c r="E361" s="233"/>
      <c r="F361" s="235" t="s">
        <v>610</v>
      </c>
      <c r="G361" s="233"/>
      <c r="H361" s="236">
        <v>44</v>
      </c>
      <c r="I361" s="237"/>
      <c r="J361" s="233"/>
      <c r="K361" s="233"/>
      <c r="L361" s="238"/>
      <c r="M361" s="239"/>
      <c r="N361" s="240"/>
      <c r="O361" s="240"/>
      <c r="P361" s="240"/>
      <c r="Q361" s="240"/>
      <c r="R361" s="240"/>
      <c r="S361" s="240"/>
      <c r="T361" s="241"/>
      <c r="U361" s="13"/>
      <c r="V361" s="13"/>
      <c r="W361" s="13"/>
      <c r="X361" s="13"/>
      <c r="Y361" s="13"/>
      <c r="Z361" s="13"/>
      <c r="AA361" s="13"/>
      <c r="AB361" s="13"/>
      <c r="AC361" s="13"/>
      <c r="AD361" s="13"/>
      <c r="AE361" s="13"/>
      <c r="AT361" s="242" t="s">
        <v>158</v>
      </c>
      <c r="AU361" s="242" t="s">
        <v>81</v>
      </c>
      <c r="AV361" s="13" t="s">
        <v>81</v>
      </c>
      <c r="AW361" s="13" t="s">
        <v>4</v>
      </c>
      <c r="AX361" s="13" t="s">
        <v>79</v>
      </c>
      <c r="AY361" s="242" t="s">
        <v>144</v>
      </c>
    </row>
    <row r="362" s="2" customFormat="1">
      <c r="A362" s="39"/>
      <c r="B362" s="40"/>
      <c r="C362" s="213" t="s">
        <v>611</v>
      </c>
      <c r="D362" s="213" t="s">
        <v>147</v>
      </c>
      <c r="E362" s="214" t="s">
        <v>612</v>
      </c>
      <c r="F362" s="215" t="s">
        <v>613</v>
      </c>
      <c r="G362" s="216" t="s">
        <v>305</v>
      </c>
      <c r="H362" s="217">
        <v>125.312</v>
      </c>
      <c r="I362" s="218"/>
      <c r="J362" s="219">
        <f>ROUND(I362*H362,2)</f>
        <v>0</v>
      </c>
      <c r="K362" s="215" t="s">
        <v>151</v>
      </c>
      <c r="L362" s="45"/>
      <c r="M362" s="220" t="s">
        <v>19</v>
      </c>
      <c r="N362" s="221" t="s">
        <v>42</v>
      </c>
      <c r="O362" s="85"/>
      <c r="P362" s="222">
        <f>O362*H362</f>
        <v>0</v>
      </c>
      <c r="Q362" s="222">
        <v>0</v>
      </c>
      <c r="R362" s="222">
        <f>Q362*H362</f>
        <v>0</v>
      </c>
      <c r="S362" s="222">
        <v>0</v>
      </c>
      <c r="T362" s="223">
        <f>S362*H362</f>
        <v>0</v>
      </c>
      <c r="U362" s="39"/>
      <c r="V362" s="39"/>
      <c r="W362" s="39"/>
      <c r="X362" s="39"/>
      <c r="Y362" s="39"/>
      <c r="Z362" s="39"/>
      <c r="AA362" s="39"/>
      <c r="AB362" s="39"/>
      <c r="AC362" s="39"/>
      <c r="AD362" s="39"/>
      <c r="AE362" s="39"/>
      <c r="AR362" s="224" t="s">
        <v>256</v>
      </c>
      <c r="AT362" s="224" t="s">
        <v>147</v>
      </c>
      <c r="AU362" s="224" t="s">
        <v>81</v>
      </c>
      <c r="AY362" s="18" t="s">
        <v>144</v>
      </c>
      <c r="BE362" s="225">
        <f>IF(N362="základní",J362,0)</f>
        <v>0</v>
      </c>
      <c r="BF362" s="225">
        <f>IF(N362="snížená",J362,0)</f>
        <v>0</v>
      </c>
      <c r="BG362" s="225">
        <f>IF(N362="zákl. přenesená",J362,0)</f>
        <v>0</v>
      </c>
      <c r="BH362" s="225">
        <f>IF(N362="sníž. přenesená",J362,0)</f>
        <v>0</v>
      </c>
      <c r="BI362" s="225">
        <f>IF(N362="nulová",J362,0)</f>
        <v>0</v>
      </c>
      <c r="BJ362" s="18" t="s">
        <v>79</v>
      </c>
      <c r="BK362" s="225">
        <f>ROUND(I362*H362,2)</f>
        <v>0</v>
      </c>
      <c r="BL362" s="18" t="s">
        <v>256</v>
      </c>
      <c r="BM362" s="224" t="s">
        <v>614</v>
      </c>
    </row>
    <row r="363" s="2" customFormat="1">
      <c r="A363" s="39"/>
      <c r="B363" s="40"/>
      <c r="C363" s="41"/>
      <c r="D363" s="226" t="s">
        <v>154</v>
      </c>
      <c r="E363" s="41"/>
      <c r="F363" s="227" t="s">
        <v>615</v>
      </c>
      <c r="G363" s="41"/>
      <c r="H363" s="41"/>
      <c r="I363" s="228"/>
      <c r="J363" s="41"/>
      <c r="K363" s="41"/>
      <c r="L363" s="45"/>
      <c r="M363" s="229"/>
      <c r="N363" s="230"/>
      <c r="O363" s="85"/>
      <c r="P363" s="85"/>
      <c r="Q363" s="85"/>
      <c r="R363" s="85"/>
      <c r="S363" s="85"/>
      <c r="T363" s="86"/>
      <c r="U363" s="39"/>
      <c r="V363" s="39"/>
      <c r="W363" s="39"/>
      <c r="X363" s="39"/>
      <c r="Y363" s="39"/>
      <c r="Z363" s="39"/>
      <c r="AA363" s="39"/>
      <c r="AB363" s="39"/>
      <c r="AC363" s="39"/>
      <c r="AD363" s="39"/>
      <c r="AE363" s="39"/>
      <c r="AT363" s="18" t="s">
        <v>154</v>
      </c>
      <c r="AU363" s="18" t="s">
        <v>81</v>
      </c>
    </row>
    <row r="364" s="2" customFormat="1">
      <c r="A364" s="39"/>
      <c r="B364" s="40"/>
      <c r="C364" s="41"/>
      <c r="D364" s="226" t="s">
        <v>156</v>
      </c>
      <c r="E364" s="41"/>
      <c r="F364" s="231" t="s">
        <v>603</v>
      </c>
      <c r="G364" s="41"/>
      <c r="H364" s="41"/>
      <c r="I364" s="228"/>
      <c r="J364" s="41"/>
      <c r="K364" s="41"/>
      <c r="L364" s="45"/>
      <c r="M364" s="229"/>
      <c r="N364" s="230"/>
      <c r="O364" s="85"/>
      <c r="P364" s="85"/>
      <c r="Q364" s="85"/>
      <c r="R364" s="85"/>
      <c r="S364" s="85"/>
      <c r="T364" s="86"/>
      <c r="U364" s="39"/>
      <c r="V364" s="39"/>
      <c r="W364" s="39"/>
      <c r="X364" s="39"/>
      <c r="Y364" s="39"/>
      <c r="Z364" s="39"/>
      <c r="AA364" s="39"/>
      <c r="AB364" s="39"/>
      <c r="AC364" s="39"/>
      <c r="AD364" s="39"/>
      <c r="AE364" s="39"/>
      <c r="AT364" s="18" t="s">
        <v>156</v>
      </c>
      <c r="AU364" s="18" t="s">
        <v>81</v>
      </c>
    </row>
    <row r="365" s="13" customFormat="1">
      <c r="A365" s="13"/>
      <c r="B365" s="232"/>
      <c r="C365" s="233"/>
      <c r="D365" s="226" t="s">
        <v>158</v>
      </c>
      <c r="E365" s="233"/>
      <c r="F365" s="235" t="s">
        <v>616</v>
      </c>
      <c r="G365" s="233"/>
      <c r="H365" s="236">
        <v>125.312</v>
      </c>
      <c r="I365" s="237"/>
      <c r="J365" s="233"/>
      <c r="K365" s="233"/>
      <c r="L365" s="238"/>
      <c r="M365" s="239"/>
      <c r="N365" s="240"/>
      <c r="O365" s="240"/>
      <c r="P365" s="240"/>
      <c r="Q365" s="240"/>
      <c r="R365" s="240"/>
      <c r="S365" s="240"/>
      <c r="T365" s="241"/>
      <c r="U365" s="13"/>
      <c r="V365" s="13"/>
      <c r="W365" s="13"/>
      <c r="X365" s="13"/>
      <c r="Y365" s="13"/>
      <c r="Z365" s="13"/>
      <c r="AA365" s="13"/>
      <c r="AB365" s="13"/>
      <c r="AC365" s="13"/>
      <c r="AD365" s="13"/>
      <c r="AE365" s="13"/>
      <c r="AT365" s="242" t="s">
        <v>158</v>
      </c>
      <c r="AU365" s="242" t="s">
        <v>81</v>
      </c>
      <c r="AV365" s="13" t="s">
        <v>81</v>
      </c>
      <c r="AW365" s="13" t="s">
        <v>4</v>
      </c>
      <c r="AX365" s="13" t="s">
        <v>79</v>
      </c>
      <c r="AY365" s="242" t="s">
        <v>144</v>
      </c>
    </row>
    <row r="366" s="2" customFormat="1" ht="33" customHeight="1">
      <c r="A366" s="39"/>
      <c r="B366" s="40"/>
      <c r="C366" s="213" t="s">
        <v>617</v>
      </c>
      <c r="D366" s="213" t="s">
        <v>147</v>
      </c>
      <c r="E366" s="214" t="s">
        <v>618</v>
      </c>
      <c r="F366" s="215" t="s">
        <v>619</v>
      </c>
      <c r="G366" s="216" t="s">
        <v>162</v>
      </c>
      <c r="H366" s="217">
        <v>16.559000000000001</v>
      </c>
      <c r="I366" s="218"/>
      <c r="J366" s="219">
        <f>ROUND(I366*H366,2)</f>
        <v>0</v>
      </c>
      <c r="K366" s="215" t="s">
        <v>151</v>
      </c>
      <c r="L366" s="45"/>
      <c r="M366" s="220" t="s">
        <v>19</v>
      </c>
      <c r="N366" s="221" t="s">
        <v>42</v>
      </c>
      <c r="O366" s="85"/>
      <c r="P366" s="222">
        <f>O366*H366</f>
        <v>0</v>
      </c>
      <c r="Q366" s="222">
        <v>0.00189</v>
      </c>
      <c r="R366" s="222">
        <f>Q366*H366</f>
        <v>0.03129651</v>
      </c>
      <c r="S366" s="222">
        <v>0</v>
      </c>
      <c r="T366" s="223">
        <f>S366*H366</f>
        <v>0</v>
      </c>
      <c r="U366" s="39"/>
      <c r="V366" s="39"/>
      <c r="W366" s="39"/>
      <c r="X366" s="39"/>
      <c r="Y366" s="39"/>
      <c r="Z366" s="39"/>
      <c r="AA366" s="39"/>
      <c r="AB366" s="39"/>
      <c r="AC366" s="39"/>
      <c r="AD366" s="39"/>
      <c r="AE366" s="39"/>
      <c r="AR366" s="224" t="s">
        <v>256</v>
      </c>
      <c r="AT366" s="224" t="s">
        <v>147</v>
      </c>
      <c r="AU366" s="224" t="s">
        <v>81</v>
      </c>
      <c r="AY366" s="18" t="s">
        <v>144</v>
      </c>
      <c r="BE366" s="225">
        <f>IF(N366="základní",J366,0)</f>
        <v>0</v>
      </c>
      <c r="BF366" s="225">
        <f>IF(N366="snížená",J366,0)</f>
        <v>0</v>
      </c>
      <c r="BG366" s="225">
        <f>IF(N366="zákl. přenesená",J366,0)</f>
        <v>0</v>
      </c>
      <c r="BH366" s="225">
        <f>IF(N366="sníž. přenesená",J366,0)</f>
        <v>0</v>
      </c>
      <c r="BI366" s="225">
        <f>IF(N366="nulová",J366,0)</f>
        <v>0</v>
      </c>
      <c r="BJ366" s="18" t="s">
        <v>79</v>
      </c>
      <c r="BK366" s="225">
        <f>ROUND(I366*H366,2)</f>
        <v>0</v>
      </c>
      <c r="BL366" s="18" t="s">
        <v>256</v>
      </c>
      <c r="BM366" s="224" t="s">
        <v>620</v>
      </c>
    </row>
    <row r="367" s="2" customFormat="1">
      <c r="A367" s="39"/>
      <c r="B367" s="40"/>
      <c r="C367" s="41"/>
      <c r="D367" s="226" t="s">
        <v>154</v>
      </c>
      <c r="E367" s="41"/>
      <c r="F367" s="227" t="s">
        <v>621</v>
      </c>
      <c r="G367" s="41"/>
      <c r="H367" s="41"/>
      <c r="I367" s="228"/>
      <c r="J367" s="41"/>
      <c r="K367" s="41"/>
      <c r="L367" s="45"/>
      <c r="M367" s="229"/>
      <c r="N367" s="230"/>
      <c r="O367" s="85"/>
      <c r="P367" s="85"/>
      <c r="Q367" s="85"/>
      <c r="R367" s="85"/>
      <c r="S367" s="85"/>
      <c r="T367" s="86"/>
      <c r="U367" s="39"/>
      <c r="V367" s="39"/>
      <c r="W367" s="39"/>
      <c r="X367" s="39"/>
      <c r="Y367" s="39"/>
      <c r="Z367" s="39"/>
      <c r="AA367" s="39"/>
      <c r="AB367" s="39"/>
      <c r="AC367" s="39"/>
      <c r="AD367" s="39"/>
      <c r="AE367" s="39"/>
      <c r="AT367" s="18" t="s">
        <v>154</v>
      </c>
      <c r="AU367" s="18" t="s">
        <v>81</v>
      </c>
    </row>
    <row r="368" s="2" customFormat="1">
      <c r="A368" s="39"/>
      <c r="B368" s="40"/>
      <c r="C368" s="41"/>
      <c r="D368" s="226" t="s">
        <v>156</v>
      </c>
      <c r="E368" s="41"/>
      <c r="F368" s="231" t="s">
        <v>603</v>
      </c>
      <c r="G368" s="41"/>
      <c r="H368" s="41"/>
      <c r="I368" s="228"/>
      <c r="J368" s="41"/>
      <c r="K368" s="41"/>
      <c r="L368" s="45"/>
      <c r="M368" s="229"/>
      <c r="N368" s="230"/>
      <c r="O368" s="85"/>
      <c r="P368" s="85"/>
      <c r="Q368" s="85"/>
      <c r="R368" s="85"/>
      <c r="S368" s="85"/>
      <c r="T368" s="86"/>
      <c r="U368" s="39"/>
      <c r="V368" s="39"/>
      <c r="W368" s="39"/>
      <c r="X368" s="39"/>
      <c r="Y368" s="39"/>
      <c r="Z368" s="39"/>
      <c r="AA368" s="39"/>
      <c r="AB368" s="39"/>
      <c r="AC368" s="39"/>
      <c r="AD368" s="39"/>
      <c r="AE368" s="39"/>
      <c r="AT368" s="18" t="s">
        <v>156</v>
      </c>
      <c r="AU368" s="18" t="s">
        <v>81</v>
      </c>
    </row>
    <row r="369" s="13" customFormat="1">
      <c r="A369" s="13"/>
      <c r="B369" s="232"/>
      <c r="C369" s="233"/>
      <c r="D369" s="226" t="s">
        <v>158</v>
      </c>
      <c r="E369" s="234" t="s">
        <v>19</v>
      </c>
      <c r="F369" s="235" t="s">
        <v>622</v>
      </c>
      <c r="G369" s="233"/>
      <c r="H369" s="236">
        <v>12.308</v>
      </c>
      <c r="I369" s="237"/>
      <c r="J369" s="233"/>
      <c r="K369" s="233"/>
      <c r="L369" s="238"/>
      <c r="M369" s="239"/>
      <c r="N369" s="240"/>
      <c r="O369" s="240"/>
      <c r="P369" s="240"/>
      <c r="Q369" s="240"/>
      <c r="R369" s="240"/>
      <c r="S369" s="240"/>
      <c r="T369" s="241"/>
      <c r="U369" s="13"/>
      <c r="V369" s="13"/>
      <c r="W369" s="13"/>
      <c r="X369" s="13"/>
      <c r="Y369" s="13"/>
      <c r="Z369" s="13"/>
      <c r="AA369" s="13"/>
      <c r="AB369" s="13"/>
      <c r="AC369" s="13"/>
      <c r="AD369" s="13"/>
      <c r="AE369" s="13"/>
      <c r="AT369" s="242" t="s">
        <v>158</v>
      </c>
      <c r="AU369" s="242" t="s">
        <v>81</v>
      </c>
      <c r="AV369" s="13" t="s">
        <v>81</v>
      </c>
      <c r="AW369" s="13" t="s">
        <v>34</v>
      </c>
      <c r="AX369" s="13" t="s">
        <v>71</v>
      </c>
      <c r="AY369" s="242" t="s">
        <v>144</v>
      </c>
    </row>
    <row r="370" s="13" customFormat="1">
      <c r="A370" s="13"/>
      <c r="B370" s="232"/>
      <c r="C370" s="233"/>
      <c r="D370" s="226" t="s">
        <v>158</v>
      </c>
      <c r="E370" s="234" t="s">
        <v>19</v>
      </c>
      <c r="F370" s="235" t="s">
        <v>623</v>
      </c>
      <c r="G370" s="233"/>
      <c r="H370" s="236">
        <v>4.2505920000000001</v>
      </c>
      <c r="I370" s="237"/>
      <c r="J370" s="233"/>
      <c r="K370" s="233"/>
      <c r="L370" s="238"/>
      <c r="M370" s="239"/>
      <c r="N370" s="240"/>
      <c r="O370" s="240"/>
      <c r="P370" s="240"/>
      <c r="Q370" s="240"/>
      <c r="R370" s="240"/>
      <c r="S370" s="240"/>
      <c r="T370" s="241"/>
      <c r="U370" s="13"/>
      <c r="V370" s="13"/>
      <c r="W370" s="13"/>
      <c r="X370" s="13"/>
      <c r="Y370" s="13"/>
      <c r="Z370" s="13"/>
      <c r="AA370" s="13"/>
      <c r="AB370" s="13"/>
      <c r="AC370" s="13"/>
      <c r="AD370" s="13"/>
      <c r="AE370" s="13"/>
      <c r="AT370" s="242" t="s">
        <v>158</v>
      </c>
      <c r="AU370" s="242" t="s">
        <v>81</v>
      </c>
      <c r="AV370" s="13" t="s">
        <v>81</v>
      </c>
      <c r="AW370" s="13" t="s">
        <v>34</v>
      </c>
      <c r="AX370" s="13" t="s">
        <v>71</v>
      </c>
      <c r="AY370" s="242" t="s">
        <v>144</v>
      </c>
    </row>
    <row r="371" s="2" customFormat="1" ht="16.5" customHeight="1">
      <c r="A371" s="39"/>
      <c r="B371" s="40"/>
      <c r="C371" s="213" t="s">
        <v>624</v>
      </c>
      <c r="D371" s="213" t="s">
        <v>147</v>
      </c>
      <c r="E371" s="214" t="s">
        <v>625</v>
      </c>
      <c r="F371" s="215" t="s">
        <v>626</v>
      </c>
      <c r="G371" s="216" t="s">
        <v>193</v>
      </c>
      <c r="H371" s="217">
        <v>38</v>
      </c>
      <c r="I371" s="218"/>
      <c r="J371" s="219">
        <f>ROUND(I371*H371,2)</f>
        <v>0</v>
      </c>
      <c r="K371" s="215" t="s">
        <v>151</v>
      </c>
      <c r="L371" s="45"/>
      <c r="M371" s="220" t="s">
        <v>19</v>
      </c>
      <c r="N371" s="221" t="s">
        <v>42</v>
      </c>
      <c r="O371" s="85"/>
      <c r="P371" s="222">
        <f>O371*H371</f>
        <v>0</v>
      </c>
      <c r="Q371" s="222">
        <v>0</v>
      </c>
      <c r="R371" s="222">
        <f>Q371*H371</f>
        <v>0</v>
      </c>
      <c r="S371" s="222">
        <v>0</v>
      </c>
      <c r="T371" s="223">
        <f>S371*H371</f>
        <v>0</v>
      </c>
      <c r="U371" s="39"/>
      <c r="V371" s="39"/>
      <c r="W371" s="39"/>
      <c r="X371" s="39"/>
      <c r="Y371" s="39"/>
      <c r="Z371" s="39"/>
      <c r="AA371" s="39"/>
      <c r="AB371" s="39"/>
      <c r="AC371" s="39"/>
      <c r="AD371" s="39"/>
      <c r="AE371" s="39"/>
      <c r="AR371" s="224" t="s">
        <v>256</v>
      </c>
      <c r="AT371" s="224" t="s">
        <v>147</v>
      </c>
      <c r="AU371" s="224" t="s">
        <v>81</v>
      </c>
      <c r="AY371" s="18" t="s">
        <v>144</v>
      </c>
      <c r="BE371" s="225">
        <f>IF(N371="základní",J371,0)</f>
        <v>0</v>
      </c>
      <c r="BF371" s="225">
        <f>IF(N371="snížená",J371,0)</f>
        <v>0</v>
      </c>
      <c r="BG371" s="225">
        <f>IF(N371="zákl. přenesená",J371,0)</f>
        <v>0</v>
      </c>
      <c r="BH371" s="225">
        <f>IF(N371="sníž. přenesená",J371,0)</f>
        <v>0</v>
      </c>
      <c r="BI371" s="225">
        <f>IF(N371="nulová",J371,0)</f>
        <v>0</v>
      </c>
      <c r="BJ371" s="18" t="s">
        <v>79</v>
      </c>
      <c r="BK371" s="225">
        <f>ROUND(I371*H371,2)</f>
        <v>0</v>
      </c>
      <c r="BL371" s="18" t="s">
        <v>256</v>
      </c>
      <c r="BM371" s="224" t="s">
        <v>627</v>
      </c>
    </row>
    <row r="372" s="2" customFormat="1">
      <c r="A372" s="39"/>
      <c r="B372" s="40"/>
      <c r="C372" s="41"/>
      <c r="D372" s="226" t="s">
        <v>154</v>
      </c>
      <c r="E372" s="41"/>
      <c r="F372" s="227" t="s">
        <v>628</v>
      </c>
      <c r="G372" s="41"/>
      <c r="H372" s="41"/>
      <c r="I372" s="228"/>
      <c r="J372" s="41"/>
      <c r="K372" s="41"/>
      <c r="L372" s="45"/>
      <c r="M372" s="229"/>
      <c r="N372" s="230"/>
      <c r="O372" s="85"/>
      <c r="P372" s="85"/>
      <c r="Q372" s="85"/>
      <c r="R372" s="85"/>
      <c r="S372" s="85"/>
      <c r="T372" s="86"/>
      <c r="U372" s="39"/>
      <c r="V372" s="39"/>
      <c r="W372" s="39"/>
      <c r="X372" s="39"/>
      <c r="Y372" s="39"/>
      <c r="Z372" s="39"/>
      <c r="AA372" s="39"/>
      <c r="AB372" s="39"/>
      <c r="AC372" s="39"/>
      <c r="AD372" s="39"/>
      <c r="AE372" s="39"/>
      <c r="AT372" s="18" t="s">
        <v>154</v>
      </c>
      <c r="AU372" s="18" t="s">
        <v>81</v>
      </c>
    </row>
    <row r="373" s="2" customFormat="1">
      <c r="A373" s="39"/>
      <c r="B373" s="40"/>
      <c r="C373" s="41"/>
      <c r="D373" s="226" t="s">
        <v>156</v>
      </c>
      <c r="E373" s="41"/>
      <c r="F373" s="231" t="s">
        <v>603</v>
      </c>
      <c r="G373" s="41"/>
      <c r="H373" s="41"/>
      <c r="I373" s="228"/>
      <c r="J373" s="41"/>
      <c r="K373" s="41"/>
      <c r="L373" s="45"/>
      <c r="M373" s="229"/>
      <c r="N373" s="230"/>
      <c r="O373" s="85"/>
      <c r="P373" s="85"/>
      <c r="Q373" s="85"/>
      <c r="R373" s="85"/>
      <c r="S373" s="85"/>
      <c r="T373" s="86"/>
      <c r="U373" s="39"/>
      <c r="V373" s="39"/>
      <c r="W373" s="39"/>
      <c r="X373" s="39"/>
      <c r="Y373" s="39"/>
      <c r="Z373" s="39"/>
      <c r="AA373" s="39"/>
      <c r="AB373" s="39"/>
      <c r="AC373" s="39"/>
      <c r="AD373" s="39"/>
      <c r="AE373" s="39"/>
      <c r="AT373" s="18" t="s">
        <v>156</v>
      </c>
      <c r="AU373" s="18" t="s">
        <v>81</v>
      </c>
    </row>
    <row r="374" s="13" customFormat="1">
      <c r="A374" s="13"/>
      <c r="B374" s="232"/>
      <c r="C374" s="233"/>
      <c r="D374" s="226" t="s">
        <v>158</v>
      </c>
      <c r="E374" s="234" t="s">
        <v>19</v>
      </c>
      <c r="F374" s="235" t="s">
        <v>629</v>
      </c>
      <c r="G374" s="233"/>
      <c r="H374" s="236">
        <v>38</v>
      </c>
      <c r="I374" s="237"/>
      <c r="J374" s="233"/>
      <c r="K374" s="233"/>
      <c r="L374" s="238"/>
      <c r="M374" s="239"/>
      <c r="N374" s="240"/>
      <c r="O374" s="240"/>
      <c r="P374" s="240"/>
      <c r="Q374" s="240"/>
      <c r="R374" s="240"/>
      <c r="S374" s="240"/>
      <c r="T374" s="241"/>
      <c r="U374" s="13"/>
      <c r="V374" s="13"/>
      <c r="W374" s="13"/>
      <c r="X374" s="13"/>
      <c r="Y374" s="13"/>
      <c r="Z374" s="13"/>
      <c r="AA374" s="13"/>
      <c r="AB374" s="13"/>
      <c r="AC374" s="13"/>
      <c r="AD374" s="13"/>
      <c r="AE374" s="13"/>
      <c r="AT374" s="242" t="s">
        <v>158</v>
      </c>
      <c r="AU374" s="242" t="s">
        <v>81</v>
      </c>
      <c r="AV374" s="13" t="s">
        <v>81</v>
      </c>
      <c r="AW374" s="13" t="s">
        <v>34</v>
      </c>
      <c r="AX374" s="13" t="s">
        <v>71</v>
      </c>
      <c r="AY374" s="242" t="s">
        <v>144</v>
      </c>
    </row>
    <row r="375" s="2" customFormat="1" ht="16.5" customHeight="1">
      <c r="A375" s="39"/>
      <c r="B375" s="40"/>
      <c r="C375" s="243" t="s">
        <v>630</v>
      </c>
      <c r="D375" s="243" t="s">
        <v>190</v>
      </c>
      <c r="E375" s="244" t="s">
        <v>631</v>
      </c>
      <c r="F375" s="245" t="s">
        <v>632</v>
      </c>
      <c r="G375" s="246" t="s">
        <v>305</v>
      </c>
      <c r="H375" s="247">
        <v>16.568000000000001</v>
      </c>
      <c r="I375" s="248"/>
      <c r="J375" s="249">
        <f>ROUND(I375*H375,2)</f>
        <v>0</v>
      </c>
      <c r="K375" s="245" t="s">
        <v>151</v>
      </c>
      <c r="L375" s="250"/>
      <c r="M375" s="251" t="s">
        <v>19</v>
      </c>
      <c r="N375" s="252" t="s">
        <v>42</v>
      </c>
      <c r="O375" s="85"/>
      <c r="P375" s="222">
        <f>O375*H375</f>
        <v>0</v>
      </c>
      <c r="Q375" s="222">
        <v>0.0012999999999999999</v>
      </c>
      <c r="R375" s="222">
        <f>Q375*H375</f>
        <v>0.021538399999999999</v>
      </c>
      <c r="S375" s="222">
        <v>0</v>
      </c>
      <c r="T375" s="223">
        <f>S375*H375</f>
        <v>0</v>
      </c>
      <c r="U375" s="39"/>
      <c r="V375" s="39"/>
      <c r="W375" s="39"/>
      <c r="X375" s="39"/>
      <c r="Y375" s="39"/>
      <c r="Z375" s="39"/>
      <c r="AA375" s="39"/>
      <c r="AB375" s="39"/>
      <c r="AC375" s="39"/>
      <c r="AD375" s="39"/>
      <c r="AE375" s="39"/>
      <c r="AR375" s="224" t="s">
        <v>351</v>
      </c>
      <c r="AT375" s="224" t="s">
        <v>190</v>
      </c>
      <c r="AU375" s="224" t="s">
        <v>81</v>
      </c>
      <c r="AY375" s="18" t="s">
        <v>144</v>
      </c>
      <c r="BE375" s="225">
        <f>IF(N375="základní",J375,0)</f>
        <v>0</v>
      </c>
      <c r="BF375" s="225">
        <f>IF(N375="snížená",J375,0)</f>
        <v>0</v>
      </c>
      <c r="BG375" s="225">
        <f>IF(N375="zákl. přenesená",J375,0)</f>
        <v>0</v>
      </c>
      <c r="BH375" s="225">
        <f>IF(N375="sníž. přenesená",J375,0)</f>
        <v>0</v>
      </c>
      <c r="BI375" s="225">
        <f>IF(N375="nulová",J375,0)</f>
        <v>0</v>
      </c>
      <c r="BJ375" s="18" t="s">
        <v>79</v>
      </c>
      <c r="BK375" s="225">
        <f>ROUND(I375*H375,2)</f>
        <v>0</v>
      </c>
      <c r="BL375" s="18" t="s">
        <v>256</v>
      </c>
      <c r="BM375" s="224" t="s">
        <v>633</v>
      </c>
    </row>
    <row r="376" s="2" customFormat="1">
      <c r="A376" s="39"/>
      <c r="B376" s="40"/>
      <c r="C376" s="41"/>
      <c r="D376" s="226" t="s">
        <v>154</v>
      </c>
      <c r="E376" s="41"/>
      <c r="F376" s="227" t="s">
        <v>632</v>
      </c>
      <c r="G376" s="41"/>
      <c r="H376" s="41"/>
      <c r="I376" s="228"/>
      <c r="J376" s="41"/>
      <c r="K376" s="41"/>
      <c r="L376" s="45"/>
      <c r="M376" s="229"/>
      <c r="N376" s="230"/>
      <c r="O376" s="85"/>
      <c r="P376" s="85"/>
      <c r="Q376" s="85"/>
      <c r="R376" s="85"/>
      <c r="S376" s="85"/>
      <c r="T376" s="86"/>
      <c r="U376" s="39"/>
      <c r="V376" s="39"/>
      <c r="W376" s="39"/>
      <c r="X376" s="39"/>
      <c r="Y376" s="39"/>
      <c r="Z376" s="39"/>
      <c r="AA376" s="39"/>
      <c r="AB376" s="39"/>
      <c r="AC376" s="39"/>
      <c r="AD376" s="39"/>
      <c r="AE376" s="39"/>
      <c r="AT376" s="18" t="s">
        <v>154</v>
      </c>
      <c r="AU376" s="18" t="s">
        <v>81</v>
      </c>
    </row>
    <row r="377" s="13" customFormat="1">
      <c r="A377" s="13"/>
      <c r="B377" s="232"/>
      <c r="C377" s="233"/>
      <c r="D377" s="226" t="s">
        <v>158</v>
      </c>
      <c r="E377" s="234" t="s">
        <v>19</v>
      </c>
      <c r="F377" s="235" t="s">
        <v>634</v>
      </c>
      <c r="G377" s="233"/>
      <c r="H377" s="236">
        <v>15.199999999999999</v>
      </c>
      <c r="I377" s="237"/>
      <c r="J377" s="233"/>
      <c r="K377" s="233"/>
      <c r="L377" s="238"/>
      <c r="M377" s="239"/>
      <c r="N377" s="240"/>
      <c r="O377" s="240"/>
      <c r="P377" s="240"/>
      <c r="Q377" s="240"/>
      <c r="R377" s="240"/>
      <c r="S377" s="240"/>
      <c r="T377" s="241"/>
      <c r="U377" s="13"/>
      <c r="V377" s="13"/>
      <c r="W377" s="13"/>
      <c r="X377" s="13"/>
      <c r="Y377" s="13"/>
      <c r="Z377" s="13"/>
      <c r="AA377" s="13"/>
      <c r="AB377" s="13"/>
      <c r="AC377" s="13"/>
      <c r="AD377" s="13"/>
      <c r="AE377" s="13"/>
      <c r="AT377" s="242" t="s">
        <v>158</v>
      </c>
      <c r="AU377" s="242" t="s">
        <v>81</v>
      </c>
      <c r="AV377" s="13" t="s">
        <v>81</v>
      </c>
      <c r="AW377" s="13" t="s">
        <v>34</v>
      </c>
      <c r="AX377" s="13" t="s">
        <v>71</v>
      </c>
      <c r="AY377" s="242" t="s">
        <v>144</v>
      </c>
    </row>
    <row r="378" s="13" customFormat="1">
      <c r="A378" s="13"/>
      <c r="B378" s="232"/>
      <c r="C378" s="233"/>
      <c r="D378" s="226" t="s">
        <v>158</v>
      </c>
      <c r="E378" s="233"/>
      <c r="F378" s="235" t="s">
        <v>635</v>
      </c>
      <c r="G378" s="233"/>
      <c r="H378" s="236">
        <v>16.568000000000001</v>
      </c>
      <c r="I378" s="237"/>
      <c r="J378" s="233"/>
      <c r="K378" s="233"/>
      <c r="L378" s="238"/>
      <c r="M378" s="239"/>
      <c r="N378" s="240"/>
      <c r="O378" s="240"/>
      <c r="P378" s="240"/>
      <c r="Q378" s="240"/>
      <c r="R378" s="240"/>
      <c r="S378" s="240"/>
      <c r="T378" s="241"/>
      <c r="U378" s="13"/>
      <c r="V378" s="13"/>
      <c r="W378" s="13"/>
      <c r="X378" s="13"/>
      <c r="Y378" s="13"/>
      <c r="Z378" s="13"/>
      <c r="AA378" s="13"/>
      <c r="AB378" s="13"/>
      <c r="AC378" s="13"/>
      <c r="AD378" s="13"/>
      <c r="AE378" s="13"/>
      <c r="AT378" s="242" t="s">
        <v>158</v>
      </c>
      <c r="AU378" s="242" t="s">
        <v>81</v>
      </c>
      <c r="AV378" s="13" t="s">
        <v>81</v>
      </c>
      <c r="AW378" s="13" t="s">
        <v>4</v>
      </c>
      <c r="AX378" s="13" t="s">
        <v>79</v>
      </c>
      <c r="AY378" s="242" t="s">
        <v>144</v>
      </c>
    </row>
    <row r="379" s="2" customFormat="1">
      <c r="A379" s="39"/>
      <c r="B379" s="40"/>
      <c r="C379" s="243" t="s">
        <v>636</v>
      </c>
      <c r="D379" s="243" t="s">
        <v>190</v>
      </c>
      <c r="E379" s="244" t="s">
        <v>637</v>
      </c>
      <c r="F379" s="245" t="s">
        <v>638</v>
      </c>
      <c r="G379" s="246" t="s">
        <v>639</v>
      </c>
      <c r="H379" s="247">
        <v>0.76000000000000001</v>
      </c>
      <c r="I379" s="248"/>
      <c r="J379" s="249">
        <f>ROUND(I379*H379,2)</f>
        <v>0</v>
      </c>
      <c r="K379" s="245" t="s">
        <v>151</v>
      </c>
      <c r="L379" s="250"/>
      <c r="M379" s="251" t="s">
        <v>19</v>
      </c>
      <c r="N379" s="252" t="s">
        <v>42</v>
      </c>
      <c r="O379" s="85"/>
      <c r="P379" s="222">
        <f>O379*H379</f>
        <v>0</v>
      </c>
      <c r="Q379" s="222">
        <v>0.0087200000000000003</v>
      </c>
      <c r="R379" s="222">
        <f>Q379*H379</f>
        <v>0.0066272000000000006</v>
      </c>
      <c r="S379" s="222">
        <v>0</v>
      </c>
      <c r="T379" s="223">
        <f>S379*H379</f>
        <v>0</v>
      </c>
      <c r="U379" s="39"/>
      <c r="V379" s="39"/>
      <c r="W379" s="39"/>
      <c r="X379" s="39"/>
      <c r="Y379" s="39"/>
      <c r="Z379" s="39"/>
      <c r="AA379" s="39"/>
      <c r="AB379" s="39"/>
      <c r="AC379" s="39"/>
      <c r="AD379" s="39"/>
      <c r="AE379" s="39"/>
      <c r="AR379" s="224" t="s">
        <v>351</v>
      </c>
      <c r="AT379" s="224" t="s">
        <v>190</v>
      </c>
      <c r="AU379" s="224" t="s">
        <v>81</v>
      </c>
      <c r="AY379" s="18" t="s">
        <v>144</v>
      </c>
      <c r="BE379" s="225">
        <f>IF(N379="základní",J379,0)</f>
        <v>0</v>
      </c>
      <c r="BF379" s="225">
        <f>IF(N379="snížená",J379,0)</f>
        <v>0</v>
      </c>
      <c r="BG379" s="225">
        <f>IF(N379="zákl. přenesená",J379,0)</f>
        <v>0</v>
      </c>
      <c r="BH379" s="225">
        <f>IF(N379="sníž. přenesená",J379,0)</f>
        <v>0</v>
      </c>
      <c r="BI379" s="225">
        <f>IF(N379="nulová",J379,0)</f>
        <v>0</v>
      </c>
      <c r="BJ379" s="18" t="s">
        <v>79</v>
      </c>
      <c r="BK379" s="225">
        <f>ROUND(I379*H379,2)</f>
        <v>0</v>
      </c>
      <c r="BL379" s="18" t="s">
        <v>256</v>
      </c>
      <c r="BM379" s="224" t="s">
        <v>640</v>
      </c>
    </row>
    <row r="380" s="2" customFormat="1">
      <c r="A380" s="39"/>
      <c r="B380" s="40"/>
      <c r="C380" s="41"/>
      <c r="D380" s="226" t="s">
        <v>154</v>
      </c>
      <c r="E380" s="41"/>
      <c r="F380" s="227" t="s">
        <v>638</v>
      </c>
      <c r="G380" s="41"/>
      <c r="H380" s="41"/>
      <c r="I380" s="228"/>
      <c r="J380" s="41"/>
      <c r="K380" s="41"/>
      <c r="L380" s="45"/>
      <c r="M380" s="229"/>
      <c r="N380" s="230"/>
      <c r="O380" s="85"/>
      <c r="P380" s="85"/>
      <c r="Q380" s="85"/>
      <c r="R380" s="85"/>
      <c r="S380" s="85"/>
      <c r="T380" s="86"/>
      <c r="U380" s="39"/>
      <c r="V380" s="39"/>
      <c r="W380" s="39"/>
      <c r="X380" s="39"/>
      <c r="Y380" s="39"/>
      <c r="Z380" s="39"/>
      <c r="AA380" s="39"/>
      <c r="AB380" s="39"/>
      <c r="AC380" s="39"/>
      <c r="AD380" s="39"/>
      <c r="AE380" s="39"/>
      <c r="AT380" s="18" t="s">
        <v>154</v>
      </c>
      <c r="AU380" s="18" t="s">
        <v>81</v>
      </c>
    </row>
    <row r="381" s="2" customFormat="1" ht="24.15" customHeight="1">
      <c r="A381" s="39"/>
      <c r="B381" s="40"/>
      <c r="C381" s="243" t="s">
        <v>641</v>
      </c>
      <c r="D381" s="243" t="s">
        <v>190</v>
      </c>
      <c r="E381" s="244" t="s">
        <v>642</v>
      </c>
      <c r="F381" s="245" t="s">
        <v>643</v>
      </c>
      <c r="G381" s="246" t="s">
        <v>639</v>
      </c>
      <c r="H381" s="247">
        <v>0.76000000000000001</v>
      </c>
      <c r="I381" s="248"/>
      <c r="J381" s="249">
        <f>ROUND(I381*H381,2)</f>
        <v>0</v>
      </c>
      <c r="K381" s="245" t="s">
        <v>151</v>
      </c>
      <c r="L381" s="250"/>
      <c r="M381" s="251" t="s">
        <v>19</v>
      </c>
      <c r="N381" s="252" t="s">
        <v>42</v>
      </c>
      <c r="O381" s="85"/>
      <c r="P381" s="222">
        <f>O381*H381</f>
        <v>0</v>
      </c>
      <c r="Q381" s="222">
        <v>0.0033300000000000001</v>
      </c>
      <c r="R381" s="222">
        <f>Q381*H381</f>
        <v>0.0025308000000000002</v>
      </c>
      <c r="S381" s="222">
        <v>0</v>
      </c>
      <c r="T381" s="223">
        <f>S381*H381</f>
        <v>0</v>
      </c>
      <c r="U381" s="39"/>
      <c r="V381" s="39"/>
      <c r="W381" s="39"/>
      <c r="X381" s="39"/>
      <c r="Y381" s="39"/>
      <c r="Z381" s="39"/>
      <c r="AA381" s="39"/>
      <c r="AB381" s="39"/>
      <c r="AC381" s="39"/>
      <c r="AD381" s="39"/>
      <c r="AE381" s="39"/>
      <c r="AR381" s="224" t="s">
        <v>351</v>
      </c>
      <c r="AT381" s="224" t="s">
        <v>190</v>
      </c>
      <c r="AU381" s="224" t="s">
        <v>81</v>
      </c>
      <c r="AY381" s="18" t="s">
        <v>144</v>
      </c>
      <c r="BE381" s="225">
        <f>IF(N381="základní",J381,0)</f>
        <v>0</v>
      </c>
      <c r="BF381" s="225">
        <f>IF(N381="snížená",J381,0)</f>
        <v>0</v>
      </c>
      <c r="BG381" s="225">
        <f>IF(N381="zákl. přenesená",J381,0)</f>
        <v>0</v>
      </c>
      <c r="BH381" s="225">
        <f>IF(N381="sníž. přenesená",J381,0)</f>
        <v>0</v>
      </c>
      <c r="BI381" s="225">
        <f>IF(N381="nulová",J381,0)</f>
        <v>0</v>
      </c>
      <c r="BJ381" s="18" t="s">
        <v>79</v>
      </c>
      <c r="BK381" s="225">
        <f>ROUND(I381*H381,2)</f>
        <v>0</v>
      </c>
      <c r="BL381" s="18" t="s">
        <v>256</v>
      </c>
      <c r="BM381" s="224" t="s">
        <v>644</v>
      </c>
    </row>
    <row r="382" s="2" customFormat="1">
      <c r="A382" s="39"/>
      <c r="B382" s="40"/>
      <c r="C382" s="41"/>
      <c r="D382" s="226" t="s">
        <v>154</v>
      </c>
      <c r="E382" s="41"/>
      <c r="F382" s="227" t="s">
        <v>643</v>
      </c>
      <c r="G382" s="41"/>
      <c r="H382" s="41"/>
      <c r="I382" s="228"/>
      <c r="J382" s="41"/>
      <c r="K382" s="41"/>
      <c r="L382" s="45"/>
      <c r="M382" s="229"/>
      <c r="N382" s="230"/>
      <c r="O382" s="85"/>
      <c r="P382" s="85"/>
      <c r="Q382" s="85"/>
      <c r="R382" s="85"/>
      <c r="S382" s="85"/>
      <c r="T382" s="86"/>
      <c r="U382" s="39"/>
      <c r="V382" s="39"/>
      <c r="W382" s="39"/>
      <c r="X382" s="39"/>
      <c r="Y382" s="39"/>
      <c r="Z382" s="39"/>
      <c r="AA382" s="39"/>
      <c r="AB382" s="39"/>
      <c r="AC382" s="39"/>
      <c r="AD382" s="39"/>
      <c r="AE382" s="39"/>
      <c r="AT382" s="18" t="s">
        <v>154</v>
      </c>
      <c r="AU382" s="18" t="s">
        <v>81</v>
      </c>
    </row>
    <row r="383" s="2" customFormat="1" ht="16.5" customHeight="1">
      <c r="A383" s="39"/>
      <c r="B383" s="40"/>
      <c r="C383" s="213" t="s">
        <v>645</v>
      </c>
      <c r="D383" s="213" t="s">
        <v>147</v>
      </c>
      <c r="E383" s="214" t="s">
        <v>646</v>
      </c>
      <c r="F383" s="215" t="s">
        <v>647</v>
      </c>
      <c r="G383" s="216" t="s">
        <v>150</v>
      </c>
      <c r="H383" s="217">
        <v>22.449999999999999</v>
      </c>
      <c r="I383" s="218"/>
      <c r="J383" s="219">
        <f>ROUND(I383*H383,2)</f>
        <v>0</v>
      </c>
      <c r="K383" s="215" t="s">
        <v>151</v>
      </c>
      <c r="L383" s="45"/>
      <c r="M383" s="220" t="s">
        <v>19</v>
      </c>
      <c r="N383" s="221" t="s">
        <v>42</v>
      </c>
      <c r="O383" s="85"/>
      <c r="P383" s="222">
        <f>O383*H383</f>
        <v>0</v>
      </c>
      <c r="Q383" s="222">
        <v>0</v>
      </c>
      <c r="R383" s="222">
        <f>Q383*H383</f>
        <v>0</v>
      </c>
      <c r="S383" s="222">
        <v>0.014</v>
      </c>
      <c r="T383" s="223">
        <f>S383*H383</f>
        <v>0.31430000000000002</v>
      </c>
      <c r="U383" s="39"/>
      <c r="V383" s="39"/>
      <c r="W383" s="39"/>
      <c r="X383" s="39"/>
      <c r="Y383" s="39"/>
      <c r="Z383" s="39"/>
      <c r="AA383" s="39"/>
      <c r="AB383" s="39"/>
      <c r="AC383" s="39"/>
      <c r="AD383" s="39"/>
      <c r="AE383" s="39"/>
      <c r="AR383" s="224" t="s">
        <v>256</v>
      </c>
      <c r="AT383" s="224" t="s">
        <v>147</v>
      </c>
      <c r="AU383" s="224" t="s">
        <v>81</v>
      </c>
      <c r="AY383" s="18" t="s">
        <v>144</v>
      </c>
      <c r="BE383" s="225">
        <f>IF(N383="základní",J383,0)</f>
        <v>0</v>
      </c>
      <c r="BF383" s="225">
        <f>IF(N383="snížená",J383,0)</f>
        <v>0</v>
      </c>
      <c r="BG383" s="225">
        <f>IF(N383="zákl. přenesená",J383,0)</f>
        <v>0</v>
      </c>
      <c r="BH383" s="225">
        <f>IF(N383="sníž. přenesená",J383,0)</f>
        <v>0</v>
      </c>
      <c r="BI383" s="225">
        <f>IF(N383="nulová",J383,0)</f>
        <v>0</v>
      </c>
      <c r="BJ383" s="18" t="s">
        <v>79</v>
      </c>
      <c r="BK383" s="225">
        <f>ROUND(I383*H383,2)</f>
        <v>0</v>
      </c>
      <c r="BL383" s="18" t="s">
        <v>256</v>
      </c>
      <c r="BM383" s="224" t="s">
        <v>648</v>
      </c>
    </row>
    <row r="384" s="2" customFormat="1">
      <c r="A384" s="39"/>
      <c r="B384" s="40"/>
      <c r="C384" s="41"/>
      <c r="D384" s="226" t="s">
        <v>154</v>
      </c>
      <c r="E384" s="41"/>
      <c r="F384" s="227" t="s">
        <v>649</v>
      </c>
      <c r="G384" s="41"/>
      <c r="H384" s="41"/>
      <c r="I384" s="228"/>
      <c r="J384" s="41"/>
      <c r="K384" s="41"/>
      <c r="L384" s="45"/>
      <c r="M384" s="229"/>
      <c r="N384" s="230"/>
      <c r="O384" s="85"/>
      <c r="P384" s="85"/>
      <c r="Q384" s="85"/>
      <c r="R384" s="85"/>
      <c r="S384" s="85"/>
      <c r="T384" s="86"/>
      <c r="U384" s="39"/>
      <c r="V384" s="39"/>
      <c r="W384" s="39"/>
      <c r="X384" s="39"/>
      <c r="Y384" s="39"/>
      <c r="Z384" s="39"/>
      <c r="AA384" s="39"/>
      <c r="AB384" s="39"/>
      <c r="AC384" s="39"/>
      <c r="AD384" s="39"/>
      <c r="AE384" s="39"/>
      <c r="AT384" s="18" t="s">
        <v>154</v>
      </c>
      <c r="AU384" s="18" t="s">
        <v>81</v>
      </c>
    </row>
    <row r="385" s="13" customFormat="1">
      <c r="A385" s="13"/>
      <c r="B385" s="232"/>
      <c r="C385" s="233"/>
      <c r="D385" s="226" t="s">
        <v>158</v>
      </c>
      <c r="E385" s="234" t="s">
        <v>19</v>
      </c>
      <c r="F385" s="235" t="s">
        <v>650</v>
      </c>
      <c r="G385" s="233"/>
      <c r="H385" s="236">
        <v>12.450000000000001</v>
      </c>
      <c r="I385" s="237"/>
      <c r="J385" s="233"/>
      <c r="K385" s="233"/>
      <c r="L385" s="238"/>
      <c r="M385" s="239"/>
      <c r="N385" s="240"/>
      <c r="O385" s="240"/>
      <c r="P385" s="240"/>
      <c r="Q385" s="240"/>
      <c r="R385" s="240"/>
      <c r="S385" s="240"/>
      <c r="T385" s="241"/>
      <c r="U385" s="13"/>
      <c r="V385" s="13"/>
      <c r="W385" s="13"/>
      <c r="X385" s="13"/>
      <c r="Y385" s="13"/>
      <c r="Z385" s="13"/>
      <c r="AA385" s="13"/>
      <c r="AB385" s="13"/>
      <c r="AC385" s="13"/>
      <c r="AD385" s="13"/>
      <c r="AE385" s="13"/>
      <c r="AT385" s="242" t="s">
        <v>158</v>
      </c>
      <c r="AU385" s="242" t="s">
        <v>81</v>
      </c>
      <c r="AV385" s="13" t="s">
        <v>81</v>
      </c>
      <c r="AW385" s="13" t="s">
        <v>34</v>
      </c>
      <c r="AX385" s="13" t="s">
        <v>71</v>
      </c>
      <c r="AY385" s="242" t="s">
        <v>144</v>
      </c>
    </row>
    <row r="386" s="13" customFormat="1">
      <c r="A386" s="13"/>
      <c r="B386" s="232"/>
      <c r="C386" s="233"/>
      <c r="D386" s="226" t="s">
        <v>158</v>
      </c>
      <c r="E386" s="234" t="s">
        <v>19</v>
      </c>
      <c r="F386" s="235" t="s">
        <v>651</v>
      </c>
      <c r="G386" s="233"/>
      <c r="H386" s="236">
        <v>10</v>
      </c>
      <c r="I386" s="237"/>
      <c r="J386" s="233"/>
      <c r="K386" s="233"/>
      <c r="L386" s="238"/>
      <c r="M386" s="239"/>
      <c r="N386" s="240"/>
      <c r="O386" s="240"/>
      <c r="P386" s="240"/>
      <c r="Q386" s="240"/>
      <c r="R386" s="240"/>
      <c r="S386" s="240"/>
      <c r="T386" s="241"/>
      <c r="U386" s="13"/>
      <c r="V386" s="13"/>
      <c r="W386" s="13"/>
      <c r="X386" s="13"/>
      <c r="Y386" s="13"/>
      <c r="Z386" s="13"/>
      <c r="AA386" s="13"/>
      <c r="AB386" s="13"/>
      <c r="AC386" s="13"/>
      <c r="AD386" s="13"/>
      <c r="AE386" s="13"/>
      <c r="AT386" s="242" t="s">
        <v>158</v>
      </c>
      <c r="AU386" s="242" t="s">
        <v>81</v>
      </c>
      <c r="AV386" s="13" t="s">
        <v>81</v>
      </c>
      <c r="AW386" s="13" t="s">
        <v>34</v>
      </c>
      <c r="AX386" s="13" t="s">
        <v>71</v>
      </c>
      <c r="AY386" s="242" t="s">
        <v>144</v>
      </c>
    </row>
    <row r="387" s="2" customFormat="1">
      <c r="A387" s="39"/>
      <c r="B387" s="40"/>
      <c r="C387" s="213" t="s">
        <v>652</v>
      </c>
      <c r="D387" s="213" t="s">
        <v>147</v>
      </c>
      <c r="E387" s="214" t="s">
        <v>653</v>
      </c>
      <c r="F387" s="215" t="s">
        <v>654</v>
      </c>
      <c r="G387" s="216" t="s">
        <v>305</v>
      </c>
      <c r="H387" s="217">
        <v>123.7</v>
      </c>
      <c r="I387" s="218"/>
      <c r="J387" s="219">
        <f>ROUND(I387*H387,2)</f>
        <v>0</v>
      </c>
      <c r="K387" s="215" t="s">
        <v>151</v>
      </c>
      <c r="L387" s="45"/>
      <c r="M387" s="220" t="s">
        <v>19</v>
      </c>
      <c r="N387" s="221" t="s">
        <v>42</v>
      </c>
      <c r="O387" s="85"/>
      <c r="P387" s="222">
        <f>O387*H387</f>
        <v>0</v>
      </c>
      <c r="Q387" s="222">
        <v>0</v>
      </c>
      <c r="R387" s="222">
        <f>Q387*H387</f>
        <v>0</v>
      </c>
      <c r="S387" s="222">
        <v>0.0080000000000000002</v>
      </c>
      <c r="T387" s="223">
        <f>S387*H387</f>
        <v>0.98960000000000004</v>
      </c>
      <c r="U387" s="39"/>
      <c r="V387" s="39"/>
      <c r="W387" s="39"/>
      <c r="X387" s="39"/>
      <c r="Y387" s="39"/>
      <c r="Z387" s="39"/>
      <c r="AA387" s="39"/>
      <c r="AB387" s="39"/>
      <c r="AC387" s="39"/>
      <c r="AD387" s="39"/>
      <c r="AE387" s="39"/>
      <c r="AR387" s="224" t="s">
        <v>256</v>
      </c>
      <c r="AT387" s="224" t="s">
        <v>147</v>
      </c>
      <c r="AU387" s="224" t="s">
        <v>81</v>
      </c>
      <c r="AY387" s="18" t="s">
        <v>144</v>
      </c>
      <c r="BE387" s="225">
        <f>IF(N387="základní",J387,0)</f>
        <v>0</v>
      </c>
      <c r="BF387" s="225">
        <f>IF(N387="snížená",J387,0)</f>
        <v>0</v>
      </c>
      <c r="BG387" s="225">
        <f>IF(N387="zákl. přenesená",J387,0)</f>
        <v>0</v>
      </c>
      <c r="BH387" s="225">
        <f>IF(N387="sníž. přenesená",J387,0)</f>
        <v>0</v>
      </c>
      <c r="BI387" s="225">
        <f>IF(N387="nulová",J387,0)</f>
        <v>0</v>
      </c>
      <c r="BJ387" s="18" t="s">
        <v>79</v>
      </c>
      <c r="BK387" s="225">
        <f>ROUND(I387*H387,2)</f>
        <v>0</v>
      </c>
      <c r="BL387" s="18" t="s">
        <v>256</v>
      </c>
      <c r="BM387" s="224" t="s">
        <v>655</v>
      </c>
    </row>
    <row r="388" s="2" customFormat="1">
      <c r="A388" s="39"/>
      <c r="B388" s="40"/>
      <c r="C388" s="41"/>
      <c r="D388" s="226" t="s">
        <v>154</v>
      </c>
      <c r="E388" s="41"/>
      <c r="F388" s="227" t="s">
        <v>656</v>
      </c>
      <c r="G388" s="41"/>
      <c r="H388" s="41"/>
      <c r="I388" s="228"/>
      <c r="J388" s="41"/>
      <c r="K388" s="41"/>
      <c r="L388" s="45"/>
      <c r="M388" s="229"/>
      <c r="N388" s="230"/>
      <c r="O388" s="85"/>
      <c r="P388" s="85"/>
      <c r="Q388" s="85"/>
      <c r="R388" s="85"/>
      <c r="S388" s="85"/>
      <c r="T388" s="86"/>
      <c r="U388" s="39"/>
      <c r="V388" s="39"/>
      <c r="W388" s="39"/>
      <c r="X388" s="39"/>
      <c r="Y388" s="39"/>
      <c r="Z388" s="39"/>
      <c r="AA388" s="39"/>
      <c r="AB388" s="39"/>
      <c r="AC388" s="39"/>
      <c r="AD388" s="39"/>
      <c r="AE388" s="39"/>
      <c r="AT388" s="18" t="s">
        <v>154</v>
      </c>
      <c r="AU388" s="18" t="s">
        <v>81</v>
      </c>
    </row>
    <row r="389" s="13" customFormat="1">
      <c r="A389" s="13"/>
      <c r="B389" s="232"/>
      <c r="C389" s="233"/>
      <c r="D389" s="226" t="s">
        <v>158</v>
      </c>
      <c r="E389" s="234" t="s">
        <v>19</v>
      </c>
      <c r="F389" s="235" t="s">
        <v>657</v>
      </c>
      <c r="G389" s="233"/>
      <c r="H389" s="236">
        <v>63.700000000000003</v>
      </c>
      <c r="I389" s="237"/>
      <c r="J389" s="233"/>
      <c r="K389" s="233"/>
      <c r="L389" s="238"/>
      <c r="M389" s="239"/>
      <c r="N389" s="240"/>
      <c r="O389" s="240"/>
      <c r="P389" s="240"/>
      <c r="Q389" s="240"/>
      <c r="R389" s="240"/>
      <c r="S389" s="240"/>
      <c r="T389" s="241"/>
      <c r="U389" s="13"/>
      <c r="V389" s="13"/>
      <c r="W389" s="13"/>
      <c r="X389" s="13"/>
      <c r="Y389" s="13"/>
      <c r="Z389" s="13"/>
      <c r="AA389" s="13"/>
      <c r="AB389" s="13"/>
      <c r="AC389" s="13"/>
      <c r="AD389" s="13"/>
      <c r="AE389" s="13"/>
      <c r="AT389" s="242" t="s">
        <v>158</v>
      </c>
      <c r="AU389" s="242" t="s">
        <v>81</v>
      </c>
      <c r="AV389" s="13" t="s">
        <v>81</v>
      </c>
      <c r="AW389" s="13" t="s">
        <v>34</v>
      </c>
      <c r="AX389" s="13" t="s">
        <v>71</v>
      </c>
      <c r="AY389" s="242" t="s">
        <v>144</v>
      </c>
    </row>
    <row r="390" s="13" customFormat="1">
      <c r="A390" s="13"/>
      <c r="B390" s="232"/>
      <c r="C390" s="233"/>
      <c r="D390" s="226" t="s">
        <v>158</v>
      </c>
      <c r="E390" s="234" t="s">
        <v>19</v>
      </c>
      <c r="F390" s="235" t="s">
        <v>658</v>
      </c>
      <c r="G390" s="233"/>
      <c r="H390" s="236">
        <v>60</v>
      </c>
      <c r="I390" s="237"/>
      <c r="J390" s="233"/>
      <c r="K390" s="233"/>
      <c r="L390" s="238"/>
      <c r="M390" s="239"/>
      <c r="N390" s="240"/>
      <c r="O390" s="240"/>
      <c r="P390" s="240"/>
      <c r="Q390" s="240"/>
      <c r="R390" s="240"/>
      <c r="S390" s="240"/>
      <c r="T390" s="241"/>
      <c r="U390" s="13"/>
      <c r="V390" s="13"/>
      <c r="W390" s="13"/>
      <c r="X390" s="13"/>
      <c r="Y390" s="13"/>
      <c r="Z390" s="13"/>
      <c r="AA390" s="13"/>
      <c r="AB390" s="13"/>
      <c r="AC390" s="13"/>
      <c r="AD390" s="13"/>
      <c r="AE390" s="13"/>
      <c r="AT390" s="242" t="s">
        <v>158</v>
      </c>
      <c r="AU390" s="242" t="s">
        <v>81</v>
      </c>
      <c r="AV390" s="13" t="s">
        <v>81</v>
      </c>
      <c r="AW390" s="13" t="s">
        <v>34</v>
      </c>
      <c r="AX390" s="13" t="s">
        <v>71</v>
      </c>
      <c r="AY390" s="242" t="s">
        <v>144</v>
      </c>
    </row>
    <row r="391" s="2" customFormat="1">
      <c r="A391" s="39"/>
      <c r="B391" s="40"/>
      <c r="C391" s="213" t="s">
        <v>659</v>
      </c>
      <c r="D391" s="213" t="s">
        <v>147</v>
      </c>
      <c r="E391" s="214" t="s">
        <v>660</v>
      </c>
      <c r="F391" s="215" t="s">
        <v>661</v>
      </c>
      <c r="G391" s="216" t="s">
        <v>305</v>
      </c>
      <c r="H391" s="217">
        <v>147.59999999999999</v>
      </c>
      <c r="I391" s="218"/>
      <c r="J391" s="219">
        <f>ROUND(I391*H391,2)</f>
        <v>0</v>
      </c>
      <c r="K391" s="215" t="s">
        <v>151</v>
      </c>
      <c r="L391" s="45"/>
      <c r="M391" s="220" t="s">
        <v>19</v>
      </c>
      <c r="N391" s="221" t="s">
        <v>42</v>
      </c>
      <c r="O391" s="85"/>
      <c r="P391" s="222">
        <f>O391*H391</f>
        <v>0</v>
      </c>
      <c r="Q391" s="222">
        <v>0</v>
      </c>
      <c r="R391" s="222">
        <f>Q391*H391</f>
        <v>0</v>
      </c>
      <c r="S391" s="222">
        <v>0.014</v>
      </c>
      <c r="T391" s="223">
        <f>S391*H391</f>
        <v>2.0663999999999998</v>
      </c>
      <c r="U391" s="39"/>
      <c r="V391" s="39"/>
      <c r="W391" s="39"/>
      <c r="X391" s="39"/>
      <c r="Y391" s="39"/>
      <c r="Z391" s="39"/>
      <c r="AA391" s="39"/>
      <c r="AB391" s="39"/>
      <c r="AC391" s="39"/>
      <c r="AD391" s="39"/>
      <c r="AE391" s="39"/>
      <c r="AR391" s="224" t="s">
        <v>256</v>
      </c>
      <c r="AT391" s="224" t="s">
        <v>147</v>
      </c>
      <c r="AU391" s="224" t="s">
        <v>81</v>
      </c>
      <c r="AY391" s="18" t="s">
        <v>144</v>
      </c>
      <c r="BE391" s="225">
        <f>IF(N391="základní",J391,0)</f>
        <v>0</v>
      </c>
      <c r="BF391" s="225">
        <f>IF(N391="snížená",J391,0)</f>
        <v>0</v>
      </c>
      <c r="BG391" s="225">
        <f>IF(N391="zákl. přenesená",J391,0)</f>
        <v>0</v>
      </c>
      <c r="BH391" s="225">
        <f>IF(N391="sníž. přenesená",J391,0)</f>
        <v>0</v>
      </c>
      <c r="BI391" s="225">
        <f>IF(N391="nulová",J391,0)</f>
        <v>0</v>
      </c>
      <c r="BJ391" s="18" t="s">
        <v>79</v>
      </c>
      <c r="BK391" s="225">
        <f>ROUND(I391*H391,2)</f>
        <v>0</v>
      </c>
      <c r="BL391" s="18" t="s">
        <v>256</v>
      </c>
      <c r="BM391" s="224" t="s">
        <v>662</v>
      </c>
    </row>
    <row r="392" s="2" customFormat="1">
      <c r="A392" s="39"/>
      <c r="B392" s="40"/>
      <c r="C392" s="41"/>
      <c r="D392" s="226" t="s">
        <v>154</v>
      </c>
      <c r="E392" s="41"/>
      <c r="F392" s="227" t="s">
        <v>663</v>
      </c>
      <c r="G392" s="41"/>
      <c r="H392" s="41"/>
      <c r="I392" s="228"/>
      <c r="J392" s="41"/>
      <c r="K392" s="41"/>
      <c r="L392" s="45"/>
      <c r="M392" s="229"/>
      <c r="N392" s="230"/>
      <c r="O392" s="85"/>
      <c r="P392" s="85"/>
      <c r="Q392" s="85"/>
      <c r="R392" s="85"/>
      <c r="S392" s="85"/>
      <c r="T392" s="86"/>
      <c r="U392" s="39"/>
      <c r="V392" s="39"/>
      <c r="W392" s="39"/>
      <c r="X392" s="39"/>
      <c r="Y392" s="39"/>
      <c r="Z392" s="39"/>
      <c r="AA392" s="39"/>
      <c r="AB392" s="39"/>
      <c r="AC392" s="39"/>
      <c r="AD392" s="39"/>
      <c r="AE392" s="39"/>
      <c r="AT392" s="18" t="s">
        <v>154</v>
      </c>
      <c r="AU392" s="18" t="s">
        <v>81</v>
      </c>
    </row>
    <row r="393" s="13" customFormat="1">
      <c r="A393" s="13"/>
      <c r="B393" s="232"/>
      <c r="C393" s="233"/>
      <c r="D393" s="226" t="s">
        <v>158</v>
      </c>
      <c r="E393" s="234" t="s">
        <v>19</v>
      </c>
      <c r="F393" s="235" t="s">
        <v>664</v>
      </c>
      <c r="G393" s="233"/>
      <c r="H393" s="236">
        <v>24</v>
      </c>
      <c r="I393" s="237"/>
      <c r="J393" s="233"/>
      <c r="K393" s="233"/>
      <c r="L393" s="238"/>
      <c r="M393" s="239"/>
      <c r="N393" s="240"/>
      <c r="O393" s="240"/>
      <c r="P393" s="240"/>
      <c r="Q393" s="240"/>
      <c r="R393" s="240"/>
      <c r="S393" s="240"/>
      <c r="T393" s="241"/>
      <c r="U393" s="13"/>
      <c r="V393" s="13"/>
      <c r="W393" s="13"/>
      <c r="X393" s="13"/>
      <c r="Y393" s="13"/>
      <c r="Z393" s="13"/>
      <c r="AA393" s="13"/>
      <c r="AB393" s="13"/>
      <c r="AC393" s="13"/>
      <c r="AD393" s="13"/>
      <c r="AE393" s="13"/>
      <c r="AT393" s="242" t="s">
        <v>158</v>
      </c>
      <c r="AU393" s="242" t="s">
        <v>81</v>
      </c>
      <c r="AV393" s="13" t="s">
        <v>81</v>
      </c>
      <c r="AW393" s="13" t="s">
        <v>34</v>
      </c>
      <c r="AX393" s="13" t="s">
        <v>71</v>
      </c>
      <c r="AY393" s="242" t="s">
        <v>144</v>
      </c>
    </row>
    <row r="394" s="13" customFormat="1">
      <c r="A394" s="13"/>
      <c r="B394" s="232"/>
      <c r="C394" s="233"/>
      <c r="D394" s="226" t="s">
        <v>158</v>
      </c>
      <c r="E394" s="234" t="s">
        <v>19</v>
      </c>
      <c r="F394" s="235" t="s">
        <v>665</v>
      </c>
      <c r="G394" s="233"/>
      <c r="H394" s="236">
        <v>48</v>
      </c>
      <c r="I394" s="237"/>
      <c r="J394" s="233"/>
      <c r="K394" s="233"/>
      <c r="L394" s="238"/>
      <c r="M394" s="239"/>
      <c r="N394" s="240"/>
      <c r="O394" s="240"/>
      <c r="P394" s="240"/>
      <c r="Q394" s="240"/>
      <c r="R394" s="240"/>
      <c r="S394" s="240"/>
      <c r="T394" s="241"/>
      <c r="U394" s="13"/>
      <c r="V394" s="13"/>
      <c r="W394" s="13"/>
      <c r="X394" s="13"/>
      <c r="Y394" s="13"/>
      <c r="Z394" s="13"/>
      <c r="AA394" s="13"/>
      <c r="AB394" s="13"/>
      <c r="AC394" s="13"/>
      <c r="AD394" s="13"/>
      <c r="AE394" s="13"/>
      <c r="AT394" s="242" t="s">
        <v>158</v>
      </c>
      <c r="AU394" s="242" t="s">
        <v>81</v>
      </c>
      <c r="AV394" s="13" t="s">
        <v>81</v>
      </c>
      <c r="AW394" s="13" t="s">
        <v>34</v>
      </c>
      <c r="AX394" s="13" t="s">
        <v>71</v>
      </c>
      <c r="AY394" s="242" t="s">
        <v>144</v>
      </c>
    </row>
    <row r="395" s="13" customFormat="1">
      <c r="A395" s="13"/>
      <c r="B395" s="232"/>
      <c r="C395" s="233"/>
      <c r="D395" s="226" t="s">
        <v>158</v>
      </c>
      <c r="E395" s="234" t="s">
        <v>19</v>
      </c>
      <c r="F395" s="235" t="s">
        <v>666</v>
      </c>
      <c r="G395" s="233"/>
      <c r="H395" s="236">
        <v>75.599999999999994</v>
      </c>
      <c r="I395" s="237"/>
      <c r="J395" s="233"/>
      <c r="K395" s="233"/>
      <c r="L395" s="238"/>
      <c r="M395" s="239"/>
      <c r="N395" s="240"/>
      <c r="O395" s="240"/>
      <c r="P395" s="240"/>
      <c r="Q395" s="240"/>
      <c r="R395" s="240"/>
      <c r="S395" s="240"/>
      <c r="T395" s="241"/>
      <c r="U395" s="13"/>
      <c r="V395" s="13"/>
      <c r="W395" s="13"/>
      <c r="X395" s="13"/>
      <c r="Y395" s="13"/>
      <c r="Z395" s="13"/>
      <c r="AA395" s="13"/>
      <c r="AB395" s="13"/>
      <c r="AC395" s="13"/>
      <c r="AD395" s="13"/>
      <c r="AE395" s="13"/>
      <c r="AT395" s="242" t="s">
        <v>158</v>
      </c>
      <c r="AU395" s="242" t="s">
        <v>81</v>
      </c>
      <c r="AV395" s="13" t="s">
        <v>81</v>
      </c>
      <c r="AW395" s="13" t="s">
        <v>34</v>
      </c>
      <c r="AX395" s="13" t="s">
        <v>71</v>
      </c>
      <c r="AY395" s="242" t="s">
        <v>144</v>
      </c>
    </row>
    <row r="396" s="2" customFormat="1">
      <c r="A396" s="39"/>
      <c r="B396" s="40"/>
      <c r="C396" s="213" t="s">
        <v>667</v>
      </c>
      <c r="D396" s="213" t="s">
        <v>147</v>
      </c>
      <c r="E396" s="214" t="s">
        <v>668</v>
      </c>
      <c r="F396" s="215" t="s">
        <v>669</v>
      </c>
      <c r="G396" s="216" t="s">
        <v>305</v>
      </c>
      <c r="H396" s="217">
        <v>283.62400000000002</v>
      </c>
      <c r="I396" s="218"/>
      <c r="J396" s="219">
        <f>ROUND(I396*H396,2)</f>
        <v>0</v>
      </c>
      <c r="K396" s="215" t="s">
        <v>151</v>
      </c>
      <c r="L396" s="45"/>
      <c r="M396" s="220" t="s">
        <v>19</v>
      </c>
      <c r="N396" s="221" t="s">
        <v>42</v>
      </c>
      <c r="O396" s="85"/>
      <c r="P396" s="222">
        <f>O396*H396</f>
        <v>0</v>
      </c>
      <c r="Q396" s="222">
        <v>0</v>
      </c>
      <c r="R396" s="222">
        <f>Q396*H396</f>
        <v>0</v>
      </c>
      <c r="S396" s="222">
        <v>0</v>
      </c>
      <c r="T396" s="223">
        <f>S396*H396</f>
        <v>0</v>
      </c>
      <c r="U396" s="39"/>
      <c r="V396" s="39"/>
      <c r="W396" s="39"/>
      <c r="X396" s="39"/>
      <c r="Y396" s="39"/>
      <c r="Z396" s="39"/>
      <c r="AA396" s="39"/>
      <c r="AB396" s="39"/>
      <c r="AC396" s="39"/>
      <c r="AD396" s="39"/>
      <c r="AE396" s="39"/>
      <c r="AR396" s="224" t="s">
        <v>256</v>
      </c>
      <c r="AT396" s="224" t="s">
        <v>147</v>
      </c>
      <c r="AU396" s="224" t="s">
        <v>81</v>
      </c>
      <c r="AY396" s="18" t="s">
        <v>144</v>
      </c>
      <c r="BE396" s="225">
        <f>IF(N396="základní",J396,0)</f>
        <v>0</v>
      </c>
      <c r="BF396" s="225">
        <f>IF(N396="snížená",J396,0)</f>
        <v>0</v>
      </c>
      <c r="BG396" s="225">
        <f>IF(N396="zákl. přenesená",J396,0)</f>
        <v>0</v>
      </c>
      <c r="BH396" s="225">
        <f>IF(N396="sníž. přenesená",J396,0)</f>
        <v>0</v>
      </c>
      <c r="BI396" s="225">
        <f>IF(N396="nulová",J396,0)</f>
        <v>0</v>
      </c>
      <c r="BJ396" s="18" t="s">
        <v>79</v>
      </c>
      <c r="BK396" s="225">
        <f>ROUND(I396*H396,2)</f>
        <v>0</v>
      </c>
      <c r="BL396" s="18" t="s">
        <v>256</v>
      </c>
      <c r="BM396" s="224" t="s">
        <v>670</v>
      </c>
    </row>
    <row r="397" s="2" customFormat="1">
      <c r="A397" s="39"/>
      <c r="B397" s="40"/>
      <c r="C397" s="41"/>
      <c r="D397" s="226" t="s">
        <v>154</v>
      </c>
      <c r="E397" s="41"/>
      <c r="F397" s="227" t="s">
        <v>671</v>
      </c>
      <c r="G397" s="41"/>
      <c r="H397" s="41"/>
      <c r="I397" s="228"/>
      <c r="J397" s="41"/>
      <c r="K397" s="41"/>
      <c r="L397" s="45"/>
      <c r="M397" s="229"/>
      <c r="N397" s="230"/>
      <c r="O397" s="85"/>
      <c r="P397" s="85"/>
      <c r="Q397" s="85"/>
      <c r="R397" s="85"/>
      <c r="S397" s="85"/>
      <c r="T397" s="86"/>
      <c r="U397" s="39"/>
      <c r="V397" s="39"/>
      <c r="W397" s="39"/>
      <c r="X397" s="39"/>
      <c r="Y397" s="39"/>
      <c r="Z397" s="39"/>
      <c r="AA397" s="39"/>
      <c r="AB397" s="39"/>
      <c r="AC397" s="39"/>
      <c r="AD397" s="39"/>
      <c r="AE397" s="39"/>
      <c r="AT397" s="18" t="s">
        <v>154</v>
      </c>
      <c r="AU397" s="18" t="s">
        <v>81</v>
      </c>
    </row>
    <row r="398" s="2" customFormat="1">
      <c r="A398" s="39"/>
      <c r="B398" s="40"/>
      <c r="C398" s="41"/>
      <c r="D398" s="226" t="s">
        <v>156</v>
      </c>
      <c r="E398" s="41"/>
      <c r="F398" s="231" t="s">
        <v>672</v>
      </c>
      <c r="G398" s="41"/>
      <c r="H398" s="41"/>
      <c r="I398" s="228"/>
      <c r="J398" s="41"/>
      <c r="K398" s="41"/>
      <c r="L398" s="45"/>
      <c r="M398" s="229"/>
      <c r="N398" s="230"/>
      <c r="O398" s="85"/>
      <c r="P398" s="85"/>
      <c r="Q398" s="85"/>
      <c r="R398" s="85"/>
      <c r="S398" s="85"/>
      <c r="T398" s="86"/>
      <c r="U398" s="39"/>
      <c r="V398" s="39"/>
      <c r="W398" s="39"/>
      <c r="X398" s="39"/>
      <c r="Y398" s="39"/>
      <c r="Z398" s="39"/>
      <c r="AA398" s="39"/>
      <c r="AB398" s="39"/>
      <c r="AC398" s="39"/>
      <c r="AD398" s="39"/>
      <c r="AE398" s="39"/>
      <c r="AT398" s="18" t="s">
        <v>156</v>
      </c>
      <c r="AU398" s="18" t="s">
        <v>81</v>
      </c>
    </row>
    <row r="399" s="13" customFormat="1">
      <c r="A399" s="13"/>
      <c r="B399" s="232"/>
      <c r="C399" s="233"/>
      <c r="D399" s="226" t="s">
        <v>158</v>
      </c>
      <c r="E399" s="234" t="s">
        <v>19</v>
      </c>
      <c r="F399" s="235" t="s">
        <v>673</v>
      </c>
      <c r="G399" s="233"/>
      <c r="H399" s="236">
        <v>140.08368200836799</v>
      </c>
      <c r="I399" s="237"/>
      <c r="J399" s="233"/>
      <c r="K399" s="233"/>
      <c r="L399" s="238"/>
      <c r="M399" s="239"/>
      <c r="N399" s="240"/>
      <c r="O399" s="240"/>
      <c r="P399" s="240"/>
      <c r="Q399" s="240"/>
      <c r="R399" s="240"/>
      <c r="S399" s="240"/>
      <c r="T399" s="241"/>
      <c r="U399" s="13"/>
      <c r="V399" s="13"/>
      <c r="W399" s="13"/>
      <c r="X399" s="13"/>
      <c r="Y399" s="13"/>
      <c r="Z399" s="13"/>
      <c r="AA399" s="13"/>
      <c r="AB399" s="13"/>
      <c r="AC399" s="13"/>
      <c r="AD399" s="13"/>
      <c r="AE399" s="13"/>
      <c r="AT399" s="242" t="s">
        <v>158</v>
      </c>
      <c r="AU399" s="242" t="s">
        <v>81</v>
      </c>
      <c r="AV399" s="13" t="s">
        <v>81</v>
      </c>
      <c r="AW399" s="13" t="s">
        <v>34</v>
      </c>
      <c r="AX399" s="13" t="s">
        <v>71</v>
      </c>
      <c r="AY399" s="242" t="s">
        <v>144</v>
      </c>
    </row>
    <row r="400" s="13" customFormat="1">
      <c r="A400" s="13"/>
      <c r="B400" s="232"/>
      <c r="C400" s="233"/>
      <c r="D400" s="226" t="s">
        <v>158</v>
      </c>
      <c r="E400" s="234" t="s">
        <v>19</v>
      </c>
      <c r="F400" s="235" t="s">
        <v>674</v>
      </c>
      <c r="G400" s="233"/>
      <c r="H400" s="236">
        <v>112.94</v>
      </c>
      <c r="I400" s="237"/>
      <c r="J400" s="233"/>
      <c r="K400" s="233"/>
      <c r="L400" s="238"/>
      <c r="M400" s="239"/>
      <c r="N400" s="240"/>
      <c r="O400" s="240"/>
      <c r="P400" s="240"/>
      <c r="Q400" s="240"/>
      <c r="R400" s="240"/>
      <c r="S400" s="240"/>
      <c r="T400" s="241"/>
      <c r="U400" s="13"/>
      <c r="V400" s="13"/>
      <c r="W400" s="13"/>
      <c r="X400" s="13"/>
      <c r="Y400" s="13"/>
      <c r="Z400" s="13"/>
      <c r="AA400" s="13"/>
      <c r="AB400" s="13"/>
      <c r="AC400" s="13"/>
      <c r="AD400" s="13"/>
      <c r="AE400" s="13"/>
      <c r="AT400" s="242" t="s">
        <v>158</v>
      </c>
      <c r="AU400" s="242" t="s">
        <v>81</v>
      </c>
      <c r="AV400" s="13" t="s">
        <v>81</v>
      </c>
      <c r="AW400" s="13" t="s">
        <v>34</v>
      </c>
      <c r="AX400" s="13" t="s">
        <v>71</v>
      </c>
      <c r="AY400" s="242" t="s">
        <v>144</v>
      </c>
    </row>
    <row r="401" s="13" customFormat="1">
      <c r="A401" s="13"/>
      <c r="B401" s="232"/>
      <c r="C401" s="233"/>
      <c r="D401" s="226" t="s">
        <v>158</v>
      </c>
      <c r="E401" s="234" t="s">
        <v>19</v>
      </c>
      <c r="F401" s="235" t="s">
        <v>675</v>
      </c>
      <c r="G401" s="233"/>
      <c r="H401" s="236">
        <v>30.600000000000001</v>
      </c>
      <c r="I401" s="237"/>
      <c r="J401" s="233"/>
      <c r="K401" s="233"/>
      <c r="L401" s="238"/>
      <c r="M401" s="239"/>
      <c r="N401" s="240"/>
      <c r="O401" s="240"/>
      <c r="P401" s="240"/>
      <c r="Q401" s="240"/>
      <c r="R401" s="240"/>
      <c r="S401" s="240"/>
      <c r="T401" s="241"/>
      <c r="U401" s="13"/>
      <c r="V401" s="13"/>
      <c r="W401" s="13"/>
      <c r="X401" s="13"/>
      <c r="Y401" s="13"/>
      <c r="Z401" s="13"/>
      <c r="AA401" s="13"/>
      <c r="AB401" s="13"/>
      <c r="AC401" s="13"/>
      <c r="AD401" s="13"/>
      <c r="AE401" s="13"/>
      <c r="AT401" s="242" t="s">
        <v>158</v>
      </c>
      <c r="AU401" s="242" t="s">
        <v>81</v>
      </c>
      <c r="AV401" s="13" t="s">
        <v>81</v>
      </c>
      <c r="AW401" s="13" t="s">
        <v>34</v>
      </c>
      <c r="AX401" s="13" t="s">
        <v>71</v>
      </c>
      <c r="AY401" s="242" t="s">
        <v>144</v>
      </c>
    </row>
    <row r="402" s="2" customFormat="1" ht="21.75" customHeight="1">
      <c r="A402" s="39"/>
      <c r="B402" s="40"/>
      <c r="C402" s="243" t="s">
        <v>676</v>
      </c>
      <c r="D402" s="243" t="s">
        <v>190</v>
      </c>
      <c r="E402" s="244" t="s">
        <v>677</v>
      </c>
      <c r="F402" s="245" t="s">
        <v>678</v>
      </c>
      <c r="G402" s="246" t="s">
        <v>162</v>
      </c>
      <c r="H402" s="247">
        <v>4.1280000000000001</v>
      </c>
      <c r="I402" s="248"/>
      <c r="J402" s="249">
        <f>ROUND(I402*H402,2)</f>
        <v>0</v>
      </c>
      <c r="K402" s="245" t="s">
        <v>151</v>
      </c>
      <c r="L402" s="250"/>
      <c r="M402" s="251" t="s">
        <v>19</v>
      </c>
      <c r="N402" s="252" t="s">
        <v>42</v>
      </c>
      <c r="O402" s="85"/>
      <c r="P402" s="222">
        <f>O402*H402</f>
        <v>0</v>
      </c>
      <c r="Q402" s="222">
        <v>0.55000000000000004</v>
      </c>
      <c r="R402" s="222">
        <f>Q402*H402</f>
        <v>2.2704000000000004</v>
      </c>
      <c r="S402" s="222">
        <v>0</v>
      </c>
      <c r="T402" s="223">
        <f>S402*H402</f>
        <v>0</v>
      </c>
      <c r="U402" s="39"/>
      <c r="V402" s="39"/>
      <c r="W402" s="39"/>
      <c r="X402" s="39"/>
      <c r="Y402" s="39"/>
      <c r="Z402" s="39"/>
      <c r="AA402" s="39"/>
      <c r="AB402" s="39"/>
      <c r="AC402" s="39"/>
      <c r="AD402" s="39"/>
      <c r="AE402" s="39"/>
      <c r="AR402" s="224" t="s">
        <v>351</v>
      </c>
      <c r="AT402" s="224" t="s">
        <v>190</v>
      </c>
      <c r="AU402" s="224" t="s">
        <v>81</v>
      </c>
      <c r="AY402" s="18" t="s">
        <v>144</v>
      </c>
      <c r="BE402" s="225">
        <f>IF(N402="základní",J402,0)</f>
        <v>0</v>
      </c>
      <c r="BF402" s="225">
        <f>IF(N402="snížená",J402,0)</f>
        <v>0</v>
      </c>
      <c r="BG402" s="225">
        <f>IF(N402="zákl. přenesená",J402,0)</f>
        <v>0</v>
      </c>
      <c r="BH402" s="225">
        <f>IF(N402="sníž. přenesená",J402,0)</f>
        <v>0</v>
      </c>
      <c r="BI402" s="225">
        <f>IF(N402="nulová",J402,0)</f>
        <v>0</v>
      </c>
      <c r="BJ402" s="18" t="s">
        <v>79</v>
      </c>
      <c r="BK402" s="225">
        <f>ROUND(I402*H402,2)</f>
        <v>0</v>
      </c>
      <c r="BL402" s="18" t="s">
        <v>256</v>
      </c>
      <c r="BM402" s="224" t="s">
        <v>679</v>
      </c>
    </row>
    <row r="403" s="2" customFormat="1">
      <c r="A403" s="39"/>
      <c r="B403" s="40"/>
      <c r="C403" s="41"/>
      <c r="D403" s="226" t="s">
        <v>154</v>
      </c>
      <c r="E403" s="41"/>
      <c r="F403" s="227" t="s">
        <v>678</v>
      </c>
      <c r="G403" s="41"/>
      <c r="H403" s="41"/>
      <c r="I403" s="228"/>
      <c r="J403" s="41"/>
      <c r="K403" s="41"/>
      <c r="L403" s="45"/>
      <c r="M403" s="229"/>
      <c r="N403" s="230"/>
      <c r="O403" s="85"/>
      <c r="P403" s="85"/>
      <c r="Q403" s="85"/>
      <c r="R403" s="85"/>
      <c r="S403" s="85"/>
      <c r="T403" s="86"/>
      <c r="U403" s="39"/>
      <c r="V403" s="39"/>
      <c r="W403" s="39"/>
      <c r="X403" s="39"/>
      <c r="Y403" s="39"/>
      <c r="Z403" s="39"/>
      <c r="AA403" s="39"/>
      <c r="AB403" s="39"/>
      <c r="AC403" s="39"/>
      <c r="AD403" s="39"/>
      <c r="AE403" s="39"/>
      <c r="AT403" s="18" t="s">
        <v>154</v>
      </c>
      <c r="AU403" s="18" t="s">
        <v>81</v>
      </c>
    </row>
    <row r="404" s="13" customFormat="1">
      <c r="A404" s="13"/>
      <c r="B404" s="232"/>
      <c r="C404" s="233"/>
      <c r="D404" s="226" t="s">
        <v>158</v>
      </c>
      <c r="E404" s="234" t="s">
        <v>19</v>
      </c>
      <c r="F404" s="235" t="s">
        <v>680</v>
      </c>
      <c r="G404" s="233"/>
      <c r="H404" s="236">
        <v>2.2413440000000002</v>
      </c>
      <c r="I404" s="237"/>
      <c r="J404" s="233"/>
      <c r="K404" s="233"/>
      <c r="L404" s="238"/>
      <c r="M404" s="239"/>
      <c r="N404" s="240"/>
      <c r="O404" s="240"/>
      <c r="P404" s="240"/>
      <c r="Q404" s="240"/>
      <c r="R404" s="240"/>
      <c r="S404" s="240"/>
      <c r="T404" s="241"/>
      <c r="U404" s="13"/>
      <c r="V404" s="13"/>
      <c r="W404" s="13"/>
      <c r="X404" s="13"/>
      <c r="Y404" s="13"/>
      <c r="Z404" s="13"/>
      <c r="AA404" s="13"/>
      <c r="AB404" s="13"/>
      <c r="AC404" s="13"/>
      <c r="AD404" s="13"/>
      <c r="AE404" s="13"/>
      <c r="AT404" s="242" t="s">
        <v>158</v>
      </c>
      <c r="AU404" s="242" t="s">
        <v>81</v>
      </c>
      <c r="AV404" s="13" t="s">
        <v>81</v>
      </c>
      <c r="AW404" s="13" t="s">
        <v>34</v>
      </c>
      <c r="AX404" s="13" t="s">
        <v>71</v>
      </c>
      <c r="AY404" s="242" t="s">
        <v>144</v>
      </c>
    </row>
    <row r="405" s="13" customFormat="1">
      <c r="A405" s="13"/>
      <c r="B405" s="232"/>
      <c r="C405" s="233"/>
      <c r="D405" s="226" t="s">
        <v>158</v>
      </c>
      <c r="E405" s="234" t="s">
        <v>19</v>
      </c>
      <c r="F405" s="235" t="s">
        <v>681</v>
      </c>
      <c r="G405" s="233"/>
      <c r="H405" s="236">
        <v>1.445632</v>
      </c>
      <c r="I405" s="237"/>
      <c r="J405" s="233"/>
      <c r="K405" s="233"/>
      <c r="L405" s="238"/>
      <c r="M405" s="239"/>
      <c r="N405" s="240"/>
      <c r="O405" s="240"/>
      <c r="P405" s="240"/>
      <c r="Q405" s="240"/>
      <c r="R405" s="240"/>
      <c r="S405" s="240"/>
      <c r="T405" s="241"/>
      <c r="U405" s="13"/>
      <c r="V405" s="13"/>
      <c r="W405" s="13"/>
      <c r="X405" s="13"/>
      <c r="Y405" s="13"/>
      <c r="Z405" s="13"/>
      <c r="AA405" s="13"/>
      <c r="AB405" s="13"/>
      <c r="AC405" s="13"/>
      <c r="AD405" s="13"/>
      <c r="AE405" s="13"/>
      <c r="AT405" s="242" t="s">
        <v>158</v>
      </c>
      <c r="AU405" s="242" t="s">
        <v>81</v>
      </c>
      <c r="AV405" s="13" t="s">
        <v>81</v>
      </c>
      <c r="AW405" s="13" t="s">
        <v>34</v>
      </c>
      <c r="AX405" s="13" t="s">
        <v>71</v>
      </c>
      <c r="AY405" s="242" t="s">
        <v>144</v>
      </c>
    </row>
    <row r="406" s="13" customFormat="1">
      <c r="A406" s="13"/>
      <c r="B406" s="232"/>
      <c r="C406" s="233"/>
      <c r="D406" s="226" t="s">
        <v>158</v>
      </c>
      <c r="E406" s="234" t="s">
        <v>19</v>
      </c>
      <c r="F406" s="235" t="s">
        <v>682</v>
      </c>
      <c r="G406" s="233"/>
      <c r="H406" s="236">
        <v>0.44063999999999998</v>
      </c>
      <c r="I406" s="237"/>
      <c r="J406" s="233"/>
      <c r="K406" s="233"/>
      <c r="L406" s="238"/>
      <c r="M406" s="239"/>
      <c r="N406" s="240"/>
      <c r="O406" s="240"/>
      <c r="P406" s="240"/>
      <c r="Q406" s="240"/>
      <c r="R406" s="240"/>
      <c r="S406" s="240"/>
      <c r="T406" s="241"/>
      <c r="U406" s="13"/>
      <c r="V406" s="13"/>
      <c r="W406" s="13"/>
      <c r="X406" s="13"/>
      <c r="Y406" s="13"/>
      <c r="Z406" s="13"/>
      <c r="AA406" s="13"/>
      <c r="AB406" s="13"/>
      <c r="AC406" s="13"/>
      <c r="AD406" s="13"/>
      <c r="AE406" s="13"/>
      <c r="AT406" s="242" t="s">
        <v>158</v>
      </c>
      <c r="AU406" s="242" t="s">
        <v>81</v>
      </c>
      <c r="AV406" s="13" t="s">
        <v>81</v>
      </c>
      <c r="AW406" s="13" t="s">
        <v>34</v>
      </c>
      <c r="AX406" s="13" t="s">
        <v>71</v>
      </c>
      <c r="AY406" s="242" t="s">
        <v>144</v>
      </c>
    </row>
    <row r="407" s="2" customFormat="1">
      <c r="A407" s="39"/>
      <c r="B407" s="40"/>
      <c r="C407" s="213" t="s">
        <v>683</v>
      </c>
      <c r="D407" s="213" t="s">
        <v>147</v>
      </c>
      <c r="E407" s="214" t="s">
        <v>684</v>
      </c>
      <c r="F407" s="215" t="s">
        <v>685</v>
      </c>
      <c r="G407" s="216" t="s">
        <v>305</v>
      </c>
      <c r="H407" s="217">
        <v>40</v>
      </c>
      <c r="I407" s="218"/>
      <c r="J407" s="219">
        <f>ROUND(I407*H407,2)</f>
        <v>0</v>
      </c>
      <c r="K407" s="215" t="s">
        <v>151</v>
      </c>
      <c r="L407" s="45"/>
      <c r="M407" s="220" t="s">
        <v>19</v>
      </c>
      <c r="N407" s="221" t="s">
        <v>42</v>
      </c>
      <c r="O407" s="85"/>
      <c r="P407" s="222">
        <f>O407*H407</f>
        <v>0</v>
      </c>
      <c r="Q407" s="222">
        <v>0</v>
      </c>
      <c r="R407" s="222">
        <f>Q407*H407</f>
        <v>0</v>
      </c>
      <c r="S407" s="222">
        <v>0</v>
      </c>
      <c r="T407" s="223">
        <f>S407*H407</f>
        <v>0</v>
      </c>
      <c r="U407" s="39"/>
      <c r="V407" s="39"/>
      <c r="W407" s="39"/>
      <c r="X407" s="39"/>
      <c r="Y407" s="39"/>
      <c r="Z407" s="39"/>
      <c r="AA407" s="39"/>
      <c r="AB407" s="39"/>
      <c r="AC407" s="39"/>
      <c r="AD407" s="39"/>
      <c r="AE407" s="39"/>
      <c r="AR407" s="224" t="s">
        <v>256</v>
      </c>
      <c r="AT407" s="224" t="s">
        <v>147</v>
      </c>
      <c r="AU407" s="224" t="s">
        <v>81</v>
      </c>
      <c r="AY407" s="18" t="s">
        <v>144</v>
      </c>
      <c r="BE407" s="225">
        <f>IF(N407="základní",J407,0)</f>
        <v>0</v>
      </c>
      <c r="BF407" s="225">
        <f>IF(N407="snížená",J407,0)</f>
        <v>0</v>
      </c>
      <c r="BG407" s="225">
        <f>IF(N407="zákl. přenesená",J407,0)</f>
        <v>0</v>
      </c>
      <c r="BH407" s="225">
        <f>IF(N407="sníž. přenesená",J407,0)</f>
        <v>0</v>
      </c>
      <c r="BI407" s="225">
        <f>IF(N407="nulová",J407,0)</f>
        <v>0</v>
      </c>
      <c r="BJ407" s="18" t="s">
        <v>79</v>
      </c>
      <c r="BK407" s="225">
        <f>ROUND(I407*H407,2)</f>
        <v>0</v>
      </c>
      <c r="BL407" s="18" t="s">
        <v>256</v>
      </c>
      <c r="BM407" s="224" t="s">
        <v>686</v>
      </c>
    </row>
    <row r="408" s="2" customFormat="1">
      <c r="A408" s="39"/>
      <c r="B408" s="40"/>
      <c r="C408" s="41"/>
      <c r="D408" s="226" t="s">
        <v>154</v>
      </c>
      <c r="E408" s="41"/>
      <c r="F408" s="227" t="s">
        <v>687</v>
      </c>
      <c r="G408" s="41"/>
      <c r="H408" s="41"/>
      <c r="I408" s="228"/>
      <c r="J408" s="41"/>
      <c r="K408" s="41"/>
      <c r="L408" s="45"/>
      <c r="M408" s="229"/>
      <c r="N408" s="230"/>
      <c r="O408" s="85"/>
      <c r="P408" s="85"/>
      <c r="Q408" s="85"/>
      <c r="R408" s="85"/>
      <c r="S408" s="85"/>
      <c r="T408" s="86"/>
      <c r="U408" s="39"/>
      <c r="V408" s="39"/>
      <c r="W408" s="39"/>
      <c r="X408" s="39"/>
      <c r="Y408" s="39"/>
      <c r="Z408" s="39"/>
      <c r="AA408" s="39"/>
      <c r="AB408" s="39"/>
      <c r="AC408" s="39"/>
      <c r="AD408" s="39"/>
      <c r="AE408" s="39"/>
      <c r="AT408" s="18" t="s">
        <v>154</v>
      </c>
      <c r="AU408" s="18" t="s">
        <v>81</v>
      </c>
    </row>
    <row r="409" s="2" customFormat="1">
      <c r="A409" s="39"/>
      <c r="B409" s="40"/>
      <c r="C409" s="41"/>
      <c r="D409" s="226" t="s">
        <v>156</v>
      </c>
      <c r="E409" s="41"/>
      <c r="F409" s="231" t="s">
        <v>672</v>
      </c>
      <c r="G409" s="41"/>
      <c r="H409" s="41"/>
      <c r="I409" s="228"/>
      <c r="J409" s="41"/>
      <c r="K409" s="41"/>
      <c r="L409" s="45"/>
      <c r="M409" s="229"/>
      <c r="N409" s="230"/>
      <c r="O409" s="85"/>
      <c r="P409" s="85"/>
      <c r="Q409" s="85"/>
      <c r="R409" s="85"/>
      <c r="S409" s="85"/>
      <c r="T409" s="86"/>
      <c r="U409" s="39"/>
      <c r="V409" s="39"/>
      <c r="W409" s="39"/>
      <c r="X409" s="39"/>
      <c r="Y409" s="39"/>
      <c r="Z409" s="39"/>
      <c r="AA409" s="39"/>
      <c r="AB409" s="39"/>
      <c r="AC409" s="39"/>
      <c r="AD409" s="39"/>
      <c r="AE409" s="39"/>
      <c r="AT409" s="18" t="s">
        <v>156</v>
      </c>
      <c r="AU409" s="18" t="s">
        <v>81</v>
      </c>
    </row>
    <row r="410" s="13" customFormat="1">
      <c r="A410" s="13"/>
      <c r="B410" s="232"/>
      <c r="C410" s="233"/>
      <c r="D410" s="226" t="s">
        <v>158</v>
      </c>
      <c r="E410" s="234" t="s">
        <v>19</v>
      </c>
      <c r="F410" s="235" t="s">
        <v>688</v>
      </c>
      <c r="G410" s="233"/>
      <c r="H410" s="236">
        <v>40</v>
      </c>
      <c r="I410" s="237"/>
      <c r="J410" s="233"/>
      <c r="K410" s="233"/>
      <c r="L410" s="238"/>
      <c r="M410" s="239"/>
      <c r="N410" s="240"/>
      <c r="O410" s="240"/>
      <c r="P410" s="240"/>
      <c r="Q410" s="240"/>
      <c r="R410" s="240"/>
      <c r="S410" s="240"/>
      <c r="T410" s="241"/>
      <c r="U410" s="13"/>
      <c r="V410" s="13"/>
      <c r="W410" s="13"/>
      <c r="X410" s="13"/>
      <c r="Y410" s="13"/>
      <c r="Z410" s="13"/>
      <c r="AA410" s="13"/>
      <c r="AB410" s="13"/>
      <c r="AC410" s="13"/>
      <c r="AD410" s="13"/>
      <c r="AE410" s="13"/>
      <c r="AT410" s="242" t="s">
        <v>158</v>
      </c>
      <c r="AU410" s="242" t="s">
        <v>81</v>
      </c>
      <c r="AV410" s="13" t="s">
        <v>81</v>
      </c>
      <c r="AW410" s="13" t="s">
        <v>34</v>
      </c>
      <c r="AX410" s="13" t="s">
        <v>71</v>
      </c>
      <c r="AY410" s="242" t="s">
        <v>144</v>
      </c>
    </row>
    <row r="411" s="2" customFormat="1" ht="21.75" customHeight="1">
      <c r="A411" s="39"/>
      <c r="B411" s="40"/>
      <c r="C411" s="243" t="s">
        <v>689</v>
      </c>
      <c r="D411" s="243" t="s">
        <v>190</v>
      </c>
      <c r="E411" s="244" t="s">
        <v>690</v>
      </c>
      <c r="F411" s="245" t="s">
        <v>691</v>
      </c>
      <c r="G411" s="246" t="s">
        <v>162</v>
      </c>
      <c r="H411" s="247">
        <v>1.1259999999999999</v>
      </c>
      <c r="I411" s="248"/>
      <c r="J411" s="249">
        <f>ROUND(I411*H411,2)</f>
        <v>0</v>
      </c>
      <c r="K411" s="245" t="s">
        <v>151</v>
      </c>
      <c r="L411" s="250"/>
      <c r="M411" s="251" t="s">
        <v>19</v>
      </c>
      <c r="N411" s="252" t="s">
        <v>42</v>
      </c>
      <c r="O411" s="85"/>
      <c r="P411" s="222">
        <f>O411*H411</f>
        <v>0</v>
      </c>
      <c r="Q411" s="222">
        <v>0.55000000000000004</v>
      </c>
      <c r="R411" s="222">
        <f>Q411*H411</f>
        <v>0.61929999999999996</v>
      </c>
      <c r="S411" s="222">
        <v>0</v>
      </c>
      <c r="T411" s="223">
        <f>S411*H411</f>
        <v>0</v>
      </c>
      <c r="U411" s="39"/>
      <c r="V411" s="39"/>
      <c r="W411" s="39"/>
      <c r="X411" s="39"/>
      <c r="Y411" s="39"/>
      <c r="Z411" s="39"/>
      <c r="AA411" s="39"/>
      <c r="AB411" s="39"/>
      <c r="AC411" s="39"/>
      <c r="AD411" s="39"/>
      <c r="AE411" s="39"/>
      <c r="AR411" s="224" t="s">
        <v>351</v>
      </c>
      <c r="AT411" s="224" t="s">
        <v>190</v>
      </c>
      <c r="AU411" s="224" t="s">
        <v>81</v>
      </c>
      <c r="AY411" s="18" t="s">
        <v>144</v>
      </c>
      <c r="BE411" s="225">
        <f>IF(N411="základní",J411,0)</f>
        <v>0</v>
      </c>
      <c r="BF411" s="225">
        <f>IF(N411="snížená",J411,0)</f>
        <v>0</v>
      </c>
      <c r="BG411" s="225">
        <f>IF(N411="zákl. přenesená",J411,0)</f>
        <v>0</v>
      </c>
      <c r="BH411" s="225">
        <f>IF(N411="sníž. přenesená",J411,0)</f>
        <v>0</v>
      </c>
      <c r="BI411" s="225">
        <f>IF(N411="nulová",J411,0)</f>
        <v>0</v>
      </c>
      <c r="BJ411" s="18" t="s">
        <v>79</v>
      </c>
      <c r="BK411" s="225">
        <f>ROUND(I411*H411,2)</f>
        <v>0</v>
      </c>
      <c r="BL411" s="18" t="s">
        <v>256</v>
      </c>
      <c r="BM411" s="224" t="s">
        <v>692</v>
      </c>
    </row>
    <row r="412" s="2" customFormat="1">
      <c r="A412" s="39"/>
      <c r="B412" s="40"/>
      <c r="C412" s="41"/>
      <c r="D412" s="226" t="s">
        <v>154</v>
      </c>
      <c r="E412" s="41"/>
      <c r="F412" s="227" t="s">
        <v>691</v>
      </c>
      <c r="G412" s="41"/>
      <c r="H412" s="41"/>
      <c r="I412" s="228"/>
      <c r="J412" s="41"/>
      <c r="K412" s="41"/>
      <c r="L412" s="45"/>
      <c r="M412" s="229"/>
      <c r="N412" s="230"/>
      <c r="O412" s="85"/>
      <c r="P412" s="85"/>
      <c r="Q412" s="85"/>
      <c r="R412" s="85"/>
      <c r="S412" s="85"/>
      <c r="T412" s="86"/>
      <c r="U412" s="39"/>
      <c r="V412" s="39"/>
      <c r="W412" s="39"/>
      <c r="X412" s="39"/>
      <c r="Y412" s="39"/>
      <c r="Z412" s="39"/>
      <c r="AA412" s="39"/>
      <c r="AB412" s="39"/>
      <c r="AC412" s="39"/>
      <c r="AD412" s="39"/>
      <c r="AE412" s="39"/>
      <c r="AT412" s="18" t="s">
        <v>154</v>
      </c>
      <c r="AU412" s="18" t="s">
        <v>81</v>
      </c>
    </row>
    <row r="413" s="13" customFormat="1">
      <c r="A413" s="13"/>
      <c r="B413" s="232"/>
      <c r="C413" s="233"/>
      <c r="D413" s="226" t="s">
        <v>158</v>
      </c>
      <c r="E413" s="234" t="s">
        <v>19</v>
      </c>
      <c r="F413" s="235" t="s">
        <v>693</v>
      </c>
      <c r="G413" s="233"/>
      <c r="H413" s="236">
        <v>1.024</v>
      </c>
      <c r="I413" s="237"/>
      <c r="J413" s="233"/>
      <c r="K413" s="233"/>
      <c r="L413" s="238"/>
      <c r="M413" s="239"/>
      <c r="N413" s="240"/>
      <c r="O413" s="240"/>
      <c r="P413" s="240"/>
      <c r="Q413" s="240"/>
      <c r="R413" s="240"/>
      <c r="S413" s="240"/>
      <c r="T413" s="241"/>
      <c r="U413" s="13"/>
      <c r="V413" s="13"/>
      <c r="W413" s="13"/>
      <c r="X413" s="13"/>
      <c r="Y413" s="13"/>
      <c r="Z413" s="13"/>
      <c r="AA413" s="13"/>
      <c r="AB413" s="13"/>
      <c r="AC413" s="13"/>
      <c r="AD413" s="13"/>
      <c r="AE413" s="13"/>
      <c r="AT413" s="242" t="s">
        <v>158</v>
      </c>
      <c r="AU413" s="242" t="s">
        <v>81</v>
      </c>
      <c r="AV413" s="13" t="s">
        <v>81</v>
      </c>
      <c r="AW413" s="13" t="s">
        <v>34</v>
      </c>
      <c r="AX413" s="13" t="s">
        <v>71</v>
      </c>
      <c r="AY413" s="242" t="s">
        <v>144</v>
      </c>
    </row>
    <row r="414" s="13" customFormat="1">
      <c r="A414" s="13"/>
      <c r="B414" s="232"/>
      <c r="C414" s="233"/>
      <c r="D414" s="226" t="s">
        <v>158</v>
      </c>
      <c r="E414" s="233"/>
      <c r="F414" s="235" t="s">
        <v>694</v>
      </c>
      <c r="G414" s="233"/>
      <c r="H414" s="236">
        <v>1.1259999999999999</v>
      </c>
      <c r="I414" s="237"/>
      <c r="J414" s="233"/>
      <c r="K414" s="233"/>
      <c r="L414" s="238"/>
      <c r="M414" s="239"/>
      <c r="N414" s="240"/>
      <c r="O414" s="240"/>
      <c r="P414" s="240"/>
      <c r="Q414" s="240"/>
      <c r="R414" s="240"/>
      <c r="S414" s="240"/>
      <c r="T414" s="241"/>
      <c r="U414" s="13"/>
      <c r="V414" s="13"/>
      <c r="W414" s="13"/>
      <c r="X414" s="13"/>
      <c r="Y414" s="13"/>
      <c r="Z414" s="13"/>
      <c r="AA414" s="13"/>
      <c r="AB414" s="13"/>
      <c r="AC414" s="13"/>
      <c r="AD414" s="13"/>
      <c r="AE414" s="13"/>
      <c r="AT414" s="242" t="s">
        <v>158</v>
      </c>
      <c r="AU414" s="242" t="s">
        <v>81</v>
      </c>
      <c r="AV414" s="13" t="s">
        <v>81</v>
      </c>
      <c r="AW414" s="13" t="s">
        <v>4</v>
      </c>
      <c r="AX414" s="13" t="s">
        <v>79</v>
      </c>
      <c r="AY414" s="242" t="s">
        <v>144</v>
      </c>
    </row>
    <row r="415" s="2" customFormat="1" ht="33" customHeight="1">
      <c r="A415" s="39"/>
      <c r="B415" s="40"/>
      <c r="C415" s="213" t="s">
        <v>695</v>
      </c>
      <c r="D415" s="213" t="s">
        <v>147</v>
      </c>
      <c r="E415" s="214" t="s">
        <v>696</v>
      </c>
      <c r="F415" s="215" t="s">
        <v>697</v>
      </c>
      <c r="G415" s="216" t="s">
        <v>305</v>
      </c>
      <c r="H415" s="217">
        <v>113.92</v>
      </c>
      <c r="I415" s="218"/>
      <c r="J415" s="219">
        <f>ROUND(I415*H415,2)</f>
        <v>0</v>
      </c>
      <c r="K415" s="215" t="s">
        <v>151</v>
      </c>
      <c r="L415" s="45"/>
      <c r="M415" s="220" t="s">
        <v>19</v>
      </c>
      <c r="N415" s="221" t="s">
        <v>42</v>
      </c>
      <c r="O415" s="85"/>
      <c r="P415" s="222">
        <f>O415*H415</f>
        <v>0</v>
      </c>
      <c r="Q415" s="222">
        <v>0</v>
      </c>
      <c r="R415" s="222">
        <f>Q415*H415</f>
        <v>0</v>
      </c>
      <c r="S415" s="222">
        <v>0</v>
      </c>
      <c r="T415" s="223">
        <f>S415*H415</f>
        <v>0</v>
      </c>
      <c r="U415" s="39"/>
      <c r="V415" s="39"/>
      <c r="W415" s="39"/>
      <c r="X415" s="39"/>
      <c r="Y415" s="39"/>
      <c r="Z415" s="39"/>
      <c r="AA415" s="39"/>
      <c r="AB415" s="39"/>
      <c r="AC415" s="39"/>
      <c r="AD415" s="39"/>
      <c r="AE415" s="39"/>
      <c r="AR415" s="224" t="s">
        <v>256</v>
      </c>
      <c r="AT415" s="224" t="s">
        <v>147</v>
      </c>
      <c r="AU415" s="224" t="s">
        <v>81</v>
      </c>
      <c r="AY415" s="18" t="s">
        <v>144</v>
      </c>
      <c r="BE415" s="225">
        <f>IF(N415="základní",J415,0)</f>
        <v>0</v>
      </c>
      <c r="BF415" s="225">
        <f>IF(N415="snížená",J415,0)</f>
        <v>0</v>
      </c>
      <c r="BG415" s="225">
        <f>IF(N415="zákl. přenesená",J415,0)</f>
        <v>0</v>
      </c>
      <c r="BH415" s="225">
        <f>IF(N415="sníž. přenesená",J415,0)</f>
        <v>0</v>
      </c>
      <c r="BI415" s="225">
        <f>IF(N415="nulová",J415,0)</f>
        <v>0</v>
      </c>
      <c r="BJ415" s="18" t="s">
        <v>79</v>
      </c>
      <c r="BK415" s="225">
        <f>ROUND(I415*H415,2)</f>
        <v>0</v>
      </c>
      <c r="BL415" s="18" t="s">
        <v>256</v>
      </c>
      <c r="BM415" s="224" t="s">
        <v>698</v>
      </c>
    </row>
    <row r="416" s="2" customFormat="1">
      <c r="A416" s="39"/>
      <c r="B416" s="40"/>
      <c r="C416" s="41"/>
      <c r="D416" s="226" t="s">
        <v>154</v>
      </c>
      <c r="E416" s="41"/>
      <c r="F416" s="227" t="s">
        <v>699</v>
      </c>
      <c r="G416" s="41"/>
      <c r="H416" s="41"/>
      <c r="I416" s="228"/>
      <c r="J416" s="41"/>
      <c r="K416" s="41"/>
      <c r="L416" s="45"/>
      <c r="M416" s="229"/>
      <c r="N416" s="230"/>
      <c r="O416" s="85"/>
      <c r="P416" s="85"/>
      <c r="Q416" s="85"/>
      <c r="R416" s="85"/>
      <c r="S416" s="85"/>
      <c r="T416" s="86"/>
      <c r="U416" s="39"/>
      <c r="V416" s="39"/>
      <c r="W416" s="39"/>
      <c r="X416" s="39"/>
      <c r="Y416" s="39"/>
      <c r="Z416" s="39"/>
      <c r="AA416" s="39"/>
      <c r="AB416" s="39"/>
      <c r="AC416" s="39"/>
      <c r="AD416" s="39"/>
      <c r="AE416" s="39"/>
      <c r="AT416" s="18" t="s">
        <v>154</v>
      </c>
      <c r="AU416" s="18" t="s">
        <v>81</v>
      </c>
    </row>
    <row r="417" s="2" customFormat="1">
      <c r="A417" s="39"/>
      <c r="B417" s="40"/>
      <c r="C417" s="41"/>
      <c r="D417" s="226" t="s">
        <v>156</v>
      </c>
      <c r="E417" s="41"/>
      <c r="F417" s="231" t="s">
        <v>672</v>
      </c>
      <c r="G417" s="41"/>
      <c r="H417" s="41"/>
      <c r="I417" s="228"/>
      <c r="J417" s="41"/>
      <c r="K417" s="41"/>
      <c r="L417" s="45"/>
      <c r="M417" s="229"/>
      <c r="N417" s="230"/>
      <c r="O417" s="85"/>
      <c r="P417" s="85"/>
      <c r="Q417" s="85"/>
      <c r="R417" s="85"/>
      <c r="S417" s="85"/>
      <c r="T417" s="86"/>
      <c r="U417" s="39"/>
      <c r="V417" s="39"/>
      <c r="W417" s="39"/>
      <c r="X417" s="39"/>
      <c r="Y417" s="39"/>
      <c r="Z417" s="39"/>
      <c r="AA417" s="39"/>
      <c r="AB417" s="39"/>
      <c r="AC417" s="39"/>
      <c r="AD417" s="39"/>
      <c r="AE417" s="39"/>
      <c r="AT417" s="18" t="s">
        <v>156</v>
      </c>
      <c r="AU417" s="18" t="s">
        <v>81</v>
      </c>
    </row>
    <row r="418" s="13" customFormat="1">
      <c r="A418" s="13"/>
      <c r="B418" s="232"/>
      <c r="C418" s="233"/>
      <c r="D418" s="226" t="s">
        <v>158</v>
      </c>
      <c r="E418" s="234" t="s">
        <v>19</v>
      </c>
      <c r="F418" s="235" t="s">
        <v>700</v>
      </c>
      <c r="G418" s="233"/>
      <c r="H418" s="236">
        <v>18.940000000000001</v>
      </c>
      <c r="I418" s="237"/>
      <c r="J418" s="233"/>
      <c r="K418" s="233"/>
      <c r="L418" s="238"/>
      <c r="M418" s="239"/>
      <c r="N418" s="240"/>
      <c r="O418" s="240"/>
      <c r="P418" s="240"/>
      <c r="Q418" s="240"/>
      <c r="R418" s="240"/>
      <c r="S418" s="240"/>
      <c r="T418" s="241"/>
      <c r="U418" s="13"/>
      <c r="V418" s="13"/>
      <c r="W418" s="13"/>
      <c r="X418" s="13"/>
      <c r="Y418" s="13"/>
      <c r="Z418" s="13"/>
      <c r="AA418" s="13"/>
      <c r="AB418" s="13"/>
      <c r="AC418" s="13"/>
      <c r="AD418" s="13"/>
      <c r="AE418" s="13"/>
      <c r="AT418" s="242" t="s">
        <v>158</v>
      </c>
      <c r="AU418" s="242" t="s">
        <v>81</v>
      </c>
      <c r="AV418" s="13" t="s">
        <v>81</v>
      </c>
      <c r="AW418" s="13" t="s">
        <v>34</v>
      </c>
      <c r="AX418" s="13" t="s">
        <v>71</v>
      </c>
      <c r="AY418" s="242" t="s">
        <v>144</v>
      </c>
    </row>
    <row r="419" s="13" customFormat="1">
      <c r="A419" s="13"/>
      <c r="B419" s="232"/>
      <c r="C419" s="233"/>
      <c r="D419" s="226" t="s">
        <v>158</v>
      </c>
      <c r="E419" s="234" t="s">
        <v>19</v>
      </c>
      <c r="F419" s="235" t="s">
        <v>701</v>
      </c>
      <c r="G419" s="233"/>
      <c r="H419" s="236">
        <v>47.490000000000002</v>
      </c>
      <c r="I419" s="237"/>
      <c r="J419" s="233"/>
      <c r="K419" s="233"/>
      <c r="L419" s="238"/>
      <c r="M419" s="239"/>
      <c r="N419" s="240"/>
      <c r="O419" s="240"/>
      <c r="P419" s="240"/>
      <c r="Q419" s="240"/>
      <c r="R419" s="240"/>
      <c r="S419" s="240"/>
      <c r="T419" s="241"/>
      <c r="U419" s="13"/>
      <c r="V419" s="13"/>
      <c r="W419" s="13"/>
      <c r="X419" s="13"/>
      <c r="Y419" s="13"/>
      <c r="Z419" s="13"/>
      <c r="AA419" s="13"/>
      <c r="AB419" s="13"/>
      <c r="AC419" s="13"/>
      <c r="AD419" s="13"/>
      <c r="AE419" s="13"/>
      <c r="AT419" s="242" t="s">
        <v>158</v>
      </c>
      <c r="AU419" s="242" t="s">
        <v>81</v>
      </c>
      <c r="AV419" s="13" t="s">
        <v>81</v>
      </c>
      <c r="AW419" s="13" t="s">
        <v>34</v>
      </c>
      <c r="AX419" s="13" t="s">
        <v>71</v>
      </c>
      <c r="AY419" s="242" t="s">
        <v>144</v>
      </c>
    </row>
    <row r="420" s="13" customFormat="1">
      <c r="A420" s="13"/>
      <c r="B420" s="232"/>
      <c r="C420" s="233"/>
      <c r="D420" s="226" t="s">
        <v>158</v>
      </c>
      <c r="E420" s="234" t="s">
        <v>19</v>
      </c>
      <c r="F420" s="235" t="s">
        <v>702</v>
      </c>
      <c r="G420" s="233"/>
      <c r="H420" s="236">
        <v>47.490000000000002</v>
      </c>
      <c r="I420" s="237"/>
      <c r="J420" s="233"/>
      <c r="K420" s="233"/>
      <c r="L420" s="238"/>
      <c r="M420" s="239"/>
      <c r="N420" s="240"/>
      <c r="O420" s="240"/>
      <c r="P420" s="240"/>
      <c r="Q420" s="240"/>
      <c r="R420" s="240"/>
      <c r="S420" s="240"/>
      <c r="T420" s="241"/>
      <c r="U420" s="13"/>
      <c r="V420" s="13"/>
      <c r="W420" s="13"/>
      <c r="X420" s="13"/>
      <c r="Y420" s="13"/>
      <c r="Z420" s="13"/>
      <c r="AA420" s="13"/>
      <c r="AB420" s="13"/>
      <c r="AC420" s="13"/>
      <c r="AD420" s="13"/>
      <c r="AE420" s="13"/>
      <c r="AT420" s="242" t="s">
        <v>158</v>
      </c>
      <c r="AU420" s="242" t="s">
        <v>81</v>
      </c>
      <c r="AV420" s="13" t="s">
        <v>81</v>
      </c>
      <c r="AW420" s="13" t="s">
        <v>34</v>
      </c>
      <c r="AX420" s="13" t="s">
        <v>71</v>
      </c>
      <c r="AY420" s="242" t="s">
        <v>144</v>
      </c>
    </row>
    <row r="421" s="2" customFormat="1" ht="21.75" customHeight="1">
      <c r="A421" s="39"/>
      <c r="B421" s="40"/>
      <c r="C421" s="243" t="s">
        <v>703</v>
      </c>
      <c r="D421" s="243" t="s">
        <v>190</v>
      </c>
      <c r="E421" s="244" t="s">
        <v>704</v>
      </c>
      <c r="F421" s="245" t="s">
        <v>705</v>
      </c>
      <c r="G421" s="246" t="s">
        <v>162</v>
      </c>
      <c r="H421" s="247">
        <v>6.6420000000000003</v>
      </c>
      <c r="I421" s="248"/>
      <c r="J421" s="249">
        <f>ROUND(I421*H421,2)</f>
        <v>0</v>
      </c>
      <c r="K421" s="245" t="s">
        <v>151</v>
      </c>
      <c r="L421" s="250"/>
      <c r="M421" s="251" t="s">
        <v>19</v>
      </c>
      <c r="N421" s="252" t="s">
        <v>42</v>
      </c>
      <c r="O421" s="85"/>
      <c r="P421" s="222">
        <f>O421*H421</f>
        <v>0</v>
      </c>
      <c r="Q421" s="222">
        <v>0.55000000000000004</v>
      </c>
      <c r="R421" s="222">
        <f>Q421*H421</f>
        <v>3.6531000000000007</v>
      </c>
      <c r="S421" s="222">
        <v>0</v>
      </c>
      <c r="T421" s="223">
        <f>S421*H421</f>
        <v>0</v>
      </c>
      <c r="U421" s="39"/>
      <c r="V421" s="39"/>
      <c r="W421" s="39"/>
      <c r="X421" s="39"/>
      <c r="Y421" s="39"/>
      <c r="Z421" s="39"/>
      <c r="AA421" s="39"/>
      <c r="AB421" s="39"/>
      <c r="AC421" s="39"/>
      <c r="AD421" s="39"/>
      <c r="AE421" s="39"/>
      <c r="AR421" s="224" t="s">
        <v>351</v>
      </c>
      <c r="AT421" s="224" t="s">
        <v>190</v>
      </c>
      <c r="AU421" s="224" t="s">
        <v>81</v>
      </c>
      <c r="AY421" s="18" t="s">
        <v>144</v>
      </c>
      <c r="BE421" s="225">
        <f>IF(N421="základní",J421,0)</f>
        <v>0</v>
      </c>
      <c r="BF421" s="225">
        <f>IF(N421="snížená",J421,0)</f>
        <v>0</v>
      </c>
      <c r="BG421" s="225">
        <f>IF(N421="zákl. přenesená",J421,0)</f>
        <v>0</v>
      </c>
      <c r="BH421" s="225">
        <f>IF(N421="sníž. přenesená",J421,0)</f>
        <v>0</v>
      </c>
      <c r="BI421" s="225">
        <f>IF(N421="nulová",J421,0)</f>
        <v>0</v>
      </c>
      <c r="BJ421" s="18" t="s">
        <v>79</v>
      </c>
      <c r="BK421" s="225">
        <f>ROUND(I421*H421,2)</f>
        <v>0</v>
      </c>
      <c r="BL421" s="18" t="s">
        <v>256</v>
      </c>
      <c r="BM421" s="224" t="s">
        <v>706</v>
      </c>
    </row>
    <row r="422" s="2" customFormat="1">
      <c r="A422" s="39"/>
      <c r="B422" s="40"/>
      <c r="C422" s="41"/>
      <c r="D422" s="226" t="s">
        <v>154</v>
      </c>
      <c r="E422" s="41"/>
      <c r="F422" s="227" t="s">
        <v>705</v>
      </c>
      <c r="G422" s="41"/>
      <c r="H422" s="41"/>
      <c r="I422" s="228"/>
      <c r="J422" s="41"/>
      <c r="K422" s="41"/>
      <c r="L422" s="45"/>
      <c r="M422" s="229"/>
      <c r="N422" s="230"/>
      <c r="O422" s="85"/>
      <c r="P422" s="85"/>
      <c r="Q422" s="85"/>
      <c r="R422" s="85"/>
      <c r="S422" s="85"/>
      <c r="T422" s="86"/>
      <c r="U422" s="39"/>
      <c r="V422" s="39"/>
      <c r="W422" s="39"/>
      <c r="X422" s="39"/>
      <c r="Y422" s="39"/>
      <c r="Z422" s="39"/>
      <c r="AA422" s="39"/>
      <c r="AB422" s="39"/>
      <c r="AC422" s="39"/>
      <c r="AD422" s="39"/>
      <c r="AE422" s="39"/>
      <c r="AT422" s="18" t="s">
        <v>154</v>
      </c>
      <c r="AU422" s="18" t="s">
        <v>81</v>
      </c>
    </row>
    <row r="423" s="13" customFormat="1">
      <c r="A423" s="13"/>
      <c r="B423" s="232"/>
      <c r="C423" s="233"/>
      <c r="D423" s="226" t="s">
        <v>158</v>
      </c>
      <c r="E423" s="234" t="s">
        <v>19</v>
      </c>
      <c r="F423" s="235" t="s">
        <v>707</v>
      </c>
      <c r="G423" s="233"/>
      <c r="H423" s="236">
        <v>3.1886399999999999</v>
      </c>
      <c r="I423" s="237"/>
      <c r="J423" s="233"/>
      <c r="K423" s="233"/>
      <c r="L423" s="238"/>
      <c r="M423" s="239"/>
      <c r="N423" s="240"/>
      <c r="O423" s="240"/>
      <c r="P423" s="240"/>
      <c r="Q423" s="240"/>
      <c r="R423" s="240"/>
      <c r="S423" s="240"/>
      <c r="T423" s="241"/>
      <c r="U423" s="13"/>
      <c r="V423" s="13"/>
      <c r="W423" s="13"/>
      <c r="X423" s="13"/>
      <c r="Y423" s="13"/>
      <c r="Z423" s="13"/>
      <c r="AA423" s="13"/>
      <c r="AB423" s="13"/>
      <c r="AC423" s="13"/>
      <c r="AD423" s="13"/>
      <c r="AE423" s="13"/>
      <c r="AT423" s="242" t="s">
        <v>158</v>
      </c>
      <c r="AU423" s="242" t="s">
        <v>81</v>
      </c>
      <c r="AV423" s="13" t="s">
        <v>81</v>
      </c>
      <c r="AW423" s="13" t="s">
        <v>34</v>
      </c>
      <c r="AX423" s="13" t="s">
        <v>71</v>
      </c>
      <c r="AY423" s="242" t="s">
        <v>144</v>
      </c>
    </row>
    <row r="424" s="13" customFormat="1">
      <c r="A424" s="13"/>
      <c r="B424" s="232"/>
      <c r="C424" s="233"/>
      <c r="D424" s="226" t="s">
        <v>158</v>
      </c>
      <c r="E424" s="234" t="s">
        <v>19</v>
      </c>
      <c r="F424" s="235" t="s">
        <v>708</v>
      </c>
      <c r="G424" s="233"/>
      <c r="H424" s="236">
        <v>2.8494000000000002</v>
      </c>
      <c r="I424" s="237"/>
      <c r="J424" s="233"/>
      <c r="K424" s="233"/>
      <c r="L424" s="238"/>
      <c r="M424" s="239"/>
      <c r="N424" s="240"/>
      <c r="O424" s="240"/>
      <c r="P424" s="240"/>
      <c r="Q424" s="240"/>
      <c r="R424" s="240"/>
      <c r="S424" s="240"/>
      <c r="T424" s="241"/>
      <c r="U424" s="13"/>
      <c r="V424" s="13"/>
      <c r="W424" s="13"/>
      <c r="X424" s="13"/>
      <c r="Y424" s="13"/>
      <c r="Z424" s="13"/>
      <c r="AA424" s="13"/>
      <c r="AB424" s="13"/>
      <c r="AC424" s="13"/>
      <c r="AD424" s="13"/>
      <c r="AE424" s="13"/>
      <c r="AT424" s="242" t="s">
        <v>158</v>
      </c>
      <c r="AU424" s="242" t="s">
        <v>81</v>
      </c>
      <c r="AV424" s="13" t="s">
        <v>81</v>
      </c>
      <c r="AW424" s="13" t="s">
        <v>34</v>
      </c>
      <c r="AX424" s="13" t="s">
        <v>71</v>
      </c>
      <c r="AY424" s="242" t="s">
        <v>144</v>
      </c>
    </row>
    <row r="425" s="13" customFormat="1">
      <c r="A425" s="13"/>
      <c r="B425" s="232"/>
      <c r="C425" s="233"/>
      <c r="D425" s="226" t="s">
        <v>158</v>
      </c>
      <c r="E425" s="233"/>
      <c r="F425" s="235" t="s">
        <v>709</v>
      </c>
      <c r="G425" s="233"/>
      <c r="H425" s="236">
        <v>6.6420000000000003</v>
      </c>
      <c r="I425" s="237"/>
      <c r="J425" s="233"/>
      <c r="K425" s="233"/>
      <c r="L425" s="238"/>
      <c r="M425" s="239"/>
      <c r="N425" s="240"/>
      <c r="O425" s="240"/>
      <c r="P425" s="240"/>
      <c r="Q425" s="240"/>
      <c r="R425" s="240"/>
      <c r="S425" s="240"/>
      <c r="T425" s="241"/>
      <c r="U425" s="13"/>
      <c r="V425" s="13"/>
      <c r="W425" s="13"/>
      <c r="X425" s="13"/>
      <c r="Y425" s="13"/>
      <c r="Z425" s="13"/>
      <c r="AA425" s="13"/>
      <c r="AB425" s="13"/>
      <c r="AC425" s="13"/>
      <c r="AD425" s="13"/>
      <c r="AE425" s="13"/>
      <c r="AT425" s="242" t="s">
        <v>158</v>
      </c>
      <c r="AU425" s="242" t="s">
        <v>81</v>
      </c>
      <c r="AV425" s="13" t="s">
        <v>81</v>
      </c>
      <c r="AW425" s="13" t="s">
        <v>4</v>
      </c>
      <c r="AX425" s="13" t="s">
        <v>79</v>
      </c>
      <c r="AY425" s="242" t="s">
        <v>144</v>
      </c>
    </row>
    <row r="426" s="2" customFormat="1">
      <c r="A426" s="39"/>
      <c r="B426" s="40"/>
      <c r="C426" s="213" t="s">
        <v>710</v>
      </c>
      <c r="D426" s="213" t="s">
        <v>147</v>
      </c>
      <c r="E426" s="214" t="s">
        <v>711</v>
      </c>
      <c r="F426" s="215" t="s">
        <v>712</v>
      </c>
      <c r="G426" s="216" t="s">
        <v>150</v>
      </c>
      <c r="H426" s="217">
        <v>161.00700000000001</v>
      </c>
      <c r="I426" s="218"/>
      <c r="J426" s="219">
        <f>ROUND(I426*H426,2)</f>
        <v>0</v>
      </c>
      <c r="K426" s="215" t="s">
        <v>151</v>
      </c>
      <c r="L426" s="45"/>
      <c r="M426" s="220" t="s">
        <v>19</v>
      </c>
      <c r="N426" s="221" t="s">
        <v>42</v>
      </c>
      <c r="O426" s="85"/>
      <c r="P426" s="222">
        <f>O426*H426</f>
        <v>0</v>
      </c>
      <c r="Q426" s="222">
        <v>0</v>
      </c>
      <c r="R426" s="222">
        <f>Q426*H426</f>
        <v>0</v>
      </c>
      <c r="S426" s="222">
        <v>0</v>
      </c>
      <c r="T426" s="223">
        <f>S426*H426</f>
        <v>0</v>
      </c>
      <c r="U426" s="39"/>
      <c r="V426" s="39"/>
      <c r="W426" s="39"/>
      <c r="X426" s="39"/>
      <c r="Y426" s="39"/>
      <c r="Z426" s="39"/>
      <c r="AA426" s="39"/>
      <c r="AB426" s="39"/>
      <c r="AC426" s="39"/>
      <c r="AD426" s="39"/>
      <c r="AE426" s="39"/>
      <c r="AR426" s="224" t="s">
        <v>256</v>
      </c>
      <c r="AT426" s="224" t="s">
        <v>147</v>
      </c>
      <c r="AU426" s="224" t="s">
        <v>81</v>
      </c>
      <c r="AY426" s="18" t="s">
        <v>144</v>
      </c>
      <c r="BE426" s="225">
        <f>IF(N426="základní",J426,0)</f>
        <v>0</v>
      </c>
      <c r="BF426" s="225">
        <f>IF(N426="snížená",J426,0)</f>
        <v>0</v>
      </c>
      <c r="BG426" s="225">
        <f>IF(N426="zákl. přenesená",J426,0)</f>
        <v>0</v>
      </c>
      <c r="BH426" s="225">
        <f>IF(N426="sníž. přenesená",J426,0)</f>
        <v>0</v>
      </c>
      <c r="BI426" s="225">
        <f>IF(N426="nulová",J426,0)</f>
        <v>0</v>
      </c>
      <c r="BJ426" s="18" t="s">
        <v>79</v>
      </c>
      <c r="BK426" s="225">
        <f>ROUND(I426*H426,2)</f>
        <v>0</v>
      </c>
      <c r="BL426" s="18" t="s">
        <v>256</v>
      </c>
      <c r="BM426" s="224" t="s">
        <v>713</v>
      </c>
    </row>
    <row r="427" s="2" customFormat="1">
      <c r="A427" s="39"/>
      <c r="B427" s="40"/>
      <c r="C427" s="41"/>
      <c r="D427" s="226" t="s">
        <v>154</v>
      </c>
      <c r="E427" s="41"/>
      <c r="F427" s="227" t="s">
        <v>714</v>
      </c>
      <c r="G427" s="41"/>
      <c r="H427" s="41"/>
      <c r="I427" s="228"/>
      <c r="J427" s="41"/>
      <c r="K427" s="41"/>
      <c r="L427" s="45"/>
      <c r="M427" s="229"/>
      <c r="N427" s="230"/>
      <c r="O427" s="85"/>
      <c r="P427" s="85"/>
      <c r="Q427" s="85"/>
      <c r="R427" s="85"/>
      <c r="S427" s="85"/>
      <c r="T427" s="86"/>
      <c r="U427" s="39"/>
      <c r="V427" s="39"/>
      <c r="W427" s="39"/>
      <c r="X427" s="39"/>
      <c r="Y427" s="39"/>
      <c r="Z427" s="39"/>
      <c r="AA427" s="39"/>
      <c r="AB427" s="39"/>
      <c r="AC427" s="39"/>
      <c r="AD427" s="39"/>
      <c r="AE427" s="39"/>
      <c r="AT427" s="18" t="s">
        <v>154</v>
      </c>
      <c r="AU427" s="18" t="s">
        <v>81</v>
      </c>
    </row>
    <row r="428" s="2" customFormat="1">
      <c r="A428" s="39"/>
      <c r="B428" s="40"/>
      <c r="C428" s="41"/>
      <c r="D428" s="226" t="s">
        <v>156</v>
      </c>
      <c r="E428" s="41"/>
      <c r="F428" s="231" t="s">
        <v>715</v>
      </c>
      <c r="G428" s="41"/>
      <c r="H428" s="41"/>
      <c r="I428" s="228"/>
      <c r="J428" s="41"/>
      <c r="K428" s="41"/>
      <c r="L428" s="45"/>
      <c r="M428" s="229"/>
      <c r="N428" s="230"/>
      <c r="O428" s="85"/>
      <c r="P428" s="85"/>
      <c r="Q428" s="85"/>
      <c r="R428" s="85"/>
      <c r="S428" s="85"/>
      <c r="T428" s="86"/>
      <c r="U428" s="39"/>
      <c r="V428" s="39"/>
      <c r="W428" s="39"/>
      <c r="X428" s="39"/>
      <c r="Y428" s="39"/>
      <c r="Z428" s="39"/>
      <c r="AA428" s="39"/>
      <c r="AB428" s="39"/>
      <c r="AC428" s="39"/>
      <c r="AD428" s="39"/>
      <c r="AE428" s="39"/>
      <c r="AT428" s="18" t="s">
        <v>156</v>
      </c>
      <c r="AU428" s="18" t="s">
        <v>81</v>
      </c>
    </row>
    <row r="429" s="13" customFormat="1">
      <c r="A429" s="13"/>
      <c r="B429" s="232"/>
      <c r="C429" s="233"/>
      <c r="D429" s="226" t="s">
        <v>158</v>
      </c>
      <c r="E429" s="234" t="s">
        <v>19</v>
      </c>
      <c r="F429" s="235" t="s">
        <v>429</v>
      </c>
      <c r="G429" s="233"/>
      <c r="H429" s="236">
        <v>161.00732217573201</v>
      </c>
      <c r="I429" s="237"/>
      <c r="J429" s="233"/>
      <c r="K429" s="233"/>
      <c r="L429" s="238"/>
      <c r="M429" s="239"/>
      <c r="N429" s="240"/>
      <c r="O429" s="240"/>
      <c r="P429" s="240"/>
      <c r="Q429" s="240"/>
      <c r="R429" s="240"/>
      <c r="S429" s="240"/>
      <c r="T429" s="241"/>
      <c r="U429" s="13"/>
      <c r="V429" s="13"/>
      <c r="W429" s="13"/>
      <c r="X429" s="13"/>
      <c r="Y429" s="13"/>
      <c r="Z429" s="13"/>
      <c r="AA429" s="13"/>
      <c r="AB429" s="13"/>
      <c r="AC429" s="13"/>
      <c r="AD429" s="13"/>
      <c r="AE429" s="13"/>
      <c r="AT429" s="242" t="s">
        <v>158</v>
      </c>
      <c r="AU429" s="242" t="s">
        <v>81</v>
      </c>
      <c r="AV429" s="13" t="s">
        <v>81</v>
      </c>
      <c r="AW429" s="13" t="s">
        <v>34</v>
      </c>
      <c r="AX429" s="13" t="s">
        <v>79</v>
      </c>
      <c r="AY429" s="242" t="s">
        <v>144</v>
      </c>
    </row>
    <row r="430" s="2" customFormat="1" ht="16.5" customHeight="1">
      <c r="A430" s="39"/>
      <c r="B430" s="40"/>
      <c r="C430" s="243" t="s">
        <v>716</v>
      </c>
      <c r="D430" s="243" t="s">
        <v>190</v>
      </c>
      <c r="E430" s="244" t="s">
        <v>717</v>
      </c>
      <c r="F430" s="245" t="s">
        <v>718</v>
      </c>
      <c r="G430" s="246" t="s">
        <v>150</v>
      </c>
      <c r="H430" s="247">
        <v>177.108</v>
      </c>
      <c r="I430" s="248"/>
      <c r="J430" s="249">
        <f>ROUND(I430*H430,2)</f>
        <v>0</v>
      </c>
      <c r="K430" s="245" t="s">
        <v>151</v>
      </c>
      <c r="L430" s="250"/>
      <c r="M430" s="251" t="s">
        <v>19</v>
      </c>
      <c r="N430" s="252" t="s">
        <v>42</v>
      </c>
      <c r="O430" s="85"/>
      <c r="P430" s="222">
        <f>O430*H430</f>
        <v>0</v>
      </c>
      <c r="Q430" s="222">
        <v>0.01023</v>
      </c>
      <c r="R430" s="222">
        <f>Q430*H430</f>
        <v>1.81181484</v>
      </c>
      <c r="S430" s="222">
        <v>0</v>
      </c>
      <c r="T430" s="223">
        <f>S430*H430</f>
        <v>0</v>
      </c>
      <c r="U430" s="39"/>
      <c r="V430" s="39"/>
      <c r="W430" s="39"/>
      <c r="X430" s="39"/>
      <c r="Y430" s="39"/>
      <c r="Z430" s="39"/>
      <c r="AA430" s="39"/>
      <c r="AB430" s="39"/>
      <c r="AC430" s="39"/>
      <c r="AD430" s="39"/>
      <c r="AE430" s="39"/>
      <c r="AR430" s="224" t="s">
        <v>351</v>
      </c>
      <c r="AT430" s="224" t="s">
        <v>190</v>
      </c>
      <c r="AU430" s="224" t="s">
        <v>81</v>
      </c>
      <c r="AY430" s="18" t="s">
        <v>144</v>
      </c>
      <c r="BE430" s="225">
        <f>IF(N430="základní",J430,0)</f>
        <v>0</v>
      </c>
      <c r="BF430" s="225">
        <f>IF(N430="snížená",J430,0)</f>
        <v>0</v>
      </c>
      <c r="BG430" s="225">
        <f>IF(N430="zákl. přenesená",J430,0)</f>
        <v>0</v>
      </c>
      <c r="BH430" s="225">
        <f>IF(N430="sníž. přenesená",J430,0)</f>
        <v>0</v>
      </c>
      <c r="BI430" s="225">
        <f>IF(N430="nulová",J430,0)</f>
        <v>0</v>
      </c>
      <c r="BJ430" s="18" t="s">
        <v>79</v>
      </c>
      <c r="BK430" s="225">
        <f>ROUND(I430*H430,2)</f>
        <v>0</v>
      </c>
      <c r="BL430" s="18" t="s">
        <v>256</v>
      </c>
      <c r="BM430" s="224" t="s">
        <v>719</v>
      </c>
    </row>
    <row r="431" s="2" customFormat="1">
      <c r="A431" s="39"/>
      <c r="B431" s="40"/>
      <c r="C431" s="41"/>
      <c r="D431" s="226" t="s">
        <v>154</v>
      </c>
      <c r="E431" s="41"/>
      <c r="F431" s="227" t="s">
        <v>718</v>
      </c>
      <c r="G431" s="41"/>
      <c r="H431" s="41"/>
      <c r="I431" s="228"/>
      <c r="J431" s="41"/>
      <c r="K431" s="41"/>
      <c r="L431" s="45"/>
      <c r="M431" s="229"/>
      <c r="N431" s="230"/>
      <c r="O431" s="85"/>
      <c r="P431" s="85"/>
      <c r="Q431" s="85"/>
      <c r="R431" s="85"/>
      <c r="S431" s="85"/>
      <c r="T431" s="86"/>
      <c r="U431" s="39"/>
      <c r="V431" s="39"/>
      <c r="W431" s="39"/>
      <c r="X431" s="39"/>
      <c r="Y431" s="39"/>
      <c r="Z431" s="39"/>
      <c r="AA431" s="39"/>
      <c r="AB431" s="39"/>
      <c r="AC431" s="39"/>
      <c r="AD431" s="39"/>
      <c r="AE431" s="39"/>
      <c r="AT431" s="18" t="s">
        <v>154</v>
      </c>
      <c r="AU431" s="18" t="s">
        <v>81</v>
      </c>
    </row>
    <row r="432" s="13" customFormat="1">
      <c r="A432" s="13"/>
      <c r="B432" s="232"/>
      <c r="C432" s="233"/>
      <c r="D432" s="226" t="s">
        <v>158</v>
      </c>
      <c r="E432" s="233"/>
      <c r="F432" s="235" t="s">
        <v>720</v>
      </c>
      <c r="G432" s="233"/>
      <c r="H432" s="236">
        <v>177.108</v>
      </c>
      <c r="I432" s="237"/>
      <c r="J432" s="233"/>
      <c r="K432" s="233"/>
      <c r="L432" s="238"/>
      <c r="M432" s="239"/>
      <c r="N432" s="240"/>
      <c r="O432" s="240"/>
      <c r="P432" s="240"/>
      <c r="Q432" s="240"/>
      <c r="R432" s="240"/>
      <c r="S432" s="240"/>
      <c r="T432" s="241"/>
      <c r="U432" s="13"/>
      <c r="V432" s="13"/>
      <c r="W432" s="13"/>
      <c r="X432" s="13"/>
      <c r="Y432" s="13"/>
      <c r="Z432" s="13"/>
      <c r="AA432" s="13"/>
      <c r="AB432" s="13"/>
      <c r="AC432" s="13"/>
      <c r="AD432" s="13"/>
      <c r="AE432" s="13"/>
      <c r="AT432" s="242" t="s">
        <v>158</v>
      </c>
      <c r="AU432" s="242" t="s">
        <v>81</v>
      </c>
      <c r="AV432" s="13" t="s">
        <v>81</v>
      </c>
      <c r="AW432" s="13" t="s">
        <v>4</v>
      </c>
      <c r="AX432" s="13" t="s">
        <v>79</v>
      </c>
      <c r="AY432" s="242" t="s">
        <v>144</v>
      </c>
    </row>
    <row r="433" s="2" customFormat="1" ht="16.5" customHeight="1">
      <c r="A433" s="39"/>
      <c r="B433" s="40"/>
      <c r="C433" s="213" t="s">
        <v>721</v>
      </c>
      <c r="D433" s="213" t="s">
        <v>147</v>
      </c>
      <c r="E433" s="214" t="s">
        <v>722</v>
      </c>
      <c r="F433" s="215" t="s">
        <v>723</v>
      </c>
      <c r="G433" s="216" t="s">
        <v>150</v>
      </c>
      <c r="H433" s="217">
        <v>161.00700000000001</v>
      </c>
      <c r="I433" s="218"/>
      <c r="J433" s="219">
        <f>ROUND(I433*H433,2)</f>
        <v>0</v>
      </c>
      <c r="K433" s="215" t="s">
        <v>151</v>
      </c>
      <c r="L433" s="45"/>
      <c r="M433" s="220" t="s">
        <v>19</v>
      </c>
      <c r="N433" s="221" t="s">
        <v>42</v>
      </c>
      <c r="O433" s="85"/>
      <c r="P433" s="222">
        <f>O433*H433</f>
        <v>0</v>
      </c>
      <c r="Q433" s="222">
        <v>0</v>
      </c>
      <c r="R433" s="222">
        <f>Q433*H433</f>
        <v>0</v>
      </c>
      <c r="S433" s="222">
        <v>0.014999999999999999</v>
      </c>
      <c r="T433" s="223">
        <f>S433*H433</f>
        <v>2.4151050000000001</v>
      </c>
      <c r="U433" s="39"/>
      <c r="V433" s="39"/>
      <c r="W433" s="39"/>
      <c r="X433" s="39"/>
      <c r="Y433" s="39"/>
      <c r="Z433" s="39"/>
      <c r="AA433" s="39"/>
      <c r="AB433" s="39"/>
      <c r="AC433" s="39"/>
      <c r="AD433" s="39"/>
      <c r="AE433" s="39"/>
      <c r="AR433" s="224" t="s">
        <v>256</v>
      </c>
      <c r="AT433" s="224" t="s">
        <v>147</v>
      </c>
      <c r="AU433" s="224" t="s">
        <v>81</v>
      </c>
      <c r="AY433" s="18" t="s">
        <v>144</v>
      </c>
      <c r="BE433" s="225">
        <f>IF(N433="základní",J433,0)</f>
        <v>0</v>
      </c>
      <c r="BF433" s="225">
        <f>IF(N433="snížená",J433,0)</f>
        <v>0</v>
      </c>
      <c r="BG433" s="225">
        <f>IF(N433="zákl. přenesená",J433,0)</f>
        <v>0</v>
      </c>
      <c r="BH433" s="225">
        <f>IF(N433="sníž. přenesená",J433,0)</f>
        <v>0</v>
      </c>
      <c r="BI433" s="225">
        <f>IF(N433="nulová",J433,0)</f>
        <v>0</v>
      </c>
      <c r="BJ433" s="18" t="s">
        <v>79</v>
      </c>
      <c r="BK433" s="225">
        <f>ROUND(I433*H433,2)</f>
        <v>0</v>
      </c>
      <c r="BL433" s="18" t="s">
        <v>256</v>
      </c>
      <c r="BM433" s="224" t="s">
        <v>724</v>
      </c>
    </row>
    <row r="434" s="2" customFormat="1">
      <c r="A434" s="39"/>
      <c r="B434" s="40"/>
      <c r="C434" s="41"/>
      <c r="D434" s="226" t="s">
        <v>154</v>
      </c>
      <c r="E434" s="41"/>
      <c r="F434" s="227" t="s">
        <v>725</v>
      </c>
      <c r="G434" s="41"/>
      <c r="H434" s="41"/>
      <c r="I434" s="228"/>
      <c r="J434" s="41"/>
      <c r="K434" s="41"/>
      <c r="L434" s="45"/>
      <c r="M434" s="229"/>
      <c r="N434" s="230"/>
      <c r="O434" s="85"/>
      <c r="P434" s="85"/>
      <c r="Q434" s="85"/>
      <c r="R434" s="85"/>
      <c r="S434" s="85"/>
      <c r="T434" s="86"/>
      <c r="U434" s="39"/>
      <c r="V434" s="39"/>
      <c r="W434" s="39"/>
      <c r="X434" s="39"/>
      <c r="Y434" s="39"/>
      <c r="Z434" s="39"/>
      <c r="AA434" s="39"/>
      <c r="AB434" s="39"/>
      <c r="AC434" s="39"/>
      <c r="AD434" s="39"/>
      <c r="AE434" s="39"/>
      <c r="AT434" s="18" t="s">
        <v>154</v>
      </c>
      <c r="AU434" s="18" t="s">
        <v>81</v>
      </c>
    </row>
    <row r="435" s="13" customFormat="1">
      <c r="A435" s="13"/>
      <c r="B435" s="232"/>
      <c r="C435" s="233"/>
      <c r="D435" s="226" t="s">
        <v>158</v>
      </c>
      <c r="E435" s="234" t="s">
        <v>19</v>
      </c>
      <c r="F435" s="235" t="s">
        <v>429</v>
      </c>
      <c r="G435" s="233"/>
      <c r="H435" s="236">
        <v>161.00732217573201</v>
      </c>
      <c r="I435" s="237"/>
      <c r="J435" s="233"/>
      <c r="K435" s="233"/>
      <c r="L435" s="238"/>
      <c r="M435" s="239"/>
      <c r="N435" s="240"/>
      <c r="O435" s="240"/>
      <c r="P435" s="240"/>
      <c r="Q435" s="240"/>
      <c r="R435" s="240"/>
      <c r="S435" s="240"/>
      <c r="T435" s="241"/>
      <c r="U435" s="13"/>
      <c r="V435" s="13"/>
      <c r="W435" s="13"/>
      <c r="X435" s="13"/>
      <c r="Y435" s="13"/>
      <c r="Z435" s="13"/>
      <c r="AA435" s="13"/>
      <c r="AB435" s="13"/>
      <c r="AC435" s="13"/>
      <c r="AD435" s="13"/>
      <c r="AE435" s="13"/>
      <c r="AT435" s="242" t="s">
        <v>158</v>
      </c>
      <c r="AU435" s="242" t="s">
        <v>81</v>
      </c>
      <c r="AV435" s="13" t="s">
        <v>81</v>
      </c>
      <c r="AW435" s="13" t="s">
        <v>34</v>
      </c>
      <c r="AX435" s="13" t="s">
        <v>71</v>
      </c>
      <c r="AY435" s="242" t="s">
        <v>144</v>
      </c>
    </row>
    <row r="436" s="2" customFormat="1">
      <c r="A436" s="39"/>
      <c r="B436" s="40"/>
      <c r="C436" s="213" t="s">
        <v>726</v>
      </c>
      <c r="D436" s="213" t="s">
        <v>147</v>
      </c>
      <c r="E436" s="214" t="s">
        <v>727</v>
      </c>
      <c r="F436" s="215" t="s">
        <v>728</v>
      </c>
      <c r="G436" s="216" t="s">
        <v>150</v>
      </c>
      <c r="H436" s="217">
        <v>161.00700000000001</v>
      </c>
      <c r="I436" s="218"/>
      <c r="J436" s="219">
        <f>ROUND(I436*H436,2)</f>
        <v>0</v>
      </c>
      <c r="K436" s="215" t="s">
        <v>151</v>
      </c>
      <c r="L436" s="45"/>
      <c r="M436" s="220" t="s">
        <v>19</v>
      </c>
      <c r="N436" s="221" t="s">
        <v>42</v>
      </c>
      <c r="O436" s="85"/>
      <c r="P436" s="222">
        <f>O436*H436</f>
        <v>0</v>
      </c>
      <c r="Q436" s="222">
        <v>0</v>
      </c>
      <c r="R436" s="222">
        <f>Q436*H436</f>
        <v>0</v>
      </c>
      <c r="S436" s="222">
        <v>0</v>
      </c>
      <c r="T436" s="223">
        <f>S436*H436</f>
        <v>0</v>
      </c>
      <c r="U436" s="39"/>
      <c r="V436" s="39"/>
      <c r="W436" s="39"/>
      <c r="X436" s="39"/>
      <c r="Y436" s="39"/>
      <c r="Z436" s="39"/>
      <c r="AA436" s="39"/>
      <c r="AB436" s="39"/>
      <c r="AC436" s="39"/>
      <c r="AD436" s="39"/>
      <c r="AE436" s="39"/>
      <c r="AR436" s="224" t="s">
        <v>256</v>
      </c>
      <c r="AT436" s="224" t="s">
        <v>147</v>
      </c>
      <c r="AU436" s="224" t="s">
        <v>81</v>
      </c>
      <c r="AY436" s="18" t="s">
        <v>144</v>
      </c>
      <c r="BE436" s="225">
        <f>IF(N436="základní",J436,0)</f>
        <v>0</v>
      </c>
      <c r="BF436" s="225">
        <f>IF(N436="snížená",J436,0)</f>
        <v>0</v>
      </c>
      <c r="BG436" s="225">
        <f>IF(N436="zákl. přenesená",J436,0)</f>
        <v>0</v>
      </c>
      <c r="BH436" s="225">
        <f>IF(N436="sníž. přenesená",J436,0)</f>
        <v>0</v>
      </c>
      <c r="BI436" s="225">
        <f>IF(N436="nulová",J436,0)</f>
        <v>0</v>
      </c>
      <c r="BJ436" s="18" t="s">
        <v>79</v>
      </c>
      <c r="BK436" s="225">
        <f>ROUND(I436*H436,2)</f>
        <v>0</v>
      </c>
      <c r="BL436" s="18" t="s">
        <v>256</v>
      </c>
      <c r="BM436" s="224" t="s">
        <v>729</v>
      </c>
    </row>
    <row r="437" s="2" customFormat="1">
      <c r="A437" s="39"/>
      <c r="B437" s="40"/>
      <c r="C437" s="41"/>
      <c r="D437" s="226" t="s">
        <v>154</v>
      </c>
      <c r="E437" s="41"/>
      <c r="F437" s="227" t="s">
        <v>730</v>
      </c>
      <c r="G437" s="41"/>
      <c r="H437" s="41"/>
      <c r="I437" s="228"/>
      <c r="J437" s="41"/>
      <c r="K437" s="41"/>
      <c r="L437" s="45"/>
      <c r="M437" s="229"/>
      <c r="N437" s="230"/>
      <c r="O437" s="85"/>
      <c r="P437" s="85"/>
      <c r="Q437" s="85"/>
      <c r="R437" s="85"/>
      <c r="S437" s="85"/>
      <c r="T437" s="86"/>
      <c r="U437" s="39"/>
      <c r="V437" s="39"/>
      <c r="W437" s="39"/>
      <c r="X437" s="39"/>
      <c r="Y437" s="39"/>
      <c r="Z437" s="39"/>
      <c r="AA437" s="39"/>
      <c r="AB437" s="39"/>
      <c r="AC437" s="39"/>
      <c r="AD437" s="39"/>
      <c r="AE437" s="39"/>
      <c r="AT437" s="18" t="s">
        <v>154</v>
      </c>
      <c r="AU437" s="18" t="s">
        <v>81</v>
      </c>
    </row>
    <row r="438" s="2" customFormat="1">
      <c r="A438" s="39"/>
      <c r="B438" s="40"/>
      <c r="C438" s="41"/>
      <c r="D438" s="226" t="s">
        <v>156</v>
      </c>
      <c r="E438" s="41"/>
      <c r="F438" s="231" t="s">
        <v>715</v>
      </c>
      <c r="G438" s="41"/>
      <c r="H438" s="41"/>
      <c r="I438" s="228"/>
      <c r="J438" s="41"/>
      <c r="K438" s="41"/>
      <c r="L438" s="45"/>
      <c r="M438" s="229"/>
      <c r="N438" s="230"/>
      <c r="O438" s="85"/>
      <c r="P438" s="85"/>
      <c r="Q438" s="85"/>
      <c r="R438" s="85"/>
      <c r="S438" s="85"/>
      <c r="T438" s="86"/>
      <c r="U438" s="39"/>
      <c r="V438" s="39"/>
      <c r="W438" s="39"/>
      <c r="X438" s="39"/>
      <c r="Y438" s="39"/>
      <c r="Z438" s="39"/>
      <c r="AA438" s="39"/>
      <c r="AB438" s="39"/>
      <c r="AC438" s="39"/>
      <c r="AD438" s="39"/>
      <c r="AE438" s="39"/>
      <c r="AT438" s="18" t="s">
        <v>156</v>
      </c>
      <c r="AU438" s="18" t="s">
        <v>81</v>
      </c>
    </row>
    <row r="439" s="13" customFormat="1">
      <c r="A439" s="13"/>
      <c r="B439" s="232"/>
      <c r="C439" s="233"/>
      <c r="D439" s="226" t="s">
        <v>158</v>
      </c>
      <c r="E439" s="234" t="s">
        <v>19</v>
      </c>
      <c r="F439" s="235" t="s">
        <v>429</v>
      </c>
      <c r="G439" s="233"/>
      <c r="H439" s="236">
        <v>161.00732217573201</v>
      </c>
      <c r="I439" s="237"/>
      <c r="J439" s="233"/>
      <c r="K439" s="233"/>
      <c r="L439" s="238"/>
      <c r="M439" s="239"/>
      <c r="N439" s="240"/>
      <c r="O439" s="240"/>
      <c r="P439" s="240"/>
      <c r="Q439" s="240"/>
      <c r="R439" s="240"/>
      <c r="S439" s="240"/>
      <c r="T439" s="241"/>
      <c r="U439" s="13"/>
      <c r="V439" s="13"/>
      <c r="W439" s="13"/>
      <c r="X439" s="13"/>
      <c r="Y439" s="13"/>
      <c r="Z439" s="13"/>
      <c r="AA439" s="13"/>
      <c r="AB439" s="13"/>
      <c r="AC439" s="13"/>
      <c r="AD439" s="13"/>
      <c r="AE439" s="13"/>
      <c r="AT439" s="242" t="s">
        <v>158</v>
      </c>
      <c r="AU439" s="242" t="s">
        <v>81</v>
      </c>
      <c r="AV439" s="13" t="s">
        <v>81</v>
      </c>
      <c r="AW439" s="13" t="s">
        <v>34</v>
      </c>
      <c r="AX439" s="13" t="s">
        <v>71</v>
      </c>
      <c r="AY439" s="242" t="s">
        <v>144</v>
      </c>
    </row>
    <row r="440" s="2" customFormat="1">
      <c r="A440" s="39"/>
      <c r="B440" s="40"/>
      <c r="C440" s="213" t="s">
        <v>731</v>
      </c>
      <c r="D440" s="213" t="s">
        <v>147</v>
      </c>
      <c r="E440" s="214" t="s">
        <v>732</v>
      </c>
      <c r="F440" s="215" t="s">
        <v>733</v>
      </c>
      <c r="G440" s="216" t="s">
        <v>305</v>
      </c>
      <c r="H440" s="217">
        <v>140.084</v>
      </c>
      <c r="I440" s="218"/>
      <c r="J440" s="219">
        <f>ROUND(I440*H440,2)</f>
        <v>0</v>
      </c>
      <c r="K440" s="215" t="s">
        <v>151</v>
      </c>
      <c r="L440" s="45"/>
      <c r="M440" s="220" t="s">
        <v>19</v>
      </c>
      <c r="N440" s="221" t="s">
        <v>42</v>
      </c>
      <c r="O440" s="85"/>
      <c r="P440" s="222">
        <f>O440*H440</f>
        <v>0</v>
      </c>
      <c r="Q440" s="222">
        <v>0</v>
      </c>
      <c r="R440" s="222">
        <f>Q440*H440</f>
        <v>0</v>
      </c>
      <c r="S440" s="222">
        <v>0</v>
      </c>
      <c r="T440" s="223">
        <f>S440*H440</f>
        <v>0</v>
      </c>
      <c r="U440" s="39"/>
      <c r="V440" s="39"/>
      <c r="W440" s="39"/>
      <c r="X440" s="39"/>
      <c r="Y440" s="39"/>
      <c r="Z440" s="39"/>
      <c r="AA440" s="39"/>
      <c r="AB440" s="39"/>
      <c r="AC440" s="39"/>
      <c r="AD440" s="39"/>
      <c r="AE440" s="39"/>
      <c r="AR440" s="224" t="s">
        <v>256</v>
      </c>
      <c r="AT440" s="224" t="s">
        <v>147</v>
      </c>
      <c r="AU440" s="224" t="s">
        <v>81</v>
      </c>
      <c r="AY440" s="18" t="s">
        <v>144</v>
      </c>
      <c r="BE440" s="225">
        <f>IF(N440="základní",J440,0)</f>
        <v>0</v>
      </c>
      <c r="BF440" s="225">
        <f>IF(N440="snížená",J440,0)</f>
        <v>0</v>
      </c>
      <c r="BG440" s="225">
        <f>IF(N440="zákl. přenesená",J440,0)</f>
        <v>0</v>
      </c>
      <c r="BH440" s="225">
        <f>IF(N440="sníž. přenesená",J440,0)</f>
        <v>0</v>
      </c>
      <c r="BI440" s="225">
        <f>IF(N440="nulová",J440,0)</f>
        <v>0</v>
      </c>
      <c r="BJ440" s="18" t="s">
        <v>79</v>
      </c>
      <c r="BK440" s="225">
        <f>ROUND(I440*H440,2)</f>
        <v>0</v>
      </c>
      <c r="BL440" s="18" t="s">
        <v>256</v>
      </c>
      <c r="BM440" s="224" t="s">
        <v>734</v>
      </c>
    </row>
    <row r="441" s="2" customFormat="1">
      <c r="A441" s="39"/>
      <c r="B441" s="40"/>
      <c r="C441" s="41"/>
      <c r="D441" s="226" t="s">
        <v>154</v>
      </c>
      <c r="E441" s="41"/>
      <c r="F441" s="227" t="s">
        <v>735</v>
      </c>
      <c r="G441" s="41"/>
      <c r="H441" s="41"/>
      <c r="I441" s="228"/>
      <c r="J441" s="41"/>
      <c r="K441" s="41"/>
      <c r="L441" s="45"/>
      <c r="M441" s="229"/>
      <c r="N441" s="230"/>
      <c r="O441" s="85"/>
      <c r="P441" s="85"/>
      <c r="Q441" s="85"/>
      <c r="R441" s="85"/>
      <c r="S441" s="85"/>
      <c r="T441" s="86"/>
      <c r="U441" s="39"/>
      <c r="V441" s="39"/>
      <c r="W441" s="39"/>
      <c r="X441" s="39"/>
      <c r="Y441" s="39"/>
      <c r="Z441" s="39"/>
      <c r="AA441" s="39"/>
      <c r="AB441" s="39"/>
      <c r="AC441" s="39"/>
      <c r="AD441" s="39"/>
      <c r="AE441" s="39"/>
      <c r="AT441" s="18" t="s">
        <v>154</v>
      </c>
      <c r="AU441" s="18" t="s">
        <v>81</v>
      </c>
    </row>
    <row r="442" s="2" customFormat="1">
      <c r="A442" s="39"/>
      <c r="B442" s="40"/>
      <c r="C442" s="41"/>
      <c r="D442" s="226" t="s">
        <v>156</v>
      </c>
      <c r="E442" s="41"/>
      <c r="F442" s="231" t="s">
        <v>715</v>
      </c>
      <c r="G442" s="41"/>
      <c r="H442" s="41"/>
      <c r="I442" s="228"/>
      <c r="J442" s="41"/>
      <c r="K442" s="41"/>
      <c r="L442" s="45"/>
      <c r="M442" s="229"/>
      <c r="N442" s="230"/>
      <c r="O442" s="85"/>
      <c r="P442" s="85"/>
      <c r="Q442" s="85"/>
      <c r="R442" s="85"/>
      <c r="S442" s="85"/>
      <c r="T442" s="86"/>
      <c r="U442" s="39"/>
      <c r="V442" s="39"/>
      <c r="W442" s="39"/>
      <c r="X442" s="39"/>
      <c r="Y442" s="39"/>
      <c r="Z442" s="39"/>
      <c r="AA442" s="39"/>
      <c r="AB442" s="39"/>
      <c r="AC442" s="39"/>
      <c r="AD442" s="39"/>
      <c r="AE442" s="39"/>
      <c r="AT442" s="18" t="s">
        <v>156</v>
      </c>
      <c r="AU442" s="18" t="s">
        <v>81</v>
      </c>
    </row>
    <row r="443" s="13" customFormat="1">
      <c r="A443" s="13"/>
      <c r="B443" s="232"/>
      <c r="C443" s="233"/>
      <c r="D443" s="226" t="s">
        <v>158</v>
      </c>
      <c r="E443" s="234" t="s">
        <v>19</v>
      </c>
      <c r="F443" s="235" t="s">
        <v>736</v>
      </c>
      <c r="G443" s="233"/>
      <c r="H443" s="236">
        <v>140.08368200836819</v>
      </c>
      <c r="I443" s="237"/>
      <c r="J443" s="233"/>
      <c r="K443" s="233"/>
      <c r="L443" s="238"/>
      <c r="M443" s="239"/>
      <c r="N443" s="240"/>
      <c r="O443" s="240"/>
      <c r="P443" s="240"/>
      <c r="Q443" s="240"/>
      <c r="R443" s="240"/>
      <c r="S443" s="240"/>
      <c r="T443" s="241"/>
      <c r="U443" s="13"/>
      <c r="V443" s="13"/>
      <c r="W443" s="13"/>
      <c r="X443" s="13"/>
      <c r="Y443" s="13"/>
      <c r="Z443" s="13"/>
      <c r="AA443" s="13"/>
      <c r="AB443" s="13"/>
      <c r="AC443" s="13"/>
      <c r="AD443" s="13"/>
      <c r="AE443" s="13"/>
      <c r="AT443" s="242" t="s">
        <v>158</v>
      </c>
      <c r="AU443" s="242" t="s">
        <v>81</v>
      </c>
      <c r="AV443" s="13" t="s">
        <v>81</v>
      </c>
      <c r="AW443" s="13" t="s">
        <v>34</v>
      </c>
      <c r="AX443" s="13" t="s">
        <v>71</v>
      </c>
      <c r="AY443" s="242" t="s">
        <v>144</v>
      </c>
    </row>
    <row r="444" s="2" customFormat="1" ht="16.5" customHeight="1">
      <c r="A444" s="39"/>
      <c r="B444" s="40"/>
      <c r="C444" s="243" t="s">
        <v>737</v>
      </c>
      <c r="D444" s="243" t="s">
        <v>190</v>
      </c>
      <c r="E444" s="244" t="s">
        <v>738</v>
      </c>
      <c r="F444" s="245" t="s">
        <v>739</v>
      </c>
      <c r="G444" s="246" t="s">
        <v>162</v>
      </c>
      <c r="H444" s="247">
        <v>2.4950000000000001</v>
      </c>
      <c r="I444" s="248"/>
      <c r="J444" s="249">
        <f>ROUND(I444*H444,2)</f>
        <v>0</v>
      </c>
      <c r="K444" s="245" t="s">
        <v>151</v>
      </c>
      <c r="L444" s="250"/>
      <c r="M444" s="251" t="s">
        <v>19</v>
      </c>
      <c r="N444" s="252" t="s">
        <v>42</v>
      </c>
      <c r="O444" s="85"/>
      <c r="P444" s="222">
        <f>O444*H444</f>
        <v>0</v>
      </c>
      <c r="Q444" s="222">
        <v>0.55000000000000004</v>
      </c>
      <c r="R444" s="222">
        <f>Q444*H444</f>
        <v>1.3722500000000002</v>
      </c>
      <c r="S444" s="222">
        <v>0</v>
      </c>
      <c r="T444" s="223">
        <f>S444*H444</f>
        <v>0</v>
      </c>
      <c r="U444" s="39"/>
      <c r="V444" s="39"/>
      <c r="W444" s="39"/>
      <c r="X444" s="39"/>
      <c r="Y444" s="39"/>
      <c r="Z444" s="39"/>
      <c r="AA444" s="39"/>
      <c r="AB444" s="39"/>
      <c r="AC444" s="39"/>
      <c r="AD444" s="39"/>
      <c r="AE444" s="39"/>
      <c r="AR444" s="224" t="s">
        <v>351</v>
      </c>
      <c r="AT444" s="224" t="s">
        <v>190</v>
      </c>
      <c r="AU444" s="224" t="s">
        <v>81</v>
      </c>
      <c r="AY444" s="18" t="s">
        <v>144</v>
      </c>
      <c r="BE444" s="225">
        <f>IF(N444="základní",J444,0)</f>
        <v>0</v>
      </c>
      <c r="BF444" s="225">
        <f>IF(N444="snížená",J444,0)</f>
        <v>0</v>
      </c>
      <c r="BG444" s="225">
        <f>IF(N444="zákl. přenesená",J444,0)</f>
        <v>0</v>
      </c>
      <c r="BH444" s="225">
        <f>IF(N444="sníž. přenesená",J444,0)</f>
        <v>0</v>
      </c>
      <c r="BI444" s="225">
        <f>IF(N444="nulová",J444,0)</f>
        <v>0</v>
      </c>
      <c r="BJ444" s="18" t="s">
        <v>79</v>
      </c>
      <c r="BK444" s="225">
        <f>ROUND(I444*H444,2)</f>
        <v>0</v>
      </c>
      <c r="BL444" s="18" t="s">
        <v>256</v>
      </c>
      <c r="BM444" s="224" t="s">
        <v>740</v>
      </c>
    </row>
    <row r="445" s="2" customFormat="1">
      <c r="A445" s="39"/>
      <c r="B445" s="40"/>
      <c r="C445" s="41"/>
      <c r="D445" s="226" t="s">
        <v>154</v>
      </c>
      <c r="E445" s="41"/>
      <c r="F445" s="227" t="s">
        <v>739</v>
      </c>
      <c r="G445" s="41"/>
      <c r="H445" s="41"/>
      <c r="I445" s="228"/>
      <c r="J445" s="41"/>
      <c r="K445" s="41"/>
      <c r="L445" s="45"/>
      <c r="M445" s="229"/>
      <c r="N445" s="230"/>
      <c r="O445" s="85"/>
      <c r="P445" s="85"/>
      <c r="Q445" s="85"/>
      <c r="R445" s="85"/>
      <c r="S445" s="85"/>
      <c r="T445" s="86"/>
      <c r="U445" s="39"/>
      <c r="V445" s="39"/>
      <c r="W445" s="39"/>
      <c r="X445" s="39"/>
      <c r="Y445" s="39"/>
      <c r="Z445" s="39"/>
      <c r="AA445" s="39"/>
      <c r="AB445" s="39"/>
      <c r="AC445" s="39"/>
      <c r="AD445" s="39"/>
      <c r="AE445" s="39"/>
      <c r="AT445" s="18" t="s">
        <v>154</v>
      </c>
      <c r="AU445" s="18" t="s">
        <v>81</v>
      </c>
    </row>
    <row r="446" s="13" customFormat="1">
      <c r="A446" s="13"/>
      <c r="B446" s="232"/>
      <c r="C446" s="233"/>
      <c r="D446" s="226" t="s">
        <v>158</v>
      </c>
      <c r="E446" s="234" t="s">
        <v>19</v>
      </c>
      <c r="F446" s="235" t="s">
        <v>741</v>
      </c>
      <c r="G446" s="233"/>
      <c r="H446" s="236">
        <v>0.33620159999999999</v>
      </c>
      <c r="I446" s="237"/>
      <c r="J446" s="233"/>
      <c r="K446" s="233"/>
      <c r="L446" s="238"/>
      <c r="M446" s="239"/>
      <c r="N446" s="240"/>
      <c r="O446" s="240"/>
      <c r="P446" s="240"/>
      <c r="Q446" s="240"/>
      <c r="R446" s="240"/>
      <c r="S446" s="240"/>
      <c r="T446" s="241"/>
      <c r="U446" s="13"/>
      <c r="V446" s="13"/>
      <c r="W446" s="13"/>
      <c r="X446" s="13"/>
      <c r="Y446" s="13"/>
      <c r="Z446" s="13"/>
      <c r="AA446" s="13"/>
      <c r="AB446" s="13"/>
      <c r="AC446" s="13"/>
      <c r="AD446" s="13"/>
      <c r="AE446" s="13"/>
      <c r="AT446" s="242" t="s">
        <v>158</v>
      </c>
      <c r="AU446" s="242" t="s">
        <v>81</v>
      </c>
      <c r="AV446" s="13" t="s">
        <v>81</v>
      </c>
      <c r="AW446" s="13" t="s">
        <v>34</v>
      </c>
      <c r="AX446" s="13" t="s">
        <v>71</v>
      </c>
      <c r="AY446" s="242" t="s">
        <v>144</v>
      </c>
    </row>
    <row r="447" s="13" customFormat="1">
      <c r="A447" s="13"/>
      <c r="B447" s="232"/>
      <c r="C447" s="233"/>
      <c r="D447" s="226" t="s">
        <v>158</v>
      </c>
      <c r="E447" s="234" t="s">
        <v>19</v>
      </c>
      <c r="F447" s="235" t="s">
        <v>742</v>
      </c>
      <c r="G447" s="233"/>
      <c r="H447" s="236">
        <v>1.9320839999999999</v>
      </c>
      <c r="I447" s="237"/>
      <c r="J447" s="233"/>
      <c r="K447" s="233"/>
      <c r="L447" s="238"/>
      <c r="M447" s="239"/>
      <c r="N447" s="240"/>
      <c r="O447" s="240"/>
      <c r="P447" s="240"/>
      <c r="Q447" s="240"/>
      <c r="R447" s="240"/>
      <c r="S447" s="240"/>
      <c r="T447" s="241"/>
      <c r="U447" s="13"/>
      <c r="V447" s="13"/>
      <c r="W447" s="13"/>
      <c r="X447" s="13"/>
      <c r="Y447" s="13"/>
      <c r="Z447" s="13"/>
      <c r="AA447" s="13"/>
      <c r="AB447" s="13"/>
      <c r="AC447" s="13"/>
      <c r="AD447" s="13"/>
      <c r="AE447" s="13"/>
      <c r="AT447" s="242" t="s">
        <v>158</v>
      </c>
      <c r="AU447" s="242" t="s">
        <v>81</v>
      </c>
      <c r="AV447" s="13" t="s">
        <v>81</v>
      </c>
      <c r="AW447" s="13" t="s">
        <v>34</v>
      </c>
      <c r="AX447" s="13" t="s">
        <v>71</v>
      </c>
      <c r="AY447" s="242" t="s">
        <v>144</v>
      </c>
    </row>
    <row r="448" s="13" customFormat="1">
      <c r="A448" s="13"/>
      <c r="B448" s="232"/>
      <c r="C448" s="233"/>
      <c r="D448" s="226" t="s">
        <v>158</v>
      </c>
      <c r="E448" s="233"/>
      <c r="F448" s="235" t="s">
        <v>743</v>
      </c>
      <c r="G448" s="233"/>
      <c r="H448" s="236">
        <v>2.4950000000000001</v>
      </c>
      <c r="I448" s="237"/>
      <c r="J448" s="233"/>
      <c r="K448" s="233"/>
      <c r="L448" s="238"/>
      <c r="M448" s="239"/>
      <c r="N448" s="240"/>
      <c r="O448" s="240"/>
      <c r="P448" s="240"/>
      <c r="Q448" s="240"/>
      <c r="R448" s="240"/>
      <c r="S448" s="240"/>
      <c r="T448" s="241"/>
      <c r="U448" s="13"/>
      <c r="V448" s="13"/>
      <c r="W448" s="13"/>
      <c r="X448" s="13"/>
      <c r="Y448" s="13"/>
      <c r="Z448" s="13"/>
      <c r="AA448" s="13"/>
      <c r="AB448" s="13"/>
      <c r="AC448" s="13"/>
      <c r="AD448" s="13"/>
      <c r="AE448" s="13"/>
      <c r="AT448" s="242" t="s">
        <v>158</v>
      </c>
      <c r="AU448" s="242" t="s">
        <v>81</v>
      </c>
      <c r="AV448" s="13" t="s">
        <v>81</v>
      </c>
      <c r="AW448" s="13" t="s">
        <v>4</v>
      </c>
      <c r="AX448" s="13" t="s">
        <v>79</v>
      </c>
      <c r="AY448" s="242" t="s">
        <v>144</v>
      </c>
    </row>
    <row r="449" s="2" customFormat="1" ht="16.5" customHeight="1">
      <c r="A449" s="39"/>
      <c r="B449" s="40"/>
      <c r="C449" s="213" t="s">
        <v>744</v>
      </c>
      <c r="D449" s="213" t="s">
        <v>147</v>
      </c>
      <c r="E449" s="214" t="s">
        <v>745</v>
      </c>
      <c r="F449" s="215" t="s">
        <v>746</v>
      </c>
      <c r="G449" s="216" t="s">
        <v>193</v>
      </c>
      <c r="H449" s="217">
        <v>1</v>
      </c>
      <c r="I449" s="218"/>
      <c r="J449" s="219">
        <f>ROUND(I449*H449,2)</f>
        <v>0</v>
      </c>
      <c r="K449" s="215" t="s">
        <v>151</v>
      </c>
      <c r="L449" s="45"/>
      <c r="M449" s="220" t="s">
        <v>19</v>
      </c>
      <c r="N449" s="221" t="s">
        <v>42</v>
      </c>
      <c r="O449" s="85"/>
      <c r="P449" s="222">
        <f>O449*H449</f>
        <v>0</v>
      </c>
      <c r="Q449" s="222">
        <v>0.015599999999999999</v>
      </c>
      <c r="R449" s="222">
        <f>Q449*H449</f>
        <v>0.015599999999999999</v>
      </c>
      <c r="S449" s="222">
        <v>0</v>
      </c>
      <c r="T449" s="223">
        <f>S449*H449</f>
        <v>0</v>
      </c>
      <c r="U449" s="39"/>
      <c r="V449" s="39"/>
      <c r="W449" s="39"/>
      <c r="X449" s="39"/>
      <c r="Y449" s="39"/>
      <c r="Z449" s="39"/>
      <c r="AA449" s="39"/>
      <c r="AB449" s="39"/>
      <c r="AC449" s="39"/>
      <c r="AD449" s="39"/>
      <c r="AE449" s="39"/>
      <c r="AR449" s="224" t="s">
        <v>256</v>
      </c>
      <c r="AT449" s="224" t="s">
        <v>147</v>
      </c>
      <c r="AU449" s="224" t="s">
        <v>81</v>
      </c>
      <c r="AY449" s="18" t="s">
        <v>144</v>
      </c>
      <c r="BE449" s="225">
        <f>IF(N449="základní",J449,0)</f>
        <v>0</v>
      </c>
      <c r="BF449" s="225">
        <f>IF(N449="snížená",J449,0)</f>
        <v>0</v>
      </c>
      <c r="BG449" s="225">
        <f>IF(N449="zákl. přenesená",J449,0)</f>
        <v>0</v>
      </c>
      <c r="BH449" s="225">
        <f>IF(N449="sníž. přenesená",J449,0)</f>
        <v>0</v>
      </c>
      <c r="BI449" s="225">
        <f>IF(N449="nulová",J449,0)</f>
        <v>0</v>
      </c>
      <c r="BJ449" s="18" t="s">
        <v>79</v>
      </c>
      <c r="BK449" s="225">
        <f>ROUND(I449*H449,2)</f>
        <v>0</v>
      </c>
      <c r="BL449" s="18" t="s">
        <v>256</v>
      </c>
      <c r="BM449" s="224" t="s">
        <v>747</v>
      </c>
    </row>
    <row r="450" s="2" customFormat="1">
      <c r="A450" s="39"/>
      <c r="B450" s="40"/>
      <c r="C450" s="41"/>
      <c r="D450" s="226" t="s">
        <v>154</v>
      </c>
      <c r="E450" s="41"/>
      <c r="F450" s="227" t="s">
        <v>748</v>
      </c>
      <c r="G450" s="41"/>
      <c r="H450" s="41"/>
      <c r="I450" s="228"/>
      <c r="J450" s="41"/>
      <c r="K450" s="41"/>
      <c r="L450" s="45"/>
      <c r="M450" s="229"/>
      <c r="N450" s="230"/>
      <c r="O450" s="85"/>
      <c r="P450" s="85"/>
      <c r="Q450" s="85"/>
      <c r="R450" s="85"/>
      <c r="S450" s="85"/>
      <c r="T450" s="86"/>
      <c r="U450" s="39"/>
      <c r="V450" s="39"/>
      <c r="W450" s="39"/>
      <c r="X450" s="39"/>
      <c r="Y450" s="39"/>
      <c r="Z450" s="39"/>
      <c r="AA450" s="39"/>
      <c r="AB450" s="39"/>
      <c r="AC450" s="39"/>
      <c r="AD450" s="39"/>
      <c r="AE450" s="39"/>
      <c r="AT450" s="18" t="s">
        <v>154</v>
      </c>
      <c r="AU450" s="18" t="s">
        <v>81</v>
      </c>
    </row>
    <row r="451" s="2" customFormat="1">
      <c r="A451" s="39"/>
      <c r="B451" s="40"/>
      <c r="C451" s="41"/>
      <c r="D451" s="226" t="s">
        <v>156</v>
      </c>
      <c r="E451" s="41"/>
      <c r="F451" s="231" t="s">
        <v>749</v>
      </c>
      <c r="G451" s="41"/>
      <c r="H451" s="41"/>
      <c r="I451" s="228"/>
      <c r="J451" s="41"/>
      <c r="K451" s="41"/>
      <c r="L451" s="45"/>
      <c r="M451" s="229"/>
      <c r="N451" s="230"/>
      <c r="O451" s="85"/>
      <c r="P451" s="85"/>
      <c r="Q451" s="85"/>
      <c r="R451" s="85"/>
      <c r="S451" s="85"/>
      <c r="T451" s="86"/>
      <c r="U451" s="39"/>
      <c r="V451" s="39"/>
      <c r="W451" s="39"/>
      <c r="X451" s="39"/>
      <c r="Y451" s="39"/>
      <c r="Z451" s="39"/>
      <c r="AA451" s="39"/>
      <c r="AB451" s="39"/>
      <c r="AC451" s="39"/>
      <c r="AD451" s="39"/>
      <c r="AE451" s="39"/>
      <c r="AT451" s="18" t="s">
        <v>156</v>
      </c>
      <c r="AU451" s="18" t="s">
        <v>81</v>
      </c>
    </row>
    <row r="452" s="2" customFormat="1">
      <c r="A452" s="39"/>
      <c r="B452" s="40"/>
      <c r="C452" s="213" t="s">
        <v>750</v>
      </c>
      <c r="D452" s="213" t="s">
        <v>147</v>
      </c>
      <c r="E452" s="214" t="s">
        <v>751</v>
      </c>
      <c r="F452" s="215" t="s">
        <v>752</v>
      </c>
      <c r="G452" s="216" t="s">
        <v>162</v>
      </c>
      <c r="H452" s="217">
        <v>17.321000000000002</v>
      </c>
      <c r="I452" s="218"/>
      <c r="J452" s="219">
        <f>ROUND(I452*H452,2)</f>
        <v>0</v>
      </c>
      <c r="K452" s="215" t="s">
        <v>151</v>
      </c>
      <c r="L452" s="45"/>
      <c r="M452" s="220" t="s">
        <v>19</v>
      </c>
      <c r="N452" s="221" t="s">
        <v>42</v>
      </c>
      <c r="O452" s="85"/>
      <c r="P452" s="222">
        <f>O452*H452</f>
        <v>0</v>
      </c>
      <c r="Q452" s="222">
        <v>0.023369999999999998</v>
      </c>
      <c r="R452" s="222">
        <f>Q452*H452</f>
        <v>0.40479177</v>
      </c>
      <c r="S452" s="222">
        <v>0</v>
      </c>
      <c r="T452" s="223">
        <f>S452*H452</f>
        <v>0</v>
      </c>
      <c r="U452" s="39"/>
      <c r="V452" s="39"/>
      <c r="W452" s="39"/>
      <c r="X452" s="39"/>
      <c r="Y452" s="39"/>
      <c r="Z452" s="39"/>
      <c r="AA452" s="39"/>
      <c r="AB452" s="39"/>
      <c r="AC452" s="39"/>
      <c r="AD452" s="39"/>
      <c r="AE452" s="39"/>
      <c r="AR452" s="224" t="s">
        <v>256</v>
      </c>
      <c r="AT452" s="224" t="s">
        <v>147</v>
      </c>
      <c r="AU452" s="224" t="s">
        <v>81</v>
      </c>
      <c r="AY452" s="18" t="s">
        <v>144</v>
      </c>
      <c r="BE452" s="225">
        <f>IF(N452="základní",J452,0)</f>
        <v>0</v>
      </c>
      <c r="BF452" s="225">
        <f>IF(N452="snížená",J452,0)</f>
        <v>0</v>
      </c>
      <c r="BG452" s="225">
        <f>IF(N452="zákl. přenesená",J452,0)</f>
        <v>0</v>
      </c>
      <c r="BH452" s="225">
        <f>IF(N452="sníž. přenesená",J452,0)</f>
        <v>0</v>
      </c>
      <c r="BI452" s="225">
        <f>IF(N452="nulová",J452,0)</f>
        <v>0</v>
      </c>
      <c r="BJ452" s="18" t="s">
        <v>79</v>
      </c>
      <c r="BK452" s="225">
        <f>ROUND(I452*H452,2)</f>
        <v>0</v>
      </c>
      <c r="BL452" s="18" t="s">
        <v>256</v>
      </c>
      <c r="BM452" s="224" t="s">
        <v>753</v>
      </c>
    </row>
    <row r="453" s="2" customFormat="1">
      <c r="A453" s="39"/>
      <c r="B453" s="40"/>
      <c r="C453" s="41"/>
      <c r="D453" s="226" t="s">
        <v>154</v>
      </c>
      <c r="E453" s="41"/>
      <c r="F453" s="227" t="s">
        <v>754</v>
      </c>
      <c r="G453" s="41"/>
      <c r="H453" s="41"/>
      <c r="I453" s="228"/>
      <c r="J453" s="41"/>
      <c r="K453" s="41"/>
      <c r="L453" s="45"/>
      <c r="M453" s="229"/>
      <c r="N453" s="230"/>
      <c r="O453" s="85"/>
      <c r="P453" s="85"/>
      <c r="Q453" s="85"/>
      <c r="R453" s="85"/>
      <c r="S453" s="85"/>
      <c r="T453" s="86"/>
      <c r="U453" s="39"/>
      <c r="V453" s="39"/>
      <c r="W453" s="39"/>
      <c r="X453" s="39"/>
      <c r="Y453" s="39"/>
      <c r="Z453" s="39"/>
      <c r="AA453" s="39"/>
      <c r="AB453" s="39"/>
      <c r="AC453" s="39"/>
      <c r="AD453" s="39"/>
      <c r="AE453" s="39"/>
      <c r="AT453" s="18" t="s">
        <v>154</v>
      </c>
      <c r="AU453" s="18" t="s">
        <v>81</v>
      </c>
    </row>
    <row r="454" s="2" customFormat="1">
      <c r="A454" s="39"/>
      <c r="B454" s="40"/>
      <c r="C454" s="41"/>
      <c r="D454" s="226" t="s">
        <v>156</v>
      </c>
      <c r="E454" s="41"/>
      <c r="F454" s="231" t="s">
        <v>755</v>
      </c>
      <c r="G454" s="41"/>
      <c r="H454" s="41"/>
      <c r="I454" s="228"/>
      <c r="J454" s="41"/>
      <c r="K454" s="41"/>
      <c r="L454" s="45"/>
      <c r="M454" s="229"/>
      <c r="N454" s="230"/>
      <c r="O454" s="85"/>
      <c r="P454" s="85"/>
      <c r="Q454" s="85"/>
      <c r="R454" s="85"/>
      <c r="S454" s="85"/>
      <c r="T454" s="86"/>
      <c r="U454" s="39"/>
      <c r="V454" s="39"/>
      <c r="W454" s="39"/>
      <c r="X454" s="39"/>
      <c r="Y454" s="39"/>
      <c r="Z454" s="39"/>
      <c r="AA454" s="39"/>
      <c r="AB454" s="39"/>
      <c r="AC454" s="39"/>
      <c r="AD454" s="39"/>
      <c r="AE454" s="39"/>
      <c r="AT454" s="18" t="s">
        <v>156</v>
      </c>
      <c r="AU454" s="18" t="s">
        <v>81</v>
      </c>
    </row>
    <row r="455" s="13" customFormat="1">
      <c r="A455" s="13"/>
      <c r="B455" s="232"/>
      <c r="C455" s="233"/>
      <c r="D455" s="226" t="s">
        <v>158</v>
      </c>
      <c r="E455" s="234" t="s">
        <v>19</v>
      </c>
      <c r="F455" s="235" t="s">
        <v>756</v>
      </c>
      <c r="G455" s="233"/>
      <c r="H455" s="236">
        <v>11.189090909090901</v>
      </c>
      <c r="I455" s="237"/>
      <c r="J455" s="233"/>
      <c r="K455" s="233"/>
      <c r="L455" s="238"/>
      <c r="M455" s="239"/>
      <c r="N455" s="240"/>
      <c r="O455" s="240"/>
      <c r="P455" s="240"/>
      <c r="Q455" s="240"/>
      <c r="R455" s="240"/>
      <c r="S455" s="240"/>
      <c r="T455" s="241"/>
      <c r="U455" s="13"/>
      <c r="V455" s="13"/>
      <c r="W455" s="13"/>
      <c r="X455" s="13"/>
      <c r="Y455" s="13"/>
      <c r="Z455" s="13"/>
      <c r="AA455" s="13"/>
      <c r="AB455" s="13"/>
      <c r="AC455" s="13"/>
      <c r="AD455" s="13"/>
      <c r="AE455" s="13"/>
      <c r="AT455" s="242" t="s">
        <v>158</v>
      </c>
      <c r="AU455" s="242" t="s">
        <v>81</v>
      </c>
      <c r="AV455" s="13" t="s">
        <v>81</v>
      </c>
      <c r="AW455" s="13" t="s">
        <v>34</v>
      </c>
      <c r="AX455" s="13" t="s">
        <v>71</v>
      </c>
      <c r="AY455" s="242" t="s">
        <v>144</v>
      </c>
    </row>
    <row r="456" s="13" customFormat="1">
      <c r="A456" s="13"/>
      <c r="B456" s="232"/>
      <c r="C456" s="233"/>
      <c r="D456" s="226" t="s">
        <v>158</v>
      </c>
      <c r="E456" s="234" t="s">
        <v>19</v>
      </c>
      <c r="F456" s="235" t="s">
        <v>757</v>
      </c>
      <c r="G456" s="233"/>
      <c r="H456" s="236">
        <v>3.8641745454545502</v>
      </c>
      <c r="I456" s="237"/>
      <c r="J456" s="233"/>
      <c r="K456" s="233"/>
      <c r="L456" s="238"/>
      <c r="M456" s="239"/>
      <c r="N456" s="240"/>
      <c r="O456" s="240"/>
      <c r="P456" s="240"/>
      <c r="Q456" s="240"/>
      <c r="R456" s="240"/>
      <c r="S456" s="240"/>
      <c r="T456" s="241"/>
      <c r="U456" s="13"/>
      <c r="V456" s="13"/>
      <c r="W456" s="13"/>
      <c r="X456" s="13"/>
      <c r="Y456" s="13"/>
      <c r="Z456" s="13"/>
      <c r="AA456" s="13"/>
      <c r="AB456" s="13"/>
      <c r="AC456" s="13"/>
      <c r="AD456" s="13"/>
      <c r="AE456" s="13"/>
      <c r="AT456" s="242" t="s">
        <v>158</v>
      </c>
      <c r="AU456" s="242" t="s">
        <v>81</v>
      </c>
      <c r="AV456" s="13" t="s">
        <v>81</v>
      </c>
      <c r="AW456" s="13" t="s">
        <v>34</v>
      </c>
      <c r="AX456" s="13" t="s">
        <v>71</v>
      </c>
      <c r="AY456" s="242" t="s">
        <v>144</v>
      </c>
    </row>
    <row r="457" s="13" customFormat="1">
      <c r="A457" s="13"/>
      <c r="B457" s="232"/>
      <c r="C457" s="233"/>
      <c r="D457" s="226" t="s">
        <v>158</v>
      </c>
      <c r="E457" s="234" t="s">
        <v>19</v>
      </c>
      <c r="F457" s="235" t="s">
        <v>758</v>
      </c>
      <c r="G457" s="233"/>
      <c r="H457" s="236">
        <v>2.2681818181818199</v>
      </c>
      <c r="I457" s="237"/>
      <c r="J457" s="233"/>
      <c r="K457" s="233"/>
      <c r="L457" s="238"/>
      <c r="M457" s="239"/>
      <c r="N457" s="240"/>
      <c r="O457" s="240"/>
      <c r="P457" s="240"/>
      <c r="Q457" s="240"/>
      <c r="R457" s="240"/>
      <c r="S457" s="240"/>
      <c r="T457" s="241"/>
      <c r="U457" s="13"/>
      <c r="V457" s="13"/>
      <c r="W457" s="13"/>
      <c r="X457" s="13"/>
      <c r="Y457" s="13"/>
      <c r="Z457" s="13"/>
      <c r="AA457" s="13"/>
      <c r="AB457" s="13"/>
      <c r="AC457" s="13"/>
      <c r="AD457" s="13"/>
      <c r="AE457" s="13"/>
      <c r="AT457" s="242" t="s">
        <v>158</v>
      </c>
      <c r="AU457" s="242" t="s">
        <v>81</v>
      </c>
      <c r="AV457" s="13" t="s">
        <v>81</v>
      </c>
      <c r="AW457" s="13" t="s">
        <v>34</v>
      </c>
      <c r="AX457" s="13" t="s">
        <v>71</v>
      </c>
      <c r="AY457" s="242" t="s">
        <v>144</v>
      </c>
    </row>
    <row r="458" s="2" customFormat="1">
      <c r="A458" s="39"/>
      <c r="B458" s="40"/>
      <c r="C458" s="213" t="s">
        <v>759</v>
      </c>
      <c r="D458" s="213" t="s">
        <v>147</v>
      </c>
      <c r="E458" s="214" t="s">
        <v>760</v>
      </c>
      <c r="F458" s="215" t="s">
        <v>761</v>
      </c>
      <c r="G458" s="216" t="s">
        <v>346</v>
      </c>
      <c r="H458" s="217">
        <v>10.209</v>
      </c>
      <c r="I458" s="218"/>
      <c r="J458" s="219">
        <f>ROUND(I458*H458,2)</f>
        <v>0</v>
      </c>
      <c r="K458" s="215" t="s">
        <v>151</v>
      </c>
      <c r="L458" s="45"/>
      <c r="M458" s="220" t="s">
        <v>19</v>
      </c>
      <c r="N458" s="221" t="s">
        <v>42</v>
      </c>
      <c r="O458" s="85"/>
      <c r="P458" s="222">
        <f>O458*H458</f>
        <v>0</v>
      </c>
      <c r="Q458" s="222">
        <v>0</v>
      </c>
      <c r="R458" s="222">
        <f>Q458*H458</f>
        <v>0</v>
      </c>
      <c r="S458" s="222">
        <v>0</v>
      </c>
      <c r="T458" s="223">
        <f>S458*H458</f>
        <v>0</v>
      </c>
      <c r="U458" s="39"/>
      <c r="V458" s="39"/>
      <c r="W458" s="39"/>
      <c r="X458" s="39"/>
      <c r="Y458" s="39"/>
      <c r="Z458" s="39"/>
      <c r="AA458" s="39"/>
      <c r="AB458" s="39"/>
      <c r="AC458" s="39"/>
      <c r="AD458" s="39"/>
      <c r="AE458" s="39"/>
      <c r="AR458" s="224" t="s">
        <v>256</v>
      </c>
      <c r="AT458" s="224" t="s">
        <v>147</v>
      </c>
      <c r="AU458" s="224" t="s">
        <v>81</v>
      </c>
      <c r="AY458" s="18" t="s">
        <v>144</v>
      </c>
      <c r="BE458" s="225">
        <f>IF(N458="základní",J458,0)</f>
        <v>0</v>
      </c>
      <c r="BF458" s="225">
        <f>IF(N458="snížená",J458,0)</f>
        <v>0</v>
      </c>
      <c r="BG458" s="225">
        <f>IF(N458="zákl. přenesená",J458,0)</f>
        <v>0</v>
      </c>
      <c r="BH458" s="225">
        <f>IF(N458="sníž. přenesená",J458,0)</f>
        <v>0</v>
      </c>
      <c r="BI458" s="225">
        <f>IF(N458="nulová",J458,0)</f>
        <v>0</v>
      </c>
      <c r="BJ458" s="18" t="s">
        <v>79</v>
      </c>
      <c r="BK458" s="225">
        <f>ROUND(I458*H458,2)</f>
        <v>0</v>
      </c>
      <c r="BL458" s="18" t="s">
        <v>256</v>
      </c>
      <c r="BM458" s="224" t="s">
        <v>762</v>
      </c>
    </row>
    <row r="459" s="2" customFormat="1">
      <c r="A459" s="39"/>
      <c r="B459" s="40"/>
      <c r="C459" s="41"/>
      <c r="D459" s="226" t="s">
        <v>154</v>
      </c>
      <c r="E459" s="41"/>
      <c r="F459" s="227" t="s">
        <v>763</v>
      </c>
      <c r="G459" s="41"/>
      <c r="H459" s="41"/>
      <c r="I459" s="228"/>
      <c r="J459" s="41"/>
      <c r="K459" s="41"/>
      <c r="L459" s="45"/>
      <c r="M459" s="229"/>
      <c r="N459" s="230"/>
      <c r="O459" s="85"/>
      <c r="P459" s="85"/>
      <c r="Q459" s="85"/>
      <c r="R459" s="85"/>
      <c r="S459" s="85"/>
      <c r="T459" s="86"/>
      <c r="U459" s="39"/>
      <c r="V459" s="39"/>
      <c r="W459" s="39"/>
      <c r="X459" s="39"/>
      <c r="Y459" s="39"/>
      <c r="Z459" s="39"/>
      <c r="AA459" s="39"/>
      <c r="AB459" s="39"/>
      <c r="AC459" s="39"/>
      <c r="AD459" s="39"/>
      <c r="AE459" s="39"/>
      <c r="AT459" s="18" t="s">
        <v>154</v>
      </c>
      <c r="AU459" s="18" t="s">
        <v>81</v>
      </c>
    </row>
    <row r="460" s="2" customFormat="1">
      <c r="A460" s="39"/>
      <c r="B460" s="40"/>
      <c r="C460" s="41"/>
      <c r="D460" s="226" t="s">
        <v>156</v>
      </c>
      <c r="E460" s="41"/>
      <c r="F460" s="231" t="s">
        <v>456</v>
      </c>
      <c r="G460" s="41"/>
      <c r="H460" s="41"/>
      <c r="I460" s="228"/>
      <c r="J460" s="41"/>
      <c r="K460" s="41"/>
      <c r="L460" s="45"/>
      <c r="M460" s="229"/>
      <c r="N460" s="230"/>
      <c r="O460" s="85"/>
      <c r="P460" s="85"/>
      <c r="Q460" s="85"/>
      <c r="R460" s="85"/>
      <c r="S460" s="85"/>
      <c r="T460" s="86"/>
      <c r="U460" s="39"/>
      <c r="V460" s="39"/>
      <c r="W460" s="39"/>
      <c r="X460" s="39"/>
      <c r="Y460" s="39"/>
      <c r="Z460" s="39"/>
      <c r="AA460" s="39"/>
      <c r="AB460" s="39"/>
      <c r="AC460" s="39"/>
      <c r="AD460" s="39"/>
      <c r="AE460" s="39"/>
      <c r="AT460" s="18" t="s">
        <v>156</v>
      </c>
      <c r="AU460" s="18" t="s">
        <v>81</v>
      </c>
    </row>
    <row r="461" s="12" customFormat="1" ht="22.8" customHeight="1">
      <c r="A461" s="12"/>
      <c r="B461" s="197"/>
      <c r="C461" s="198"/>
      <c r="D461" s="199" t="s">
        <v>70</v>
      </c>
      <c r="E461" s="211" t="s">
        <v>764</v>
      </c>
      <c r="F461" s="211" t="s">
        <v>765</v>
      </c>
      <c r="G461" s="198"/>
      <c r="H461" s="198"/>
      <c r="I461" s="201"/>
      <c r="J461" s="212">
        <f>BK461</f>
        <v>0</v>
      </c>
      <c r="K461" s="198"/>
      <c r="L461" s="203"/>
      <c r="M461" s="204"/>
      <c r="N461" s="205"/>
      <c r="O461" s="205"/>
      <c r="P461" s="206">
        <f>SUM(P462:P500)</f>
        <v>0</v>
      </c>
      <c r="Q461" s="205"/>
      <c r="R461" s="206">
        <f>SUM(R462:R500)</f>
        <v>0.31223260000000003</v>
      </c>
      <c r="S461" s="205"/>
      <c r="T461" s="207">
        <f>SUM(T462:T500)</f>
        <v>0</v>
      </c>
      <c r="U461" s="12"/>
      <c r="V461" s="12"/>
      <c r="W461" s="12"/>
      <c r="X461" s="12"/>
      <c r="Y461" s="12"/>
      <c r="Z461" s="12"/>
      <c r="AA461" s="12"/>
      <c r="AB461" s="12"/>
      <c r="AC461" s="12"/>
      <c r="AD461" s="12"/>
      <c r="AE461" s="12"/>
      <c r="AR461" s="208" t="s">
        <v>81</v>
      </c>
      <c r="AT461" s="209" t="s">
        <v>70</v>
      </c>
      <c r="AU461" s="209" t="s">
        <v>79</v>
      </c>
      <c r="AY461" s="208" t="s">
        <v>144</v>
      </c>
      <c r="BK461" s="210">
        <f>SUM(BK462:BK500)</f>
        <v>0</v>
      </c>
    </row>
    <row r="462" s="2" customFormat="1">
      <c r="A462" s="39"/>
      <c r="B462" s="40"/>
      <c r="C462" s="213" t="s">
        <v>766</v>
      </c>
      <c r="D462" s="213" t="s">
        <v>147</v>
      </c>
      <c r="E462" s="214" t="s">
        <v>767</v>
      </c>
      <c r="F462" s="215" t="s">
        <v>768</v>
      </c>
      <c r="G462" s="216" t="s">
        <v>305</v>
      </c>
      <c r="H462" s="217">
        <v>22</v>
      </c>
      <c r="I462" s="218"/>
      <c r="J462" s="219">
        <f>ROUND(I462*H462,2)</f>
        <v>0</v>
      </c>
      <c r="K462" s="215" t="s">
        <v>151</v>
      </c>
      <c r="L462" s="45"/>
      <c r="M462" s="220" t="s">
        <v>19</v>
      </c>
      <c r="N462" s="221" t="s">
        <v>42</v>
      </c>
      <c r="O462" s="85"/>
      <c r="P462" s="222">
        <f>O462*H462</f>
        <v>0</v>
      </c>
      <c r="Q462" s="222">
        <v>0.00051000000000000004</v>
      </c>
      <c r="R462" s="222">
        <f>Q462*H462</f>
        <v>0.011220000000000001</v>
      </c>
      <c r="S462" s="222">
        <v>0</v>
      </c>
      <c r="T462" s="223">
        <f>S462*H462</f>
        <v>0</v>
      </c>
      <c r="U462" s="39"/>
      <c r="V462" s="39"/>
      <c r="W462" s="39"/>
      <c r="X462" s="39"/>
      <c r="Y462" s="39"/>
      <c r="Z462" s="39"/>
      <c r="AA462" s="39"/>
      <c r="AB462" s="39"/>
      <c r="AC462" s="39"/>
      <c r="AD462" s="39"/>
      <c r="AE462" s="39"/>
      <c r="AR462" s="224" t="s">
        <v>256</v>
      </c>
      <c r="AT462" s="224" t="s">
        <v>147</v>
      </c>
      <c r="AU462" s="224" t="s">
        <v>81</v>
      </c>
      <c r="AY462" s="18" t="s">
        <v>144</v>
      </c>
      <c r="BE462" s="225">
        <f>IF(N462="základní",J462,0)</f>
        <v>0</v>
      </c>
      <c r="BF462" s="225">
        <f>IF(N462="snížená",J462,0)</f>
        <v>0</v>
      </c>
      <c r="BG462" s="225">
        <f>IF(N462="zákl. přenesená",J462,0)</f>
        <v>0</v>
      </c>
      <c r="BH462" s="225">
        <f>IF(N462="sníž. přenesená",J462,0)</f>
        <v>0</v>
      </c>
      <c r="BI462" s="225">
        <f>IF(N462="nulová",J462,0)</f>
        <v>0</v>
      </c>
      <c r="BJ462" s="18" t="s">
        <v>79</v>
      </c>
      <c r="BK462" s="225">
        <f>ROUND(I462*H462,2)</f>
        <v>0</v>
      </c>
      <c r="BL462" s="18" t="s">
        <v>256</v>
      </c>
      <c r="BM462" s="224" t="s">
        <v>769</v>
      </c>
    </row>
    <row r="463" s="2" customFormat="1">
      <c r="A463" s="39"/>
      <c r="B463" s="40"/>
      <c r="C463" s="41"/>
      <c r="D463" s="226" t="s">
        <v>154</v>
      </c>
      <c r="E463" s="41"/>
      <c r="F463" s="227" t="s">
        <v>770</v>
      </c>
      <c r="G463" s="41"/>
      <c r="H463" s="41"/>
      <c r="I463" s="228"/>
      <c r="J463" s="41"/>
      <c r="K463" s="41"/>
      <c r="L463" s="45"/>
      <c r="M463" s="229"/>
      <c r="N463" s="230"/>
      <c r="O463" s="85"/>
      <c r="P463" s="85"/>
      <c r="Q463" s="85"/>
      <c r="R463" s="85"/>
      <c r="S463" s="85"/>
      <c r="T463" s="86"/>
      <c r="U463" s="39"/>
      <c r="V463" s="39"/>
      <c r="W463" s="39"/>
      <c r="X463" s="39"/>
      <c r="Y463" s="39"/>
      <c r="Z463" s="39"/>
      <c r="AA463" s="39"/>
      <c r="AB463" s="39"/>
      <c r="AC463" s="39"/>
      <c r="AD463" s="39"/>
      <c r="AE463" s="39"/>
      <c r="AT463" s="18" t="s">
        <v>154</v>
      </c>
      <c r="AU463" s="18" t="s">
        <v>81</v>
      </c>
    </row>
    <row r="464" s="14" customFormat="1">
      <c r="A464" s="14"/>
      <c r="B464" s="253"/>
      <c r="C464" s="254"/>
      <c r="D464" s="226" t="s">
        <v>158</v>
      </c>
      <c r="E464" s="255" t="s">
        <v>19</v>
      </c>
      <c r="F464" s="256" t="s">
        <v>771</v>
      </c>
      <c r="G464" s="254"/>
      <c r="H464" s="255" t="s">
        <v>19</v>
      </c>
      <c r="I464" s="257"/>
      <c r="J464" s="254"/>
      <c r="K464" s="254"/>
      <c r="L464" s="258"/>
      <c r="M464" s="259"/>
      <c r="N464" s="260"/>
      <c r="O464" s="260"/>
      <c r="P464" s="260"/>
      <c r="Q464" s="260"/>
      <c r="R464" s="260"/>
      <c r="S464" s="260"/>
      <c r="T464" s="261"/>
      <c r="U464" s="14"/>
      <c r="V464" s="14"/>
      <c r="W464" s="14"/>
      <c r="X464" s="14"/>
      <c r="Y464" s="14"/>
      <c r="Z464" s="14"/>
      <c r="AA464" s="14"/>
      <c r="AB464" s="14"/>
      <c r="AC464" s="14"/>
      <c r="AD464" s="14"/>
      <c r="AE464" s="14"/>
      <c r="AT464" s="262" t="s">
        <v>158</v>
      </c>
      <c r="AU464" s="262" t="s">
        <v>81</v>
      </c>
      <c r="AV464" s="14" t="s">
        <v>79</v>
      </c>
      <c r="AW464" s="14" t="s">
        <v>34</v>
      </c>
      <c r="AX464" s="14" t="s">
        <v>71</v>
      </c>
      <c r="AY464" s="262" t="s">
        <v>144</v>
      </c>
    </row>
    <row r="465" s="14" customFormat="1">
      <c r="A465" s="14"/>
      <c r="B465" s="253"/>
      <c r="C465" s="254"/>
      <c r="D465" s="226" t="s">
        <v>158</v>
      </c>
      <c r="E465" s="255" t="s">
        <v>19</v>
      </c>
      <c r="F465" s="256" t="s">
        <v>772</v>
      </c>
      <c r="G465" s="254"/>
      <c r="H465" s="255" t="s">
        <v>19</v>
      </c>
      <c r="I465" s="257"/>
      <c r="J465" s="254"/>
      <c r="K465" s="254"/>
      <c r="L465" s="258"/>
      <c r="M465" s="259"/>
      <c r="N465" s="260"/>
      <c r="O465" s="260"/>
      <c r="P465" s="260"/>
      <c r="Q465" s="260"/>
      <c r="R465" s="260"/>
      <c r="S465" s="260"/>
      <c r="T465" s="261"/>
      <c r="U465" s="14"/>
      <c r="V465" s="14"/>
      <c r="W465" s="14"/>
      <c r="X465" s="14"/>
      <c r="Y465" s="14"/>
      <c r="Z465" s="14"/>
      <c r="AA465" s="14"/>
      <c r="AB465" s="14"/>
      <c r="AC465" s="14"/>
      <c r="AD465" s="14"/>
      <c r="AE465" s="14"/>
      <c r="AT465" s="262" t="s">
        <v>158</v>
      </c>
      <c r="AU465" s="262" t="s">
        <v>81</v>
      </c>
      <c r="AV465" s="14" t="s">
        <v>79</v>
      </c>
      <c r="AW465" s="14" t="s">
        <v>34</v>
      </c>
      <c r="AX465" s="14" t="s">
        <v>71</v>
      </c>
      <c r="AY465" s="262" t="s">
        <v>144</v>
      </c>
    </row>
    <row r="466" s="13" customFormat="1">
      <c r="A466" s="13"/>
      <c r="B466" s="232"/>
      <c r="C466" s="233"/>
      <c r="D466" s="226" t="s">
        <v>158</v>
      </c>
      <c r="E466" s="234" t="s">
        <v>19</v>
      </c>
      <c r="F466" s="235" t="s">
        <v>773</v>
      </c>
      <c r="G466" s="233"/>
      <c r="H466" s="236">
        <v>22</v>
      </c>
      <c r="I466" s="237"/>
      <c r="J466" s="233"/>
      <c r="K466" s="233"/>
      <c r="L466" s="238"/>
      <c r="M466" s="239"/>
      <c r="N466" s="240"/>
      <c r="O466" s="240"/>
      <c r="P466" s="240"/>
      <c r="Q466" s="240"/>
      <c r="R466" s="240"/>
      <c r="S466" s="240"/>
      <c r="T466" s="241"/>
      <c r="U466" s="13"/>
      <c r="V466" s="13"/>
      <c r="W466" s="13"/>
      <c r="X466" s="13"/>
      <c r="Y466" s="13"/>
      <c r="Z466" s="13"/>
      <c r="AA466" s="13"/>
      <c r="AB466" s="13"/>
      <c r="AC466" s="13"/>
      <c r="AD466" s="13"/>
      <c r="AE466" s="13"/>
      <c r="AT466" s="242" t="s">
        <v>158</v>
      </c>
      <c r="AU466" s="242" t="s">
        <v>81</v>
      </c>
      <c r="AV466" s="13" t="s">
        <v>81</v>
      </c>
      <c r="AW466" s="13" t="s">
        <v>34</v>
      </c>
      <c r="AX466" s="13" t="s">
        <v>71</v>
      </c>
      <c r="AY466" s="242" t="s">
        <v>144</v>
      </c>
    </row>
    <row r="467" s="15" customFormat="1">
      <c r="A467" s="15"/>
      <c r="B467" s="263"/>
      <c r="C467" s="264"/>
      <c r="D467" s="226" t="s">
        <v>158</v>
      </c>
      <c r="E467" s="265" t="s">
        <v>19</v>
      </c>
      <c r="F467" s="266" t="s">
        <v>774</v>
      </c>
      <c r="G467" s="264"/>
      <c r="H467" s="267">
        <v>22</v>
      </c>
      <c r="I467" s="268"/>
      <c r="J467" s="264"/>
      <c r="K467" s="264"/>
      <c r="L467" s="269"/>
      <c r="M467" s="270"/>
      <c r="N467" s="271"/>
      <c r="O467" s="271"/>
      <c r="P467" s="271"/>
      <c r="Q467" s="271"/>
      <c r="R467" s="271"/>
      <c r="S467" s="271"/>
      <c r="T467" s="272"/>
      <c r="U467" s="15"/>
      <c r="V467" s="15"/>
      <c r="W467" s="15"/>
      <c r="X467" s="15"/>
      <c r="Y467" s="15"/>
      <c r="Z467" s="15"/>
      <c r="AA467" s="15"/>
      <c r="AB467" s="15"/>
      <c r="AC467" s="15"/>
      <c r="AD467" s="15"/>
      <c r="AE467" s="15"/>
      <c r="AT467" s="273" t="s">
        <v>158</v>
      </c>
      <c r="AU467" s="273" t="s">
        <v>81</v>
      </c>
      <c r="AV467" s="15" t="s">
        <v>152</v>
      </c>
      <c r="AW467" s="15" t="s">
        <v>34</v>
      </c>
      <c r="AX467" s="15" t="s">
        <v>79</v>
      </c>
      <c r="AY467" s="273" t="s">
        <v>144</v>
      </c>
    </row>
    <row r="468" s="2" customFormat="1">
      <c r="A468" s="39"/>
      <c r="B468" s="40"/>
      <c r="C468" s="213" t="s">
        <v>775</v>
      </c>
      <c r="D468" s="213" t="s">
        <v>147</v>
      </c>
      <c r="E468" s="214" t="s">
        <v>776</v>
      </c>
      <c r="F468" s="215" t="s">
        <v>777</v>
      </c>
      <c r="G468" s="216" t="s">
        <v>305</v>
      </c>
      <c r="H468" s="217">
        <v>18.09</v>
      </c>
      <c r="I468" s="218"/>
      <c r="J468" s="219">
        <f>ROUND(I468*H468,2)</f>
        <v>0</v>
      </c>
      <c r="K468" s="215" t="s">
        <v>151</v>
      </c>
      <c r="L468" s="45"/>
      <c r="M468" s="220" t="s">
        <v>19</v>
      </c>
      <c r="N468" s="221" t="s">
        <v>42</v>
      </c>
      <c r="O468" s="85"/>
      <c r="P468" s="222">
        <f>O468*H468</f>
        <v>0</v>
      </c>
      <c r="Q468" s="222">
        <v>4.0000000000000003E-05</v>
      </c>
      <c r="R468" s="222">
        <f>Q468*H468</f>
        <v>0.00072360000000000002</v>
      </c>
      <c r="S468" s="222">
        <v>0</v>
      </c>
      <c r="T468" s="223">
        <f>S468*H468</f>
        <v>0</v>
      </c>
      <c r="U468" s="39"/>
      <c r="V468" s="39"/>
      <c r="W468" s="39"/>
      <c r="X468" s="39"/>
      <c r="Y468" s="39"/>
      <c r="Z468" s="39"/>
      <c r="AA468" s="39"/>
      <c r="AB468" s="39"/>
      <c r="AC468" s="39"/>
      <c r="AD468" s="39"/>
      <c r="AE468" s="39"/>
      <c r="AR468" s="224" t="s">
        <v>256</v>
      </c>
      <c r="AT468" s="224" t="s">
        <v>147</v>
      </c>
      <c r="AU468" s="224" t="s">
        <v>81</v>
      </c>
      <c r="AY468" s="18" t="s">
        <v>144</v>
      </c>
      <c r="BE468" s="225">
        <f>IF(N468="základní",J468,0)</f>
        <v>0</v>
      </c>
      <c r="BF468" s="225">
        <f>IF(N468="snížená",J468,0)</f>
        <v>0</v>
      </c>
      <c r="BG468" s="225">
        <f>IF(N468="zákl. přenesená",J468,0)</f>
        <v>0</v>
      </c>
      <c r="BH468" s="225">
        <f>IF(N468="sníž. přenesená",J468,0)</f>
        <v>0</v>
      </c>
      <c r="BI468" s="225">
        <f>IF(N468="nulová",J468,0)</f>
        <v>0</v>
      </c>
      <c r="BJ468" s="18" t="s">
        <v>79</v>
      </c>
      <c r="BK468" s="225">
        <f>ROUND(I468*H468,2)</f>
        <v>0</v>
      </c>
      <c r="BL468" s="18" t="s">
        <v>256</v>
      </c>
      <c r="BM468" s="224" t="s">
        <v>778</v>
      </c>
    </row>
    <row r="469" s="2" customFormat="1">
      <c r="A469" s="39"/>
      <c r="B469" s="40"/>
      <c r="C469" s="41"/>
      <c r="D469" s="226" t="s">
        <v>154</v>
      </c>
      <c r="E469" s="41"/>
      <c r="F469" s="227" t="s">
        <v>779</v>
      </c>
      <c r="G469" s="41"/>
      <c r="H469" s="41"/>
      <c r="I469" s="228"/>
      <c r="J469" s="41"/>
      <c r="K469" s="41"/>
      <c r="L469" s="45"/>
      <c r="M469" s="229"/>
      <c r="N469" s="230"/>
      <c r="O469" s="85"/>
      <c r="P469" s="85"/>
      <c r="Q469" s="85"/>
      <c r="R469" s="85"/>
      <c r="S469" s="85"/>
      <c r="T469" s="86"/>
      <c r="U469" s="39"/>
      <c r="V469" s="39"/>
      <c r="W469" s="39"/>
      <c r="X469" s="39"/>
      <c r="Y469" s="39"/>
      <c r="Z469" s="39"/>
      <c r="AA469" s="39"/>
      <c r="AB469" s="39"/>
      <c r="AC469" s="39"/>
      <c r="AD469" s="39"/>
      <c r="AE469" s="39"/>
      <c r="AT469" s="18" t="s">
        <v>154</v>
      </c>
      <c r="AU469" s="18" t="s">
        <v>81</v>
      </c>
    </row>
    <row r="470" s="2" customFormat="1">
      <c r="A470" s="39"/>
      <c r="B470" s="40"/>
      <c r="C470" s="41"/>
      <c r="D470" s="226" t="s">
        <v>156</v>
      </c>
      <c r="E470" s="41"/>
      <c r="F470" s="231" t="s">
        <v>780</v>
      </c>
      <c r="G470" s="41"/>
      <c r="H470" s="41"/>
      <c r="I470" s="228"/>
      <c r="J470" s="41"/>
      <c r="K470" s="41"/>
      <c r="L470" s="45"/>
      <c r="M470" s="229"/>
      <c r="N470" s="230"/>
      <c r="O470" s="85"/>
      <c r="P470" s="85"/>
      <c r="Q470" s="85"/>
      <c r="R470" s="85"/>
      <c r="S470" s="85"/>
      <c r="T470" s="86"/>
      <c r="U470" s="39"/>
      <c r="V470" s="39"/>
      <c r="W470" s="39"/>
      <c r="X470" s="39"/>
      <c r="Y470" s="39"/>
      <c r="Z470" s="39"/>
      <c r="AA470" s="39"/>
      <c r="AB470" s="39"/>
      <c r="AC470" s="39"/>
      <c r="AD470" s="39"/>
      <c r="AE470" s="39"/>
      <c r="AT470" s="18" t="s">
        <v>156</v>
      </c>
      <c r="AU470" s="18" t="s">
        <v>81</v>
      </c>
    </row>
    <row r="471" s="13" customFormat="1">
      <c r="A471" s="13"/>
      <c r="B471" s="232"/>
      <c r="C471" s="233"/>
      <c r="D471" s="226" t="s">
        <v>158</v>
      </c>
      <c r="E471" s="234" t="s">
        <v>19</v>
      </c>
      <c r="F471" s="235" t="s">
        <v>781</v>
      </c>
      <c r="G471" s="233"/>
      <c r="H471" s="236">
        <v>18.09</v>
      </c>
      <c r="I471" s="237"/>
      <c r="J471" s="233"/>
      <c r="K471" s="233"/>
      <c r="L471" s="238"/>
      <c r="M471" s="239"/>
      <c r="N471" s="240"/>
      <c r="O471" s="240"/>
      <c r="P471" s="240"/>
      <c r="Q471" s="240"/>
      <c r="R471" s="240"/>
      <c r="S471" s="240"/>
      <c r="T471" s="241"/>
      <c r="U471" s="13"/>
      <c r="V471" s="13"/>
      <c r="W471" s="13"/>
      <c r="X471" s="13"/>
      <c r="Y471" s="13"/>
      <c r="Z471" s="13"/>
      <c r="AA471" s="13"/>
      <c r="AB471" s="13"/>
      <c r="AC471" s="13"/>
      <c r="AD471" s="13"/>
      <c r="AE471" s="13"/>
      <c r="AT471" s="242" t="s">
        <v>158</v>
      </c>
      <c r="AU471" s="242" t="s">
        <v>81</v>
      </c>
      <c r="AV471" s="13" t="s">
        <v>81</v>
      </c>
      <c r="AW471" s="13" t="s">
        <v>34</v>
      </c>
      <c r="AX471" s="13" t="s">
        <v>71</v>
      </c>
      <c r="AY471" s="242" t="s">
        <v>144</v>
      </c>
    </row>
    <row r="472" s="2" customFormat="1">
      <c r="A472" s="39"/>
      <c r="B472" s="40"/>
      <c r="C472" s="213" t="s">
        <v>782</v>
      </c>
      <c r="D472" s="213" t="s">
        <v>147</v>
      </c>
      <c r="E472" s="214" t="s">
        <v>783</v>
      </c>
      <c r="F472" s="215" t="s">
        <v>784</v>
      </c>
      <c r="G472" s="216" t="s">
        <v>305</v>
      </c>
      <c r="H472" s="217">
        <v>18.899999999999999</v>
      </c>
      <c r="I472" s="218"/>
      <c r="J472" s="219">
        <f>ROUND(I472*H472,2)</f>
        <v>0</v>
      </c>
      <c r="K472" s="215" t="s">
        <v>151</v>
      </c>
      <c r="L472" s="45"/>
      <c r="M472" s="220" t="s">
        <v>19</v>
      </c>
      <c r="N472" s="221" t="s">
        <v>42</v>
      </c>
      <c r="O472" s="85"/>
      <c r="P472" s="222">
        <f>O472*H472</f>
        <v>0</v>
      </c>
      <c r="Q472" s="222">
        <v>4.0000000000000003E-05</v>
      </c>
      <c r="R472" s="222">
        <f>Q472*H472</f>
        <v>0.00075600000000000005</v>
      </c>
      <c r="S472" s="222">
        <v>0</v>
      </c>
      <c r="T472" s="223">
        <f>S472*H472</f>
        <v>0</v>
      </c>
      <c r="U472" s="39"/>
      <c r="V472" s="39"/>
      <c r="W472" s="39"/>
      <c r="X472" s="39"/>
      <c r="Y472" s="39"/>
      <c r="Z472" s="39"/>
      <c r="AA472" s="39"/>
      <c r="AB472" s="39"/>
      <c r="AC472" s="39"/>
      <c r="AD472" s="39"/>
      <c r="AE472" s="39"/>
      <c r="AR472" s="224" t="s">
        <v>256</v>
      </c>
      <c r="AT472" s="224" t="s">
        <v>147</v>
      </c>
      <c r="AU472" s="224" t="s">
        <v>81</v>
      </c>
      <c r="AY472" s="18" t="s">
        <v>144</v>
      </c>
      <c r="BE472" s="225">
        <f>IF(N472="základní",J472,0)</f>
        <v>0</v>
      </c>
      <c r="BF472" s="225">
        <f>IF(N472="snížená",J472,0)</f>
        <v>0</v>
      </c>
      <c r="BG472" s="225">
        <f>IF(N472="zákl. přenesená",J472,0)</f>
        <v>0</v>
      </c>
      <c r="BH472" s="225">
        <f>IF(N472="sníž. přenesená",J472,0)</f>
        <v>0</v>
      </c>
      <c r="BI472" s="225">
        <f>IF(N472="nulová",J472,0)</f>
        <v>0</v>
      </c>
      <c r="BJ472" s="18" t="s">
        <v>79</v>
      </c>
      <c r="BK472" s="225">
        <f>ROUND(I472*H472,2)</f>
        <v>0</v>
      </c>
      <c r="BL472" s="18" t="s">
        <v>256</v>
      </c>
      <c r="BM472" s="224" t="s">
        <v>785</v>
      </c>
    </row>
    <row r="473" s="2" customFormat="1">
      <c r="A473" s="39"/>
      <c r="B473" s="40"/>
      <c r="C473" s="41"/>
      <c r="D473" s="226" t="s">
        <v>154</v>
      </c>
      <c r="E473" s="41"/>
      <c r="F473" s="227" t="s">
        <v>786</v>
      </c>
      <c r="G473" s="41"/>
      <c r="H473" s="41"/>
      <c r="I473" s="228"/>
      <c r="J473" s="41"/>
      <c r="K473" s="41"/>
      <c r="L473" s="45"/>
      <c r="M473" s="229"/>
      <c r="N473" s="230"/>
      <c r="O473" s="85"/>
      <c r="P473" s="85"/>
      <c r="Q473" s="85"/>
      <c r="R473" s="85"/>
      <c r="S473" s="85"/>
      <c r="T473" s="86"/>
      <c r="U473" s="39"/>
      <c r="V473" s="39"/>
      <c r="W473" s="39"/>
      <c r="X473" s="39"/>
      <c r="Y473" s="39"/>
      <c r="Z473" s="39"/>
      <c r="AA473" s="39"/>
      <c r="AB473" s="39"/>
      <c r="AC473" s="39"/>
      <c r="AD473" s="39"/>
      <c r="AE473" s="39"/>
      <c r="AT473" s="18" t="s">
        <v>154</v>
      </c>
      <c r="AU473" s="18" t="s">
        <v>81</v>
      </c>
    </row>
    <row r="474" s="2" customFormat="1">
      <c r="A474" s="39"/>
      <c r="B474" s="40"/>
      <c r="C474" s="41"/>
      <c r="D474" s="226" t="s">
        <v>156</v>
      </c>
      <c r="E474" s="41"/>
      <c r="F474" s="231" t="s">
        <v>780</v>
      </c>
      <c r="G474" s="41"/>
      <c r="H474" s="41"/>
      <c r="I474" s="228"/>
      <c r="J474" s="41"/>
      <c r="K474" s="41"/>
      <c r="L474" s="45"/>
      <c r="M474" s="229"/>
      <c r="N474" s="230"/>
      <c r="O474" s="85"/>
      <c r="P474" s="85"/>
      <c r="Q474" s="85"/>
      <c r="R474" s="85"/>
      <c r="S474" s="85"/>
      <c r="T474" s="86"/>
      <c r="U474" s="39"/>
      <c r="V474" s="39"/>
      <c r="W474" s="39"/>
      <c r="X474" s="39"/>
      <c r="Y474" s="39"/>
      <c r="Z474" s="39"/>
      <c r="AA474" s="39"/>
      <c r="AB474" s="39"/>
      <c r="AC474" s="39"/>
      <c r="AD474" s="39"/>
      <c r="AE474" s="39"/>
      <c r="AT474" s="18" t="s">
        <v>156</v>
      </c>
      <c r="AU474" s="18" t="s">
        <v>81</v>
      </c>
    </row>
    <row r="475" s="13" customFormat="1">
      <c r="A475" s="13"/>
      <c r="B475" s="232"/>
      <c r="C475" s="233"/>
      <c r="D475" s="226" t="s">
        <v>158</v>
      </c>
      <c r="E475" s="234" t="s">
        <v>19</v>
      </c>
      <c r="F475" s="235" t="s">
        <v>787</v>
      </c>
      <c r="G475" s="233"/>
      <c r="H475" s="236">
        <v>18.899999999999999</v>
      </c>
      <c r="I475" s="237"/>
      <c r="J475" s="233"/>
      <c r="K475" s="233"/>
      <c r="L475" s="238"/>
      <c r="M475" s="239"/>
      <c r="N475" s="240"/>
      <c r="O475" s="240"/>
      <c r="P475" s="240"/>
      <c r="Q475" s="240"/>
      <c r="R475" s="240"/>
      <c r="S475" s="240"/>
      <c r="T475" s="241"/>
      <c r="U475" s="13"/>
      <c r="V475" s="13"/>
      <c r="W475" s="13"/>
      <c r="X475" s="13"/>
      <c r="Y475" s="13"/>
      <c r="Z475" s="13"/>
      <c r="AA475" s="13"/>
      <c r="AB475" s="13"/>
      <c r="AC475" s="13"/>
      <c r="AD475" s="13"/>
      <c r="AE475" s="13"/>
      <c r="AT475" s="242" t="s">
        <v>158</v>
      </c>
      <c r="AU475" s="242" t="s">
        <v>81</v>
      </c>
      <c r="AV475" s="13" t="s">
        <v>81</v>
      </c>
      <c r="AW475" s="13" t="s">
        <v>34</v>
      </c>
      <c r="AX475" s="13" t="s">
        <v>71</v>
      </c>
      <c r="AY475" s="242" t="s">
        <v>144</v>
      </c>
    </row>
    <row r="476" s="2" customFormat="1" ht="16.5" customHeight="1">
      <c r="A476" s="39"/>
      <c r="B476" s="40"/>
      <c r="C476" s="243" t="s">
        <v>788</v>
      </c>
      <c r="D476" s="243" t="s">
        <v>190</v>
      </c>
      <c r="E476" s="244" t="s">
        <v>789</v>
      </c>
      <c r="F476" s="245" t="s">
        <v>790</v>
      </c>
      <c r="G476" s="246" t="s">
        <v>150</v>
      </c>
      <c r="H476" s="247">
        <v>21.265000000000001</v>
      </c>
      <c r="I476" s="248"/>
      <c r="J476" s="249">
        <f>ROUND(I476*H476,2)</f>
        <v>0</v>
      </c>
      <c r="K476" s="245" t="s">
        <v>19</v>
      </c>
      <c r="L476" s="250"/>
      <c r="M476" s="251" t="s">
        <v>19</v>
      </c>
      <c r="N476" s="252" t="s">
        <v>42</v>
      </c>
      <c r="O476" s="85"/>
      <c r="P476" s="222">
        <f>O476*H476</f>
        <v>0</v>
      </c>
      <c r="Q476" s="222">
        <v>0.0090399999999999994</v>
      </c>
      <c r="R476" s="222">
        <f>Q476*H476</f>
        <v>0.19223560000000001</v>
      </c>
      <c r="S476" s="222">
        <v>0</v>
      </c>
      <c r="T476" s="223">
        <f>S476*H476</f>
        <v>0</v>
      </c>
      <c r="U476" s="39"/>
      <c r="V476" s="39"/>
      <c r="W476" s="39"/>
      <c r="X476" s="39"/>
      <c r="Y476" s="39"/>
      <c r="Z476" s="39"/>
      <c r="AA476" s="39"/>
      <c r="AB476" s="39"/>
      <c r="AC476" s="39"/>
      <c r="AD476" s="39"/>
      <c r="AE476" s="39"/>
      <c r="AR476" s="224" t="s">
        <v>351</v>
      </c>
      <c r="AT476" s="224" t="s">
        <v>190</v>
      </c>
      <c r="AU476" s="224" t="s">
        <v>81</v>
      </c>
      <c r="AY476" s="18" t="s">
        <v>144</v>
      </c>
      <c r="BE476" s="225">
        <f>IF(N476="základní",J476,0)</f>
        <v>0</v>
      </c>
      <c r="BF476" s="225">
        <f>IF(N476="snížená",J476,0)</f>
        <v>0</v>
      </c>
      <c r="BG476" s="225">
        <f>IF(N476="zákl. přenesená",J476,0)</f>
        <v>0</v>
      </c>
      <c r="BH476" s="225">
        <f>IF(N476="sníž. přenesená",J476,0)</f>
        <v>0</v>
      </c>
      <c r="BI476" s="225">
        <f>IF(N476="nulová",J476,0)</f>
        <v>0</v>
      </c>
      <c r="BJ476" s="18" t="s">
        <v>79</v>
      </c>
      <c r="BK476" s="225">
        <f>ROUND(I476*H476,2)</f>
        <v>0</v>
      </c>
      <c r="BL476" s="18" t="s">
        <v>256</v>
      </c>
      <c r="BM476" s="224" t="s">
        <v>791</v>
      </c>
    </row>
    <row r="477" s="2" customFormat="1">
      <c r="A477" s="39"/>
      <c r="B477" s="40"/>
      <c r="C477" s="41"/>
      <c r="D477" s="226" t="s">
        <v>154</v>
      </c>
      <c r="E477" s="41"/>
      <c r="F477" s="227" t="s">
        <v>790</v>
      </c>
      <c r="G477" s="41"/>
      <c r="H477" s="41"/>
      <c r="I477" s="228"/>
      <c r="J477" s="41"/>
      <c r="K477" s="41"/>
      <c r="L477" s="45"/>
      <c r="M477" s="229"/>
      <c r="N477" s="230"/>
      <c r="O477" s="85"/>
      <c r="P477" s="85"/>
      <c r="Q477" s="85"/>
      <c r="R477" s="85"/>
      <c r="S477" s="85"/>
      <c r="T477" s="86"/>
      <c r="U477" s="39"/>
      <c r="V477" s="39"/>
      <c r="W477" s="39"/>
      <c r="X477" s="39"/>
      <c r="Y477" s="39"/>
      <c r="Z477" s="39"/>
      <c r="AA477" s="39"/>
      <c r="AB477" s="39"/>
      <c r="AC477" s="39"/>
      <c r="AD477" s="39"/>
      <c r="AE477" s="39"/>
      <c r="AT477" s="18" t="s">
        <v>154</v>
      </c>
      <c r="AU477" s="18" t="s">
        <v>81</v>
      </c>
    </row>
    <row r="478" s="13" customFormat="1">
      <c r="A478" s="13"/>
      <c r="B478" s="232"/>
      <c r="C478" s="233"/>
      <c r="D478" s="226" t="s">
        <v>158</v>
      </c>
      <c r="E478" s="234" t="s">
        <v>19</v>
      </c>
      <c r="F478" s="235" t="s">
        <v>792</v>
      </c>
      <c r="G478" s="233"/>
      <c r="H478" s="236">
        <v>12.096</v>
      </c>
      <c r="I478" s="237"/>
      <c r="J478" s="233"/>
      <c r="K478" s="233"/>
      <c r="L478" s="238"/>
      <c r="M478" s="239"/>
      <c r="N478" s="240"/>
      <c r="O478" s="240"/>
      <c r="P478" s="240"/>
      <c r="Q478" s="240"/>
      <c r="R478" s="240"/>
      <c r="S478" s="240"/>
      <c r="T478" s="241"/>
      <c r="U478" s="13"/>
      <c r="V478" s="13"/>
      <c r="W478" s="13"/>
      <c r="X478" s="13"/>
      <c r="Y478" s="13"/>
      <c r="Z478" s="13"/>
      <c r="AA478" s="13"/>
      <c r="AB478" s="13"/>
      <c r="AC478" s="13"/>
      <c r="AD478" s="13"/>
      <c r="AE478" s="13"/>
      <c r="AT478" s="242" t="s">
        <v>158</v>
      </c>
      <c r="AU478" s="242" t="s">
        <v>81</v>
      </c>
      <c r="AV478" s="13" t="s">
        <v>81</v>
      </c>
      <c r="AW478" s="13" t="s">
        <v>34</v>
      </c>
      <c r="AX478" s="13" t="s">
        <v>71</v>
      </c>
      <c r="AY478" s="242" t="s">
        <v>144</v>
      </c>
    </row>
    <row r="479" s="13" customFormat="1">
      <c r="A479" s="13"/>
      <c r="B479" s="232"/>
      <c r="C479" s="233"/>
      <c r="D479" s="226" t="s">
        <v>158</v>
      </c>
      <c r="E479" s="234" t="s">
        <v>19</v>
      </c>
      <c r="F479" s="235" t="s">
        <v>793</v>
      </c>
      <c r="G479" s="233"/>
      <c r="H479" s="236">
        <v>7.2359999999999998</v>
      </c>
      <c r="I479" s="237"/>
      <c r="J479" s="233"/>
      <c r="K479" s="233"/>
      <c r="L479" s="238"/>
      <c r="M479" s="239"/>
      <c r="N479" s="240"/>
      <c r="O479" s="240"/>
      <c r="P479" s="240"/>
      <c r="Q479" s="240"/>
      <c r="R479" s="240"/>
      <c r="S479" s="240"/>
      <c r="T479" s="241"/>
      <c r="U479" s="13"/>
      <c r="V479" s="13"/>
      <c r="W479" s="13"/>
      <c r="X479" s="13"/>
      <c r="Y479" s="13"/>
      <c r="Z479" s="13"/>
      <c r="AA479" s="13"/>
      <c r="AB479" s="13"/>
      <c r="AC479" s="13"/>
      <c r="AD479" s="13"/>
      <c r="AE479" s="13"/>
      <c r="AT479" s="242" t="s">
        <v>158</v>
      </c>
      <c r="AU479" s="242" t="s">
        <v>81</v>
      </c>
      <c r="AV479" s="13" t="s">
        <v>81</v>
      </c>
      <c r="AW479" s="13" t="s">
        <v>34</v>
      </c>
      <c r="AX479" s="13" t="s">
        <v>71</v>
      </c>
      <c r="AY479" s="242" t="s">
        <v>144</v>
      </c>
    </row>
    <row r="480" s="13" customFormat="1">
      <c r="A480" s="13"/>
      <c r="B480" s="232"/>
      <c r="C480" s="233"/>
      <c r="D480" s="226" t="s">
        <v>158</v>
      </c>
      <c r="E480" s="233"/>
      <c r="F480" s="235" t="s">
        <v>794</v>
      </c>
      <c r="G480" s="233"/>
      <c r="H480" s="236">
        <v>21.265000000000001</v>
      </c>
      <c r="I480" s="237"/>
      <c r="J480" s="233"/>
      <c r="K480" s="233"/>
      <c r="L480" s="238"/>
      <c r="M480" s="239"/>
      <c r="N480" s="240"/>
      <c r="O480" s="240"/>
      <c r="P480" s="240"/>
      <c r="Q480" s="240"/>
      <c r="R480" s="240"/>
      <c r="S480" s="240"/>
      <c r="T480" s="241"/>
      <c r="U480" s="13"/>
      <c r="V480" s="13"/>
      <c r="W480" s="13"/>
      <c r="X480" s="13"/>
      <c r="Y480" s="13"/>
      <c r="Z480" s="13"/>
      <c r="AA480" s="13"/>
      <c r="AB480" s="13"/>
      <c r="AC480" s="13"/>
      <c r="AD480" s="13"/>
      <c r="AE480" s="13"/>
      <c r="AT480" s="242" t="s">
        <v>158</v>
      </c>
      <c r="AU480" s="242" t="s">
        <v>81</v>
      </c>
      <c r="AV480" s="13" t="s">
        <v>81</v>
      </c>
      <c r="AW480" s="13" t="s">
        <v>4</v>
      </c>
      <c r="AX480" s="13" t="s">
        <v>79</v>
      </c>
      <c r="AY480" s="242" t="s">
        <v>144</v>
      </c>
    </row>
    <row r="481" s="2" customFormat="1">
      <c r="A481" s="39"/>
      <c r="B481" s="40"/>
      <c r="C481" s="213" t="s">
        <v>795</v>
      </c>
      <c r="D481" s="213" t="s">
        <v>147</v>
      </c>
      <c r="E481" s="214" t="s">
        <v>796</v>
      </c>
      <c r="F481" s="215" t="s">
        <v>797</v>
      </c>
      <c r="G481" s="216" t="s">
        <v>305</v>
      </c>
      <c r="H481" s="217">
        <v>18.899999999999999</v>
      </c>
      <c r="I481" s="218"/>
      <c r="J481" s="219">
        <f>ROUND(I481*H481,2)</f>
        <v>0</v>
      </c>
      <c r="K481" s="215" t="s">
        <v>151</v>
      </c>
      <c r="L481" s="45"/>
      <c r="M481" s="220" t="s">
        <v>19</v>
      </c>
      <c r="N481" s="221" t="s">
        <v>42</v>
      </c>
      <c r="O481" s="85"/>
      <c r="P481" s="222">
        <f>O481*H481</f>
        <v>0</v>
      </c>
      <c r="Q481" s="222">
        <v>0.0019400000000000001</v>
      </c>
      <c r="R481" s="222">
        <f>Q481*H481</f>
        <v>0.036665999999999997</v>
      </c>
      <c r="S481" s="222">
        <v>0</v>
      </c>
      <c r="T481" s="223">
        <f>S481*H481</f>
        <v>0</v>
      </c>
      <c r="U481" s="39"/>
      <c r="V481" s="39"/>
      <c r="W481" s="39"/>
      <c r="X481" s="39"/>
      <c r="Y481" s="39"/>
      <c r="Z481" s="39"/>
      <c r="AA481" s="39"/>
      <c r="AB481" s="39"/>
      <c r="AC481" s="39"/>
      <c r="AD481" s="39"/>
      <c r="AE481" s="39"/>
      <c r="AR481" s="224" t="s">
        <v>256</v>
      </c>
      <c r="AT481" s="224" t="s">
        <v>147</v>
      </c>
      <c r="AU481" s="224" t="s">
        <v>81</v>
      </c>
      <c r="AY481" s="18" t="s">
        <v>144</v>
      </c>
      <c r="BE481" s="225">
        <f>IF(N481="základní",J481,0)</f>
        <v>0</v>
      </c>
      <c r="BF481" s="225">
        <f>IF(N481="snížená",J481,0)</f>
        <v>0</v>
      </c>
      <c r="BG481" s="225">
        <f>IF(N481="zákl. přenesená",J481,0)</f>
        <v>0</v>
      </c>
      <c r="BH481" s="225">
        <f>IF(N481="sníž. přenesená",J481,0)</f>
        <v>0</v>
      </c>
      <c r="BI481" s="225">
        <f>IF(N481="nulová",J481,0)</f>
        <v>0</v>
      </c>
      <c r="BJ481" s="18" t="s">
        <v>79</v>
      </c>
      <c r="BK481" s="225">
        <f>ROUND(I481*H481,2)</f>
        <v>0</v>
      </c>
      <c r="BL481" s="18" t="s">
        <v>256</v>
      </c>
      <c r="BM481" s="224" t="s">
        <v>798</v>
      </c>
    </row>
    <row r="482" s="2" customFormat="1">
      <c r="A482" s="39"/>
      <c r="B482" s="40"/>
      <c r="C482" s="41"/>
      <c r="D482" s="226" t="s">
        <v>154</v>
      </c>
      <c r="E482" s="41"/>
      <c r="F482" s="227" t="s">
        <v>799</v>
      </c>
      <c r="G482" s="41"/>
      <c r="H482" s="41"/>
      <c r="I482" s="228"/>
      <c r="J482" s="41"/>
      <c r="K482" s="41"/>
      <c r="L482" s="45"/>
      <c r="M482" s="229"/>
      <c r="N482" s="230"/>
      <c r="O482" s="85"/>
      <c r="P482" s="85"/>
      <c r="Q482" s="85"/>
      <c r="R482" s="85"/>
      <c r="S482" s="85"/>
      <c r="T482" s="86"/>
      <c r="U482" s="39"/>
      <c r="V482" s="39"/>
      <c r="W482" s="39"/>
      <c r="X482" s="39"/>
      <c r="Y482" s="39"/>
      <c r="Z482" s="39"/>
      <c r="AA482" s="39"/>
      <c r="AB482" s="39"/>
      <c r="AC482" s="39"/>
      <c r="AD482" s="39"/>
      <c r="AE482" s="39"/>
      <c r="AT482" s="18" t="s">
        <v>154</v>
      </c>
      <c r="AU482" s="18" t="s">
        <v>81</v>
      </c>
    </row>
    <row r="483" s="2" customFormat="1">
      <c r="A483" s="39"/>
      <c r="B483" s="40"/>
      <c r="C483" s="41"/>
      <c r="D483" s="226" t="s">
        <v>156</v>
      </c>
      <c r="E483" s="41"/>
      <c r="F483" s="231" t="s">
        <v>800</v>
      </c>
      <c r="G483" s="41"/>
      <c r="H483" s="41"/>
      <c r="I483" s="228"/>
      <c r="J483" s="41"/>
      <c r="K483" s="41"/>
      <c r="L483" s="45"/>
      <c r="M483" s="229"/>
      <c r="N483" s="230"/>
      <c r="O483" s="85"/>
      <c r="P483" s="85"/>
      <c r="Q483" s="85"/>
      <c r="R483" s="85"/>
      <c r="S483" s="85"/>
      <c r="T483" s="86"/>
      <c r="U483" s="39"/>
      <c r="V483" s="39"/>
      <c r="W483" s="39"/>
      <c r="X483" s="39"/>
      <c r="Y483" s="39"/>
      <c r="Z483" s="39"/>
      <c r="AA483" s="39"/>
      <c r="AB483" s="39"/>
      <c r="AC483" s="39"/>
      <c r="AD483" s="39"/>
      <c r="AE483" s="39"/>
      <c r="AT483" s="18" t="s">
        <v>156</v>
      </c>
      <c r="AU483" s="18" t="s">
        <v>81</v>
      </c>
    </row>
    <row r="484" s="13" customFormat="1">
      <c r="A484" s="13"/>
      <c r="B484" s="232"/>
      <c r="C484" s="233"/>
      <c r="D484" s="226" t="s">
        <v>158</v>
      </c>
      <c r="E484" s="234" t="s">
        <v>19</v>
      </c>
      <c r="F484" s="235" t="s">
        <v>801</v>
      </c>
      <c r="G484" s="233"/>
      <c r="H484" s="236">
        <v>18.899999999999999</v>
      </c>
      <c r="I484" s="237"/>
      <c r="J484" s="233"/>
      <c r="K484" s="233"/>
      <c r="L484" s="238"/>
      <c r="M484" s="239"/>
      <c r="N484" s="240"/>
      <c r="O484" s="240"/>
      <c r="P484" s="240"/>
      <c r="Q484" s="240"/>
      <c r="R484" s="240"/>
      <c r="S484" s="240"/>
      <c r="T484" s="241"/>
      <c r="U484" s="13"/>
      <c r="V484" s="13"/>
      <c r="W484" s="13"/>
      <c r="X484" s="13"/>
      <c r="Y484" s="13"/>
      <c r="Z484" s="13"/>
      <c r="AA484" s="13"/>
      <c r="AB484" s="13"/>
      <c r="AC484" s="13"/>
      <c r="AD484" s="13"/>
      <c r="AE484" s="13"/>
      <c r="AT484" s="242" t="s">
        <v>158</v>
      </c>
      <c r="AU484" s="242" t="s">
        <v>81</v>
      </c>
      <c r="AV484" s="13" t="s">
        <v>81</v>
      </c>
      <c r="AW484" s="13" t="s">
        <v>34</v>
      </c>
      <c r="AX484" s="13" t="s">
        <v>71</v>
      </c>
      <c r="AY484" s="242" t="s">
        <v>144</v>
      </c>
    </row>
    <row r="485" s="2" customFormat="1">
      <c r="A485" s="39"/>
      <c r="B485" s="40"/>
      <c r="C485" s="213" t="s">
        <v>802</v>
      </c>
      <c r="D485" s="213" t="s">
        <v>147</v>
      </c>
      <c r="E485" s="214" t="s">
        <v>803</v>
      </c>
      <c r="F485" s="215" t="s">
        <v>804</v>
      </c>
      <c r="G485" s="216" t="s">
        <v>305</v>
      </c>
      <c r="H485" s="217">
        <v>10.5</v>
      </c>
      <c r="I485" s="218"/>
      <c r="J485" s="219">
        <f>ROUND(I485*H485,2)</f>
        <v>0</v>
      </c>
      <c r="K485" s="215" t="s">
        <v>151</v>
      </c>
      <c r="L485" s="45"/>
      <c r="M485" s="220" t="s">
        <v>19</v>
      </c>
      <c r="N485" s="221" t="s">
        <v>42</v>
      </c>
      <c r="O485" s="85"/>
      <c r="P485" s="222">
        <f>O485*H485</f>
        <v>0</v>
      </c>
      <c r="Q485" s="222">
        <v>0</v>
      </c>
      <c r="R485" s="222">
        <f>Q485*H485</f>
        <v>0</v>
      </c>
      <c r="S485" s="222">
        <v>0</v>
      </c>
      <c r="T485" s="223">
        <f>S485*H485</f>
        <v>0</v>
      </c>
      <c r="U485" s="39"/>
      <c r="V485" s="39"/>
      <c r="W485" s="39"/>
      <c r="X485" s="39"/>
      <c r="Y485" s="39"/>
      <c r="Z485" s="39"/>
      <c r="AA485" s="39"/>
      <c r="AB485" s="39"/>
      <c r="AC485" s="39"/>
      <c r="AD485" s="39"/>
      <c r="AE485" s="39"/>
      <c r="AR485" s="224" t="s">
        <v>256</v>
      </c>
      <c r="AT485" s="224" t="s">
        <v>147</v>
      </c>
      <c r="AU485" s="224" t="s">
        <v>81</v>
      </c>
      <c r="AY485" s="18" t="s">
        <v>144</v>
      </c>
      <c r="BE485" s="225">
        <f>IF(N485="základní",J485,0)</f>
        <v>0</v>
      </c>
      <c r="BF485" s="225">
        <f>IF(N485="snížená",J485,0)</f>
        <v>0</v>
      </c>
      <c r="BG485" s="225">
        <f>IF(N485="zákl. přenesená",J485,0)</f>
        <v>0</v>
      </c>
      <c r="BH485" s="225">
        <f>IF(N485="sníž. přenesená",J485,0)</f>
        <v>0</v>
      </c>
      <c r="BI485" s="225">
        <f>IF(N485="nulová",J485,0)</f>
        <v>0</v>
      </c>
      <c r="BJ485" s="18" t="s">
        <v>79</v>
      </c>
      <c r="BK485" s="225">
        <f>ROUND(I485*H485,2)</f>
        <v>0</v>
      </c>
      <c r="BL485" s="18" t="s">
        <v>256</v>
      </c>
      <c r="BM485" s="224" t="s">
        <v>805</v>
      </c>
    </row>
    <row r="486" s="2" customFormat="1">
      <c r="A486" s="39"/>
      <c r="B486" s="40"/>
      <c r="C486" s="41"/>
      <c r="D486" s="226" t="s">
        <v>154</v>
      </c>
      <c r="E486" s="41"/>
      <c r="F486" s="227" t="s">
        <v>806</v>
      </c>
      <c r="G486" s="41"/>
      <c r="H486" s="41"/>
      <c r="I486" s="228"/>
      <c r="J486" s="41"/>
      <c r="K486" s="41"/>
      <c r="L486" s="45"/>
      <c r="M486" s="229"/>
      <c r="N486" s="230"/>
      <c r="O486" s="85"/>
      <c r="P486" s="85"/>
      <c r="Q486" s="85"/>
      <c r="R486" s="85"/>
      <c r="S486" s="85"/>
      <c r="T486" s="86"/>
      <c r="U486" s="39"/>
      <c r="V486" s="39"/>
      <c r="W486" s="39"/>
      <c r="X486" s="39"/>
      <c r="Y486" s="39"/>
      <c r="Z486" s="39"/>
      <c r="AA486" s="39"/>
      <c r="AB486" s="39"/>
      <c r="AC486" s="39"/>
      <c r="AD486" s="39"/>
      <c r="AE486" s="39"/>
      <c r="AT486" s="18" t="s">
        <v>154</v>
      </c>
      <c r="AU486" s="18" t="s">
        <v>81</v>
      </c>
    </row>
    <row r="487" s="13" customFormat="1">
      <c r="A487" s="13"/>
      <c r="B487" s="232"/>
      <c r="C487" s="233"/>
      <c r="D487" s="226" t="s">
        <v>158</v>
      </c>
      <c r="E487" s="234" t="s">
        <v>19</v>
      </c>
      <c r="F487" s="235" t="s">
        <v>807</v>
      </c>
      <c r="G487" s="233"/>
      <c r="H487" s="236">
        <v>10.5</v>
      </c>
      <c r="I487" s="237"/>
      <c r="J487" s="233"/>
      <c r="K487" s="233"/>
      <c r="L487" s="238"/>
      <c r="M487" s="239"/>
      <c r="N487" s="240"/>
      <c r="O487" s="240"/>
      <c r="P487" s="240"/>
      <c r="Q487" s="240"/>
      <c r="R487" s="240"/>
      <c r="S487" s="240"/>
      <c r="T487" s="241"/>
      <c r="U487" s="13"/>
      <c r="V487" s="13"/>
      <c r="W487" s="13"/>
      <c r="X487" s="13"/>
      <c r="Y487" s="13"/>
      <c r="Z487" s="13"/>
      <c r="AA487" s="13"/>
      <c r="AB487" s="13"/>
      <c r="AC487" s="13"/>
      <c r="AD487" s="13"/>
      <c r="AE487" s="13"/>
      <c r="AT487" s="242" t="s">
        <v>158</v>
      </c>
      <c r="AU487" s="242" t="s">
        <v>81</v>
      </c>
      <c r="AV487" s="13" t="s">
        <v>81</v>
      </c>
      <c r="AW487" s="13" t="s">
        <v>34</v>
      </c>
      <c r="AX487" s="13" t="s">
        <v>71</v>
      </c>
      <c r="AY487" s="242" t="s">
        <v>144</v>
      </c>
    </row>
    <row r="488" s="2" customFormat="1" ht="16.5" customHeight="1">
      <c r="A488" s="39"/>
      <c r="B488" s="40"/>
      <c r="C488" s="243" t="s">
        <v>808</v>
      </c>
      <c r="D488" s="243" t="s">
        <v>190</v>
      </c>
      <c r="E488" s="244" t="s">
        <v>789</v>
      </c>
      <c r="F488" s="245" t="s">
        <v>790</v>
      </c>
      <c r="G488" s="246" t="s">
        <v>150</v>
      </c>
      <c r="H488" s="247">
        <v>5.7750000000000004</v>
      </c>
      <c r="I488" s="248"/>
      <c r="J488" s="249">
        <f>ROUND(I488*H488,2)</f>
        <v>0</v>
      </c>
      <c r="K488" s="245" t="s">
        <v>19</v>
      </c>
      <c r="L488" s="250"/>
      <c r="M488" s="251" t="s">
        <v>19</v>
      </c>
      <c r="N488" s="252" t="s">
        <v>42</v>
      </c>
      <c r="O488" s="85"/>
      <c r="P488" s="222">
        <f>O488*H488</f>
        <v>0</v>
      </c>
      <c r="Q488" s="222">
        <v>0.0090399999999999994</v>
      </c>
      <c r="R488" s="222">
        <f>Q488*H488</f>
        <v>0.052206000000000002</v>
      </c>
      <c r="S488" s="222">
        <v>0</v>
      </c>
      <c r="T488" s="223">
        <f>S488*H488</f>
        <v>0</v>
      </c>
      <c r="U488" s="39"/>
      <c r="V488" s="39"/>
      <c r="W488" s="39"/>
      <c r="X488" s="39"/>
      <c r="Y488" s="39"/>
      <c r="Z488" s="39"/>
      <c r="AA488" s="39"/>
      <c r="AB488" s="39"/>
      <c r="AC488" s="39"/>
      <c r="AD488" s="39"/>
      <c r="AE488" s="39"/>
      <c r="AR488" s="224" t="s">
        <v>351</v>
      </c>
      <c r="AT488" s="224" t="s">
        <v>190</v>
      </c>
      <c r="AU488" s="224" t="s">
        <v>81</v>
      </c>
      <c r="AY488" s="18" t="s">
        <v>144</v>
      </c>
      <c r="BE488" s="225">
        <f>IF(N488="základní",J488,0)</f>
        <v>0</v>
      </c>
      <c r="BF488" s="225">
        <f>IF(N488="snížená",J488,0)</f>
        <v>0</v>
      </c>
      <c r="BG488" s="225">
        <f>IF(N488="zákl. přenesená",J488,0)</f>
        <v>0</v>
      </c>
      <c r="BH488" s="225">
        <f>IF(N488="sníž. přenesená",J488,0)</f>
        <v>0</v>
      </c>
      <c r="BI488" s="225">
        <f>IF(N488="nulová",J488,0)</f>
        <v>0</v>
      </c>
      <c r="BJ488" s="18" t="s">
        <v>79</v>
      </c>
      <c r="BK488" s="225">
        <f>ROUND(I488*H488,2)</f>
        <v>0</v>
      </c>
      <c r="BL488" s="18" t="s">
        <v>256</v>
      </c>
      <c r="BM488" s="224" t="s">
        <v>809</v>
      </c>
    </row>
    <row r="489" s="2" customFormat="1">
      <c r="A489" s="39"/>
      <c r="B489" s="40"/>
      <c r="C489" s="41"/>
      <c r="D489" s="226" t="s">
        <v>154</v>
      </c>
      <c r="E489" s="41"/>
      <c r="F489" s="227" t="s">
        <v>790</v>
      </c>
      <c r="G489" s="41"/>
      <c r="H489" s="41"/>
      <c r="I489" s="228"/>
      <c r="J489" s="41"/>
      <c r="K489" s="41"/>
      <c r="L489" s="45"/>
      <c r="M489" s="229"/>
      <c r="N489" s="230"/>
      <c r="O489" s="85"/>
      <c r="P489" s="85"/>
      <c r="Q489" s="85"/>
      <c r="R489" s="85"/>
      <c r="S489" s="85"/>
      <c r="T489" s="86"/>
      <c r="U489" s="39"/>
      <c r="V489" s="39"/>
      <c r="W489" s="39"/>
      <c r="X489" s="39"/>
      <c r="Y489" s="39"/>
      <c r="Z489" s="39"/>
      <c r="AA489" s="39"/>
      <c r="AB489" s="39"/>
      <c r="AC489" s="39"/>
      <c r="AD489" s="39"/>
      <c r="AE489" s="39"/>
      <c r="AT489" s="18" t="s">
        <v>154</v>
      </c>
      <c r="AU489" s="18" t="s">
        <v>81</v>
      </c>
    </row>
    <row r="490" s="13" customFormat="1">
      <c r="A490" s="13"/>
      <c r="B490" s="232"/>
      <c r="C490" s="233"/>
      <c r="D490" s="226" t="s">
        <v>158</v>
      </c>
      <c r="E490" s="234" t="s">
        <v>19</v>
      </c>
      <c r="F490" s="235" t="s">
        <v>810</v>
      </c>
      <c r="G490" s="233"/>
      <c r="H490" s="236">
        <v>5.25</v>
      </c>
      <c r="I490" s="237"/>
      <c r="J490" s="233"/>
      <c r="K490" s="233"/>
      <c r="L490" s="238"/>
      <c r="M490" s="239"/>
      <c r="N490" s="240"/>
      <c r="O490" s="240"/>
      <c r="P490" s="240"/>
      <c r="Q490" s="240"/>
      <c r="R490" s="240"/>
      <c r="S490" s="240"/>
      <c r="T490" s="241"/>
      <c r="U490" s="13"/>
      <c r="V490" s="13"/>
      <c r="W490" s="13"/>
      <c r="X490" s="13"/>
      <c r="Y490" s="13"/>
      <c r="Z490" s="13"/>
      <c r="AA490" s="13"/>
      <c r="AB490" s="13"/>
      <c r="AC490" s="13"/>
      <c r="AD490" s="13"/>
      <c r="AE490" s="13"/>
      <c r="AT490" s="242" t="s">
        <v>158</v>
      </c>
      <c r="AU490" s="242" t="s">
        <v>81</v>
      </c>
      <c r="AV490" s="13" t="s">
        <v>81</v>
      </c>
      <c r="AW490" s="13" t="s">
        <v>34</v>
      </c>
      <c r="AX490" s="13" t="s">
        <v>71</v>
      </c>
      <c r="AY490" s="242" t="s">
        <v>144</v>
      </c>
    </row>
    <row r="491" s="13" customFormat="1">
      <c r="A491" s="13"/>
      <c r="B491" s="232"/>
      <c r="C491" s="233"/>
      <c r="D491" s="226" t="s">
        <v>158</v>
      </c>
      <c r="E491" s="233"/>
      <c r="F491" s="235" t="s">
        <v>811</v>
      </c>
      <c r="G491" s="233"/>
      <c r="H491" s="236">
        <v>5.7750000000000004</v>
      </c>
      <c r="I491" s="237"/>
      <c r="J491" s="233"/>
      <c r="K491" s="233"/>
      <c r="L491" s="238"/>
      <c r="M491" s="239"/>
      <c r="N491" s="240"/>
      <c r="O491" s="240"/>
      <c r="P491" s="240"/>
      <c r="Q491" s="240"/>
      <c r="R491" s="240"/>
      <c r="S491" s="240"/>
      <c r="T491" s="241"/>
      <c r="U491" s="13"/>
      <c r="V491" s="13"/>
      <c r="W491" s="13"/>
      <c r="X491" s="13"/>
      <c r="Y491" s="13"/>
      <c r="Z491" s="13"/>
      <c r="AA491" s="13"/>
      <c r="AB491" s="13"/>
      <c r="AC491" s="13"/>
      <c r="AD491" s="13"/>
      <c r="AE491" s="13"/>
      <c r="AT491" s="242" t="s">
        <v>158</v>
      </c>
      <c r="AU491" s="242" t="s">
        <v>81</v>
      </c>
      <c r="AV491" s="13" t="s">
        <v>81</v>
      </c>
      <c r="AW491" s="13" t="s">
        <v>4</v>
      </c>
      <c r="AX491" s="13" t="s">
        <v>79</v>
      </c>
      <c r="AY491" s="242" t="s">
        <v>144</v>
      </c>
    </row>
    <row r="492" s="2" customFormat="1">
      <c r="A492" s="39"/>
      <c r="B492" s="40"/>
      <c r="C492" s="213" t="s">
        <v>812</v>
      </c>
      <c r="D492" s="213" t="s">
        <v>147</v>
      </c>
      <c r="E492" s="214" t="s">
        <v>813</v>
      </c>
      <c r="F492" s="215" t="s">
        <v>814</v>
      </c>
      <c r="G492" s="216" t="s">
        <v>150</v>
      </c>
      <c r="H492" s="217">
        <v>1.3200000000000001</v>
      </c>
      <c r="I492" s="218"/>
      <c r="J492" s="219">
        <f>ROUND(I492*H492,2)</f>
        <v>0</v>
      </c>
      <c r="K492" s="215" t="s">
        <v>151</v>
      </c>
      <c r="L492" s="45"/>
      <c r="M492" s="220" t="s">
        <v>19</v>
      </c>
      <c r="N492" s="221" t="s">
        <v>42</v>
      </c>
      <c r="O492" s="85"/>
      <c r="P492" s="222">
        <f>O492*H492</f>
        <v>0</v>
      </c>
      <c r="Q492" s="222">
        <v>0.0063699999999999998</v>
      </c>
      <c r="R492" s="222">
        <f>Q492*H492</f>
        <v>0.0084083999999999999</v>
      </c>
      <c r="S492" s="222">
        <v>0</v>
      </c>
      <c r="T492" s="223">
        <f>S492*H492</f>
        <v>0</v>
      </c>
      <c r="U492" s="39"/>
      <c r="V492" s="39"/>
      <c r="W492" s="39"/>
      <c r="X492" s="39"/>
      <c r="Y492" s="39"/>
      <c r="Z492" s="39"/>
      <c r="AA492" s="39"/>
      <c r="AB492" s="39"/>
      <c r="AC492" s="39"/>
      <c r="AD492" s="39"/>
      <c r="AE492" s="39"/>
      <c r="AR492" s="224" t="s">
        <v>256</v>
      </c>
      <c r="AT492" s="224" t="s">
        <v>147</v>
      </c>
      <c r="AU492" s="224" t="s">
        <v>81</v>
      </c>
      <c r="AY492" s="18" t="s">
        <v>144</v>
      </c>
      <c r="BE492" s="225">
        <f>IF(N492="základní",J492,0)</f>
        <v>0</v>
      </c>
      <c r="BF492" s="225">
        <f>IF(N492="snížená",J492,0)</f>
        <v>0</v>
      </c>
      <c r="BG492" s="225">
        <f>IF(N492="zákl. přenesená",J492,0)</f>
        <v>0</v>
      </c>
      <c r="BH492" s="225">
        <f>IF(N492="sníž. přenesená",J492,0)</f>
        <v>0</v>
      </c>
      <c r="BI492" s="225">
        <f>IF(N492="nulová",J492,0)</f>
        <v>0</v>
      </c>
      <c r="BJ492" s="18" t="s">
        <v>79</v>
      </c>
      <c r="BK492" s="225">
        <f>ROUND(I492*H492,2)</f>
        <v>0</v>
      </c>
      <c r="BL492" s="18" t="s">
        <v>256</v>
      </c>
      <c r="BM492" s="224" t="s">
        <v>815</v>
      </c>
    </row>
    <row r="493" s="2" customFormat="1">
      <c r="A493" s="39"/>
      <c r="B493" s="40"/>
      <c r="C493" s="41"/>
      <c r="D493" s="226" t="s">
        <v>154</v>
      </c>
      <c r="E493" s="41"/>
      <c r="F493" s="227" t="s">
        <v>816</v>
      </c>
      <c r="G493" s="41"/>
      <c r="H493" s="41"/>
      <c r="I493" s="228"/>
      <c r="J493" s="41"/>
      <c r="K493" s="41"/>
      <c r="L493" s="45"/>
      <c r="M493" s="229"/>
      <c r="N493" s="230"/>
      <c r="O493" s="85"/>
      <c r="P493" s="85"/>
      <c r="Q493" s="85"/>
      <c r="R493" s="85"/>
      <c r="S493" s="85"/>
      <c r="T493" s="86"/>
      <c r="U493" s="39"/>
      <c r="V493" s="39"/>
      <c r="W493" s="39"/>
      <c r="X493" s="39"/>
      <c r="Y493" s="39"/>
      <c r="Z493" s="39"/>
      <c r="AA493" s="39"/>
      <c r="AB493" s="39"/>
      <c r="AC493" s="39"/>
      <c r="AD493" s="39"/>
      <c r="AE493" s="39"/>
      <c r="AT493" s="18" t="s">
        <v>154</v>
      </c>
      <c r="AU493" s="18" t="s">
        <v>81</v>
      </c>
    </row>
    <row r="494" s="2" customFormat="1">
      <c r="A494" s="39"/>
      <c r="B494" s="40"/>
      <c r="C494" s="41"/>
      <c r="D494" s="226" t="s">
        <v>156</v>
      </c>
      <c r="E494" s="41"/>
      <c r="F494" s="231" t="s">
        <v>817</v>
      </c>
      <c r="G494" s="41"/>
      <c r="H494" s="41"/>
      <c r="I494" s="228"/>
      <c r="J494" s="41"/>
      <c r="K494" s="41"/>
      <c r="L494" s="45"/>
      <c r="M494" s="229"/>
      <c r="N494" s="230"/>
      <c r="O494" s="85"/>
      <c r="P494" s="85"/>
      <c r="Q494" s="85"/>
      <c r="R494" s="85"/>
      <c r="S494" s="85"/>
      <c r="T494" s="86"/>
      <c r="U494" s="39"/>
      <c r="V494" s="39"/>
      <c r="W494" s="39"/>
      <c r="X494" s="39"/>
      <c r="Y494" s="39"/>
      <c r="Z494" s="39"/>
      <c r="AA494" s="39"/>
      <c r="AB494" s="39"/>
      <c r="AC494" s="39"/>
      <c r="AD494" s="39"/>
      <c r="AE494" s="39"/>
      <c r="AT494" s="18" t="s">
        <v>156</v>
      </c>
      <c r="AU494" s="18" t="s">
        <v>81</v>
      </c>
    </row>
    <row r="495" s="13" customFormat="1">
      <c r="A495" s="13"/>
      <c r="B495" s="232"/>
      <c r="C495" s="233"/>
      <c r="D495" s="226" t="s">
        <v>158</v>
      </c>
      <c r="E495" s="234" t="s">
        <v>19</v>
      </c>
      <c r="F495" s="235" t="s">
        <v>818</v>
      </c>
      <c r="G495" s="233"/>
      <c r="H495" s="236">
        <v>1.3200000000000001</v>
      </c>
      <c r="I495" s="237"/>
      <c r="J495" s="233"/>
      <c r="K495" s="233"/>
      <c r="L495" s="238"/>
      <c r="M495" s="239"/>
      <c r="N495" s="240"/>
      <c r="O495" s="240"/>
      <c r="P495" s="240"/>
      <c r="Q495" s="240"/>
      <c r="R495" s="240"/>
      <c r="S495" s="240"/>
      <c r="T495" s="241"/>
      <c r="U495" s="13"/>
      <c r="V495" s="13"/>
      <c r="W495" s="13"/>
      <c r="X495" s="13"/>
      <c r="Y495" s="13"/>
      <c r="Z495" s="13"/>
      <c r="AA495" s="13"/>
      <c r="AB495" s="13"/>
      <c r="AC495" s="13"/>
      <c r="AD495" s="13"/>
      <c r="AE495" s="13"/>
      <c r="AT495" s="242" t="s">
        <v>158</v>
      </c>
      <c r="AU495" s="242" t="s">
        <v>81</v>
      </c>
      <c r="AV495" s="13" t="s">
        <v>81</v>
      </c>
      <c r="AW495" s="13" t="s">
        <v>34</v>
      </c>
      <c r="AX495" s="13" t="s">
        <v>71</v>
      </c>
      <c r="AY495" s="242" t="s">
        <v>144</v>
      </c>
    </row>
    <row r="496" s="2" customFormat="1">
      <c r="A496" s="39"/>
      <c r="B496" s="40"/>
      <c r="C496" s="213" t="s">
        <v>819</v>
      </c>
      <c r="D496" s="213" t="s">
        <v>147</v>
      </c>
      <c r="E496" s="214" t="s">
        <v>820</v>
      </c>
      <c r="F496" s="215" t="s">
        <v>821</v>
      </c>
      <c r="G496" s="216" t="s">
        <v>305</v>
      </c>
      <c r="H496" s="217">
        <v>2.7000000000000002</v>
      </c>
      <c r="I496" s="218"/>
      <c r="J496" s="219">
        <f>ROUND(I496*H496,2)</f>
        <v>0</v>
      </c>
      <c r="K496" s="215" t="s">
        <v>151</v>
      </c>
      <c r="L496" s="45"/>
      <c r="M496" s="220" t="s">
        <v>19</v>
      </c>
      <c r="N496" s="221" t="s">
        <v>42</v>
      </c>
      <c r="O496" s="85"/>
      <c r="P496" s="222">
        <f>O496*H496</f>
        <v>0</v>
      </c>
      <c r="Q496" s="222">
        <v>0.0037100000000000002</v>
      </c>
      <c r="R496" s="222">
        <f>Q496*H496</f>
        <v>0.010017000000000002</v>
      </c>
      <c r="S496" s="222">
        <v>0</v>
      </c>
      <c r="T496" s="223">
        <f>S496*H496</f>
        <v>0</v>
      </c>
      <c r="U496" s="39"/>
      <c r="V496" s="39"/>
      <c r="W496" s="39"/>
      <c r="X496" s="39"/>
      <c r="Y496" s="39"/>
      <c r="Z496" s="39"/>
      <c r="AA496" s="39"/>
      <c r="AB496" s="39"/>
      <c r="AC496" s="39"/>
      <c r="AD496" s="39"/>
      <c r="AE496" s="39"/>
      <c r="AR496" s="224" t="s">
        <v>256</v>
      </c>
      <c r="AT496" s="224" t="s">
        <v>147</v>
      </c>
      <c r="AU496" s="224" t="s">
        <v>81</v>
      </c>
      <c r="AY496" s="18" t="s">
        <v>144</v>
      </c>
      <c r="BE496" s="225">
        <f>IF(N496="základní",J496,0)</f>
        <v>0</v>
      </c>
      <c r="BF496" s="225">
        <f>IF(N496="snížená",J496,0)</f>
        <v>0</v>
      </c>
      <c r="BG496" s="225">
        <f>IF(N496="zákl. přenesená",J496,0)</f>
        <v>0</v>
      </c>
      <c r="BH496" s="225">
        <f>IF(N496="sníž. přenesená",J496,0)</f>
        <v>0</v>
      </c>
      <c r="BI496" s="225">
        <f>IF(N496="nulová",J496,0)</f>
        <v>0</v>
      </c>
      <c r="BJ496" s="18" t="s">
        <v>79</v>
      </c>
      <c r="BK496" s="225">
        <f>ROUND(I496*H496,2)</f>
        <v>0</v>
      </c>
      <c r="BL496" s="18" t="s">
        <v>256</v>
      </c>
      <c r="BM496" s="224" t="s">
        <v>822</v>
      </c>
    </row>
    <row r="497" s="2" customFormat="1">
      <c r="A497" s="39"/>
      <c r="B497" s="40"/>
      <c r="C497" s="41"/>
      <c r="D497" s="226" t="s">
        <v>154</v>
      </c>
      <c r="E497" s="41"/>
      <c r="F497" s="227" t="s">
        <v>823</v>
      </c>
      <c r="G497" s="41"/>
      <c r="H497" s="41"/>
      <c r="I497" s="228"/>
      <c r="J497" s="41"/>
      <c r="K497" s="41"/>
      <c r="L497" s="45"/>
      <c r="M497" s="229"/>
      <c r="N497" s="230"/>
      <c r="O497" s="85"/>
      <c r="P497" s="85"/>
      <c r="Q497" s="85"/>
      <c r="R497" s="85"/>
      <c r="S497" s="85"/>
      <c r="T497" s="86"/>
      <c r="U497" s="39"/>
      <c r="V497" s="39"/>
      <c r="W497" s="39"/>
      <c r="X497" s="39"/>
      <c r="Y497" s="39"/>
      <c r="Z497" s="39"/>
      <c r="AA497" s="39"/>
      <c r="AB497" s="39"/>
      <c r="AC497" s="39"/>
      <c r="AD497" s="39"/>
      <c r="AE497" s="39"/>
      <c r="AT497" s="18" t="s">
        <v>154</v>
      </c>
      <c r="AU497" s="18" t="s">
        <v>81</v>
      </c>
    </row>
    <row r="498" s="2" customFormat="1">
      <c r="A498" s="39"/>
      <c r="B498" s="40"/>
      <c r="C498" s="213" t="s">
        <v>824</v>
      </c>
      <c r="D498" s="213" t="s">
        <v>147</v>
      </c>
      <c r="E498" s="214" t="s">
        <v>825</v>
      </c>
      <c r="F498" s="215" t="s">
        <v>826</v>
      </c>
      <c r="G498" s="216" t="s">
        <v>346</v>
      </c>
      <c r="H498" s="217">
        <v>0.312</v>
      </c>
      <c r="I498" s="218"/>
      <c r="J498" s="219">
        <f>ROUND(I498*H498,2)</f>
        <v>0</v>
      </c>
      <c r="K498" s="215" t="s">
        <v>151</v>
      </c>
      <c r="L498" s="45"/>
      <c r="M498" s="220" t="s">
        <v>19</v>
      </c>
      <c r="N498" s="221" t="s">
        <v>42</v>
      </c>
      <c r="O498" s="85"/>
      <c r="P498" s="222">
        <f>O498*H498</f>
        <v>0</v>
      </c>
      <c r="Q498" s="222">
        <v>0</v>
      </c>
      <c r="R498" s="222">
        <f>Q498*H498</f>
        <v>0</v>
      </c>
      <c r="S498" s="222">
        <v>0</v>
      </c>
      <c r="T498" s="223">
        <f>S498*H498</f>
        <v>0</v>
      </c>
      <c r="U498" s="39"/>
      <c r="V498" s="39"/>
      <c r="W498" s="39"/>
      <c r="X498" s="39"/>
      <c r="Y498" s="39"/>
      <c r="Z498" s="39"/>
      <c r="AA498" s="39"/>
      <c r="AB498" s="39"/>
      <c r="AC498" s="39"/>
      <c r="AD498" s="39"/>
      <c r="AE498" s="39"/>
      <c r="AR498" s="224" t="s">
        <v>256</v>
      </c>
      <c r="AT498" s="224" t="s">
        <v>147</v>
      </c>
      <c r="AU498" s="224" t="s">
        <v>81</v>
      </c>
      <c r="AY498" s="18" t="s">
        <v>144</v>
      </c>
      <c r="BE498" s="225">
        <f>IF(N498="základní",J498,0)</f>
        <v>0</v>
      </c>
      <c r="BF498" s="225">
        <f>IF(N498="snížená",J498,0)</f>
        <v>0</v>
      </c>
      <c r="BG498" s="225">
        <f>IF(N498="zákl. přenesená",J498,0)</f>
        <v>0</v>
      </c>
      <c r="BH498" s="225">
        <f>IF(N498="sníž. přenesená",J498,0)</f>
        <v>0</v>
      </c>
      <c r="BI498" s="225">
        <f>IF(N498="nulová",J498,0)</f>
        <v>0</v>
      </c>
      <c r="BJ498" s="18" t="s">
        <v>79</v>
      </c>
      <c r="BK498" s="225">
        <f>ROUND(I498*H498,2)</f>
        <v>0</v>
      </c>
      <c r="BL498" s="18" t="s">
        <v>256</v>
      </c>
      <c r="BM498" s="224" t="s">
        <v>827</v>
      </c>
    </row>
    <row r="499" s="2" customFormat="1">
      <c r="A499" s="39"/>
      <c r="B499" s="40"/>
      <c r="C499" s="41"/>
      <c r="D499" s="226" t="s">
        <v>154</v>
      </c>
      <c r="E499" s="41"/>
      <c r="F499" s="227" t="s">
        <v>828</v>
      </c>
      <c r="G499" s="41"/>
      <c r="H499" s="41"/>
      <c r="I499" s="228"/>
      <c r="J499" s="41"/>
      <c r="K499" s="41"/>
      <c r="L499" s="45"/>
      <c r="M499" s="229"/>
      <c r="N499" s="230"/>
      <c r="O499" s="85"/>
      <c r="P499" s="85"/>
      <c r="Q499" s="85"/>
      <c r="R499" s="85"/>
      <c r="S499" s="85"/>
      <c r="T499" s="86"/>
      <c r="U499" s="39"/>
      <c r="V499" s="39"/>
      <c r="W499" s="39"/>
      <c r="X499" s="39"/>
      <c r="Y499" s="39"/>
      <c r="Z499" s="39"/>
      <c r="AA499" s="39"/>
      <c r="AB499" s="39"/>
      <c r="AC499" s="39"/>
      <c r="AD499" s="39"/>
      <c r="AE499" s="39"/>
      <c r="AT499" s="18" t="s">
        <v>154</v>
      </c>
      <c r="AU499" s="18" t="s">
        <v>81</v>
      </c>
    </row>
    <row r="500" s="2" customFormat="1">
      <c r="A500" s="39"/>
      <c r="B500" s="40"/>
      <c r="C500" s="41"/>
      <c r="D500" s="226" t="s">
        <v>156</v>
      </c>
      <c r="E500" s="41"/>
      <c r="F500" s="231" t="s">
        <v>829</v>
      </c>
      <c r="G500" s="41"/>
      <c r="H500" s="41"/>
      <c r="I500" s="228"/>
      <c r="J500" s="41"/>
      <c r="K500" s="41"/>
      <c r="L500" s="45"/>
      <c r="M500" s="229"/>
      <c r="N500" s="230"/>
      <c r="O500" s="85"/>
      <c r="P500" s="85"/>
      <c r="Q500" s="85"/>
      <c r="R500" s="85"/>
      <c r="S500" s="85"/>
      <c r="T500" s="86"/>
      <c r="U500" s="39"/>
      <c r="V500" s="39"/>
      <c r="W500" s="39"/>
      <c r="X500" s="39"/>
      <c r="Y500" s="39"/>
      <c r="Z500" s="39"/>
      <c r="AA500" s="39"/>
      <c r="AB500" s="39"/>
      <c r="AC500" s="39"/>
      <c r="AD500" s="39"/>
      <c r="AE500" s="39"/>
      <c r="AT500" s="18" t="s">
        <v>156</v>
      </c>
      <c r="AU500" s="18" t="s">
        <v>81</v>
      </c>
    </row>
    <row r="501" s="12" customFormat="1" ht="22.8" customHeight="1">
      <c r="A501" s="12"/>
      <c r="B501" s="197"/>
      <c r="C501" s="198"/>
      <c r="D501" s="199" t="s">
        <v>70</v>
      </c>
      <c r="E501" s="211" t="s">
        <v>830</v>
      </c>
      <c r="F501" s="211" t="s">
        <v>831</v>
      </c>
      <c r="G501" s="198"/>
      <c r="H501" s="198"/>
      <c r="I501" s="201"/>
      <c r="J501" s="212">
        <f>BK501</f>
        <v>0</v>
      </c>
      <c r="K501" s="198"/>
      <c r="L501" s="203"/>
      <c r="M501" s="204"/>
      <c r="N501" s="205"/>
      <c r="O501" s="205"/>
      <c r="P501" s="206">
        <f>SUM(P502:P510)</f>
        <v>0</v>
      </c>
      <c r="Q501" s="205"/>
      <c r="R501" s="206">
        <f>SUM(R502:R510)</f>
        <v>18.55283661</v>
      </c>
      <c r="S501" s="205"/>
      <c r="T501" s="207">
        <f>SUM(T502:T510)</f>
        <v>0</v>
      </c>
      <c r="U501" s="12"/>
      <c r="V501" s="12"/>
      <c r="W501" s="12"/>
      <c r="X501" s="12"/>
      <c r="Y501" s="12"/>
      <c r="Z501" s="12"/>
      <c r="AA501" s="12"/>
      <c r="AB501" s="12"/>
      <c r="AC501" s="12"/>
      <c r="AD501" s="12"/>
      <c r="AE501" s="12"/>
      <c r="AR501" s="208" t="s">
        <v>81</v>
      </c>
      <c r="AT501" s="209" t="s">
        <v>70</v>
      </c>
      <c r="AU501" s="209" t="s">
        <v>79</v>
      </c>
      <c r="AY501" s="208" t="s">
        <v>144</v>
      </c>
      <c r="BK501" s="210">
        <f>SUM(BK502:BK510)</f>
        <v>0</v>
      </c>
    </row>
    <row r="502" s="2" customFormat="1">
      <c r="A502" s="39"/>
      <c r="B502" s="40"/>
      <c r="C502" s="213" t="s">
        <v>832</v>
      </c>
      <c r="D502" s="213" t="s">
        <v>147</v>
      </c>
      <c r="E502" s="214" t="s">
        <v>833</v>
      </c>
      <c r="F502" s="215" t="s">
        <v>834</v>
      </c>
      <c r="G502" s="216" t="s">
        <v>150</v>
      </c>
      <c r="H502" s="217">
        <v>161.00700000000001</v>
      </c>
      <c r="I502" s="218"/>
      <c r="J502" s="219">
        <f>ROUND(I502*H502,2)</f>
        <v>0</v>
      </c>
      <c r="K502" s="215" t="s">
        <v>151</v>
      </c>
      <c r="L502" s="45"/>
      <c r="M502" s="220" t="s">
        <v>19</v>
      </c>
      <c r="N502" s="221" t="s">
        <v>42</v>
      </c>
      <c r="O502" s="85"/>
      <c r="P502" s="222">
        <f>O502*H502</f>
        <v>0</v>
      </c>
      <c r="Q502" s="222">
        <v>0.11523</v>
      </c>
      <c r="R502" s="222">
        <f>Q502*H502</f>
        <v>18.55283661</v>
      </c>
      <c r="S502" s="222">
        <v>0</v>
      </c>
      <c r="T502" s="223">
        <f>S502*H502</f>
        <v>0</v>
      </c>
      <c r="U502" s="39"/>
      <c r="V502" s="39"/>
      <c r="W502" s="39"/>
      <c r="X502" s="39"/>
      <c r="Y502" s="39"/>
      <c r="Z502" s="39"/>
      <c r="AA502" s="39"/>
      <c r="AB502" s="39"/>
      <c r="AC502" s="39"/>
      <c r="AD502" s="39"/>
      <c r="AE502" s="39"/>
      <c r="AR502" s="224" t="s">
        <v>256</v>
      </c>
      <c r="AT502" s="224" t="s">
        <v>147</v>
      </c>
      <c r="AU502" s="224" t="s">
        <v>81</v>
      </c>
      <c r="AY502" s="18" t="s">
        <v>144</v>
      </c>
      <c r="BE502" s="225">
        <f>IF(N502="základní",J502,0)</f>
        <v>0</v>
      </c>
      <c r="BF502" s="225">
        <f>IF(N502="snížená",J502,0)</f>
        <v>0</v>
      </c>
      <c r="BG502" s="225">
        <f>IF(N502="zákl. přenesená",J502,0)</f>
        <v>0</v>
      </c>
      <c r="BH502" s="225">
        <f>IF(N502="sníž. přenesená",J502,0)</f>
        <v>0</v>
      </c>
      <c r="BI502" s="225">
        <f>IF(N502="nulová",J502,0)</f>
        <v>0</v>
      </c>
      <c r="BJ502" s="18" t="s">
        <v>79</v>
      </c>
      <c r="BK502" s="225">
        <f>ROUND(I502*H502,2)</f>
        <v>0</v>
      </c>
      <c r="BL502" s="18" t="s">
        <v>256</v>
      </c>
      <c r="BM502" s="224" t="s">
        <v>835</v>
      </c>
    </row>
    <row r="503" s="2" customFormat="1">
      <c r="A503" s="39"/>
      <c r="B503" s="40"/>
      <c r="C503" s="41"/>
      <c r="D503" s="226" t="s">
        <v>154</v>
      </c>
      <c r="E503" s="41"/>
      <c r="F503" s="227" t="s">
        <v>836</v>
      </c>
      <c r="G503" s="41"/>
      <c r="H503" s="41"/>
      <c r="I503" s="228"/>
      <c r="J503" s="41"/>
      <c r="K503" s="41"/>
      <c r="L503" s="45"/>
      <c r="M503" s="229"/>
      <c r="N503" s="230"/>
      <c r="O503" s="85"/>
      <c r="P503" s="85"/>
      <c r="Q503" s="85"/>
      <c r="R503" s="85"/>
      <c r="S503" s="85"/>
      <c r="T503" s="86"/>
      <c r="U503" s="39"/>
      <c r="V503" s="39"/>
      <c r="W503" s="39"/>
      <c r="X503" s="39"/>
      <c r="Y503" s="39"/>
      <c r="Z503" s="39"/>
      <c r="AA503" s="39"/>
      <c r="AB503" s="39"/>
      <c r="AC503" s="39"/>
      <c r="AD503" s="39"/>
      <c r="AE503" s="39"/>
      <c r="AT503" s="18" t="s">
        <v>154</v>
      </c>
      <c r="AU503" s="18" t="s">
        <v>81</v>
      </c>
    </row>
    <row r="504" s="2" customFormat="1">
      <c r="A504" s="39"/>
      <c r="B504" s="40"/>
      <c r="C504" s="41"/>
      <c r="D504" s="226" t="s">
        <v>156</v>
      </c>
      <c r="E504" s="41"/>
      <c r="F504" s="231" t="s">
        <v>837</v>
      </c>
      <c r="G504" s="41"/>
      <c r="H504" s="41"/>
      <c r="I504" s="228"/>
      <c r="J504" s="41"/>
      <c r="K504" s="41"/>
      <c r="L504" s="45"/>
      <c r="M504" s="229"/>
      <c r="N504" s="230"/>
      <c r="O504" s="85"/>
      <c r="P504" s="85"/>
      <c r="Q504" s="85"/>
      <c r="R504" s="85"/>
      <c r="S504" s="85"/>
      <c r="T504" s="86"/>
      <c r="U504" s="39"/>
      <c r="V504" s="39"/>
      <c r="W504" s="39"/>
      <c r="X504" s="39"/>
      <c r="Y504" s="39"/>
      <c r="Z504" s="39"/>
      <c r="AA504" s="39"/>
      <c r="AB504" s="39"/>
      <c r="AC504" s="39"/>
      <c r="AD504" s="39"/>
      <c r="AE504" s="39"/>
      <c r="AT504" s="18" t="s">
        <v>156</v>
      </c>
      <c r="AU504" s="18" t="s">
        <v>81</v>
      </c>
    </row>
    <row r="505" s="13" customFormat="1">
      <c r="A505" s="13"/>
      <c r="B505" s="232"/>
      <c r="C505" s="233"/>
      <c r="D505" s="226" t="s">
        <v>158</v>
      </c>
      <c r="E505" s="234" t="s">
        <v>19</v>
      </c>
      <c r="F505" s="235" t="s">
        <v>429</v>
      </c>
      <c r="G505" s="233"/>
      <c r="H505" s="236">
        <v>161.00732217573221</v>
      </c>
      <c r="I505" s="237"/>
      <c r="J505" s="233"/>
      <c r="K505" s="233"/>
      <c r="L505" s="238"/>
      <c r="M505" s="239"/>
      <c r="N505" s="240"/>
      <c r="O505" s="240"/>
      <c r="P505" s="240"/>
      <c r="Q505" s="240"/>
      <c r="R505" s="240"/>
      <c r="S505" s="240"/>
      <c r="T505" s="241"/>
      <c r="U505" s="13"/>
      <c r="V505" s="13"/>
      <c r="W505" s="13"/>
      <c r="X505" s="13"/>
      <c r="Y505" s="13"/>
      <c r="Z505" s="13"/>
      <c r="AA505" s="13"/>
      <c r="AB505" s="13"/>
      <c r="AC505" s="13"/>
      <c r="AD505" s="13"/>
      <c r="AE505" s="13"/>
      <c r="AT505" s="242" t="s">
        <v>158</v>
      </c>
      <c r="AU505" s="242" t="s">
        <v>81</v>
      </c>
      <c r="AV505" s="13" t="s">
        <v>81</v>
      </c>
      <c r="AW505" s="13" t="s">
        <v>34</v>
      </c>
      <c r="AX505" s="13" t="s">
        <v>79</v>
      </c>
      <c r="AY505" s="242" t="s">
        <v>144</v>
      </c>
    </row>
    <row r="506" s="2" customFormat="1">
      <c r="A506" s="39"/>
      <c r="B506" s="40"/>
      <c r="C506" s="213" t="s">
        <v>838</v>
      </c>
      <c r="D506" s="213" t="s">
        <v>147</v>
      </c>
      <c r="E506" s="214" t="s">
        <v>839</v>
      </c>
      <c r="F506" s="215" t="s">
        <v>840</v>
      </c>
      <c r="G506" s="216" t="s">
        <v>305</v>
      </c>
      <c r="H506" s="217">
        <v>18.899999999999999</v>
      </c>
      <c r="I506" s="218"/>
      <c r="J506" s="219">
        <f>ROUND(I506*H506,2)</f>
        <v>0</v>
      </c>
      <c r="K506" s="215" t="s">
        <v>19</v>
      </c>
      <c r="L506" s="45"/>
      <c r="M506" s="220" t="s">
        <v>19</v>
      </c>
      <c r="N506" s="221" t="s">
        <v>42</v>
      </c>
      <c r="O506" s="85"/>
      <c r="P506" s="222">
        <f>O506*H506</f>
        <v>0</v>
      </c>
      <c r="Q506" s="222">
        <v>0</v>
      </c>
      <c r="R506" s="222">
        <f>Q506*H506</f>
        <v>0</v>
      </c>
      <c r="S506" s="222">
        <v>0</v>
      </c>
      <c r="T506" s="223">
        <f>S506*H506</f>
        <v>0</v>
      </c>
      <c r="U506" s="39"/>
      <c r="V506" s="39"/>
      <c r="W506" s="39"/>
      <c r="X506" s="39"/>
      <c r="Y506" s="39"/>
      <c r="Z506" s="39"/>
      <c r="AA506" s="39"/>
      <c r="AB506" s="39"/>
      <c r="AC506" s="39"/>
      <c r="AD506" s="39"/>
      <c r="AE506" s="39"/>
      <c r="AR506" s="224" t="s">
        <v>256</v>
      </c>
      <c r="AT506" s="224" t="s">
        <v>147</v>
      </c>
      <c r="AU506" s="224" t="s">
        <v>81</v>
      </c>
      <c r="AY506" s="18" t="s">
        <v>144</v>
      </c>
      <c r="BE506" s="225">
        <f>IF(N506="základní",J506,0)</f>
        <v>0</v>
      </c>
      <c r="BF506" s="225">
        <f>IF(N506="snížená",J506,0)</f>
        <v>0</v>
      </c>
      <c r="BG506" s="225">
        <f>IF(N506="zákl. přenesená",J506,0)</f>
        <v>0</v>
      </c>
      <c r="BH506" s="225">
        <f>IF(N506="sníž. přenesená",J506,0)</f>
        <v>0</v>
      </c>
      <c r="BI506" s="225">
        <f>IF(N506="nulová",J506,0)</f>
        <v>0</v>
      </c>
      <c r="BJ506" s="18" t="s">
        <v>79</v>
      </c>
      <c r="BK506" s="225">
        <f>ROUND(I506*H506,2)</f>
        <v>0</v>
      </c>
      <c r="BL506" s="18" t="s">
        <v>256</v>
      </c>
      <c r="BM506" s="224" t="s">
        <v>841</v>
      </c>
    </row>
    <row r="507" s="2" customFormat="1">
      <c r="A507" s="39"/>
      <c r="B507" s="40"/>
      <c r="C507" s="41"/>
      <c r="D507" s="226" t="s">
        <v>154</v>
      </c>
      <c r="E507" s="41"/>
      <c r="F507" s="227" t="s">
        <v>840</v>
      </c>
      <c r="G507" s="41"/>
      <c r="H507" s="41"/>
      <c r="I507" s="228"/>
      <c r="J507" s="41"/>
      <c r="K507" s="41"/>
      <c r="L507" s="45"/>
      <c r="M507" s="229"/>
      <c r="N507" s="230"/>
      <c r="O507" s="85"/>
      <c r="P507" s="85"/>
      <c r="Q507" s="85"/>
      <c r="R507" s="85"/>
      <c r="S507" s="85"/>
      <c r="T507" s="86"/>
      <c r="U507" s="39"/>
      <c r="V507" s="39"/>
      <c r="W507" s="39"/>
      <c r="X507" s="39"/>
      <c r="Y507" s="39"/>
      <c r="Z507" s="39"/>
      <c r="AA507" s="39"/>
      <c r="AB507" s="39"/>
      <c r="AC507" s="39"/>
      <c r="AD507" s="39"/>
      <c r="AE507" s="39"/>
      <c r="AT507" s="18" t="s">
        <v>154</v>
      </c>
      <c r="AU507" s="18" t="s">
        <v>81</v>
      </c>
    </row>
    <row r="508" s="2" customFormat="1">
      <c r="A508" s="39"/>
      <c r="B508" s="40"/>
      <c r="C508" s="213" t="s">
        <v>842</v>
      </c>
      <c r="D508" s="213" t="s">
        <v>147</v>
      </c>
      <c r="E508" s="214" t="s">
        <v>843</v>
      </c>
      <c r="F508" s="215" t="s">
        <v>844</v>
      </c>
      <c r="G508" s="216" t="s">
        <v>346</v>
      </c>
      <c r="H508" s="217">
        <v>18.553000000000001</v>
      </c>
      <c r="I508" s="218"/>
      <c r="J508" s="219">
        <f>ROUND(I508*H508,2)</f>
        <v>0</v>
      </c>
      <c r="K508" s="215" t="s">
        <v>151</v>
      </c>
      <c r="L508" s="45"/>
      <c r="M508" s="220" t="s">
        <v>19</v>
      </c>
      <c r="N508" s="221" t="s">
        <v>42</v>
      </c>
      <c r="O508" s="85"/>
      <c r="P508" s="222">
        <f>O508*H508</f>
        <v>0</v>
      </c>
      <c r="Q508" s="222">
        <v>0</v>
      </c>
      <c r="R508" s="222">
        <f>Q508*H508</f>
        <v>0</v>
      </c>
      <c r="S508" s="222">
        <v>0</v>
      </c>
      <c r="T508" s="223">
        <f>S508*H508</f>
        <v>0</v>
      </c>
      <c r="U508" s="39"/>
      <c r="V508" s="39"/>
      <c r="W508" s="39"/>
      <c r="X508" s="39"/>
      <c r="Y508" s="39"/>
      <c r="Z508" s="39"/>
      <c r="AA508" s="39"/>
      <c r="AB508" s="39"/>
      <c r="AC508" s="39"/>
      <c r="AD508" s="39"/>
      <c r="AE508" s="39"/>
      <c r="AR508" s="224" t="s">
        <v>256</v>
      </c>
      <c r="AT508" s="224" t="s">
        <v>147</v>
      </c>
      <c r="AU508" s="224" t="s">
        <v>81</v>
      </c>
      <c r="AY508" s="18" t="s">
        <v>144</v>
      </c>
      <c r="BE508" s="225">
        <f>IF(N508="základní",J508,0)</f>
        <v>0</v>
      </c>
      <c r="BF508" s="225">
        <f>IF(N508="snížená",J508,0)</f>
        <v>0</v>
      </c>
      <c r="BG508" s="225">
        <f>IF(N508="zákl. přenesená",J508,0)</f>
        <v>0</v>
      </c>
      <c r="BH508" s="225">
        <f>IF(N508="sníž. přenesená",J508,0)</f>
        <v>0</v>
      </c>
      <c r="BI508" s="225">
        <f>IF(N508="nulová",J508,0)</f>
        <v>0</v>
      </c>
      <c r="BJ508" s="18" t="s">
        <v>79</v>
      </c>
      <c r="BK508" s="225">
        <f>ROUND(I508*H508,2)</f>
        <v>0</v>
      </c>
      <c r="BL508" s="18" t="s">
        <v>256</v>
      </c>
      <c r="BM508" s="224" t="s">
        <v>845</v>
      </c>
    </row>
    <row r="509" s="2" customFormat="1">
      <c r="A509" s="39"/>
      <c r="B509" s="40"/>
      <c r="C509" s="41"/>
      <c r="D509" s="226" t="s">
        <v>154</v>
      </c>
      <c r="E509" s="41"/>
      <c r="F509" s="227" t="s">
        <v>846</v>
      </c>
      <c r="G509" s="41"/>
      <c r="H509" s="41"/>
      <c r="I509" s="228"/>
      <c r="J509" s="41"/>
      <c r="K509" s="41"/>
      <c r="L509" s="45"/>
      <c r="M509" s="229"/>
      <c r="N509" s="230"/>
      <c r="O509" s="85"/>
      <c r="P509" s="85"/>
      <c r="Q509" s="85"/>
      <c r="R509" s="85"/>
      <c r="S509" s="85"/>
      <c r="T509" s="86"/>
      <c r="U509" s="39"/>
      <c r="V509" s="39"/>
      <c r="W509" s="39"/>
      <c r="X509" s="39"/>
      <c r="Y509" s="39"/>
      <c r="Z509" s="39"/>
      <c r="AA509" s="39"/>
      <c r="AB509" s="39"/>
      <c r="AC509" s="39"/>
      <c r="AD509" s="39"/>
      <c r="AE509" s="39"/>
      <c r="AT509" s="18" t="s">
        <v>154</v>
      </c>
      <c r="AU509" s="18" t="s">
        <v>81</v>
      </c>
    </row>
    <row r="510" s="2" customFormat="1">
      <c r="A510" s="39"/>
      <c r="B510" s="40"/>
      <c r="C510" s="41"/>
      <c r="D510" s="226" t="s">
        <v>156</v>
      </c>
      <c r="E510" s="41"/>
      <c r="F510" s="231" t="s">
        <v>847</v>
      </c>
      <c r="G510" s="41"/>
      <c r="H510" s="41"/>
      <c r="I510" s="228"/>
      <c r="J510" s="41"/>
      <c r="K510" s="41"/>
      <c r="L510" s="45"/>
      <c r="M510" s="229"/>
      <c r="N510" s="230"/>
      <c r="O510" s="85"/>
      <c r="P510" s="85"/>
      <c r="Q510" s="85"/>
      <c r="R510" s="85"/>
      <c r="S510" s="85"/>
      <c r="T510" s="86"/>
      <c r="U510" s="39"/>
      <c r="V510" s="39"/>
      <c r="W510" s="39"/>
      <c r="X510" s="39"/>
      <c r="Y510" s="39"/>
      <c r="Z510" s="39"/>
      <c r="AA510" s="39"/>
      <c r="AB510" s="39"/>
      <c r="AC510" s="39"/>
      <c r="AD510" s="39"/>
      <c r="AE510" s="39"/>
      <c r="AT510" s="18" t="s">
        <v>156</v>
      </c>
      <c r="AU510" s="18" t="s">
        <v>81</v>
      </c>
    </row>
    <row r="511" s="12" customFormat="1" ht="22.8" customHeight="1">
      <c r="A511" s="12"/>
      <c r="B511" s="197"/>
      <c r="C511" s="198"/>
      <c r="D511" s="199" t="s">
        <v>70</v>
      </c>
      <c r="E511" s="211" t="s">
        <v>848</v>
      </c>
      <c r="F511" s="211" t="s">
        <v>849</v>
      </c>
      <c r="G511" s="198"/>
      <c r="H511" s="198"/>
      <c r="I511" s="201"/>
      <c r="J511" s="212">
        <f>BK511</f>
        <v>0</v>
      </c>
      <c r="K511" s="198"/>
      <c r="L511" s="203"/>
      <c r="M511" s="204"/>
      <c r="N511" s="205"/>
      <c r="O511" s="205"/>
      <c r="P511" s="206">
        <f>SUM(P512:P520)</f>
        <v>0</v>
      </c>
      <c r="Q511" s="205"/>
      <c r="R511" s="206">
        <f>SUM(R512:R520)</f>
        <v>0.11084347999999999</v>
      </c>
      <c r="S511" s="205"/>
      <c r="T511" s="207">
        <f>SUM(T512:T520)</f>
        <v>0</v>
      </c>
      <c r="U511" s="12"/>
      <c r="V511" s="12"/>
      <c r="W511" s="12"/>
      <c r="X511" s="12"/>
      <c r="Y511" s="12"/>
      <c r="Z511" s="12"/>
      <c r="AA511" s="12"/>
      <c r="AB511" s="12"/>
      <c r="AC511" s="12"/>
      <c r="AD511" s="12"/>
      <c r="AE511" s="12"/>
      <c r="AR511" s="208" t="s">
        <v>81</v>
      </c>
      <c r="AT511" s="209" t="s">
        <v>70</v>
      </c>
      <c r="AU511" s="209" t="s">
        <v>79</v>
      </c>
      <c r="AY511" s="208" t="s">
        <v>144</v>
      </c>
      <c r="BK511" s="210">
        <f>SUM(BK512:BK520)</f>
        <v>0</v>
      </c>
    </row>
    <row r="512" s="2" customFormat="1">
      <c r="A512" s="39"/>
      <c r="B512" s="40"/>
      <c r="C512" s="213" t="s">
        <v>850</v>
      </c>
      <c r="D512" s="213" t="s">
        <v>147</v>
      </c>
      <c r="E512" s="214" t="s">
        <v>851</v>
      </c>
      <c r="F512" s="215" t="s">
        <v>852</v>
      </c>
      <c r="G512" s="216" t="s">
        <v>150</v>
      </c>
      <c r="H512" s="217">
        <v>3.1240000000000001</v>
      </c>
      <c r="I512" s="218"/>
      <c r="J512" s="219">
        <f>ROUND(I512*H512,2)</f>
        <v>0</v>
      </c>
      <c r="K512" s="215" t="s">
        <v>151</v>
      </c>
      <c r="L512" s="45"/>
      <c r="M512" s="220" t="s">
        <v>19</v>
      </c>
      <c r="N512" s="221" t="s">
        <v>42</v>
      </c>
      <c r="O512" s="85"/>
      <c r="P512" s="222">
        <f>O512*H512</f>
        <v>0</v>
      </c>
      <c r="Q512" s="222">
        <v>0.00027</v>
      </c>
      <c r="R512" s="222">
        <f>Q512*H512</f>
        <v>0.00084348000000000008</v>
      </c>
      <c r="S512" s="222">
        <v>0</v>
      </c>
      <c r="T512" s="223">
        <f>S512*H512</f>
        <v>0</v>
      </c>
      <c r="U512" s="39"/>
      <c r="V512" s="39"/>
      <c r="W512" s="39"/>
      <c r="X512" s="39"/>
      <c r="Y512" s="39"/>
      <c r="Z512" s="39"/>
      <c r="AA512" s="39"/>
      <c r="AB512" s="39"/>
      <c r="AC512" s="39"/>
      <c r="AD512" s="39"/>
      <c r="AE512" s="39"/>
      <c r="AR512" s="224" t="s">
        <v>256</v>
      </c>
      <c r="AT512" s="224" t="s">
        <v>147</v>
      </c>
      <c r="AU512" s="224" t="s">
        <v>81</v>
      </c>
      <c r="AY512" s="18" t="s">
        <v>144</v>
      </c>
      <c r="BE512" s="225">
        <f>IF(N512="základní",J512,0)</f>
        <v>0</v>
      </c>
      <c r="BF512" s="225">
        <f>IF(N512="snížená",J512,0)</f>
        <v>0</v>
      </c>
      <c r="BG512" s="225">
        <f>IF(N512="zákl. přenesená",J512,0)</f>
        <v>0</v>
      </c>
      <c r="BH512" s="225">
        <f>IF(N512="sníž. přenesená",J512,0)</f>
        <v>0</v>
      </c>
      <c r="BI512" s="225">
        <f>IF(N512="nulová",J512,0)</f>
        <v>0</v>
      </c>
      <c r="BJ512" s="18" t="s">
        <v>79</v>
      </c>
      <c r="BK512" s="225">
        <f>ROUND(I512*H512,2)</f>
        <v>0</v>
      </c>
      <c r="BL512" s="18" t="s">
        <v>256</v>
      </c>
      <c r="BM512" s="224" t="s">
        <v>853</v>
      </c>
    </row>
    <row r="513" s="2" customFormat="1">
      <c r="A513" s="39"/>
      <c r="B513" s="40"/>
      <c r="C513" s="41"/>
      <c r="D513" s="226" t="s">
        <v>154</v>
      </c>
      <c r="E513" s="41"/>
      <c r="F513" s="227" t="s">
        <v>854</v>
      </c>
      <c r="G513" s="41"/>
      <c r="H513" s="41"/>
      <c r="I513" s="228"/>
      <c r="J513" s="41"/>
      <c r="K513" s="41"/>
      <c r="L513" s="45"/>
      <c r="M513" s="229"/>
      <c r="N513" s="230"/>
      <c r="O513" s="85"/>
      <c r="P513" s="85"/>
      <c r="Q513" s="85"/>
      <c r="R513" s="85"/>
      <c r="S513" s="85"/>
      <c r="T513" s="86"/>
      <c r="U513" s="39"/>
      <c r="V513" s="39"/>
      <c r="W513" s="39"/>
      <c r="X513" s="39"/>
      <c r="Y513" s="39"/>
      <c r="Z513" s="39"/>
      <c r="AA513" s="39"/>
      <c r="AB513" s="39"/>
      <c r="AC513" s="39"/>
      <c r="AD513" s="39"/>
      <c r="AE513" s="39"/>
      <c r="AT513" s="18" t="s">
        <v>154</v>
      </c>
      <c r="AU513" s="18" t="s">
        <v>81</v>
      </c>
    </row>
    <row r="514" s="2" customFormat="1">
      <c r="A514" s="39"/>
      <c r="B514" s="40"/>
      <c r="C514" s="41"/>
      <c r="D514" s="226" t="s">
        <v>156</v>
      </c>
      <c r="E514" s="41"/>
      <c r="F514" s="231" t="s">
        <v>855</v>
      </c>
      <c r="G514" s="41"/>
      <c r="H514" s="41"/>
      <c r="I514" s="228"/>
      <c r="J514" s="41"/>
      <c r="K514" s="41"/>
      <c r="L514" s="45"/>
      <c r="M514" s="229"/>
      <c r="N514" s="230"/>
      <c r="O514" s="85"/>
      <c r="P514" s="85"/>
      <c r="Q514" s="85"/>
      <c r="R514" s="85"/>
      <c r="S514" s="85"/>
      <c r="T514" s="86"/>
      <c r="U514" s="39"/>
      <c r="V514" s="39"/>
      <c r="W514" s="39"/>
      <c r="X514" s="39"/>
      <c r="Y514" s="39"/>
      <c r="Z514" s="39"/>
      <c r="AA514" s="39"/>
      <c r="AB514" s="39"/>
      <c r="AC514" s="39"/>
      <c r="AD514" s="39"/>
      <c r="AE514" s="39"/>
      <c r="AT514" s="18" t="s">
        <v>156</v>
      </c>
      <c r="AU514" s="18" t="s">
        <v>81</v>
      </c>
    </row>
    <row r="515" s="13" customFormat="1">
      <c r="A515" s="13"/>
      <c r="B515" s="232"/>
      <c r="C515" s="233"/>
      <c r="D515" s="226" t="s">
        <v>158</v>
      </c>
      <c r="E515" s="234" t="s">
        <v>19</v>
      </c>
      <c r="F515" s="235" t="s">
        <v>856</v>
      </c>
      <c r="G515" s="233"/>
      <c r="H515" s="236">
        <v>3.1236000000000002</v>
      </c>
      <c r="I515" s="237"/>
      <c r="J515" s="233"/>
      <c r="K515" s="233"/>
      <c r="L515" s="238"/>
      <c r="M515" s="239"/>
      <c r="N515" s="240"/>
      <c r="O515" s="240"/>
      <c r="P515" s="240"/>
      <c r="Q515" s="240"/>
      <c r="R515" s="240"/>
      <c r="S515" s="240"/>
      <c r="T515" s="241"/>
      <c r="U515" s="13"/>
      <c r="V515" s="13"/>
      <c r="W515" s="13"/>
      <c r="X515" s="13"/>
      <c r="Y515" s="13"/>
      <c r="Z515" s="13"/>
      <c r="AA515" s="13"/>
      <c r="AB515" s="13"/>
      <c r="AC515" s="13"/>
      <c r="AD515" s="13"/>
      <c r="AE515" s="13"/>
      <c r="AT515" s="242" t="s">
        <v>158</v>
      </c>
      <c r="AU515" s="242" t="s">
        <v>81</v>
      </c>
      <c r="AV515" s="13" t="s">
        <v>81</v>
      </c>
      <c r="AW515" s="13" t="s">
        <v>34</v>
      </c>
      <c r="AX515" s="13" t="s">
        <v>71</v>
      </c>
      <c r="AY515" s="242" t="s">
        <v>144</v>
      </c>
    </row>
    <row r="516" s="2" customFormat="1">
      <c r="A516" s="39"/>
      <c r="B516" s="40"/>
      <c r="C516" s="243" t="s">
        <v>857</v>
      </c>
      <c r="D516" s="243" t="s">
        <v>190</v>
      </c>
      <c r="E516" s="244" t="s">
        <v>858</v>
      </c>
      <c r="F516" s="245" t="s">
        <v>859</v>
      </c>
      <c r="G516" s="246" t="s">
        <v>193</v>
      </c>
      <c r="H516" s="247">
        <v>2</v>
      </c>
      <c r="I516" s="248"/>
      <c r="J516" s="249">
        <f>ROUND(I516*H516,2)</f>
        <v>0</v>
      </c>
      <c r="K516" s="245" t="s">
        <v>19</v>
      </c>
      <c r="L516" s="250"/>
      <c r="M516" s="251" t="s">
        <v>19</v>
      </c>
      <c r="N516" s="252" t="s">
        <v>42</v>
      </c>
      <c r="O516" s="85"/>
      <c r="P516" s="222">
        <f>O516*H516</f>
        <v>0</v>
      </c>
      <c r="Q516" s="222">
        <v>0.055</v>
      </c>
      <c r="R516" s="222">
        <f>Q516*H516</f>
        <v>0.11</v>
      </c>
      <c r="S516" s="222">
        <v>0</v>
      </c>
      <c r="T516" s="223">
        <f>S516*H516</f>
        <v>0</v>
      </c>
      <c r="U516" s="39"/>
      <c r="V516" s="39"/>
      <c r="W516" s="39"/>
      <c r="X516" s="39"/>
      <c r="Y516" s="39"/>
      <c r="Z516" s="39"/>
      <c r="AA516" s="39"/>
      <c r="AB516" s="39"/>
      <c r="AC516" s="39"/>
      <c r="AD516" s="39"/>
      <c r="AE516" s="39"/>
      <c r="AR516" s="224" t="s">
        <v>351</v>
      </c>
      <c r="AT516" s="224" t="s">
        <v>190</v>
      </c>
      <c r="AU516" s="224" t="s">
        <v>81</v>
      </c>
      <c r="AY516" s="18" t="s">
        <v>144</v>
      </c>
      <c r="BE516" s="225">
        <f>IF(N516="základní",J516,0)</f>
        <v>0</v>
      </c>
      <c r="BF516" s="225">
        <f>IF(N516="snížená",J516,0)</f>
        <v>0</v>
      </c>
      <c r="BG516" s="225">
        <f>IF(N516="zákl. přenesená",J516,0)</f>
        <v>0</v>
      </c>
      <c r="BH516" s="225">
        <f>IF(N516="sníž. přenesená",J516,0)</f>
        <v>0</v>
      </c>
      <c r="BI516" s="225">
        <f>IF(N516="nulová",J516,0)</f>
        <v>0</v>
      </c>
      <c r="BJ516" s="18" t="s">
        <v>79</v>
      </c>
      <c r="BK516" s="225">
        <f>ROUND(I516*H516,2)</f>
        <v>0</v>
      </c>
      <c r="BL516" s="18" t="s">
        <v>256</v>
      </c>
      <c r="BM516" s="224" t="s">
        <v>860</v>
      </c>
    </row>
    <row r="517" s="2" customFormat="1">
      <c r="A517" s="39"/>
      <c r="B517" s="40"/>
      <c r="C517" s="41"/>
      <c r="D517" s="226" t="s">
        <v>154</v>
      </c>
      <c r="E517" s="41"/>
      <c r="F517" s="227" t="s">
        <v>859</v>
      </c>
      <c r="G517" s="41"/>
      <c r="H517" s="41"/>
      <c r="I517" s="228"/>
      <c r="J517" s="41"/>
      <c r="K517" s="41"/>
      <c r="L517" s="45"/>
      <c r="M517" s="229"/>
      <c r="N517" s="230"/>
      <c r="O517" s="85"/>
      <c r="P517" s="85"/>
      <c r="Q517" s="85"/>
      <c r="R517" s="85"/>
      <c r="S517" s="85"/>
      <c r="T517" s="86"/>
      <c r="U517" s="39"/>
      <c r="V517" s="39"/>
      <c r="W517" s="39"/>
      <c r="X517" s="39"/>
      <c r="Y517" s="39"/>
      <c r="Z517" s="39"/>
      <c r="AA517" s="39"/>
      <c r="AB517" s="39"/>
      <c r="AC517" s="39"/>
      <c r="AD517" s="39"/>
      <c r="AE517" s="39"/>
      <c r="AT517" s="18" t="s">
        <v>154</v>
      </c>
      <c r="AU517" s="18" t="s">
        <v>81</v>
      </c>
    </row>
    <row r="518" s="2" customFormat="1">
      <c r="A518" s="39"/>
      <c r="B518" s="40"/>
      <c r="C518" s="213" t="s">
        <v>861</v>
      </c>
      <c r="D518" s="213" t="s">
        <v>147</v>
      </c>
      <c r="E518" s="214" t="s">
        <v>862</v>
      </c>
      <c r="F518" s="215" t="s">
        <v>863</v>
      </c>
      <c r="G518" s="216" t="s">
        <v>346</v>
      </c>
      <c r="H518" s="217">
        <v>0.111</v>
      </c>
      <c r="I518" s="218"/>
      <c r="J518" s="219">
        <f>ROUND(I518*H518,2)</f>
        <v>0</v>
      </c>
      <c r="K518" s="215" t="s">
        <v>151</v>
      </c>
      <c r="L518" s="45"/>
      <c r="M518" s="220" t="s">
        <v>19</v>
      </c>
      <c r="N518" s="221" t="s">
        <v>42</v>
      </c>
      <c r="O518" s="85"/>
      <c r="P518" s="222">
        <f>O518*H518</f>
        <v>0</v>
      </c>
      <c r="Q518" s="222">
        <v>0</v>
      </c>
      <c r="R518" s="222">
        <f>Q518*H518</f>
        <v>0</v>
      </c>
      <c r="S518" s="222">
        <v>0</v>
      </c>
      <c r="T518" s="223">
        <f>S518*H518</f>
        <v>0</v>
      </c>
      <c r="U518" s="39"/>
      <c r="V518" s="39"/>
      <c r="W518" s="39"/>
      <c r="X518" s="39"/>
      <c r="Y518" s="39"/>
      <c r="Z518" s="39"/>
      <c r="AA518" s="39"/>
      <c r="AB518" s="39"/>
      <c r="AC518" s="39"/>
      <c r="AD518" s="39"/>
      <c r="AE518" s="39"/>
      <c r="AR518" s="224" t="s">
        <v>256</v>
      </c>
      <c r="AT518" s="224" t="s">
        <v>147</v>
      </c>
      <c r="AU518" s="224" t="s">
        <v>81</v>
      </c>
      <c r="AY518" s="18" t="s">
        <v>144</v>
      </c>
      <c r="BE518" s="225">
        <f>IF(N518="základní",J518,0)</f>
        <v>0</v>
      </c>
      <c r="BF518" s="225">
        <f>IF(N518="snížená",J518,0)</f>
        <v>0</v>
      </c>
      <c r="BG518" s="225">
        <f>IF(N518="zákl. přenesená",J518,0)</f>
        <v>0</v>
      </c>
      <c r="BH518" s="225">
        <f>IF(N518="sníž. přenesená",J518,0)</f>
        <v>0</v>
      </c>
      <c r="BI518" s="225">
        <f>IF(N518="nulová",J518,0)</f>
        <v>0</v>
      </c>
      <c r="BJ518" s="18" t="s">
        <v>79</v>
      </c>
      <c r="BK518" s="225">
        <f>ROUND(I518*H518,2)</f>
        <v>0</v>
      </c>
      <c r="BL518" s="18" t="s">
        <v>256</v>
      </c>
      <c r="BM518" s="224" t="s">
        <v>864</v>
      </c>
    </row>
    <row r="519" s="2" customFormat="1">
      <c r="A519" s="39"/>
      <c r="B519" s="40"/>
      <c r="C519" s="41"/>
      <c r="D519" s="226" t="s">
        <v>154</v>
      </c>
      <c r="E519" s="41"/>
      <c r="F519" s="227" t="s">
        <v>865</v>
      </c>
      <c r="G519" s="41"/>
      <c r="H519" s="41"/>
      <c r="I519" s="228"/>
      <c r="J519" s="41"/>
      <c r="K519" s="41"/>
      <c r="L519" s="45"/>
      <c r="M519" s="229"/>
      <c r="N519" s="230"/>
      <c r="O519" s="85"/>
      <c r="P519" s="85"/>
      <c r="Q519" s="85"/>
      <c r="R519" s="85"/>
      <c r="S519" s="85"/>
      <c r="T519" s="86"/>
      <c r="U519" s="39"/>
      <c r="V519" s="39"/>
      <c r="W519" s="39"/>
      <c r="X519" s="39"/>
      <c r="Y519" s="39"/>
      <c r="Z519" s="39"/>
      <c r="AA519" s="39"/>
      <c r="AB519" s="39"/>
      <c r="AC519" s="39"/>
      <c r="AD519" s="39"/>
      <c r="AE519" s="39"/>
      <c r="AT519" s="18" t="s">
        <v>154</v>
      </c>
      <c r="AU519" s="18" t="s">
        <v>81</v>
      </c>
    </row>
    <row r="520" s="2" customFormat="1">
      <c r="A520" s="39"/>
      <c r="B520" s="40"/>
      <c r="C520" s="41"/>
      <c r="D520" s="226" t="s">
        <v>156</v>
      </c>
      <c r="E520" s="41"/>
      <c r="F520" s="231" t="s">
        <v>866</v>
      </c>
      <c r="G520" s="41"/>
      <c r="H520" s="41"/>
      <c r="I520" s="228"/>
      <c r="J520" s="41"/>
      <c r="K520" s="41"/>
      <c r="L520" s="45"/>
      <c r="M520" s="229"/>
      <c r="N520" s="230"/>
      <c r="O520" s="85"/>
      <c r="P520" s="85"/>
      <c r="Q520" s="85"/>
      <c r="R520" s="85"/>
      <c r="S520" s="85"/>
      <c r="T520" s="86"/>
      <c r="U520" s="39"/>
      <c r="V520" s="39"/>
      <c r="W520" s="39"/>
      <c r="X520" s="39"/>
      <c r="Y520" s="39"/>
      <c r="Z520" s="39"/>
      <c r="AA520" s="39"/>
      <c r="AB520" s="39"/>
      <c r="AC520" s="39"/>
      <c r="AD520" s="39"/>
      <c r="AE520" s="39"/>
      <c r="AT520" s="18" t="s">
        <v>156</v>
      </c>
      <c r="AU520" s="18" t="s">
        <v>81</v>
      </c>
    </row>
    <row r="521" s="12" customFormat="1" ht="22.8" customHeight="1">
      <c r="A521" s="12"/>
      <c r="B521" s="197"/>
      <c r="C521" s="198"/>
      <c r="D521" s="199" t="s">
        <v>70</v>
      </c>
      <c r="E521" s="211" t="s">
        <v>867</v>
      </c>
      <c r="F521" s="211" t="s">
        <v>868</v>
      </c>
      <c r="G521" s="198"/>
      <c r="H521" s="198"/>
      <c r="I521" s="201"/>
      <c r="J521" s="212">
        <f>BK521</f>
        <v>0</v>
      </c>
      <c r="K521" s="198"/>
      <c r="L521" s="203"/>
      <c r="M521" s="204"/>
      <c r="N521" s="205"/>
      <c r="O521" s="205"/>
      <c r="P521" s="206">
        <f>SUM(P522:P538)</f>
        <v>0</v>
      </c>
      <c r="Q521" s="205"/>
      <c r="R521" s="206">
        <f>SUM(R522:R538)</f>
        <v>0.015226</v>
      </c>
      <c r="S521" s="205"/>
      <c r="T521" s="207">
        <f>SUM(T522:T538)</f>
        <v>0</v>
      </c>
      <c r="U521" s="12"/>
      <c r="V521" s="12"/>
      <c r="W521" s="12"/>
      <c r="X521" s="12"/>
      <c r="Y521" s="12"/>
      <c r="Z521" s="12"/>
      <c r="AA521" s="12"/>
      <c r="AB521" s="12"/>
      <c r="AC521" s="12"/>
      <c r="AD521" s="12"/>
      <c r="AE521" s="12"/>
      <c r="AR521" s="208" t="s">
        <v>81</v>
      </c>
      <c r="AT521" s="209" t="s">
        <v>70</v>
      </c>
      <c r="AU521" s="209" t="s">
        <v>79</v>
      </c>
      <c r="AY521" s="208" t="s">
        <v>144</v>
      </c>
      <c r="BK521" s="210">
        <f>SUM(BK522:BK538)</f>
        <v>0</v>
      </c>
    </row>
    <row r="522" s="2" customFormat="1">
      <c r="A522" s="39"/>
      <c r="B522" s="40"/>
      <c r="C522" s="213" t="s">
        <v>869</v>
      </c>
      <c r="D522" s="213" t="s">
        <v>147</v>
      </c>
      <c r="E522" s="214" t="s">
        <v>870</v>
      </c>
      <c r="F522" s="215" t="s">
        <v>871</v>
      </c>
      <c r="G522" s="216" t="s">
        <v>150</v>
      </c>
      <c r="H522" s="217">
        <v>1</v>
      </c>
      <c r="I522" s="218"/>
      <c r="J522" s="219">
        <f>ROUND(I522*H522,2)</f>
        <v>0</v>
      </c>
      <c r="K522" s="215" t="s">
        <v>151</v>
      </c>
      <c r="L522" s="45"/>
      <c r="M522" s="220" t="s">
        <v>19</v>
      </c>
      <c r="N522" s="221" t="s">
        <v>42</v>
      </c>
      <c r="O522" s="85"/>
      <c r="P522" s="222">
        <f>O522*H522</f>
        <v>0</v>
      </c>
      <c r="Q522" s="222">
        <v>0.00036999999999999999</v>
      </c>
      <c r="R522" s="222">
        <f>Q522*H522</f>
        <v>0.00036999999999999999</v>
      </c>
      <c r="S522" s="222">
        <v>0</v>
      </c>
      <c r="T522" s="223">
        <f>S522*H522</f>
        <v>0</v>
      </c>
      <c r="U522" s="39"/>
      <c r="V522" s="39"/>
      <c r="W522" s="39"/>
      <c r="X522" s="39"/>
      <c r="Y522" s="39"/>
      <c r="Z522" s="39"/>
      <c r="AA522" s="39"/>
      <c r="AB522" s="39"/>
      <c r="AC522" s="39"/>
      <c r="AD522" s="39"/>
      <c r="AE522" s="39"/>
      <c r="AR522" s="224" t="s">
        <v>256</v>
      </c>
      <c r="AT522" s="224" t="s">
        <v>147</v>
      </c>
      <c r="AU522" s="224" t="s">
        <v>81</v>
      </c>
      <c r="AY522" s="18" t="s">
        <v>144</v>
      </c>
      <c r="BE522" s="225">
        <f>IF(N522="základní",J522,0)</f>
        <v>0</v>
      </c>
      <c r="BF522" s="225">
        <f>IF(N522="snížená",J522,0)</f>
        <v>0</v>
      </c>
      <c r="BG522" s="225">
        <f>IF(N522="zákl. přenesená",J522,0)</f>
        <v>0</v>
      </c>
      <c r="BH522" s="225">
        <f>IF(N522="sníž. přenesená",J522,0)</f>
        <v>0</v>
      </c>
      <c r="BI522" s="225">
        <f>IF(N522="nulová",J522,0)</f>
        <v>0</v>
      </c>
      <c r="BJ522" s="18" t="s">
        <v>79</v>
      </c>
      <c r="BK522" s="225">
        <f>ROUND(I522*H522,2)</f>
        <v>0</v>
      </c>
      <c r="BL522" s="18" t="s">
        <v>256</v>
      </c>
      <c r="BM522" s="224" t="s">
        <v>872</v>
      </c>
    </row>
    <row r="523" s="2" customFormat="1">
      <c r="A523" s="39"/>
      <c r="B523" s="40"/>
      <c r="C523" s="41"/>
      <c r="D523" s="226" t="s">
        <v>154</v>
      </c>
      <c r="E523" s="41"/>
      <c r="F523" s="227" t="s">
        <v>873</v>
      </c>
      <c r="G523" s="41"/>
      <c r="H523" s="41"/>
      <c r="I523" s="228"/>
      <c r="J523" s="41"/>
      <c r="K523" s="41"/>
      <c r="L523" s="45"/>
      <c r="M523" s="229"/>
      <c r="N523" s="230"/>
      <c r="O523" s="85"/>
      <c r="P523" s="85"/>
      <c r="Q523" s="85"/>
      <c r="R523" s="85"/>
      <c r="S523" s="85"/>
      <c r="T523" s="86"/>
      <c r="U523" s="39"/>
      <c r="V523" s="39"/>
      <c r="W523" s="39"/>
      <c r="X523" s="39"/>
      <c r="Y523" s="39"/>
      <c r="Z523" s="39"/>
      <c r="AA523" s="39"/>
      <c r="AB523" s="39"/>
      <c r="AC523" s="39"/>
      <c r="AD523" s="39"/>
      <c r="AE523" s="39"/>
      <c r="AT523" s="18" t="s">
        <v>154</v>
      </c>
      <c r="AU523" s="18" t="s">
        <v>81</v>
      </c>
    </row>
    <row r="524" s="2" customFormat="1">
      <c r="A524" s="39"/>
      <c r="B524" s="40"/>
      <c r="C524" s="41"/>
      <c r="D524" s="226" t="s">
        <v>156</v>
      </c>
      <c r="E524" s="41"/>
      <c r="F524" s="231" t="s">
        <v>874</v>
      </c>
      <c r="G524" s="41"/>
      <c r="H524" s="41"/>
      <c r="I524" s="228"/>
      <c r="J524" s="41"/>
      <c r="K524" s="41"/>
      <c r="L524" s="45"/>
      <c r="M524" s="229"/>
      <c r="N524" s="230"/>
      <c r="O524" s="85"/>
      <c r="P524" s="85"/>
      <c r="Q524" s="85"/>
      <c r="R524" s="85"/>
      <c r="S524" s="85"/>
      <c r="T524" s="86"/>
      <c r="U524" s="39"/>
      <c r="V524" s="39"/>
      <c r="W524" s="39"/>
      <c r="X524" s="39"/>
      <c r="Y524" s="39"/>
      <c r="Z524" s="39"/>
      <c r="AA524" s="39"/>
      <c r="AB524" s="39"/>
      <c r="AC524" s="39"/>
      <c r="AD524" s="39"/>
      <c r="AE524" s="39"/>
      <c r="AT524" s="18" t="s">
        <v>156</v>
      </c>
      <c r="AU524" s="18" t="s">
        <v>81</v>
      </c>
    </row>
    <row r="525" s="13" customFormat="1">
      <c r="A525" s="13"/>
      <c r="B525" s="232"/>
      <c r="C525" s="233"/>
      <c r="D525" s="226" t="s">
        <v>158</v>
      </c>
      <c r="E525" s="234" t="s">
        <v>19</v>
      </c>
      <c r="F525" s="235" t="s">
        <v>875</v>
      </c>
      <c r="G525" s="233"/>
      <c r="H525" s="236">
        <v>1</v>
      </c>
      <c r="I525" s="237"/>
      <c r="J525" s="233"/>
      <c r="K525" s="233"/>
      <c r="L525" s="238"/>
      <c r="M525" s="239"/>
      <c r="N525" s="240"/>
      <c r="O525" s="240"/>
      <c r="P525" s="240"/>
      <c r="Q525" s="240"/>
      <c r="R525" s="240"/>
      <c r="S525" s="240"/>
      <c r="T525" s="241"/>
      <c r="U525" s="13"/>
      <c r="V525" s="13"/>
      <c r="W525" s="13"/>
      <c r="X525" s="13"/>
      <c r="Y525" s="13"/>
      <c r="Z525" s="13"/>
      <c r="AA525" s="13"/>
      <c r="AB525" s="13"/>
      <c r="AC525" s="13"/>
      <c r="AD525" s="13"/>
      <c r="AE525" s="13"/>
      <c r="AT525" s="242" t="s">
        <v>158</v>
      </c>
      <c r="AU525" s="242" t="s">
        <v>81</v>
      </c>
      <c r="AV525" s="13" t="s">
        <v>81</v>
      </c>
      <c r="AW525" s="13" t="s">
        <v>34</v>
      </c>
      <c r="AX525" s="13" t="s">
        <v>71</v>
      </c>
      <c r="AY525" s="242" t="s">
        <v>144</v>
      </c>
    </row>
    <row r="526" s="2" customFormat="1">
      <c r="A526" s="39"/>
      <c r="B526" s="40"/>
      <c r="C526" s="243" t="s">
        <v>876</v>
      </c>
      <c r="D526" s="243" t="s">
        <v>190</v>
      </c>
      <c r="E526" s="244" t="s">
        <v>877</v>
      </c>
      <c r="F526" s="245" t="s">
        <v>878</v>
      </c>
      <c r="G526" s="246" t="s">
        <v>193</v>
      </c>
      <c r="H526" s="247">
        <v>1</v>
      </c>
      <c r="I526" s="248"/>
      <c r="J526" s="249">
        <f>ROUND(I526*H526,2)</f>
        <v>0</v>
      </c>
      <c r="K526" s="245" t="s">
        <v>19</v>
      </c>
      <c r="L526" s="250"/>
      <c r="M526" s="251" t="s">
        <v>19</v>
      </c>
      <c r="N526" s="252" t="s">
        <v>42</v>
      </c>
      <c r="O526" s="85"/>
      <c r="P526" s="222">
        <f>O526*H526</f>
        <v>0</v>
      </c>
      <c r="Q526" s="222">
        <v>0.0060000000000000001</v>
      </c>
      <c r="R526" s="222">
        <f>Q526*H526</f>
        <v>0.0060000000000000001</v>
      </c>
      <c r="S526" s="222">
        <v>0</v>
      </c>
      <c r="T526" s="223">
        <f>S526*H526</f>
        <v>0</v>
      </c>
      <c r="U526" s="39"/>
      <c r="V526" s="39"/>
      <c r="W526" s="39"/>
      <c r="X526" s="39"/>
      <c r="Y526" s="39"/>
      <c r="Z526" s="39"/>
      <c r="AA526" s="39"/>
      <c r="AB526" s="39"/>
      <c r="AC526" s="39"/>
      <c r="AD526" s="39"/>
      <c r="AE526" s="39"/>
      <c r="AR526" s="224" t="s">
        <v>351</v>
      </c>
      <c r="AT526" s="224" t="s">
        <v>190</v>
      </c>
      <c r="AU526" s="224" t="s">
        <v>81</v>
      </c>
      <c r="AY526" s="18" t="s">
        <v>144</v>
      </c>
      <c r="BE526" s="225">
        <f>IF(N526="základní",J526,0)</f>
        <v>0</v>
      </c>
      <c r="BF526" s="225">
        <f>IF(N526="snížená",J526,0)</f>
        <v>0</v>
      </c>
      <c r="BG526" s="225">
        <f>IF(N526="zákl. přenesená",J526,0)</f>
        <v>0</v>
      </c>
      <c r="BH526" s="225">
        <f>IF(N526="sníž. přenesená",J526,0)</f>
        <v>0</v>
      </c>
      <c r="BI526" s="225">
        <f>IF(N526="nulová",J526,0)</f>
        <v>0</v>
      </c>
      <c r="BJ526" s="18" t="s">
        <v>79</v>
      </c>
      <c r="BK526" s="225">
        <f>ROUND(I526*H526,2)</f>
        <v>0</v>
      </c>
      <c r="BL526" s="18" t="s">
        <v>256</v>
      </c>
      <c r="BM526" s="224" t="s">
        <v>879</v>
      </c>
    </row>
    <row r="527" s="2" customFormat="1">
      <c r="A527" s="39"/>
      <c r="B527" s="40"/>
      <c r="C527" s="41"/>
      <c r="D527" s="226" t="s">
        <v>154</v>
      </c>
      <c r="E527" s="41"/>
      <c r="F527" s="227" t="s">
        <v>878</v>
      </c>
      <c r="G527" s="41"/>
      <c r="H527" s="41"/>
      <c r="I527" s="228"/>
      <c r="J527" s="41"/>
      <c r="K527" s="41"/>
      <c r="L527" s="45"/>
      <c r="M527" s="229"/>
      <c r="N527" s="230"/>
      <c r="O527" s="85"/>
      <c r="P527" s="85"/>
      <c r="Q527" s="85"/>
      <c r="R527" s="85"/>
      <c r="S527" s="85"/>
      <c r="T527" s="86"/>
      <c r="U527" s="39"/>
      <c r="V527" s="39"/>
      <c r="W527" s="39"/>
      <c r="X527" s="39"/>
      <c r="Y527" s="39"/>
      <c r="Z527" s="39"/>
      <c r="AA527" s="39"/>
      <c r="AB527" s="39"/>
      <c r="AC527" s="39"/>
      <c r="AD527" s="39"/>
      <c r="AE527" s="39"/>
      <c r="AT527" s="18" t="s">
        <v>154</v>
      </c>
      <c r="AU527" s="18" t="s">
        <v>81</v>
      </c>
    </row>
    <row r="528" s="14" customFormat="1">
      <c r="A528" s="14"/>
      <c r="B528" s="253"/>
      <c r="C528" s="254"/>
      <c r="D528" s="226" t="s">
        <v>158</v>
      </c>
      <c r="E528" s="255" t="s">
        <v>19</v>
      </c>
      <c r="F528" s="256" t="s">
        <v>880</v>
      </c>
      <c r="G528" s="254"/>
      <c r="H528" s="255" t="s">
        <v>19</v>
      </c>
      <c r="I528" s="257"/>
      <c r="J528" s="254"/>
      <c r="K528" s="254"/>
      <c r="L528" s="258"/>
      <c r="M528" s="259"/>
      <c r="N528" s="260"/>
      <c r="O528" s="260"/>
      <c r="P528" s="260"/>
      <c r="Q528" s="260"/>
      <c r="R528" s="260"/>
      <c r="S528" s="260"/>
      <c r="T528" s="261"/>
      <c r="U528" s="14"/>
      <c r="V528" s="14"/>
      <c r="W528" s="14"/>
      <c r="X528" s="14"/>
      <c r="Y528" s="14"/>
      <c r="Z528" s="14"/>
      <c r="AA528" s="14"/>
      <c r="AB528" s="14"/>
      <c r="AC528" s="14"/>
      <c r="AD528" s="14"/>
      <c r="AE528" s="14"/>
      <c r="AT528" s="262" t="s">
        <v>158</v>
      </c>
      <c r="AU528" s="262" t="s">
        <v>81</v>
      </c>
      <c r="AV528" s="14" t="s">
        <v>79</v>
      </c>
      <c r="AW528" s="14" t="s">
        <v>34</v>
      </c>
      <c r="AX528" s="14" t="s">
        <v>71</v>
      </c>
      <c r="AY528" s="262" t="s">
        <v>144</v>
      </c>
    </row>
    <row r="529" s="13" customFormat="1">
      <c r="A529" s="13"/>
      <c r="B529" s="232"/>
      <c r="C529" s="233"/>
      <c r="D529" s="226" t="s">
        <v>158</v>
      </c>
      <c r="E529" s="234" t="s">
        <v>19</v>
      </c>
      <c r="F529" s="235" t="s">
        <v>79</v>
      </c>
      <c r="G529" s="233"/>
      <c r="H529" s="236">
        <v>1</v>
      </c>
      <c r="I529" s="237"/>
      <c r="J529" s="233"/>
      <c r="K529" s="233"/>
      <c r="L529" s="238"/>
      <c r="M529" s="239"/>
      <c r="N529" s="240"/>
      <c r="O529" s="240"/>
      <c r="P529" s="240"/>
      <c r="Q529" s="240"/>
      <c r="R529" s="240"/>
      <c r="S529" s="240"/>
      <c r="T529" s="241"/>
      <c r="U529" s="13"/>
      <c r="V529" s="13"/>
      <c r="W529" s="13"/>
      <c r="X529" s="13"/>
      <c r="Y529" s="13"/>
      <c r="Z529" s="13"/>
      <c r="AA529" s="13"/>
      <c r="AB529" s="13"/>
      <c r="AC529" s="13"/>
      <c r="AD529" s="13"/>
      <c r="AE529" s="13"/>
      <c r="AT529" s="242" t="s">
        <v>158</v>
      </c>
      <c r="AU529" s="242" t="s">
        <v>81</v>
      </c>
      <c r="AV529" s="13" t="s">
        <v>81</v>
      </c>
      <c r="AW529" s="13" t="s">
        <v>34</v>
      </c>
      <c r="AX529" s="13" t="s">
        <v>71</v>
      </c>
      <c r="AY529" s="242" t="s">
        <v>144</v>
      </c>
    </row>
    <row r="530" s="15" customFormat="1">
      <c r="A530" s="15"/>
      <c r="B530" s="263"/>
      <c r="C530" s="264"/>
      <c r="D530" s="226" t="s">
        <v>158</v>
      </c>
      <c r="E530" s="265" t="s">
        <v>19</v>
      </c>
      <c r="F530" s="266" t="s">
        <v>774</v>
      </c>
      <c r="G530" s="264"/>
      <c r="H530" s="267">
        <v>1</v>
      </c>
      <c r="I530" s="268"/>
      <c r="J530" s="264"/>
      <c r="K530" s="264"/>
      <c r="L530" s="269"/>
      <c r="M530" s="270"/>
      <c r="N530" s="271"/>
      <c r="O530" s="271"/>
      <c r="P530" s="271"/>
      <c r="Q530" s="271"/>
      <c r="R530" s="271"/>
      <c r="S530" s="271"/>
      <c r="T530" s="272"/>
      <c r="U530" s="15"/>
      <c r="V530" s="15"/>
      <c r="W530" s="15"/>
      <c r="X530" s="15"/>
      <c r="Y530" s="15"/>
      <c r="Z530" s="15"/>
      <c r="AA530" s="15"/>
      <c r="AB530" s="15"/>
      <c r="AC530" s="15"/>
      <c r="AD530" s="15"/>
      <c r="AE530" s="15"/>
      <c r="AT530" s="273" t="s">
        <v>158</v>
      </c>
      <c r="AU530" s="273" t="s">
        <v>81</v>
      </c>
      <c r="AV530" s="15" t="s">
        <v>152</v>
      </c>
      <c r="AW530" s="15" t="s">
        <v>34</v>
      </c>
      <c r="AX530" s="15" t="s">
        <v>79</v>
      </c>
      <c r="AY530" s="273" t="s">
        <v>144</v>
      </c>
    </row>
    <row r="531" s="2" customFormat="1" ht="21.75" customHeight="1">
      <c r="A531" s="39"/>
      <c r="B531" s="40"/>
      <c r="C531" s="243" t="s">
        <v>881</v>
      </c>
      <c r="D531" s="243" t="s">
        <v>190</v>
      </c>
      <c r="E531" s="244" t="s">
        <v>882</v>
      </c>
      <c r="F531" s="245" t="s">
        <v>883</v>
      </c>
      <c r="G531" s="246" t="s">
        <v>305</v>
      </c>
      <c r="H531" s="247">
        <v>1.2</v>
      </c>
      <c r="I531" s="248"/>
      <c r="J531" s="249">
        <f>ROUND(I531*H531,2)</f>
        <v>0</v>
      </c>
      <c r="K531" s="245" t="s">
        <v>151</v>
      </c>
      <c r="L531" s="250"/>
      <c r="M531" s="251" t="s">
        <v>19</v>
      </c>
      <c r="N531" s="252" t="s">
        <v>42</v>
      </c>
      <c r="O531" s="85"/>
      <c r="P531" s="222">
        <f>O531*H531</f>
        <v>0</v>
      </c>
      <c r="Q531" s="222">
        <v>0.0073800000000000003</v>
      </c>
      <c r="R531" s="222">
        <f>Q531*H531</f>
        <v>0.0088559999999999993</v>
      </c>
      <c r="S531" s="222">
        <v>0</v>
      </c>
      <c r="T531" s="223">
        <f>S531*H531</f>
        <v>0</v>
      </c>
      <c r="U531" s="39"/>
      <c r="V531" s="39"/>
      <c r="W531" s="39"/>
      <c r="X531" s="39"/>
      <c r="Y531" s="39"/>
      <c r="Z531" s="39"/>
      <c r="AA531" s="39"/>
      <c r="AB531" s="39"/>
      <c r="AC531" s="39"/>
      <c r="AD531" s="39"/>
      <c r="AE531" s="39"/>
      <c r="AR531" s="224" t="s">
        <v>351</v>
      </c>
      <c r="AT531" s="224" t="s">
        <v>190</v>
      </c>
      <c r="AU531" s="224" t="s">
        <v>81</v>
      </c>
      <c r="AY531" s="18" t="s">
        <v>144</v>
      </c>
      <c r="BE531" s="225">
        <f>IF(N531="základní",J531,0)</f>
        <v>0</v>
      </c>
      <c r="BF531" s="225">
        <f>IF(N531="snížená",J531,0)</f>
        <v>0</v>
      </c>
      <c r="BG531" s="225">
        <f>IF(N531="zákl. přenesená",J531,0)</f>
        <v>0</v>
      </c>
      <c r="BH531" s="225">
        <f>IF(N531="sníž. přenesená",J531,0)</f>
        <v>0</v>
      </c>
      <c r="BI531" s="225">
        <f>IF(N531="nulová",J531,0)</f>
        <v>0</v>
      </c>
      <c r="BJ531" s="18" t="s">
        <v>79</v>
      </c>
      <c r="BK531" s="225">
        <f>ROUND(I531*H531,2)</f>
        <v>0</v>
      </c>
      <c r="BL531" s="18" t="s">
        <v>256</v>
      </c>
      <c r="BM531" s="224" t="s">
        <v>884</v>
      </c>
    </row>
    <row r="532" s="2" customFormat="1">
      <c r="A532" s="39"/>
      <c r="B532" s="40"/>
      <c r="C532" s="41"/>
      <c r="D532" s="226" t="s">
        <v>154</v>
      </c>
      <c r="E532" s="41"/>
      <c r="F532" s="227" t="s">
        <v>883</v>
      </c>
      <c r="G532" s="41"/>
      <c r="H532" s="41"/>
      <c r="I532" s="228"/>
      <c r="J532" s="41"/>
      <c r="K532" s="41"/>
      <c r="L532" s="45"/>
      <c r="M532" s="229"/>
      <c r="N532" s="230"/>
      <c r="O532" s="85"/>
      <c r="P532" s="85"/>
      <c r="Q532" s="85"/>
      <c r="R532" s="85"/>
      <c r="S532" s="85"/>
      <c r="T532" s="86"/>
      <c r="U532" s="39"/>
      <c r="V532" s="39"/>
      <c r="W532" s="39"/>
      <c r="X532" s="39"/>
      <c r="Y532" s="39"/>
      <c r="Z532" s="39"/>
      <c r="AA532" s="39"/>
      <c r="AB532" s="39"/>
      <c r="AC532" s="39"/>
      <c r="AD532" s="39"/>
      <c r="AE532" s="39"/>
      <c r="AT532" s="18" t="s">
        <v>154</v>
      </c>
      <c r="AU532" s="18" t="s">
        <v>81</v>
      </c>
    </row>
    <row r="533" s="14" customFormat="1">
      <c r="A533" s="14"/>
      <c r="B533" s="253"/>
      <c r="C533" s="254"/>
      <c r="D533" s="226" t="s">
        <v>158</v>
      </c>
      <c r="E533" s="255" t="s">
        <v>19</v>
      </c>
      <c r="F533" s="256" t="s">
        <v>885</v>
      </c>
      <c r="G533" s="254"/>
      <c r="H533" s="255" t="s">
        <v>19</v>
      </c>
      <c r="I533" s="257"/>
      <c r="J533" s="254"/>
      <c r="K533" s="254"/>
      <c r="L533" s="258"/>
      <c r="M533" s="259"/>
      <c r="N533" s="260"/>
      <c r="O533" s="260"/>
      <c r="P533" s="260"/>
      <c r="Q533" s="260"/>
      <c r="R533" s="260"/>
      <c r="S533" s="260"/>
      <c r="T533" s="261"/>
      <c r="U533" s="14"/>
      <c r="V533" s="14"/>
      <c r="W533" s="14"/>
      <c r="X533" s="14"/>
      <c r="Y533" s="14"/>
      <c r="Z533" s="14"/>
      <c r="AA533" s="14"/>
      <c r="AB533" s="14"/>
      <c r="AC533" s="14"/>
      <c r="AD533" s="14"/>
      <c r="AE533" s="14"/>
      <c r="AT533" s="262" t="s">
        <v>158</v>
      </c>
      <c r="AU533" s="262" t="s">
        <v>81</v>
      </c>
      <c r="AV533" s="14" t="s">
        <v>79</v>
      </c>
      <c r="AW533" s="14" t="s">
        <v>34</v>
      </c>
      <c r="AX533" s="14" t="s">
        <v>71</v>
      </c>
      <c r="AY533" s="262" t="s">
        <v>144</v>
      </c>
    </row>
    <row r="534" s="13" customFormat="1">
      <c r="A534" s="13"/>
      <c r="B534" s="232"/>
      <c r="C534" s="233"/>
      <c r="D534" s="226" t="s">
        <v>158</v>
      </c>
      <c r="E534" s="234" t="s">
        <v>19</v>
      </c>
      <c r="F534" s="235" t="s">
        <v>886</v>
      </c>
      <c r="G534" s="233"/>
      <c r="H534" s="236">
        <v>1.2</v>
      </c>
      <c r="I534" s="237"/>
      <c r="J534" s="233"/>
      <c r="K534" s="233"/>
      <c r="L534" s="238"/>
      <c r="M534" s="239"/>
      <c r="N534" s="240"/>
      <c r="O534" s="240"/>
      <c r="P534" s="240"/>
      <c r="Q534" s="240"/>
      <c r="R534" s="240"/>
      <c r="S534" s="240"/>
      <c r="T534" s="241"/>
      <c r="U534" s="13"/>
      <c r="V534" s="13"/>
      <c r="W534" s="13"/>
      <c r="X534" s="13"/>
      <c r="Y534" s="13"/>
      <c r="Z534" s="13"/>
      <c r="AA534" s="13"/>
      <c r="AB534" s="13"/>
      <c r="AC534" s="13"/>
      <c r="AD534" s="13"/>
      <c r="AE534" s="13"/>
      <c r="AT534" s="242" t="s">
        <v>158</v>
      </c>
      <c r="AU534" s="242" t="s">
        <v>81</v>
      </c>
      <c r="AV534" s="13" t="s">
        <v>81</v>
      </c>
      <c r="AW534" s="13" t="s">
        <v>34</v>
      </c>
      <c r="AX534" s="13" t="s">
        <v>71</v>
      </c>
      <c r="AY534" s="242" t="s">
        <v>144</v>
      </c>
    </row>
    <row r="535" s="15" customFormat="1">
      <c r="A535" s="15"/>
      <c r="B535" s="263"/>
      <c r="C535" s="264"/>
      <c r="D535" s="226" t="s">
        <v>158</v>
      </c>
      <c r="E535" s="265" t="s">
        <v>19</v>
      </c>
      <c r="F535" s="266" t="s">
        <v>774</v>
      </c>
      <c r="G535" s="264"/>
      <c r="H535" s="267">
        <v>1.2</v>
      </c>
      <c r="I535" s="268"/>
      <c r="J535" s="264"/>
      <c r="K535" s="264"/>
      <c r="L535" s="269"/>
      <c r="M535" s="270"/>
      <c r="N535" s="271"/>
      <c r="O535" s="271"/>
      <c r="P535" s="271"/>
      <c r="Q535" s="271"/>
      <c r="R535" s="271"/>
      <c r="S535" s="271"/>
      <c r="T535" s="272"/>
      <c r="U535" s="15"/>
      <c r="V535" s="15"/>
      <c r="W535" s="15"/>
      <c r="X535" s="15"/>
      <c r="Y535" s="15"/>
      <c r="Z535" s="15"/>
      <c r="AA535" s="15"/>
      <c r="AB535" s="15"/>
      <c r="AC535" s="15"/>
      <c r="AD535" s="15"/>
      <c r="AE535" s="15"/>
      <c r="AT535" s="273" t="s">
        <v>158</v>
      </c>
      <c r="AU535" s="273" t="s">
        <v>81</v>
      </c>
      <c r="AV535" s="15" t="s">
        <v>152</v>
      </c>
      <c r="AW535" s="15" t="s">
        <v>34</v>
      </c>
      <c r="AX535" s="15" t="s">
        <v>79</v>
      </c>
      <c r="AY535" s="273" t="s">
        <v>144</v>
      </c>
    </row>
    <row r="536" s="2" customFormat="1">
      <c r="A536" s="39"/>
      <c r="B536" s="40"/>
      <c r="C536" s="213" t="s">
        <v>887</v>
      </c>
      <c r="D536" s="213" t="s">
        <v>147</v>
      </c>
      <c r="E536" s="214" t="s">
        <v>888</v>
      </c>
      <c r="F536" s="215" t="s">
        <v>889</v>
      </c>
      <c r="G536" s="216" t="s">
        <v>346</v>
      </c>
      <c r="H536" s="217">
        <v>0.014999999999999999</v>
      </c>
      <c r="I536" s="218"/>
      <c r="J536" s="219">
        <f>ROUND(I536*H536,2)</f>
        <v>0</v>
      </c>
      <c r="K536" s="215" t="s">
        <v>151</v>
      </c>
      <c r="L536" s="45"/>
      <c r="M536" s="220" t="s">
        <v>19</v>
      </c>
      <c r="N536" s="221" t="s">
        <v>42</v>
      </c>
      <c r="O536" s="85"/>
      <c r="P536" s="222">
        <f>O536*H536</f>
        <v>0</v>
      </c>
      <c r="Q536" s="222">
        <v>0</v>
      </c>
      <c r="R536" s="222">
        <f>Q536*H536</f>
        <v>0</v>
      </c>
      <c r="S536" s="222">
        <v>0</v>
      </c>
      <c r="T536" s="223">
        <f>S536*H536</f>
        <v>0</v>
      </c>
      <c r="U536" s="39"/>
      <c r="V536" s="39"/>
      <c r="W536" s="39"/>
      <c r="X536" s="39"/>
      <c r="Y536" s="39"/>
      <c r="Z536" s="39"/>
      <c r="AA536" s="39"/>
      <c r="AB536" s="39"/>
      <c r="AC536" s="39"/>
      <c r="AD536" s="39"/>
      <c r="AE536" s="39"/>
      <c r="AR536" s="224" t="s">
        <v>256</v>
      </c>
      <c r="AT536" s="224" t="s">
        <v>147</v>
      </c>
      <c r="AU536" s="224" t="s">
        <v>81</v>
      </c>
      <c r="AY536" s="18" t="s">
        <v>144</v>
      </c>
      <c r="BE536" s="225">
        <f>IF(N536="základní",J536,0)</f>
        <v>0</v>
      </c>
      <c r="BF536" s="225">
        <f>IF(N536="snížená",J536,0)</f>
        <v>0</v>
      </c>
      <c r="BG536" s="225">
        <f>IF(N536="zákl. přenesená",J536,0)</f>
        <v>0</v>
      </c>
      <c r="BH536" s="225">
        <f>IF(N536="sníž. přenesená",J536,0)</f>
        <v>0</v>
      </c>
      <c r="BI536" s="225">
        <f>IF(N536="nulová",J536,0)</f>
        <v>0</v>
      </c>
      <c r="BJ536" s="18" t="s">
        <v>79</v>
      </c>
      <c r="BK536" s="225">
        <f>ROUND(I536*H536,2)</f>
        <v>0</v>
      </c>
      <c r="BL536" s="18" t="s">
        <v>256</v>
      </c>
      <c r="BM536" s="224" t="s">
        <v>890</v>
      </c>
    </row>
    <row r="537" s="2" customFormat="1">
      <c r="A537" s="39"/>
      <c r="B537" s="40"/>
      <c r="C537" s="41"/>
      <c r="D537" s="226" t="s">
        <v>154</v>
      </c>
      <c r="E537" s="41"/>
      <c r="F537" s="227" t="s">
        <v>891</v>
      </c>
      <c r="G537" s="41"/>
      <c r="H537" s="41"/>
      <c r="I537" s="228"/>
      <c r="J537" s="41"/>
      <c r="K537" s="41"/>
      <c r="L537" s="45"/>
      <c r="M537" s="229"/>
      <c r="N537" s="230"/>
      <c r="O537" s="85"/>
      <c r="P537" s="85"/>
      <c r="Q537" s="85"/>
      <c r="R537" s="85"/>
      <c r="S537" s="85"/>
      <c r="T537" s="86"/>
      <c r="U537" s="39"/>
      <c r="V537" s="39"/>
      <c r="W537" s="39"/>
      <c r="X537" s="39"/>
      <c r="Y537" s="39"/>
      <c r="Z537" s="39"/>
      <c r="AA537" s="39"/>
      <c r="AB537" s="39"/>
      <c r="AC537" s="39"/>
      <c r="AD537" s="39"/>
      <c r="AE537" s="39"/>
      <c r="AT537" s="18" t="s">
        <v>154</v>
      </c>
      <c r="AU537" s="18" t="s">
        <v>81</v>
      </c>
    </row>
    <row r="538" s="2" customFormat="1">
      <c r="A538" s="39"/>
      <c r="B538" s="40"/>
      <c r="C538" s="41"/>
      <c r="D538" s="226" t="s">
        <v>156</v>
      </c>
      <c r="E538" s="41"/>
      <c r="F538" s="231" t="s">
        <v>892</v>
      </c>
      <c r="G538" s="41"/>
      <c r="H538" s="41"/>
      <c r="I538" s="228"/>
      <c r="J538" s="41"/>
      <c r="K538" s="41"/>
      <c r="L538" s="45"/>
      <c r="M538" s="229"/>
      <c r="N538" s="230"/>
      <c r="O538" s="85"/>
      <c r="P538" s="85"/>
      <c r="Q538" s="85"/>
      <c r="R538" s="85"/>
      <c r="S538" s="85"/>
      <c r="T538" s="86"/>
      <c r="U538" s="39"/>
      <c r="V538" s="39"/>
      <c r="W538" s="39"/>
      <c r="X538" s="39"/>
      <c r="Y538" s="39"/>
      <c r="Z538" s="39"/>
      <c r="AA538" s="39"/>
      <c r="AB538" s="39"/>
      <c r="AC538" s="39"/>
      <c r="AD538" s="39"/>
      <c r="AE538" s="39"/>
      <c r="AT538" s="18" t="s">
        <v>156</v>
      </c>
      <c r="AU538" s="18" t="s">
        <v>81</v>
      </c>
    </row>
    <row r="539" s="12" customFormat="1" ht="22.8" customHeight="1">
      <c r="A539" s="12"/>
      <c r="B539" s="197"/>
      <c r="C539" s="198"/>
      <c r="D539" s="199" t="s">
        <v>70</v>
      </c>
      <c r="E539" s="211" t="s">
        <v>893</v>
      </c>
      <c r="F539" s="211" t="s">
        <v>894</v>
      </c>
      <c r="G539" s="198"/>
      <c r="H539" s="198"/>
      <c r="I539" s="201"/>
      <c r="J539" s="212">
        <f>BK539</f>
        <v>0</v>
      </c>
      <c r="K539" s="198"/>
      <c r="L539" s="203"/>
      <c r="M539" s="204"/>
      <c r="N539" s="205"/>
      <c r="O539" s="205"/>
      <c r="P539" s="206">
        <f>SUM(P540:P562)</f>
        <v>0</v>
      </c>
      <c r="Q539" s="205"/>
      <c r="R539" s="206">
        <f>SUM(R540:R562)</f>
        <v>0.067672420000000011</v>
      </c>
      <c r="S539" s="205"/>
      <c r="T539" s="207">
        <f>SUM(T540:T562)</f>
        <v>0</v>
      </c>
      <c r="U539" s="12"/>
      <c r="V539" s="12"/>
      <c r="W539" s="12"/>
      <c r="X539" s="12"/>
      <c r="Y539" s="12"/>
      <c r="Z539" s="12"/>
      <c r="AA539" s="12"/>
      <c r="AB539" s="12"/>
      <c r="AC539" s="12"/>
      <c r="AD539" s="12"/>
      <c r="AE539" s="12"/>
      <c r="AR539" s="208" t="s">
        <v>81</v>
      </c>
      <c r="AT539" s="209" t="s">
        <v>70</v>
      </c>
      <c r="AU539" s="209" t="s">
        <v>79</v>
      </c>
      <c r="AY539" s="208" t="s">
        <v>144</v>
      </c>
      <c r="BK539" s="210">
        <f>SUM(BK540:BK562)</f>
        <v>0</v>
      </c>
    </row>
    <row r="540" s="2" customFormat="1">
      <c r="A540" s="39"/>
      <c r="B540" s="40"/>
      <c r="C540" s="213" t="s">
        <v>895</v>
      </c>
      <c r="D540" s="213" t="s">
        <v>147</v>
      </c>
      <c r="E540" s="214" t="s">
        <v>896</v>
      </c>
      <c r="F540" s="215" t="s">
        <v>897</v>
      </c>
      <c r="G540" s="216" t="s">
        <v>150</v>
      </c>
      <c r="H540" s="217">
        <v>161.00700000000001</v>
      </c>
      <c r="I540" s="218"/>
      <c r="J540" s="219">
        <f>ROUND(I540*H540,2)</f>
        <v>0</v>
      </c>
      <c r="K540" s="215" t="s">
        <v>151</v>
      </c>
      <c r="L540" s="45"/>
      <c r="M540" s="220" t="s">
        <v>19</v>
      </c>
      <c r="N540" s="221" t="s">
        <v>42</v>
      </c>
      <c r="O540" s="85"/>
      <c r="P540" s="222">
        <f>O540*H540</f>
        <v>0</v>
      </c>
      <c r="Q540" s="222">
        <v>0.00029</v>
      </c>
      <c r="R540" s="222">
        <f>Q540*H540</f>
        <v>0.046692030000000002</v>
      </c>
      <c r="S540" s="222">
        <v>0</v>
      </c>
      <c r="T540" s="223">
        <f>S540*H540</f>
        <v>0</v>
      </c>
      <c r="U540" s="39"/>
      <c r="V540" s="39"/>
      <c r="W540" s="39"/>
      <c r="X540" s="39"/>
      <c r="Y540" s="39"/>
      <c r="Z540" s="39"/>
      <c r="AA540" s="39"/>
      <c r="AB540" s="39"/>
      <c r="AC540" s="39"/>
      <c r="AD540" s="39"/>
      <c r="AE540" s="39"/>
      <c r="AR540" s="224" t="s">
        <v>256</v>
      </c>
      <c r="AT540" s="224" t="s">
        <v>147</v>
      </c>
      <c r="AU540" s="224" t="s">
        <v>81</v>
      </c>
      <c r="AY540" s="18" t="s">
        <v>144</v>
      </c>
      <c r="BE540" s="225">
        <f>IF(N540="základní",J540,0)</f>
        <v>0</v>
      </c>
      <c r="BF540" s="225">
        <f>IF(N540="snížená",J540,0)</f>
        <v>0</v>
      </c>
      <c r="BG540" s="225">
        <f>IF(N540="zákl. přenesená",J540,0)</f>
        <v>0</v>
      </c>
      <c r="BH540" s="225">
        <f>IF(N540="sníž. přenesená",J540,0)</f>
        <v>0</v>
      </c>
      <c r="BI540" s="225">
        <f>IF(N540="nulová",J540,0)</f>
        <v>0</v>
      </c>
      <c r="BJ540" s="18" t="s">
        <v>79</v>
      </c>
      <c r="BK540" s="225">
        <f>ROUND(I540*H540,2)</f>
        <v>0</v>
      </c>
      <c r="BL540" s="18" t="s">
        <v>256</v>
      </c>
      <c r="BM540" s="224" t="s">
        <v>898</v>
      </c>
    </row>
    <row r="541" s="2" customFormat="1">
      <c r="A541" s="39"/>
      <c r="B541" s="40"/>
      <c r="C541" s="41"/>
      <c r="D541" s="226" t="s">
        <v>154</v>
      </c>
      <c r="E541" s="41"/>
      <c r="F541" s="227" t="s">
        <v>899</v>
      </c>
      <c r="G541" s="41"/>
      <c r="H541" s="41"/>
      <c r="I541" s="228"/>
      <c r="J541" s="41"/>
      <c r="K541" s="41"/>
      <c r="L541" s="45"/>
      <c r="M541" s="229"/>
      <c r="N541" s="230"/>
      <c r="O541" s="85"/>
      <c r="P541" s="85"/>
      <c r="Q541" s="85"/>
      <c r="R541" s="85"/>
      <c r="S541" s="85"/>
      <c r="T541" s="86"/>
      <c r="U541" s="39"/>
      <c r="V541" s="39"/>
      <c r="W541" s="39"/>
      <c r="X541" s="39"/>
      <c r="Y541" s="39"/>
      <c r="Z541" s="39"/>
      <c r="AA541" s="39"/>
      <c r="AB541" s="39"/>
      <c r="AC541" s="39"/>
      <c r="AD541" s="39"/>
      <c r="AE541" s="39"/>
      <c r="AT541" s="18" t="s">
        <v>154</v>
      </c>
      <c r="AU541" s="18" t="s">
        <v>81</v>
      </c>
    </row>
    <row r="542" s="14" customFormat="1">
      <c r="A542" s="14"/>
      <c r="B542" s="253"/>
      <c r="C542" s="254"/>
      <c r="D542" s="226" t="s">
        <v>158</v>
      </c>
      <c r="E542" s="255" t="s">
        <v>19</v>
      </c>
      <c r="F542" s="256" t="s">
        <v>900</v>
      </c>
      <c r="G542" s="254"/>
      <c r="H542" s="255" t="s">
        <v>19</v>
      </c>
      <c r="I542" s="257"/>
      <c r="J542" s="254"/>
      <c r="K542" s="254"/>
      <c r="L542" s="258"/>
      <c r="M542" s="259"/>
      <c r="N542" s="260"/>
      <c r="O542" s="260"/>
      <c r="P542" s="260"/>
      <c r="Q542" s="260"/>
      <c r="R542" s="260"/>
      <c r="S542" s="260"/>
      <c r="T542" s="261"/>
      <c r="U542" s="14"/>
      <c r="V542" s="14"/>
      <c r="W542" s="14"/>
      <c r="X542" s="14"/>
      <c r="Y542" s="14"/>
      <c r="Z542" s="14"/>
      <c r="AA542" s="14"/>
      <c r="AB542" s="14"/>
      <c r="AC542" s="14"/>
      <c r="AD542" s="14"/>
      <c r="AE542" s="14"/>
      <c r="AT542" s="262" t="s">
        <v>158</v>
      </c>
      <c r="AU542" s="262" t="s">
        <v>81</v>
      </c>
      <c r="AV542" s="14" t="s">
        <v>79</v>
      </c>
      <c r="AW542" s="14" t="s">
        <v>34</v>
      </c>
      <c r="AX542" s="14" t="s">
        <v>71</v>
      </c>
      <c r="AY542" s="262" t="s">
        <v>144</v>
      </c>
    </row>
    <row r="543" s="14" customFormat="1">
      <c r="A543" s="14"/>
      <c r="B543" s="253"/>
      <c r="C543" s="254"/>
      <c r="D543" s="226" t="s">
        <v>158</v>
      </c>
      <c r="E543" s="255" t="s">
        <v>19</v>
      </c>
      <c r="F543" s="256" t="s">
        <v>901</v>
      </c>
      <c r="G543" s="254"/>
      <c r="H543" s="255" t="s">
        <v>19</v>
      </c>
      <c r="I543" s="257"/>
      <c r="J543" s="254"/>
      <c r="K543" s="254"/>
      <c r="L543" s="258"/>
      <c r="M543" s="259"/>
      <c r="N543" s="260"/>
      <c r="O543" s="260"/>
      <c r="P543" s="260"/>
      <c r="Q543" s="260"/>
      <c r="R543" s="260"/>
      <c r="S543" s="260"/>
      <c r="T543" s="261"/>
      <c r="U543" s="14"/>
      <c r="V543" s="14"/>
      <c r="W543" s="14"/>
      <c r="X543" s="14"/>
      <c r="Y543" s="14"/>
      <c r="Z543" s="14"/>
      <c r="AA543" s="14"/>
      <c r="AB543" s="14"/>
      <c r="AC543" s="14"/>
      <c r="AD543" s="14"/>
      <c r="AE543" s="14"/>
      <c r="AT543" s="262" t="s">
        <v>158</v>
      </c>
      <c r="AU543" s="262" t="s">
        <v>81</v>
      </c>
      <c r="AV543" s="14" t="s">
        <v>79</v>
      </c>
      <c r="AW543" s="14" t="s">
        <v>34</v>
      </c>
      <c r="AX543" s="14" t="s">
        <v>71</v>
      </c>
      <c r="AY543" s="262" t="s">
        <v>144</v>
      </c>
    </row>
    <row r="544" s="13" customFormat="1">
      <c r="A544" s="13"/>
      <c r="B544" s="232"/>
      <c r="C544" s="233"/>
      <c r="D544" s="226" t="s">
        <v>158</v>
      </c>
      <c r="E544" s="234" t="s">
        <v>19</v>
      </c>
      <c r="F544" s="235" t="s">
        <v>902</v>
      </c>
      <c r="G544" s="233"/>
      <c r="H544" s="236">
        <v>161.00732217573221</v>
      </c>
      <c r="I544" s="237"/>
      <c r="J544" s="233"/>
      <c r="K544" s="233"/>
      <c r="L544" s="238"/>
      <c r="M544" s="239"/>
      <c r="N544" s="240"/>
      <c r="O544" s="240"/>
      <c r="P544" s="240"/>
      <c r="Q544" s="240"/>
      <c r="R544" s="240"/>
      <c r="S544" s="240"/>
      <c r="T544" s="241"/>
      <c r="U544" s="13"/>
      <c r="V544" s="13"/>
      <c r="W544" s="13"/>
      <c r="X544" s="13"/>
      <c r="Y544" s="13"/>
      <c r="Z544" s="13"/>
      <c r="AA544" s="13"/>
      <c r="AB544" s="13"/>
      <c r="AC544" s="13"/>
      <c r="AD544" s="13"/>
      <c r="AE544" s="13"/>
      <c r="AT544" s="242" t="s">
        <v>158</v>
      </c>
      <c r="AU544" s="242" t="s">
        <v>81</v>
      </c>
      <c r="AV544" s="13" t="s">
        <v>81</v>
      </c>
      <c r="AW544" s="13" t="s">
        <v>34</v>
      </c>
      <c r="AX544" s="13" t="s">
        <v>71</v>
      </c>
      <c r="AY544" s="242" t="s">
        <v>144</v>
      </c>
    </row>
    <row r="545" s="2" customFormat="1">
      <c r="A545" s="39"/>
      <c r="B545" s="40"/>
      <c r="C545" s="213" t="s">
        <v>903</v>
      </c>
      <c r="D545" s="213" t="s">
        <v>147</v>
      </c>
      <c r="E545" s="214" t="s">
        <v>904</v>
      </c>
      <c r="F545" s="215" t="s">
        <v>905</v>
      </c>
      <c r="G545" s="216" t="s">
        <v>150</v>
      </c>
      <c r="H545" s="217">
        <v>2.032</v>
      </c>
      <c r="I545" s="218"/>
      <c r="J545" s="219">
        <f>ROUND(I545*H545,2)</f>
        <v>0</v>
      </c>
      <c r="K545" s="215" t="s">
        <v>151</v>
      </c>
      <c r="L545" s="45"/>
      <c r="M545" s="220" t="s">
        <v>19</v>
      </c>
      <c r="N545" s="221" t="s">
        <v>42</v>
      </c>
      <c r="O545" s="85"/>
      <c r="P545" s="222">
        <f>O545*H545</f>
        <v>0</v>
      </c>
      <c r="Q545" s="222">
        <v>0.00013999999999999999</v>
      </c>
      <c r="R545" s="222">
        <f>Q545*H545</f>
        <v>0.00028447999999999999</v>
      </c>
      <c r="S545" s="222">
        <v>0</v>
      </c>
      <c r="T545" s="223">
        <f>S545*H545</f>
        <v>0</v>
      </c>
      <c r="U545" s="39"/>
      <c r="V545" s="39"/>
      <c r="W545" s="39"/>
      <c r="X545" s="39"/>
      <c r="Y545" s="39"/>
      <c r="Z545" s="39"/>
      <c r="AA545" s="39"/>
      <c r="AB545" s="39"/>
      <c r="AC545" s="39"/>
      <c r="AD545" s="39"/>
      <c r="AE545" s="39"/>
      <c r="AR545" s="224" t="s">
        <v>256</v>
      </c>
      <c r="AT545" s="224" t="s">
        <v>147</v>
      </c>
      <c r="AU545" s="224" t="s">
        <v>81</v>
      </c>
      <c r="AY545" s="18" t="s">
        <v>144</v>
      </c>
      <c r="BE545" s="225">
        <f>IF(N545="základní",J545,0)</f>
        <v>0</v>
      </c>
      <c r="BF545" s="225">
        <f>IF(N545="snížená",J545,0)</f>
        <v>0</v>
      </c>
      <c r="BG545" s="225">
        <f>IF(N545="zákl. přenesená",J545,0)</f>
        <v>0</v>
      </c>
      <c r="BH545" s="225">
        <f>IF(N545="sníž. přenesená",J545,0)</f>
        <v>0</v>
      </c>
      <c r="BI545" s="225">
        <f>IF(N545="nulová",J545,0)</f>
        <v>0</v>
      </c>
      <c r="BJ545" s="18" t="s">
        <v>79</v>
      </c>
      <c r="BK545" s="225">
        <f>ROUND(I545*H545,2)</f>
        <v>0</v>
      </c>
      <c r="BL545" s="18" t="s">
        <v>256</v>
      </c>
      <c r="BM545" s="224" t="s">
        <v>906</v>
      </c>
    </row>
    <row r="546" s="2" customFormat="1">
      <c r="A546" s="39"/>
      <c r="B546" s="40"/>
      <c r="C546" s="41"/>
      <c r="D546" s="226" t="s">
        <v>154</v>
      </c>
      <c r="E546" s="41"/>
      <c r="F546" s="227" t="s">
        <v>907</v>
      </c>
      <c r="G546" s="41"/>
      <c r="H546" s="41"/>
      <c r="I546" s="228"/>
      <c r="J546" s="41"/>
      <c r="K546" s="41"/>
      <c r="L546" s="45"/>
      <c r="M546" s="229"/>
      <c r="N546" s="230"/>
      <c r="O546" s="85"/>
      <c r="P546" s="85"/>
      <c r="Q546" s="85"/>
      <c r="R546" s="85"/>
      <c r="S546" s="85"/>
      <c r="T546" s="86"/>
      <c r="U546" s="39"/>
      <c r="V546" s="39"/>
      <c r="W546" s="39"/>
      <c r="X546" s="39"/>
      <c r="Y546" s="39"/>
      <c r="Z546" s="39"/>
      <c r="AA546" s="39"/>
      <c r="AB546" s="39"/>
      <c r="AC546" s="39"/>
      <c r="AD546" s="39"/>
      <c r="AE546" s="39"/>
      <c r="AT546" s="18" t="s">
        <v>154</v>
      </c>
      <c r="AU546" s="18" t="s">
        <v>81</v>
      </c>
    </row>
    <row r="547" s="2" customFormat="1">
      <c r="A547" s="39"/>
      <c r="B547" s="40"/>
      <c r="C547" s="213" t="s">
        <v>908</v>
      </c>
      <c r="D547" s="213" t="s">
        <v>147</v>
      </c>
      <c r="E547" s="214" t="s">
        <v>909</v>
      </c>
      <c r="F547" s="215" t="s">
        <v>910</v>
      </c>
      <c r="G547" s="216" t="s">
        <v>150</v>
      </c>
      <c r="H547" s="217">
        <v>2.032</v>
      </c>
      <c r="I547" s="218"/>
      <c r="J547" s="219">
        <f>ROUND(I547*H547,2)</f>
        <v>0</v>
      </c>
      <c r="K547" s="215" t="s">
        <v>151</v>
      </c>
      <c r="L547" s="45"/>
      <c r="M547" s="220" t="s">
        <v>19</v>
      </c>
      <c r="N547" s="221" t="s">
        <v>42</v>
      </c>
      <c r="O547" s="85"/>
      <c r="P547" s="222">
        <f>O547*H547</f>
        <v>0</v>
      </c>
      <c r="Q547" s="222">
        <v>0.00017000000000000001</v>
      </c>
      <c r="R547" s="222">
        <f>Q547*H547</f>
        <v>0.00034544000000000003</v>
      </c>
      <c r="S547" s="222">
        <v>0</v>
      </c>
      <c r="T547" s="223">
        <f>S547*H547</f>
        <v>0</v>
      </c>
      <c r="U547" s="39"/>
      <c r="V547" s="39"/>
      <c r="W547" s="39"/>
      <c r="X547" s="39"/>
      <c r="Y547" s="39"/>
      <c r="Z547" s="39"/>
      <c r="AA547" s="39"/>
      <c r="AB547" s="39"/>
      <c r="AC547" s="39"/>
      <c r="AD547" s="39"/>
      <c r="AE547" s="39"/>
      <c r="AR547" s="224" t="s">
        <v>256</v>
      </c>
      <c r="AT547" s="224" t="s">
        <v>147</v>
      </c>
      <c r="AU547" s="224" t="s">
        <v>81</v>
      </c>
      <c r="AY547" s="18" t="s">
        <v>144</v>
      </c>
      <c r="BE547" s="225">
        <f>IF(N547="základní",J547,0)</f>
        <v>0</v>
      </c>
      <c r="BF547" s="225">
        <f>IF(N547="snížená",J547,0)</f>
        <v>0</v>
      </c>
      <c r="BG547" s="225">
        <f>IF(N547="zákl. přenesená",J547,0)</f>
        <v>0</v>
      </c>
      <c r="BH547" s="225">
        <f>IF(N547="sníž. přenesená",J547,0)</f>
        <v>0</v>
      </c>
      <c r="BI547" s="225">
        <f>IF(N547="nulová",J547,0)</f>
        <v>0</v>
      </c>
      <c r="BJ547" s="18" t="s">
        <v>79</v>
      </c>
      <c r="BK547" s="225">
        <f>ROUND(I547*H547,2)</f>
        <v>0</v>
      </c>
      <c r="BL547" s="18" t="s">
        <v>256</v>
      </c>
      <c r="BM547" s="224" t="s">
        <v>911</v>
      </c>
    </row>
    <row r="548" s="2" customFormat="1">
      <c r="A548" s="39"/>
      <c r="B548" s="40"/>
      <c r="C548" s="41"/>
      <c r="D548" s="226" t="s">
        <v>154</v>
      </c>
      <c r="E548" s="41"/>
      <c r="F548" s="227" t="s">
        <v>912</v>
      </c>
      <c r="G548" s="41"/>
      <c r="H548" s="41"/>
      <c r="I548" s="228"/>
      <c r="J548" s="41"/>
      <c r="K548" s="41"/>
      <c r="L548" s="45"/>
      <c r="M548" s="229"/>
      <c r="N548" s="230"/>
      <c r="O548" s="85"/>
      <c r="P548" s="85"/>
      <c r="Q548" s="85"/>
      <c r="R548" s="85"/>
      <c r="S548" s="85"/>
      <c r="T548" s="86"/>
      <c r="U548" s="39"/>
      <c r="V548" s="39"/>
      <c r="W548" s="39"/>
      <c r="X548" s="39"/>
      <c r="Y548" s="39"/>
      <c r="Z548" s="39"/>
      <c r="AA548" s="39"/>
      <c r="AB548" s="39"/>
      <c r="AC548" s="39"/>
      <c r="AD548" s="39"/>
      <c r="AE548" s="39"/>
      <c r="AT548" s="18" t="s">
        <v>154</v>
      </c>
      <c r="AU548" s="18" t="s">
        <v>81</v>
      </c>
    </row>
    <row r="549" s="13" customFormat="1">
      <c r="A549" s="13"/>
      <c r="B549" s="232"/>
      <c r="C549" s="233"/>
      <c r="D549" s="226" t="s">
        <v>158</v>
      </c>
      <c r="E549" s="234" t="s">
        <v>19</v>
      </c>
      <c r="F549" s="235" t="s">
        <v>913</v>
      </c>
      <c r="G549" s="233"/>
      <c r="H549" s="236">
        <v>2.032</v>
      </c>
      <c r="I549" s="237"/>
      <c r="J549" s="233"/>
      <c r="K549" s="233"/>
      <c r="L549" s="238"/>
      <c r="M549" s="239"/>
      <c r="N549" s="240"/>
      <c r="O549" s="240"/>
      <c r="P549" s="240"/>
      <c r="Q549" s="240"/>
      <c r="R549" s="240"/>
      <c r="S549" s="240"/>
      <c r="T549" s="241"/>
      <c r="U549" s="13"/>
      <c r="V549" s="13"/>
      <c r="W549" s="13"/>
      <c r="X549" s="13"/>
      <c r="Y549" s="13"/>
      <c r="Z549" s="13"/>
      <c r="AA549" s="13"/>
      <c r="AB549" s="13"/>
      <c r="AC549" s="13"/>
      <c r="AD549" s="13"/>
      <c r="AE549" s="13"/>
      <c r="AT549" s="242" t="s">
        <v>158</v>
      </c>
      <c r="AU549" s="242" t="s">
        <v>81</v>
      </c>
      <c r="AV549" s="13" t="s">
        <v>81</v>
      </c>
      <c r="AW549" s="13" t="s">
        <v>34</v>
      </c>
      <c r="AX549" s="13" t="s">
        <v>71</v>
      </c>
      <c r="AY549" s="242" t="s">
        <v>144</v>
      </c>
    </row>
    <row r="550" s="2" customFormat="1">
      <c r="A550" s="39"/>
      <c r="B550" s="40"/>
      <c r="C550" s="213" t="s">
        <v>914</v>
      </c>
      <c r="D550" s="213" t="s">
        <v>147</v>
      </c>
      <c r="E550" s="214" t="s">
        <v>915</v>
      </c>
      <c r="F550" s="215" t="s">
        <v>916</v>
      </c>
      <c r="G550" s="216" t="s">
        <v>150</v>
      </c>
      <c r="H550" s="217">
        <v>2.032</v>
      </c>
      <c r="I550" s="218"/>
      <c r="J550" s="219">
        <f>ROUND(I550*H550,2)</f>
        <v>0</v>
      </c>
      <c r="K550" s="215" t="s">
        <v>151</v>
      </c>
      <c r="L550" s="45"/>
      <c r="M550" s="220" t="s">
        <v>19</v>
      </c>
      <c r="N550" s="221" t="s">
        <v>42</v>
      </c>
      <c r="O550" s="85"/>
      <c r="P550" s="222">
        <f>O550*H550</f>
        <v>0</v>
      </c>
      <c r="Q550" s="222">
        <v>0.00012</v>
      </c>
      <c r="R550" s="222">
        <f>Q550*H550</f>
        <v>0.00024384</v>
      </c>
      <c r="S550" s="222">
        <v>0</v>
      </c>
      <c r="T550" s="223">
        <f>S550*H550</f>
        <v>0</v>
      </c>
      <c r="U550" s="39"/>
      <c r="V550" s="39"/>
      <c r="W550" s="39"/>
      <c r="X550" s="39"/>
      <c r="Y550" s="39"/>
      <c r="Z550" s="39"/>
      <c r="AA550" s="39"/>
      <c r="AB550" s="39"/>
      <c r="AC550" s="39"/>
      <c r="AD550" s="39"/>
      <c r="AE550" s="39"/>
      <c r="AR550" s="224" t="s">
        <v>256</v>
      </c>
      <c r="AT550" s="224" t="s">
        <v>147</v>
      </c>
      <c r="AU550" s="224" t="s">
        <v>81</v>
      </c>
      <c r="AY550" s="18" t="s">
        <v>144</v>
      </c>
      <c r="BE550" s="225">
        <f>IF(N550="základní",J550,0)</f>
        <v>0</v>
      </c>
      <c r="BF550" s="225">
        <f>IF(N550="snížená",J550,0)</f>
        <v>0</v>
      </c>
      <c r="BG550" s="225">
        <f>IF(N550="zákl. přenesená",J550,0)</f>
        <v>0</v>
      </c>
      <c r="BH550" s="225">
        <f>IF(N550="sníž. přenesená",J550,0)</f>
        <v>0</v>
      </c>
      <c r="BI550" s="225">
        <f>IF(N550="nulová",J550,0)</f>
        <v>0</v>
      </c>
      <c r="BJ550" s="18" t="s">
        <v>79</v>
      </c>
      <c r="BK550" s="225">
        <f>ROUND(I550*H550,2)</f>
        <v>0</v>
      </c>
      <c r="BL550" s="18" t="s">
        <v>256</v>
      </c>
      <c r="BM550" s="224" t="s">
        <v>917</v>
      </c>
    </row>
    <row r="551" s="2" customFormat="1">
      <c r="A551" s="39"/>
      <c r="B551" s="40"/>
      <c r="C551" s="41"/>
      <c r="D551" s="226" t="s">
        <v>154</v>
      </c>
      <c r="E551" s="41"/>
      <c r="F551" s="227" t="s">
        <v>918</v>
      </c>
      <c r="G551" s="41"/>
      <c r="H551" s="41"/>
      <c r="I551" s="228"/>
      <c r="J551" s="41"/>
      <c r="K551" s="41"/>
      <c r="L551" s="45"/>
      <c r="M551" s="229"/>
      <c r="N551" s="230"/>
      <c r="O551" s="85"/>
      <c r="P551" s="85"/>
      <c r="Q551" s="85"/>
      <c r="R551" s="85"/>
      <c r="S551" s="85"/>
      <c r="T551" s="86"/>
      <c r="U551" s="39"/>
      <c r="V551" s="39"/>
      <c r="W551" s="39"/>
      <c r="X551" s="39"/>
      <c r="Y551" s="39"/>
      <c r="Z551" s="39"/>
      <c r="AA551" s="39"/>
      <c r="AB551" s="39"/>
      <c r="AC551" s="39"/>
      <c r="AD551" s="39"/>
      <c r="AE551" s="39"/>
      <c r="AT551" s="18" t="s">
        <v>154</v>
      </c>
      <c r="AU551" s="18" t="s">
        <v>81</v>
      </c>
    </row>
    <row r="552" s="2" customFormat="1">
      <c r="A552" s="39"/>
      <c r="B552" s="40"/>
      <c r="C552" s="213" t="s">
        <v>919</v>
      </c>
      <c r="D552" s="213" t="s">
        <v>147</v>
      </c>
      <c r="E552" s="214" t="s">
        <v>920</v>
      </c>
      <c r="F552" s="215" t="s">
        <v>921</v>
      </c>
      <c r="G552" s="216" t="s">
        <v>150</v>
      </c>
      <c r="H552" s="217">
        <v>4.0640000000000001</v>
      </c>
      <c r="I552" s="218"/>
      <c r="J552" s="219">
        <f>ROUND(I552*H552,2)</f>
        <v>0</v>
      </c>
      <c r="K552" s="215" t="s">
        <v>151</v>
      </c>
      <c r="L552" s="45"/>
      <c r="M552" s="220" t="s">
        <v>19</v>
      </c>
      <c r="N552" s="221" t="s">
        <v>42</v>
      </c>
      <c r="O552" s="85"/>
      <c r="P552" s="222">
        <f>O552*H552</f>
        <v>0</v>
      </c>
      <c r="Q552" s="222">
        <v>0.00012</v>
      </c>
      <c r="R552" s="222">
        <f>Q552*H552</f>
        <v>0.00048767999999999999</v>
      </c>
      <c r="S552" s="222">
        <v>0</v>
      </c>
      <c r="T552" s="223">
        <f>S552*H552</f>
        <v>0</v>
      </c>
      <c r="U552" s="39"/>
      <c r="V552" s="39"/>
      <c r="W552" s="39"/>
      <c r="X552" s="39"/>
      <c r="Y552" s="39"/>
      <c r="Z552" s="39"/>
      <c r="AA552" s="39"/>
      <c r="AB552" s="39"/>
      <c r="AC552" s="39"/>
      <c r="AD552" s="39"/>
      <c r="AE552" s="39"/>
      <c r="AR552" s="224" t="s">
        <v>256</v>
      </c>
      <c r="AT552" s="224" t="s">
        <v>147</v>
      </c>
      <c r="AU552" s="224" t="s">
        <v>81</v>
      </c>
      <c r="AY552" s="18" t="s">
        <v>144</v>
      </c>
      <c r="BE552" s="225">
        <f>IF(N552="základní",J552,0)</f>
        <v>0</v>
      </c>
      <c r="BF552" s="225">
        <f>IF(N552="snížená",J552,0)</f>
        <v>0</v>
      </c>
      <c r="BG552" s="225">
        <f>IF(N552="zákl. přenesená",J552,0)</f>
        <v>0</v>
      </c>
      <c r="BH552" s="225">
        <f>IF(N552="sníž. přenesená",J552,0)</f>
        <v>0</v>
      </c>
      <c r="BI552" s="225">
        <f>IF(N552="nulová",J552,0)</f>
        <v>0</v>
      </c>
      <c r="BJ552" s="18" t="s">
        <v>79</v>
      </c>
      <c r="BK552" s="225">
        <f>ROUND(I552*H552,2)</f>
        <v>0</v>
      </c>
      <c r="BL552" s="18" t="s">
        <v>256</v>
      </c>
      <c r="BM552" s="224" t="s">
        <v>922</v>
      </c>
    </row>
    <row r="553" s="2" customFormat="1">
      <c r="A553" s="39"/>
      <c r="B553" s="40"/>
      <c r="C553" s="41"/>
      <c r="D553" s="226" t="s">
        <v>154</v>
      </c>
      <c r="E553" s="41"/>
      <c r="F553" s="227" t="s">
        <v>923</v>
      </c>
      <c r="G553" s="41"/>
      <c r="H553" s="41"/>
      <c r="I553" s="228"/>
      <c r="J553" s="41"/>
      <c r="K553" s="41"/>
      <c r="L553" s="45"/>
      <c r="M553" s="229"/>
      <c r="N553" s="230"/>
      <c r="O553" s="85"/>
      <c r="P553" s="85"/>
      <c r="Q553" s="85"/>
      <c r="R553" s="85"/>
      <c r="S553" s="85"/>
      <c r="T553" s="86"/>
      <c r="U553" s="39"/>
      <c r="V553" s="39"/>
      <c r="W553" s="39"/>
      <c r="X553" s="39"/>
      <c r="Y553" s="39"/>
      <c r="Z553" s="39"/>
      <c r="AA553" s="39"/>
      <c r="AB553" s="39"/>
      <c r="AC553" s="39"/>
      <c r="AD553" s="39"/>
      <c r="AE553" s="39"/>
      <c r="AT553" s="18" t="s">
        <v>154</v>
      </c>
      <c r="AU553" s="18" t="s">
        <v>81</v>
      </c>
    </row>
    <row r="554" s="13" customFormat="1">
      <c r="A554" s="13"/>
      <c r="B554" s="232"/>
      <c r="C554" s="233"/>
      <c r="D554" s="226" t="s">
        <v>158</v>
      </c>
      <c r="E554" s="234" t="s">
        <v>19</v>
      </c>
      <c r="F554" s="235" t="s">
        <v>924</v>
      </c>
      <c r="G554" s="233"/>
      <c r="H554" s="236">
        <v>4.0640000000000001</v>
      </c>
      <c r="I554" s="237"/>
      <c r="J554" s="233"/>
      <c r="K554" s="233"/>
      <c r="L554" s="238"/>
      <c r="M554" s="239"/>
      <c r="N554" s="240"/>
      <c r="O554" s="240"/>
      <c r="P554" s="240"/>
      <c r="Q554" s="240"/>
      <c r="R554" s="240"/>
      <c r="S554" s="240"/>
      <c r="T554" s="241"/>
      <c r="U554" s="13"/>
      <c r="V554" s="13"/>
      <c r="W554" s="13"/>
      <c r="X554" s="13"/>
      <c r="Y554" s="13"/>
      <c r="Z554" s="13"/>
      <c r="AA554" s="13"/>
      <c r="AB554" s="13"/>
      <c r="AC554" s="13"/>
      <c r="AD554" s="13"/>
      <c r="AE554" s="13"/>
      <c r="AT554" s="242" t="s">
        <v>158</v>
      </c>
      <c r="AU554" s="242" t="s">
        <v>81</v>
      </c>
      <c r="AV554" s="13" t="s">
        <v>81</v>
      </c>
      <c r="AW554" s="13" t="s">
        <v>34</v>
      </c>
      <c r="AX554" s="13" t="s">
        <v>79</v>
      </c>
      <c r="AY554" s="242" t="s">
        <v>144</v>
      </c>
    </row>
    <row r="555" s="2" customFormat="1">
      <c r="A555" s="39"/>
      <c r="B555" s="40"/>
      <c r="C555" s="213" t="s">
        <v>925</v>
      </c>
      <c r="D555" s="213" t="s">
        <v>147</v>
      </c>
      <c r="E555" s="214" t="s">
        <v>926</v>
      </c>
      <c r="F555" s="215" t="s">
        <v>927</v>
      </c>
      <c r="G555" s="216" t="s">
        <v>150</v>
      </c>
      <c r="H555" s="217">
        <v>44.395000000000003</v>
      </c>
      <c r="I555" s="218"/>
      <c r="J555" s="219">
        <f>ROUND(I555*H555,2)</f>
        <v>0</v>
      </c>
      <c r="K555" s="215" t="s">
        <v>151</v>
      </c>
      <c r="L555" s="45"/>
      <c r="M555" s="220" t="s">
        <v>19</v>
      </c>
      <c r="N555" s="221" t="s">
        <v>42</v>
      </c>
      <c r="O555" s="85"/>
      <c r="P555" s="222">
        <f>O555*H555</f>
        <v>0</v>
      </c>
      <c r="Q555" s="222">
        <v>0.00021000000000000001</v>
      </c>
      <c r="R555" s="222">
        <f>Q555*H555</f>
        <v>0.0093229500000000017</v>
      </c>
      <c r="S555" s="222">
        <v>0</v>
      </c>
      <c r="T555" s="223">
        <f>S555*H555</f>
        <v>0</v>
      </c>
      <c r="U555" s="39"/>
      <c r="V555" s="39"/>
      <c r="W555" s="39"/>
      <c r="X555" s="39"/>
      <c r="Y555" s="39"/>
      <c r="Z555" s="39"/>
      <c r="AA555" s="39"/>
      <c r="AB555" s="39"/>
      <c r="AC555" s="39"/>
      <c r="AD555" s="39"/>
      <c r="AE555" s="39"/>
      <c r="AR555" s="224" t="s">
        <v>256</v>
      </c>
      <c r="AT555" s="224" t="s">
        <v>147</v>
      </c>
      <c r="AU555" s="224" t="s">
        <v>81</v>
      </c>
      <c r="AY555" s="18" t="s">
        <v>144</v>
      </c>
      <c r="BE555" s="225">
        <f>IF(N555="základní",J555,0)</f>
        <v>0</v>
      </c>
      <c r="BF555" s="225">
        <f>IF(N555="snížená",J555,0)</f>
        <v>0</v>
      </c>
      <c r="BG555" s="225">
        <f>IF(N555="zákl. přenesená",J555,0)</f>
        <v>0</v>
      </c>
      <c r="BH555" s="225">
        <f>IF(N555="sníž. přenesená",J555,0)</f>
        <v>0</v>
      </c>
      <c r="BI555" s="225">
        <f>IF(N555="nulová",J555,0)</f>
        <v>0</v>
      </c>
      <c r="BJ555" s="18" t="s">
        <v>79</v>
      </c>
      <c r="BK555" s="225">
        <f>ROUND(I555*H555,2)</f>
        <v>0</v>
      </c>
      <c r="BL555" s="18" t="s">
        <v>256</v>
      </c>
      <c r="BM555" s="224" t="s">
        <v>928</v>
      </c>
    </row>
    <row r="556" s="2" customFormat="1">
      <c r="A556" s="39"/>
      <c r="B556" s="40"/>
      <c r="C556" s="41"/>
      <c r="D556" s="226" t="s">
        <v>154</v>
      </c>
      <c r="E556" s="41"/>
      <c r="F556" s="227" t="s">
        <v>929</v>
      </c>
      <c r="G556" s="41"/>
      <c r="H556" s="41"/>
      <c r="I556" s="228"/>
      <c r="J556" s="41"/>
      <c r="K556" s="41"/>
      <c r="L556" s="45"/>
      <c r="M556" s="229"/>
      <c r="N556" s="230"/>
      <c r="O556" s="85"/>
      <c r="P556" s="85"/>
      <c r="Q556" s="85"/>
      <c r="R556" s="85"/>
      <c r="S556" s="85"/>
      <c r="T556" s="86"/>
      <c r="U556" s="39"/>
      <c r="V556" s="39"/>
      <c r="W556" s="39"/>
      <c r="X556" s="39"/>
      <c r="Y556" s="39"/>
      <c r="Z556" s="39"/>
      <c r="AA556" s="39"/>
      <c r="AB556" s="39"/>
      <c r="AC556" s="39"/>
      <c r="AD556" s="39"/>
      <c r="AE556" s="39"/>
      <c r="AT556" s="18" t="s">
        <v>154</v>
      </c>
      <c r="AU556" s="18" t="s">
        <v>81</v>
      </c>
    </row>
    <row r="557" s="13" customFormat="1">
      <c r="A557" s="13"/>
      <c r="B557" s="232"/>
      <c r="C557" s="233"/>
      <c r="D557" s="226" t="s">
        <v>158</v>
      </c>
      <c r="E557" s="234" t="s">
        <v>19</v>
      </c>
      <c r="F557" s="235" t="s">
        <v>328</v>
      </c>
      <c r="G557" s="233"/>
      <c r="H557" s="236">
        <v>18.195</v>
      </c>
      <c r="I557" s="237"/>
      <c r="J557" s="233"/>
      <c r="K557" s="233"/>
      <c r="L557" s="238"/>
      <c r="M557" s="239"/>
      <c r="N557" s="240"/>
      <c r="O557" s="240"/>
      <c r="P557" s="240"/>
      <c r="Q557" s="240"/>
      <c r="R557" s="240"/>
      <c r="S557" s="240"/>
      <c r="T557" s="241"/>
      <c r="U557" s="13"/>
      <c r="V557" s="13"/>
      <c r="W557" s="13"/>
      <c r="X557" s="13"/>
      <c r="Y557" s="13"/>
      <c r="Z557" s="13"/>
      <c r="AA557" s="13"/>
      <c r="AB557" s="13"/>
      <c r="AC557" s="13"/>
      <c r="AD557" s="13"/>
      <c r="AE557" s="13"/>
      <c r="AT557" s="242" t="s">
        <v>158</v>
      </c>
      <c r="AU557" s="242" t="s">
        <v>81</v>
      </c>
      <c r="AV557" s="13" t="s">
        <v>81</v>
      </c>
      <c r="AW557" s="13" t="s">
        <v>34</v>
      </c>
      <c r="AX557" s="13" t="s">
        <v>71</v>
      </c>
      <c r="AY557" s="242" t="s">
        <v>144</v>
      </c>
    </row>
    <row r="558" s="13" customFormat="1">
      <c r="A558" s="13"/>
      <c r="B558" s="232"/>
      <c r="C558" s="233"/>
      <c r="D558" s="226" t="s">
        <v>158</v>
      </c>
      <c r="E558" s="234" t="s">
        <v>19</v>
      </c>
      <c r="F558" s="235" t="s">
        <v>930</v>
      </c>
      <c r="G558" s="233"/>
      <c r="H558" s="236">
        <v>23.5</v>
      </c>
      <c r="I558" s="237"/>
      <c r="J558" s="233"/>
      <c r="K558" s="233"/>
      <c r="L558" s="238"/>
      <c r="M558" s="239"/>
      <c r="N558" s="240"/>
      <c r="O558" s="240"/>
      <c r="P558" s="240"/>
      <c r="Q558" s="240"/>
      <c r="R558" s="240"/>
      <c r="S558" s="240"/>
      <c r="T558" s="241"/>
      <c r="U558" s="13"/>
      <c r="V558" s="13"/>
      <c r="W558" s="13"/>
      <c r="X558" s="13"/>
      <c r="Y558" s="13"/>
      <c r="Z558" s="13"/>
      <c r="AA558" s="13"/>
      <c r="AB558" s="13"/>
      <c r="AC558" s="13"/>
      <c r="AD558" s="13"/>
      <c r="AE558" s="13"/>
      <c r="AT558" s="242" t="s">
        <v>158</v>
      </c>
      <c r="AU558" s="242" t="s">
        <v>81</v>
      </c>
      <c r="AV558" s="13" t="s">
        <v>81</v>
      </c>
      <c r="AW558" s="13" t="s">
        <v>34</v>
      </c>
      <c r="AX558" s="13" t="s">
        <v>71</v>
      </c>
      <c r="AY558" s="242" t="s">
        <v>144</v>
      </c>
    </row>
    <row r="559" s="13" customFormat="1">
      <c r="A559" s="13"/>
      <c r="B559" s="232"/>
      <c r="C559" s="233"/>
      <c r="D559" s="226" t="s">
        <v>158</v>
      </c>
      <c r="E559" s="234" t="s">
        <v>19</v>
      </c>
      <c r="F559" s="235" t="s">
        <v>931</v>
      </c>
      <c r="G559" s="233"/>
      <c r="H559" s="236">
        <v>2.7000000000000002</v>
      </c>
      <c r="I559" s="237"/>
      <c r="J559" s="233"/>
      <c r="K559" s="233"/>
      <c r="L559" s="238"/>
      <c r="M559" s="239"/>
      <c r="N559" s="240"/>
      <c r="O559" s="240"/>
      <c r="P559" s="240"/>
      <c r="Q559" s="240"/>
      <c r="R559" s="240"/>
      <c r="S559" s="240"/>
      <c r="T559" s="241"/>
      <c r="U559" s="13"/>
      <c r="V559" s="13"/>
      <c r="W559" s="13"/>
      <c r="X559" s="13"/>
      <c r="Y559" s="13"/>
      <c r="Z559" s="13"/>
      <c r="AA559" s="13"/>
      <c r="AB559" s="13"/>
      <c r="AC559" s="13"/>
      <c r="AD559" s="13"/>
      <c r="AE559" s="13"/>
      <c r="AT559" s="242" t="s">
        <v>158</v>
      </c>
      <c r="AU559" s="242" t="s">
        <v>81</v>
      </c>
      <c r="AV559" s="13" t="s">
        <v>81</v>
      </c>
      <c r="AW559" s="13" t="s">
        <v>34</v>
      </c>
      <c r="AX559" s="13" t="s">
        <v>71</v>
      </c>
      <c r="AY559" s="242" t="s">
        <v>144</v>
      </c>
    </row>
    <row r="560" s="2" customFormat="1">
      <c r="A560" s="39"/>
      <c r="B560" s="40"/>
      <c r="C560" s="213" t="s">
        <v>932</v>
      </c>
      <c r="D560" s="213" t="s">
        <v>147</v>
      </c>
      <c r="E560" s="214" t="s">
        <v>933</v>
      </c>
      <c r="F560" s="215" t="s">
        <v>934</v>
      </c>
      <c r="G560" s="216" t="s">
        <v>150</v>
      </c>
      <c r="H560" s="217">
        <v>15.84</v>
      </c>
      <c r="I560" s="218"/>
      <c r="J560" s="219">
        <f>ROUND(I560*H560,2)</f>
        <v>0</v>
      </c>
      <c r="K560" s="215" t="s">
        <v>151</v>
      </c>
      <c r="L560" s="45"/>
      <c r="M560" s="220" t="s">
        <v>19</v>
      </c>
      <c r="N560" s="221" t="s">
        <v>42</v>
      </c>
      <c r="O560" s="85"/>
      <c r="P560" s="222">
        <f>O560*H560</f>
        <v>0</v>
      </c>
      <c r="Q560" s="222">
        <v>0.00064999999999999997</v>
      </c>
      <c r="R560" s="222">
        <f>Q560*H560</f>
        <v>0.010296</v>
      </c>
      <c r="S560" s="222">
        <v>0</v>
      </c>
      <c r="T560" s="223">
        <f>S560*H560</f>
        <v>0</v>
      </c>
      <c r="U560" s="39"/>
      <c r="V560" s="39"/>
      <c r="W560" s="39"/>
      <c r="X560" s="39"/>
      <c r="Y560" s="39"/>
      <c r="Z560" s="39"/>
      <c r="AA560" s="39"/>
      <c r="AB560" s="39"/>
      <c r="AC560" s="39"/>
      <c r="AD560" s="39"/>
      <c r="AE560" s="39"/>
      <c r="AR560" s="224" t="s">
        <v>256</v>
      </c>
      <c r="AT560" s="224" t="s">
        <v>147</v>
      </c>
      <c r="AU560" s="224" t="s">
        <v>81</v>
      </c>
      <c r="AY560" s="18" t="s">
        <v>144</v>
      </c>
      <c r="BE560" s="225">
        <f>IF(N560="základní",J560,0)</f>
        <v>0</v>
      </c>
      <c r="BF560" s="225">
        <f>IF(N560="snížená",J560,0)</f>
        <v>0</v>
      </c>
      <c r="BG560" s="225">
        <f>IF(N560="zákl. přenesená",J560,0)</f>
        <v>0</v>
      </c>
      <c r="BH560" s="225">
        <f>IF(N560="sníž. přenesená",J560,0)</f>
        <v>0</v>
      </c>
      <c r="BI560" s="225">
        <f>IF(N560="nulová",J560,0)</f>
        <v>0</v>
      </c>
      <c r="BJ560" s="18" t="s">
        <v>79</v>
      </c>
      <c r="BK560" s="225">
        <f>ROUND(I560*H560,2)</f>
        <v>0</v>
      </c>
      <c r="BL560" s="18" t="s">
        <v>256</v>
      </c>
      <c r="BM560" s="224" t="s">
        <v>935</v>
      </c>
    </row>
    <row r="561" s="2" customFormat="1">
      <c r="A561" s="39"/>
      <c r="B561" s="40"/>
      <c r="C561" s="41"/>
      <c r="D561" s="226" t="s">
        <v>154</v>
      </c>
      <c r="E561" s="41"/>
      <c r="F561" s="227" t="s">
        <v>936</v>
      </c>
      <c r="G561" s="41"/>
      <c r="H561" s="41"/>
      <c r="I561" s="228"/>
      <c r="J561" s="41"/>
      <c r="K561" s="41"/>
      <c r="L561" s="45"/>
      <c r="M561" s="229"/>
      <c r="N561" s="230"/>
      <c r="O561" s="85"/>
      <c r="P561" s="85"/>
      <c r="Q561" s="85"/>
      <c r="R561" s="85"/>
      <c r="S561" s="85"/>
      <c r="T561" s="86"/>
      <c r="U561" s="39"/>
      <c r="V561" s="39"/>
      <c r="W561" s="39"/>
      <c r="X561" s="39"/>
      <c r="Y561" s="39"/>
      <c r="Z561" s="39"/>
      <c r="AA561" s="39"/>
      <c r="AB561" s="39"/>
      <c r="AC561" s="39"/>
      <c r="AD561" s="39"/>
      <c r="AE561" s="39"/>
      <c r="AT561" s="18" t="s">
        <v>154</v>
      </c>
      <c r="AU561" s="18" t="s">
        <v>81</v>
      </c>
    </row>
    <row r="562" s="13" customFormat="1">
      <c r="A562" s="13"/>
      <c r="B562" s="232"/>
      <c r="C562" s="233"/>
      <c r="D562" s="226" t="s">
        <v>158</v>
      </c>
      <c r="E562" s="234" t="s">
        <v>19</v>
      </c>
      <c r="F562" s="235" t="s">
        <v>937</v>
      </c>
      <c r="G562" s="233"/>
      <c r="H562" s="236">
        <v>15.84</v>
      </c>
      <c r="I562" s="237"/>
      <c r="J562" s="233"/>
      <c r="K562" s="233"/>
      <c r="L562" s="238"/>
      <c r="M562" s="274"/>
      <c r="N562" s="275"/>
      <c r="O562" s="275"/>
      <c r="P562" s="275"/>
      <c r="Q562" s="275"/>
      <c r="R562" s="275"/>
      <c r="S562" s="275"/>
      <c r="T562" s="276"/>
      <c r="U562" s="13"/>
      <c r="V562" s="13"/>
      <c r="W562" s="13"/>
      <c r="X562" s="13"/>
      <c r="Y562" s="13"/>
      <c r="Z562" s="13"/>
      <c r="AA562" s="13"/>
      <c r="AB562" s="13"/>
      <c r="AC562" s="13"/>
      <c r="AD562" s="13"/>
      <c r="AE562" s="13"/>
      <c r="AT562" s="242" t="s">
        <v>158</v>
      </c>
      <c r="AU562" s="242" t="s">
        <v>81</v>
      </c>
      <c r="AV562" s="13" t="s">
        <v>81</v>
      </c>
      <c r="AW562" s="13" t="s">
        <v>34</v>
      </c>
      <c r="AX562" s="13" t="s">
        <v>71</v>
      </c>
      <c r="AY562" s="242" t="s">
        <v>144</v>
      </c>
    </row>
    <row r="563" s="2" customFormat="1" ht="6.96" customHeight="1">
      <c r="A563" s="39"/>
      <c r="B563" s="60"/>
      <c r="C563" s="61"/>
      <c r="D563" s="61"/>
      <c r="E563" s="61"/>
      <c r="F563" s="61"/>
      <c r="G563" s="61"/>
      <c r="H563" s="61"/>
      <c r="I563" s="61"/>
      <c r="J563" s="61"/>
      <c r="K563" s="61"/>
      <c r="L563" s="45"/>
      <c r="M563" s="39"/>
      <c r="O563" s="39"/>
      <c r="P563" s="39"/>
      <c r="Q563" s="39"/>
      <c r="R563" s="39"/>
      <c r="S563" s="39"/>
      <c r="T563" s="39"/>
      <c r="U563" s="39"/>
      <c r="V563" s="39"/>
      <c r="W563" s="39"/>
      <c r="X563" s="39"/>
      <c r="Y563" s="39"/>
      <c r="Z563" s="39"/>
      <c r="AA563" s="39"/>
      <c r="AB563" s="39"/>
      <c r="AC563" s="39"/>
      <c r="AD563" s="39"/>
      <c r="AE563" s="39"/>
    </row>
  </sheetData>
  <sheetProtection sheet="1" autoFilter="0" formatColumns="0" formatRows="0" objects="1" scenarios="1" spinCount="100000" saltValue="/L4F5wMkQSbQp9+pSpjE6OjaIh8rEWANFYJbeq6t8MUe70D3qzPvsomiyEg3Qvb042hh99nrw0dzEdC3je5K5g==" hashValue="maWyBGuDE3b90XRn5dPbPVg1dZltS+S9lQNFLqDWRV93zM4AfWkRteplKFrsVfoE2m3JxJlhFXLySNOqNcessA==" algorithmName="SHA-512" password="CC35"/>
  <autoFilter ref="C95:K562"/>
  <mergeCells count="9">
    <mergeCell ref="E7:H7"/>
    <mergeCell ref="E9:H9"/>
    <mergeCell ref="E18:H18"/>
    <mergeCell ref="E27:H27"/>
    <mergeCell ref="E48:H48"/>
    <mergeCell ref="E50:H50"/>
    <mergeCell ref="E86:H86"/>
    <mergeCell ref="E88:H8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84</v>
      </c>
    </row>
    <row r="3" s="1" customFormat="1" ht="6.96" customHeight="1">
      <c r="B3" s="139"/>
      <c r="C3" s="140"/>
      <c r="D3" s="140"/>
      <c r="E3" s="140"/>
      <c r="F3" s="140"/>
      <c r="G3" s="140"/>
      <c r="H3" s="140"/>
      <c r="I3" s="140"/>
      <c r="J3" s="140"/>
      <c r="K3" s="140"/>
      <c r="L3" s="21"/>
      <c r="AT3" s="18" t="s">
        <v>81</v>
      </c>
    </row>
    <row r="4" s="1" customFormat="1" ht="24.96" customHeight="1">
      <c r="B4" s="21"/>
      <c r="D4" s="141" t="s">
        <v>105</v>
      </c>
      <c r="L4" s="21"/>
      <c r="M4" s="142" t="s">
        <v>10</v>
      </c>
      <c r="AT4" s="18" t="s">
        <v>4</v>
      </c>
    </row>
    <row r="5" s="1" customFormat="1" ht="6.96" customHeight="1">
      <c r="B5" s="21"/>
      <c r="L5" s="21"/>
    </row>
    <row r="6" s="1" customFormat="1" ht="12" customHeight="1">
      <c r="B6" s="21"/>
      <c r="D6" s="143" t="s">
        <v>16</v>
      </c>
      <c r="L6" s="21"/>
    </row>
    <row r="7" s="1" customFormat="1" ht="16.5" customHeight="1">
      <c r="B7" s="21"/>
      <c r="E7" s="144" t="str">
        <f>'Rekapitulace stavby'!K6</f>
        <v>Chebský hrad obnova - 3. etapa</v>
      </c>
      <c r="F7" s="143"/>
      <c r="G7" s="143"/>
      <c r="H7" s="143"/>
      <c r="L7" s="21"/>
    </row>
    <row r="8" s="2" customFormat="1" ht="12" customHeight="1">
      <c r="A8" s="39"/>
      <c r="B8" s="45"/>
      <c r="C8" s="39"/>
      <c r="D8" s="143" t="s">
        <v>106</v>
      </c>
      <c r="E8" s="39"/>
      <c r="F8" s="39"/>
      <c r="G8" s="39"/>
      <c r="H8" s="39"/>
      <c r="I8" s="39"/>
      <c r="J8" s="39"/>
      <c r="K8" s="39"/>
      <c r="L8" s="145"/>
      <c r="S8" s="39"/>
      <c r="T8" s="39"/>
      <c r="U8" s="39"/>
      <c r="V8" s="39"/>
      <c r="W8" s="39"/>
      <c r="X8" s="39"/>
      <c r="Y8" s="39"/>
      <c r="Z8" s="39"/>
      <c r="AA8" s="39"/>
      <c r="AB8" s="39"/>
      <c r="AC8" s="39"/>
      <c r="AD8" s="39"/>
      <c r="AE8" s="39"/>
    </row>
    <row r="9" s="2" customFormat="1" ht="16.5" customHeight="1">
      <c r="A9" s="39"/>
      <c r="B9" s="45"/>
      <c r="C9" s="39"/>
      <c r="D9" s="39"/>
      <c r="E9" s="146" t="s">
        <v>938</v>
      </c>
      <c r="F9" s="39"/>
      <c r="G9" s="39"/>
      <c r="H9" s="39"/>
      <c r="I9" s="39"/>
      <c r="J9" s="39"/>
      <c r="K9" s="39"/>
      <c r="L9" s="14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2" customFormat="1" ht="12" customHeight="1">
      <c r="A12" s="39"/>
      <c r="B12" s="45"/>
      <c r="C12" s="39"/>
      <c r="D12" s="143" t="s">
        <v>21</v>
      </c>
      <c r="E12" s="39"/>
      <c r="F12" s="134" t="s">
        <v>22</v>
      </c>
      <c r="G12" s="39"/>
      <c r="H12" s="39"/>
      <c r="I12" s="143" t="s">
        <v>23</v>
      </c>
      <c r="J12" s="147" t="str">
        <f>'Rekapitulace stavby'!AN8</f>
        <v>7. 1. 2021</v>
      </c>
      <c r="K12" s="39"/>
      <c r="L12" s="14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2" customFormat="1" ht="18" customHeight="1">
      <c r="A21" s="39"/>
      <c r="B21" s="45"/>
      <c r="C21" s="39"/>
      <c r="D21" s="39"/>
      <c r="E21" s="134" t="str">
        <f>IF('Rekapitulace stavby'!E17="","",'Rekapitulace stavby'!E17)</f>
        <v xml:space="preserve"> </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2" customFormat="1" ht="12" customHeight="1">
      <c r="A23" s="39"/>
      <c r="B23" s="45"/>
      <c r="C23" s="39"/>
      <c r="D23" s="143" t="s">
        <v>33</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2" customFormat="1" ht="6.96"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2" customFormat="1" ht="6.96"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2" customFormat="1" ht="25.44" customHeight="1">
      <c r="A30" s="39"/>
      <c r="B30" s="45"/>
      <c r="C30" s="39"/>
      <c r="D30" s="153" t="s">
        <v>37</v>
      </c>
      <c r="E30" s="39"/>
      <c r="F30" s="39"/>
      <c r="G30" s="39"/>
      <c r="H30" s="39"/>
      <c r="I30" s="39"/>
      <c r="J30" s="154">
        <f>ROUND(J95, 2)</f>
        <v>0</v>
      </c>
      <c r="K30" s="39"/>
      <c r="L30" s="145"/>
      <c r="S30" s="39"/>
      <c r="T30" s="39"/>
      <c r="U30" s="39"/>
      <c r="V30" s="39"/>
      <c r="W30" s="39"/>
      <c r="X30" s="39"/>
      <c r="Y30" s="39"/>
      <c r="Z30" s="39"/>
      <c r="AA30" s="39"/>
      <c r="AB30" s="39"/>
      <c r="AC30" s="39"/>
      <c r="AD30" s="39"/>
      <c r="AE30" s="39"/>
    </row>
    <row r="31" s="2" customFormat="1" ht="6.96"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2" customFormat="1" ht="14.4" customHeight="1">
      <c r="A33" s="39"/>
      <c r="B33" s="45"/>
      <c r="C33" s="39"/>
      <c r="D33" s="156" t="s">
        <v>41</v>
      </c>
      <c r="E33" s="143" t="s">
        <v>42</v>
      </c>
      <c r="F33" s="157">
        <f>ROUND((SUM(BE95:BE551)),  2)</f>
        <v>0</v>
      </c>
      <c r="G33" s="39"/>
      <c r="H33" s="39"/>
      <c r="I33" s="158">
        <v>0.20999999999999999</v>
      </c>
      <c r="J33" s="157">
        <f>ROUND(((SUM(BE95:BE551))*I33),  2)</f>
        <v>0</v>
      </c>
      <c r="K33" s="39"/>
      <c r="L33" s="145"/>
      <c r="S33" s="39"/>
      <c r="T33" s="39"/>
      <c r="U33" s="39"/>
      <c r="V33" s="39"/>
      <c r="W33" s="39"/>
      <c r="X33" s="39"/>
      <c r="Y33" s="39"/>
      <c r="Z33" s="39"/>
      <c r="AA33" s="39"/>
      <c r="AB33" s="39"/>
      <c r="AC33" s="39"/>
      <c r="AD33" s="39"/>
      <c r="AE33" s="39"/>
    </row>
    <row r="34" s="2" customFormat="1" ht="14.4" customHeight="1">
      <c r="A34" s="39"/>
      <c r="B34" s="45"/>
      <c r="C34" s="39"/>
      <c r="D34" s="39"/>
      <c r="E34" s="143" t="s">
        <v>43</v>
      </c>
      <c r="F34" s="157">
        <f>ROUND((SUM(BF95:BF551)),  2)</f>
        <v>0</v>
      </c>
      <c r="G34" s="39"/>
      <c r="H34" s="39"/>
      <c r="I34" s="158">
        <v>0.14999999999999999</v>
      </c>
      <c r="J34" s="157">
        <f>ROUND(((SUM(BF95:BF551))*I34),  2)</f>
        <v>0</v>
      </c>
      <c r="K34" s="39"/>
      <c r="L34" s="145"/>
      <c r="S34" s="39"/>
      <c r="T34" s="39"/>
      <c r="U34" s="39"/>
      <c r="V34" s="39"/>
      <c r="W34" s="39"/>
      <c r="X34" s="39"/>
      <c r="Y34" s="39"/>
      <c r="Z34" s="39"/>
      <c r="AA34" s="39"/>
      <c r="AB34" s="39"/>
      <c r="AC34" s="39"/>
      <c r="AD34" s="39"/>
      <c r="AE34" s="39"/>
    </row>
    <row r="35" hidden="1" s="2" customFormat="1" ht="14.4" customHeight="1">
      <c r="A35" s="39"/>
      <c r="B35" s="45"/>
      <c r="C35" s="39"/>
      <c r="D35" s="39"/>
      <c r="E35" s="143" t="s">
        <v>44</v>
      </c>
      <c r="F35" s="157">
        <f>ROUND((SUM(BG95:BG551)),  2)</f>
        <v>0</v>
      </c>
      <c r="G35" s="39"/>
      <c r="H35" s="39"/>
      <c r="I35" s="158">
        <v>0.20999999999999999</v>
      </c>
      <c r="J35" s="157">
        <f>0</f>
        <v>0</v>
      </c>
      <c r="K35" s="39"/>
      <c r="L35" s="145"/>
      <c r="S35" s="39"/>
      <c r="T35" s="39"/>
      <c r="U35" s="39"/>
      <c r="V35" s="39"/>
      <c r="W35" s="39"/>
      <c r="X35" s="39"/>
      <c r="Y35" s="39"/>
      <c r="Z35" s="39"/>
      <c r="AA35" s="39"/>
      <c r="AB35" s="39"/>
      <c r="AC35" s="39"/>
      <c r="AD35" s="39"/>
      <c r="AE35" s="39"/>
    </row>
    <row r="36" hidden="1" s="2" customFormat="1" ht="14.4" customHeight="1">
      <c r="A36" s="39"/>
      <c r="B36" s="45"/>
      <c r="C36" s="39"/>
      <c r="D36" s="39"/>
      <c r="E36" s="143" t="s">
        <v>45</v>
      </c>
      <c r="F36" s="157">
        <f>ROUND((SUM(BH95:BH551)),  2)</f>
        <v>0</v>
      </c>
      <c r="G36" s="39"/>
      <c r="H36" s="39"/>
      <c r="I36" s="158">
        <v>0.14999999999999999</v>
      </c>
      <c r="J36" s="157">
        <f>0</f>
        <v>0</v>
      </c>
      <c r="K36" s="39"/>
      <c r="L36" s="145"/>
      <c r="S36" s="39"/>
      <c r="T36" s="39"/>
      <c r="U36" s="39"/>
      <c r="V36" s="39"/>
      <c r="W36" s="39"/>
      <c r="X36" s="39"/>
      <c r="Y36" s="39"/>
      <c r="Z36" s="39"/>
      <c r="AA36" s="39"/>
      <c r="AB36" s="39"/>
      <c r="AC36" s="39"/>
      <c r="AD36" s="39"/>
      <c r="AE36" s="39"/>
    </row>
    <row r="37" hidden="1" s="2" customFormat="1" ht="14.4" customHeight="1">
      <c r="A37" s="39"/>
      <c r="B37" s="45"/>
      <c r="C37" s="39"/>
      <c r="D37" s="39"/>
      <c r="E37" s="143" t="s">
        <v>46</v>
      </c>
      <c r="F37" s="157">
        <f>ROUND((SUM(BI95:BI551)),  2)</f>
        <v>0</v>
      </c>
      <c r="G37" s="39"/>
      <c r="H37" s="39"/>
      <c r="I37" s="158">
        <v>0</v>
      </c>
      <c r="J37" s="157">
        <f>0</f>
        <v>0</v>
      </c>
      <c r="K37" s="39"/>
      <c r="L37" s="14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2" customFormat="1" ht="25.4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2" customFormat="1" ht="6.96"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41"/>
      <c r="J45" s="41"/>
      <c r="K45" s="41"/>
      <c r="L45" s="14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2" customFormat="1" ht="16.5" customHeight="1">
      <c r="A48" s="39"/>
      <c r="B48" s="40"/>
      <c r="C48" s="41"/>
      <c r="D48" s="41"/>
      <c r="E48" s="170" t="str">
        <f>E7</f>
        <v>Chebský hrad obnova - 3. etapa</v>
      </c>
      <c r="F48" s="33"/>
      <c r="G48" s="33"/>
      <c r="H48" s="33"/>
      <c r="I48" s="41"/>
      <c r="J48" s="41"/>
      <c r="K48" s="41"/>
      <c r="L48" s="145"/>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41"/>
      <c r="J49" s="41"/>
      <c r="K49" s="41"/>
      <c r="L49" s="145"/>
      <c r="S49" s="39"/>
      <c r="T49" s="39"/>
      <c r="U49" s="39"/>
      <c r="V49" s="39"/>
      <c r="W49" s="39"/>
      <c r="X49" s="39"/>
      <c r="Y49" s="39"/>
      <c r="Z49" s="39"/>
      <c r="AA49" s="39"/>
      <c r="AB49" s="39"/>
      <c r="AC49" s="39"/>
      <c r="AD49" s="39"/>
      <c r="AE49" s="39"/>
    </row>
    <row r="50" s="2" customFormat="1" ht="16.5" customHeight="1">
      <c r="A50" s="39"/>
      <c r="B50" s="40"/>
      <c r="C50" s="41"/>
      <c r="D50" s="41"/>
      <c r="E50" s="70" t="str">
        <f>E9</f>
        <v>03 - SO 03 C - JV bastion - nové zastřešení</v>
      </c>
      <c r="F50" s="41"/>
      <c r="G50" s="41"/>
      <c r="H50" s="41"/>
      <c r="I50" s="41"/>
      <c r="J50" s="41"/>
      <c r="K50" s="41"/>
      <c r="L50" s="14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Cheb</v>
      </c>
      <c r="G52" s="41"/>
      <c r="H52" s="41"/>
      <c r="I52" s="33" t="s">
        <v>23</v>
      </c>
      <c r="J52" s="73" t="str">
        <f>IF(J12="","",J12)</f>
        <v>7. 1. 2021</v>
      </c>
      <c r="K52" s="41"/>
      <c r="L52" s="14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Cheb</v>
      </c>
      <c r="G54" s="41"/>
      <c r="H54" s="41"/>
      <c r="I54" s="33" t="s">
        <v>31</v>
      </c>
      <c r="J54" s="37" t="str">
        <f>E21</f>
        <v xml:space="preserve"> </v>
      </c>
      <c r="K54" s="41"/>
      <c r="L54" s="14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33</v>
      </c>
      <c r="J55" s="37" t="str">
        <f>E24</f>
        <v xml:space="preserve"> </v>
      </c>
      <c r="K55" s="41"/>
      <c r="L55" s="14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2" customFormat="1" ht="29.28" customHeight="1">
      <c r="A57" s="39"/>
      <c r="B57" s="40"/>
      <c r="C57" s="171" t="s">
        <v>109</v>
      </c>
      <c r="D57" s="172"/>
      <c r="E57" s="172"/>
      <c r="F57" s="172"/>
      <c r="G57" s="172"/>
      <c r="H57" s="172"/>
      <c r="I57" s="172"/>
      <c r="J57" s="173" t="s">
        <v>110</v>
      </c>
      <c r="K57" s="172"/>
      <c r="L57" s="14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2" customFormat="1" ht="22.8" customHeight="1">
      <c r="A59" s="39"/>
      <c r="B59" s="40"/>
      <c r="C59" s="174" t="s">
        <v>69</v>
      </c>
      <c r="D59" s="41"/>
      <c r="E59" s="41"/>
      <c r="F59" s="41"/>
      <c r="G59" s="41"/>
      <c r="H59" s="41"/>
      <c r="I59" s="41"/>
      <c r="J59" s="103">
        <f>J95</f>
        <v>0</v>
      </c>
      <c r="K59" s="41"/>
      <c r="L59" s="145"/>
      <c r="S59" s="39"/>
      <c r="T59" s="39"/>
      <c r="U59" s="39"/>
      <c r="V59" s="39"/>
      <c r="W59" s="39"/>
      <c r="X59" s="39"/>
      <c r="Y59" s="39"/>
      <c r="Z59" s="39"/>
      <c r="AA59" s="39"/>
      <c r="AB59" s="39"/>
      <c r="AC59" s="39"/>
      <c r="AD59" s="39"/>
      <c r="AE59" s="39"/>
      <c r="AU59" s="18" t="s">
        <v>111</v>
      </c>
    </row>
    <row r="60" s="9" customFormat="1" ht="24.96" customHeight="1">
      <c r="A60" s="9"/>
      <c r="B60" s="175"/>
      <c r="C60" s="176"/>
      <c r="D60" s="177" t="s">
        <v>112</v>
      </c>
      <c r="E60" s="178"/>
      <c r="F60" s="178"/>
      <c r="G60" s="178"/>
      <c r="H60" s="178"/>
      <c r="I60" s="178"/>
      <c r="J60" s="179">
        <f>J96</f>
        <v>0</v>
      </c>
      <c r="K60" s="176"/>
      <c r="L60" s="180"/>
      <c r="S60" s="9"/>
      <c r="T60" s="9"/>
      <c r="U60" s="9"/>
      <c r="V60" s="9"/>
      <c r="W60" s="9"/>
      <c r="X60" s="9"/>
      <c r="Y60" s="9"/>
      <c r="Z60" s="9"/>
      <c r="AA60" s="9"/>
      <c r="AB60" s="9"/>
      <c r="AC60" s="9"/>
      <c r="AD60" s="9"/>
      <c r="AE60" s="9"/>
    </row>
    <row r="61" s="10" customFormat="1" ht="19.92" customHeight="1">
      <c r="A61" s="10"/>
      <c r="B61" s="181"/>
      <c r="C61" s="126"/>
      <c r="D61" s="182" t="s">
        <v>939</v>
      </c>
      <c r="E61" s="183"/>
      <c r="F61" s="183"/>
      <c r="G61" s="183"/>
      <c r="H61" s="183"/>
      <c r="I61" s="183"/>
      <c r="J61" s="184">
        <f>J97</f>
        <v>0</v>
      </c>
      <c r="K61" s="126"/>
      <c r="L61" s="185"/>
      <c r="S61" s="10"/>
      <c r="T61" s="10"/>
      <c r="U61" s="10"/>
      <c r="V61" s="10"/>
      <c r="W61" s="10"/>
      <c r="X61" s="10"/>
      <c r="Y61" s="10"/>
      <c r="Z61" s="10"/>
      <c r="AA61" s="10"/>
      <c r="AB61" s="10"/>
      <c r="AC61" s="10"/>
      <c r="AD61" s="10"/>
      <c r="AE61" s="10"/>
    </row>
    <row r="62" s="10" customFormat="1" ht="19.92" customHeight="1">
      <c r="A62" s="10"/>
      <c r="B62" s="181"/>
      <c r="C62" s="126"/>
      <c r="D62" s="182" t="s">
        <v>113</v>
      </c>
      <c r="E62" s="183"/>
      <c r="F62" s="183"/>
      <c r="G62" s="183"/>
      <c r="H62" s="183"/>
      <c r="I62" s="183"/>
      <c r="J62" s="184">
        <f>J105</f>
        <v>0</v>
      </c>
      <c r="K62" s="126"/>
      <c r="L62" s="185"/>
      <c r="S62" s="10"/>
      <c r="T62" s="10"/>
      <c r="U62" s="10"/>
      <c r="V62" s="10"/>
      <c r="W62" s="10"/>
      <c r="X62" s="10"/>
      <c r="Y62" s="10"/>
      <c r="Z62" s="10"/>
      <c r="AA62" s="10"/>
      <c r="AB62" s="10"/>
      <c r="AC62" s="10"/>
      <c r="AD62" s="10"/>
      <c r="AE62" s="10"/>
    </row>
    <row r="63" s="10" customFormat="1" ht="19.92" customHeight="1">
      <c r="A63" s="10"/>
      <c r="B63" s="181"/>
      <c r="C63" s="126"/>
      <c r="D63" s="182" t="s">
        <v>114</v>
      </c>
      <c r="E63" s="183"/>
      <c r="F63" s="183"/>
      <c r="G63" s="183"/>
      <c r="H63" s="183"/>
      <c r="I63" s="183"/>
      <c r="J63" s="184">
        <f>J118</f>
        <v>0</v>
      </c>
      <c r="K63" s="126"/>
      <c r="L63" s="185"/>
      <c r="S63" s="10"/>
      <c r="T63" s="10"/>
      <c r="U63" s="10"/>
      <c r="V63" s="10"/>
      <c r="W63" s="10"/>
      <c r="X63" s="10"/>
      <c r="Y63" s="10"/>
      <c r="Z63" s="10"/>
      <c r="AA63" s="10"/>
      <c r="AB63" s="10"/>
      <c r="AC63" s="10"/>
      <c r="AD63" s="10"/>
      <c r="AE63" s="10"/>
    </row>
    <row r="64" s="10" customFormat="1" ht="19.92" customHeight="1">
      <c r="A64" s="10"/>
      <c r="B64" s="181"/>
      <c r="C64" s="126"/>
      <c r="D64" s="182" t="s">
        <v>115</v>
      </c>
      <c r="E64" s="183"/>
      <c r="F64" s="183"/>
      <c r="G64" s="183"/>
      <c r="H64" s="183"/>
      <c r="I64" s="183"/>
      <c r="J64" s="184">
        <f>J123</f>
        <v>0</v>
      </c>
      <c r="K64" s="126"/>
      <c r="L64" s="185"/>
      <c r="S64" s="10"/>
      <c r="T64" s="10"/>
      <c r="U64" s="10"/>
      <c r="V64" s="10"/>
      <c r="W64" s="10"/>
      <c r="X64" s="10"/>
      <c r="Y64" s="10"/>
      <c r="Z64" s="10"/>
      <c r="AA64" s="10"/>
      <c r="AB64" s="10"/>
      <c r="AC64" s="10"/>
      <c r="AD64" s="10"/>
      <c r="AE64" s="10"/>
    </row>
    <row r="65" s="10" customFormat="1" ht="19.92" customHeight="1">
      <c r="A65" s="10"/>
      <c r="B65" s="181"/>
      <c r="C65" s="126"/>
      <c r="D65" s="182" t="s">
        <v>116</v>
      </c>
      <c r="E65" s="183"/>
      <c r="F65" s="183"/>
      <c r="G65" s="183"/>
      <c r="H65" s="183"/>
      <c r="I65" s="183"/>
      <c r="J65" s="184">
        <f>J172</f>
        <v>0</v>
      </c>
      <c r="K65" s="126"/>
      <c r="L65" s="185"/>
      <c r="S65" s="10"/>
      <c r="T65" s="10"/>
      <c r="U65" s="10"/>
      <c r="V65" s="10"/>
      <c r="W65" s="10"/>
      <c r="X65" s="10"/>
      <c r="Y65" s="10"/>
      <c r="Z65" s="10"/>
      <c r="AA65" s="10"/>
      <c r="AB65" s="10"/>
      <c r="AC65" s="10"/>
      <c r="AD65" s="10"/>
      <c r="AE65" s="10"/>
    </row>
    <row r="66" s="10" customFormat="1" ht="19.92" customHeight="1">
      <c r="A66" s="10"/>
      <c r="B66" s="181"/>
      <c r="C66" s="126"/>
      <c r="D66" s="182" t="s">
        <v>117</v>
      </c>
      <c r="E66" s="183"/>
      <c r="F66" s="183"/>
      <c r="G66" s="183"/>
      <c r="H66" s="183"/>
      <c r="I66" s="183"/>
      <c r="J66" s="184">
        <f>J199</f>
        <v>0</v>
      </c>
      <c r="K66" s="126"/>
      <c r="L66" s="185"/>
      <c r="S66" s="10"/>
      <c r="T66" s="10"/>
      <c r="U66" s="10"/>
      <c r="V66" s="10"/>
      <c r="W66" s="10"/>
      <c r="X66" s="10"/>
      <c r="Y66" s="10"/>
      <c r="Z66" s="10"/>
      <c r="AA66" s="10"/>
      <c r="AB66" s="10"/>
      <c r="AC66" s="10"/>
      <c r="AD66" s="10"/>
      <c r="AE66" s="10"/>
    </row>
    <row r="67" s="9" customFormat="1" ht="24.96" customHeight="1">
      <c r="A67" s="9"/>
      <c r="B67" s="175"/>
      <c r="C67" s="176"/>
      <c r="D67" s="177" t="s">
        <v>118</v>
      </c>
      <c r="E67" s="178"/>
      <c r="F67" s="178"/>
      <c r="G67" s="178"/>
      <c r="H67" s="178"/>
      <c r="I67" s="178"/>
      <c r="J67" s="179">
        <f>J203</f>
        <v>0</v>
      </c>
      <c r="K67" s="176"/>
      <c r="L67" s="180"/>
      <c r="S67" s="9"/>
      <c r="T67" s="9"/>
      <c r="U67" s="9"/>
      <c r="V67" s="9"/>
      <c r="W67" s="9"/>
      <c r="X67" s="9"/>
      <c r="Y67" s="9"/>
      <c r="Z67" s="9"/>
      <c r="AA67" s="9"/>
      <c r="AB67" s="9"/>
      <c r="AC67" s="9"/>
      <c r="AD67" s="9"/>
      <c r="AE67" s="9"/>
    </row>
    <row r="68" s="10" customFormat="1" ht="19.92" customHeight="1">
      <c r="A68" s="10"/>
      <c r="B68" s="181"/>
      <c r="C68" s="126"/>
      <c r="D68" s="182" t="s">
        <v>120</v>
      </c>
      <c r="E68" s="183"/>
      <c r="F68" s="183"/>
      <c r="G68" s="183"/>
      <c r="H68" s="183"/>
      <c r="I68" s="183"/>
      <c r="J68" s="184">
        <f>J204</f>
        <v>0</v>
      </c>
      <c r="K68" s="126"/>
      <c r="L68" s="185"/>
      <c r="S68" s="10"/>
      <c r="T68" s="10"/>
      <c r="U68" s="10"/>
      <c r="V68" s="10"/>
      <c r="W68" s="10"/>
      <c r="X68" s="10"/>
      <c r="Y68" s="10"/>
      <c r="Z68" s="10"/>
      <c r="AA68" s="10"/>
      <c r="AB68" s="10"/>
      <c r="AC68" s="10"/>
      <c r="AD68" s="10"/>
      <c r="AE68" s="10"/>
    </row>
    <row r="69" s="10" customFormat="1" ht="19.92" customHeight="1">
      <c r="A69" s="10"/>
      <c r="B69" s="181"/>
      <c r="C69" s="126"/>
      <c r="D69" s="182" t="s">
        <v>122</v>
      </c>
      <c r="E69" s="183"/>
      <c r="F69" s="183"/>
      <c r="G69" s="183"/>
      <c r="H69" s="183"/>
      <c r="I69" s="183"/>
      <c r="J69" s="184">
        <f>J227</f>
        <v>0</v>
      </c>
      <c r="K69" s="126"/>
      <c r="L69" s="185"/>
      <c r="S69" s="10"/>
      <c r="T69" s="10"/>
      <c r="U69" s="10"/>
      <c r="V69" s="10"/>
      <c r="W69" s="10"/>
      <c r="X69" s="10"/>
      <c r="Y69" s="10"/>
      <c r="Z69" s="10"/>
      <c r="AA69" s="10"/>
      <c r="AB69" s="10"/>
      <c r="AC69" s="10"/>
      <c r="AD69" s="10"/>
      <c r="AE69" s="10"/>
    </row>
    <row r="70" s="10" customFormat="1" ht="19.92" customHeight="1">
      <c r="A70" s="10"/>
      <c r="B70" s="181"/>
      <c r="C70" s="126"/>
      <c r="D70" s="182" t="s">
        <v>123</v>
      </c>
      <c r="E70" s="183"/>
      <c r="F70" s="183"/>
      <c r="G70" s="183"/>
      <c r="H70" s="183"/>
      <c r="I70" s="183"/>
      <c r="J70" s="184">
        <f>J290</f>
        <v>0</v>
      </c>
      <c r="K70" s="126"/>
      <c r="L70" s="185"/>
      <c r="S70" s="10"/>
      <c r="T70" s="10"/>
      <c r="U70" s="10"/>
      <c r="V70" s="10"/>
      <c r="W70" s="10"/>
      <c r="X70" s="10"/>
      <c r="Y70" s="10"/>
      <c r="Z70" s="10"/>
      <c r="AA70" s="10"/>
      <c r="AB70" s="10"/>
      <c r="AC70" s="10"/>
      <c r="AD70" s="10"/>
      <c r="AE70" s="10"/>
    </row>
    <row r="71" s="10" customFormat="1" ht="19.92" customHeight="1">
      <c r="A71" s="10"/>
      <c r="B71" s="181"/>
      <c r="C71" s="126"/>
      <c r="D71" s="182" t="s">
        <v>124</v>
      </c>
      <c r="E71" s="183"/>
      <c r="F71" s="183"/>
      <c r="G71" s="183"/>
      <c r="H71" s="183"/>
      <c r="I71" s="183"/>
      <c r="J71" s="184">
        <f>J418</f>
        <v>0</v>
      </c>
      <c r="K71" s="126"/>
      <c r="L71" s="185"/>
      <c r="S71" s="10"/>
      <c r="T71" s="10"/>
      <c r="U71" s="10"/>
      <c r="V71" s="10"/>
      <c r="W71" s="10"/>
      <c r="X71" s="10"/>
      <c r="Y71" s="10"/>
      <c r="Z71" s="10"/>
      <c r="AA71" s="10"/>
      <c r="AB71" s="10"/>
      <c r="AC71" s="10"/>
      <c r="AD71" s="10"/>
      <c r="AE71" s="10"/>
    </row>
    <row r="72" s="10" customFormat="1" ht="19.92" customHeight="1">
      <c r="A72" s="10"/>
      <c r="B72" s="181"/>
      <c r="C72" s="126"/>
      <c r="D72" s="182" t="s">
        <v>125</v>
      </c>
      <c r="E72" s="183"/>
      <c r="F72" s="183"/>
      <c r="G72" s="183"/>
      <c r="H72" s="183"/>
      <c r="I72" s="183"/>
      <c r="J72" s="184">
        <f>J471</f>
        <v>0</v>
      </c>
      <c r="K72" s="126"/>
      <c r="L72" s="185"/>
      <c r="S72" s="10"/>
      <c r="T72" s="10"/>
      <c r="U72" s="10"/>
      <c r="V72" s="10"/>
      <c r="W72" s="10"/>
      <c r="X72" s="10"/>
      <c r="Y72" s="10"/>
      <c r="Z72" s="10"/>
      <c r="AA72" s="10"/>
      <c r="AB72" s="10"/>
      <c r="AC72" s="10"/>
      <c r="AD72" s="10"/>
      <c r="AE72" s="10"/>
    </row>
    <row r="73" s="10" customFormat="1" ht="19.92" customHeight="1">
      <c r="A73" s="10"/>
      <c r="B73" s="181"/>
      <c r="C73" s="126"/>
      <c r="D73" s="182" t="s">
        <v>126</v>
      </c>
      <c r="E73" s="183"/>
      <c r="F73" s="183"/>
      <c r="G73" s="183"/>
      <c r="H73" s="183"/>
      <c r="I73" s="183"/>
      <c r="J73" s="184">
        <f>J510</f>
        <v>0</v>
      </c>
      <c r="K73" s="126"/>
      <c r="L73" s="185"/>
      <c r="S73" s="10"/>
      <c r="T73" s="10"/>
      <c r="U73" s="10"/>
      <c r="V73" s="10"/>
      <c r="W73" s="10"/>
      <c r="X73" s="10"/>
      <c r="Y73" s="10"/>
      <c r="Z73" s="10"/>
      <c r="AA73" s="10"/>
      <c r="AB73" s="10"/>
      <c r="AC73" s="10"/>
      <c r="AD73" s="10"/>
      <c r="AE73" s="10"/>
    </row>
    <row r="74" s="10" customFormat="1" ht="19.92" customHeight="1">
      <c r="A74" s="10"/>
      <c r="B74" s="181"/>
      <c r="C74" s="126"/>
      <c r="D74" s="182" t="s">
        <v>127</v>
      </c>
      <c r="E74" s="183"/>
      <c r="F74" s="183"/>
      <c r="G74" s="183"/>
      <c r="H74" s="183"/>
      <c r="I74" s="183"/>
      <c r="J74" s="184">
        <f>J518</f>
        <v>0</v>
      </c>
      <c r="K74" s="126"/>
      <c r="L74" s="185"/>
      <c r="S74" s="10"/>
      <c r="T74" s="10"/>
      <c r="U74" s="10"/>
      <c r="V74" s="10"/>
      <c r="W74" s="10"/>
      <c r="X74" s="10"/>
      <c r="Y74" s="10"/>
      <c r="Z74" s="10"/>
      <c r="AA74" s="10"/>
      <c r="AB74" s="10"/>
      <c r="AC74" s="10"/>
      <c r="AD74" s="10"/>
      <c r="AE74" s="10"/>
    </row>
    <row r="75" s="10" customFormat="1" ht="19.92" customHeight="1">
      <c r="A75" s="10"/>
      <c r="B75" s="181"/>
      <c r="C75" s="126"/>
      <c r="D75" s="182" t="s">
        <v>128</v>
      </c>
      <c r="E75" s="183"/>
      <c r="F75" s="183"/>
      <c r="G75" s="183"/>
      <c r="H75" s="183"/>
      <c r="I75" s="183"/>
      <c r="J75" s="184">
        <f>J544</f>
        <v>0</v>
      </c>
      <c r="K75" s="126"/>
      <c r="L75" s="185"/>
      <c r="S75" s="10"/>
      <c r="T75" s="10"/>
      <c r="U75" s="10"/>
      <c r="V75" s="10"/>
      <c r="W75" s="10"/>
      <c r="X75" s="10"/>
      <c r="Y75" s="10"/>
      <c r="Z75" s="10"/>
      <c r="AA75" s="10"/>
      <c r="AB75" s="10"/>
      <c r="AC75" s="10"/>
      <c r="AD75" s="10"/>
      <c r="AE75" s="10"/>
    </row>
    <row r="76" s="2" customFormat="1" ht="21.84"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2" customFormat="1" ht="6.96" customHeight="1">
      <c r="A77" s="39"/>
      <c r="B77" s="60"/>
      <c r="C77" s="61"/>
      <c r="D77" s="61"/>
      <c r="E77" s="61"/>
      <c r="F77" s="61"/>
      <c r="G77" s="61"/>
      <c r="H77" s="61"/>
      <c r="I77" s="61"/>
      <c r="J77" s="61"/>
      <c r="K77" s="61"/>
      <c r="L77" s="145"/>
      <c r="S77" s="39"/>
      <c r="T77" s="39"/>
      <c r="U77" s="39"/>
      <c r="V77" s="39"/>
      <c r="W77" s="39"/>
      <c r="X77" s="39"/>
      <c r="Y77" s="39"/>
      <c r="Z77" s="39"/>
      <c r="AA77" s="39"/>
      <c r="AB77" s="39"/>
      <c r="AC77" s="39"/>
      <c r="AD77" s="39"/>
      <c r="AE77" s="39"/>
    </row>
    <row r="81" s="2" customFormat="1" ht="6.96" customHeight="1">
      <c r="A81" s="39"/>
      <c r="B81" s="62"/>
      <c r="C81" s="63"/>
      <c r="D81" s="63"/>
      <c r="E81" s="63"/>
      <c r="F81" s="63"/>
      <c r="G81" s="63"/>
      <c r="H81" s="63"/>
      <c r="I81" s="63"/>
      <c r="J81" s="63"/>
      <c r="K81" s="63"/>
      <c r="L81" s="145"/>
      <c r="S81" s="39"/>
      <c r="T81" s="39"/>
      <c r="U81" s="39"/>
      <c r="V81" s="39"/>
      <c r="W81" s="39"/>
      <c r="X81" s="39"/>
      <c r="Y81" s="39"/>
      <c r="Z81" s="39"/>
      <c r="AA81" s="39"/>
      <c r="AB81" s="39"/>
      <c r="AC81" s="39"/>
      <c r="AD81" s="39"/>
      <c r="AE81" s="39"/>
    </row>
    <row r="82" s="2" customFormat="1" ht="24.96" customHeight="1">
      <c r="A82" s="39"/>
      <c r="B82" s="40"/>
      <c r="C82" s="24" t="s">
        <v>129</v>
      </c>
      <c r="D82" s="41"/>
      <c r="E82" s="41"/>
      <c r="F82" s="41"/>
      <c r="G82" s="41"/>
      <c r="H82" s="41"/>
      <c r="I82" s="41"/>
      <c r="J82" s="41"/>
      <c r="K82" s="41"/>
      <c r="L82" s="145"/>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145"/>
      <c r="S84" s="39"/>
      <c r="T84" s="39"/>
      <c r="U84" s="39"/>
      <c r="V84" s="39"/>
      <c r="W84" s="39"/>
      <c r="X84" s="39"/>
      <c r="Y84" s="39"/>
      <c r="Z84" s="39"/>
      <c r="AA84" s="39"/>
      <c r="AB84" s="39"/>
      <c r="AC84" s="39"/>
      <c r="AD84" s="39"/>
      <c r="AE84" s="39"/>
    </row>
    <row r="85" s="2" customFormat="1" ht="16.5" customHeight="1">
      <c r="A85" s="39"/>
      <c r="B85" s="40"/>
      <c r="C85" s="41"/>
      <c r="D85" s="41"/>
      <c r="E85" s="170" t="str">
        <f>E7</f>
        <v>Chebský hrad obnova - 3. etapa</v>
      </c>
      <c r="F85" s="33"/>
      <c r="G85" s="33"/>
      <c r="H85" s="33"/>
      <c r="I85" s="41"/>
      <c r="J85" s="41"/>
      <c r="K85" s="41"/>
      <c r="L85" s="145"/>
      <c r="S85" s="39"/>
      <c r="T85" s="39"/>
      <c r="U85" s="39"/>
      <c r="V85" s="39"/>
      <c r="W85" s="39"/>
      <c r="X85" s="39"/>
      <c r="Y85" s="39"/>
      <c r="Z85" s="39"/>
      <c r="AA85" s="39"/>
      <c r="AB85" s="39"/>
      <c r="AC85" s="39"/>
      <c r="AD85" s="39"/>
      <c r="AE85" s="39"/>
    </row>
    <row r="86" s="2" customFormat="1" ht="12" customHeight="1">
      <c r="A86" s="39"/>
      <c r="B86" s="40"/>
      <c r="C86" s="33" t="s">
        <v>106</v>
      </c>
      <c r="D86" s="41"/>
      <c r="E86" s="41"/>
      <c r="F86" s="41"/>
      <c r="G86" s="41"/>
      <c r="H86" s="41"/>
      <c r="I86" s="41"/>
      <c r="J86" s="41"/>
      <c r="K86" s="41"/>
      <c r="L86" s="145"/>
      <c r="S86" s="39"/>
      <c r="T86" s="39"/>
      <c r="U86" s="39"/>
      <c r="V86" s="39"/>
      <c r="W86" s="39"/>
      <c r="X86" s="39"/>
      <c r="Y86" s="39"/>
      <c r="Z86" s="39"/>
      <c r="AA86" s="39"/>
      <c r="AB86" s="39"/>
      <c r="AC86" s="39"/>
      <c r="AD86" s="39"/>
      <c r="AE86" s="39"/>
    </row>
    <row r="87" s="2" customFormat="1" ht="16.5" customHeight="1">
      <c r="A87" s="39"/>
      <c r="B87" s="40"/>
      <c r="C87" s="41"/>
      <c r="D87" s="41"/>
      <c r="E87" s="70" t="str">
        <f>E9</f>
        <v>03 - SO 03 C - JV bastion - nové zastřešení</v>
      </c>
      <c r="F87" s="41"/>
      <c r="G87" s="41"/>
      <c r="H87" s="41"/>
      <c r="I87" s="41"/>
      <c r="J87" s="41"/>
      <c r="K87" s="41"/>
      <c r="L87" s="145"/>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2" customFormat="1" ht="12" customHeight="1">
      <c r="A89" s="39"/>
      <c r="B89" s="40"/>
      <c r="C89" s="33" t="s">
        <v>21</v>
      </c>
      <c r="D89" s="41"/>
      <c r="E89" s="41"/>
      <c r="F89" s="28" t="str">
        <f>F12</f>
        <v>Cheb</v>
      </c>
      <c r="G89" s="41"/>
      <c r="H89" s="41"/>
      <c r="I89" s="33" t="s">
        <v>23</v>
      </c>
      <c r="J89" s="73" t="str">
        <f>IF(J12="","",J12)</f>
        <v>7. 1. 2021</v>
      </c>
      <c r="K89" s="41"/>
      <c r="L89" s="145"/>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145"/>
      <c r="S90" s="39"/>
      <c r="T90" s="39"/>
      <c r="U90" s="39"/>
      <c r="V90" s="39"/>
      <c r="W90" s="39"/>
      <c r="X90" s="39"/>
      <c r="Y90" s="39"/>
      <c r="Z90" s="39"/>
      <c r="AA90" s="39"/>
      <c r="AB90" s="39"/>
      <c r="AC90" s="39"/>
      <c r="AD90" s="39"/>
      <c r="AE90" s="39"/>
    </row>
    <row r="91" s="2" customFormat="1" ht="15.15" customHeight="1">
      <c r="A91" s="39"/>
      <c r="B91" s="40"/>
      <c r="C91" s="33" t="s">
        <v>25</v>
      </c>
      <c r="D91" s="41"/>
      <c r="E91" s="41"/>
      <c r="F91" s="28" t="str">
        <f>E15</f>
        <v>město Cheb</v>
      </c>
      <c r="G91" s="41"/>
      <c r="H91" s="41"/>
      <c r="I91" s="33" t="s">
        <v>31</v>
      </c>
      <c r="J91" s="37" t="str">
        <f>E21</f>
        <v xml:space="preserve"> </v>
      </c>
      <c r="K91" s="41"/>
      <c r="L91" s="145"/>
      <c r="S91" s="39"/>
      <c r="T91" s="39"/>
      <c r="U91" s="39"/>
      <c r="V91" s="39"/>
      <c r="W91" s="39"/>
      <c r="X91" s="39"/>
      <c r="Y91" s="39"/>
      <c r="Z91" s="39"/>
      <c r="AA91" s="39"/>
      <c r="AB91" s="39"/>
      <c r="AC91" s="39"/>
      <c r="AD91" s="39"/>
      <c r="AE91" s="39"/>
    </row>
    <row r="92" s="2" customFormat="1" ht="15.15" customHeight="1">
      <c r="A92" s="39"/>
      <c r="B92" s="40"/>
      <c r="C92" s="33" t="s">
        <v>29</v>
      </c>
      <c r="D92" s="41"/>
      <c r="E92" s="41"/>
      <c r="F92" s="28" t="str">
        <f>IF(E18="","",E18)</f>
        <v>Vyplň údaj</v>
      </c>
      <c r="G92" s="41"/>
      <c r="H92" s="41"/>
      <c r="I92" s="33" t="s">
        <v>33</v>
      </c>
      <c r="J92" s="37" t="str">
        <f>E24</f>
        <v xml:space="preserve"> </v>
      </c>
      <c r="K92" s="41"/>
      <c r="L92" s="145"/>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145"/>
      <c r="S93" s="39"/>
      <c r="T93" s="39"/>
      <c r="U93" s="39"/>
      <c r="V93" s="39"/>
      <c r="W93" s="39"/>
      <c r="X93" s="39"/>
      <c r="Y93" s="39"/>
      <c r="Z93" s="39"/>
      <c r="AA93" s="39"/>
      <c r="AB93" s="39"/>
      <c r="AC93" s="39"/>
      <c r="AD93" s="39"/>
      <c r="AE93" s="39"/>
    </row>
    <row r="94" s="11" customFormat="1" ht="29.28" customHeight="1">
      <c r="A94" s="186"/>
      <c r="B94" s="187"/>
      <c r="C94" s="188" t="s">
        <v>130</v>
      </c>
      <c r="D94" s="189" t="s">
        <v>56</v>
      </c>
      <c r="E94" s="189" t="s">
        <v>52</v>
      </c>
      <c r="F94" s="189" t="s">
        <v>53</v>
      </c>
      <c r="G94" s="189" t="s">
        <v>131</v>
      </c>
      <c r="H94" s="189" t="s">
        <v>132</v>
      </c>
      <c r="I94" s="189" t="s">
        <v>133</v>
      </c>
      <c r="J94" s="189" t="s">
        <v>110</v>
      </c>
      <c r="K94" s="190" t="s">
        <v>134</v>
      </c>
      <c r="L94" s="191"/>
      <c r="M94" s="93" t="s">
        <v>19</v>
      </c>
      <c r="N94" s="94" t="s">
        <v>41</v>
      </c>
      <c r="O94" s="94" t="s">
        <v>135</v>
      </c>
      <c r="P94" s="94" t="s">
        <v>136</v>
      </c>
      <c r="Q94" s="94" t="s">
        <v>137</v>
      </c>
      <c r="R94" s="94" t="s">
        <v>138</v>
      </c>
      <c r="S94" s="94" t="s">
        <v>139</v>
      </c>
      <c r="T94" s="95" t="s">
        <v>140</v>
      </c>
      <c r="U94" s="186"/>
      <c r="V94" s="186"/>
      <c r="W94" s="186"/>
      <c r="X94" s="186"/>
      <c r="Y94" s="186"/>
      <c r="Z94" s="186"/>
      <c r="AA94" s="186"/>
      <c r="AB94" s="186"/>
      <c r="AC94" s="186"/>
      <c r="AD94" s="186"/>
      <c r="AE94" s="186"/>
    </row>
    <row r="95" s="2" customFormat="1" ht="22.8" customHeight="1">
      <c r="A95" s="39"/>
      <c r="B95" s="40"/>
      <c r="C95" s="100" t="s">
        <v>141</v>
      </c>
      <c r="D95" s="41"/>
      <c r="E95" s="41"/>
      <c r="F95" s="41"/>
      <c r="G95" s="41"/>
      <c r="H95" s="41"/>
      <c r="I95" s="41"/>
      <c r="J95" s="192">
        <f>BK95</f>
        <v>0</v>
      </c>
      <c r="K95" s="41"/>
      <c r="L95" s="45"/>
      <c r="M95" s="96"/>
      <c r="N95" s="193"/>
      <c r="O95" s="97"/>
      <c r="P95" s="194">
        <f>P96+P203</f>
        <v>0</v>
      </c>
      <c r="Q95" s="97"/>
      <c r="R95" s="194">
        <f>R96+R203</f>
        <v>64.655750767399994</v>
      </c>
      <c r="S95" s="97"/>
      <c r="T95" s="195">
        <f>T96+T203</f>
        <v>14.160649160000002</v>
      </c>
      <c r="U95" s="39"/>
      <c r="V95" s="39"/>
      <c r="W95" s="39"/>
      <c r="X95" s="39"/>
      <c r="Y95" s="39"/>
      <c r="Z95" s="39"/>
      <c r="AA95" s="39"/>
      <c r="AB95" s="39"/>
      <c r="AC95" s="39"/>
      <c r="AD95" s="39"/>
      <c r="AE95" s="39"/>
      <c r="AT95" s="18" t="s">
        <v>70</v>
      </c>
      <c r="AU95" s="18" t="s">
        <v>111</v>
      </c>
      <c r="BK95" s="196">
        <f>BK96+BK203</f>
        <v>0</v>
      </c>
    </row>
    <row r="96" s="12" customFormat="1" ht="25.92" customHeight="1">
      <c r="A96" s="12"/>
      <c r="B96" s="197"/>
      <c r="C96" s="198"/>
      <c r="D96" s="199" t="s">
        <v>70</v>
      </c>
      <c r="E96" s="200" t="s">
        <v>142</v>
      </c>
      <c r="F96" s="200" t="s">
        <v>143</v>
      </c>
      <c r="G96" s="198"/>
      <c r="H96" s="198"/>
      <c r="I96" s="201"/>
      <c r="J96" s="202">
        <f>BK96</f>
        <v>0</v>
      </c>
      <c r="K96" s="198"/>
      <c r="L96" s="203"/>
      <c r="M96" s="204"/>
      <c r="N96" s="205"/>
      <c r="O96" s="205"/>
      <c r="P96" s="206">
        <f>P97+P105+P118+P123+P172+P199</f>
        <v>0</v>
      </c>
      <c r="Q96" s="205"/>
      <c r="R96" s="206">
        <f>R97+R105+R118+R123+R172+R199</f>
        <v>13.968898187399999</v>
      </c>
      <c r="S96" s="205"/>
      <c r="T96" s="207">
        <f>T97+T105+T118+T123+T172+T199</f>
        <v>0</v>
      </c>
      <c r="U96" s="12"/>
      <c r="V96" s="12"/>
      <c r="W96" s="12"/>
      <c r="X96" s="12"/>
      <c r="Y96" s="12"/>
      <c r="Z96" s="12"/>
      <c r="AA96" s="12"/>
      <c r="AB96" s="12"/>
      <c r="AC96" s="12"/>
      <c r="AD96" s="12"/>
      <c r="AE96" s="12"/>
      <c r="AR96" s="208" t="s">
        <v>79</v>
      </c>
      <c r="AT96" s="209" t="s">
        <v>70</v>
      </c>
      <c r="AU96" s="209" t="s">
        <v>71</v>
      </c>
      <c r="AY96" s="208" t="s">
        <v>144</v>
      </c>
      <c r="BK96" s="210">
        <f>BK97+BK105+BK118+BK123+BK172+BK199</f>
        <v>0</v>
      </c>
    </row>
    <row r="97" s="12" customFormat="1" ht="22.8" customHeight="1">
      <c r="A97" s="12"/>
      <c r="B97" s="197"/>
      <c r="C97" s="198"/>
      <c r="D97" s="199" t="s">
        <v>70</v>
      </c>
      <c r="E97" s="211" t="s">
        <v>79</v>
      </c>
      <c r="F97" s="211" t="s">
        <v>940</v>
      </c>
      <c r="G97" s="198"/>
      <c r="H97" s="198"/>
      <c r="I97" s="201"/>
      <c r="J97" s="212">
        <f>BK97</f>
        <v>0</v>
      </c>
      <c r="K97" s="198"/>
      <c r="L97" s="203"/>
      <c r="M97" s="204"/>
      <c r="N97" s="205"/>
      <c r="O97" s="205"/>
      <c r="P97" s="206">
        <f>SUM(P98:P104)</f>
        <v>0</v>
      </c>
      <c r="Q97" s="205"/>
      <c r="R97" s="206">
        <f>SUM(R98:R104)</f>
        <v>0</v>
      </c>
      <c r="S97" s="205"/>
      <c r="T97" s="207">
        <f>SUM(T98:T104)</f>
        <v>0</v>
      </c>
      <c r="U97" s="12"/>
      <c r="V97" s="12"/>
      <c r="W97" s="12"/>
      <c r="X97" s="12"/>
      <c r="Y97" s="12"/>
      <c r="Z97" s="12"/>
      <c r="AA97" s="12"/>
      <c r="AB97" s="12"/>
      <c r="AC97" s="12"/>
      <c r="AD97" s="12"/>
      <c r="AE97" s="12"/>
      <c r="AR97" s="208" t="s">
        <v>79</v>
      </c>
      <c r="AT97" s="209" t="s">
        <v>70</v>
      </c>
      <c r="AU97" s="209" t="s">
        <v>79</v>
      </c>
      <c r="AY97" s="208" t="s">
        <v>144</v>
      </c>
      <c r="BK97" s="210">
        <f>SUM(BK98:BK104)</f>
        <v>0</v>
      </c>
    </row>
    <row r="98" s="2" customFormat="1" ht="33" customHeight="1">
      <c r="A98" s="39"/>
      <c r="B98" s="40"/>
      <c r="C98" s="213" t="s">
        <v>79</v>
      </c>
      <c r="D98" s="213" t="s">
        <v>147</v>
      </c>
      <c r="E98" s="214" t="s">
        <v>941</v>
      </c>
      <c r="F98" s="215" t="s">
        <v>942</v>
      </c>
      <c r="G98" s="216" t="s">
        <v>150</v>
      </c>
      <c r="H98" s="217">
        <v>148.40000000000001</v>
      </c>
      <c r="I98" s="218"/>
      <c r="J98" s="219">
        <f>ROUND(I98*H98,2)</f>
        <v>0</v>
      </c>
      <c r="K98" s="215" t="s">
        <v>151</v>
      </c>
      <c r="L98" s="45"/>
      <c r="M98" s="220" t="s">
        <v>19</v>
      </c>
      <c r="N98" s="221" t="s">
        <v>42</v>
      </c>
      <c r="O98" s="85"/>
      <c r="P98" s="222">
        <f>O98*H98</f>
        <v>0</v>
      </c>
      <c r="Q98" s="222">
        <v>0</v>
      </c>
      <c r="R98" s="222">
        <f>Q98*H98</f>
        <v>0</v>
      </c>
      <c r="S98" s="222">
        <v>0</v>
      </c>
      <c r="T98" s="223">
        <f>S98*H98</f>
        <v>0</v>
      </c>
      <c r="U98" s="39"/>
      <c r="V98" s="39"/>
      <c r="W98" s="39"/>
      <c r="X98" s="39"/>
      <c r="Y98" s="39"/>
      <c r="Z98" s="39"/>
      <c r="AA98" s="39"/>
      <c r="AB98" s="39"/>
      <c r="AC98" s="39"/>
      <c r="AD98" s="39"/>
      <c r="AE98" s="39"/>
      <c r="AR98" s="224" t="s">
        <v>152</v>
      </c>
      <c r="AT98" s="224" t="s">
        <v>147</v>
      </c>
      <c r="AU98" s="224" t="s">
        <v>81</v>
      </c>
      <c r="AY98" s="18" t="s">
        <v>144</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152</v>
      </c>
      <c r="BM98" s="224" t="s">
        <v>943</v>
      </c>
    </row>
    <row r="99" s="2" customFormat="1">
      <c r="A99" s="39"/>
      <c r="B99" s="40"/>
      <c r="C99" s="41"/>
      <c r="D99" s="226" t="s">
        <v>154</v>
      </c>
      <c r="E99" s="41"/>
      <c r="F99" s="227" t="s">
        <v>944</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154</v>
      </c>
      <c r="AU99" s="18" t="s">
        <v>81</v>
      </c>
    </row>
    <row r="100" s="2" customFormat="1">
      <c r="A100" s="39"/>
      <c r="B100" s="40"/>
      <c r="C100" s="41"/>
      <c r="D100" s="226" t="s">
        <v>156</v>
      </c>
      <c r="E100" s="41"/>
      <c r="F100" s="231" t="s">
        <v>945</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156</v>
      </c>
      <c r="AU100" s="18" t="s">
        <v>81</v>
      </c>
    </row>
    <row r="101" s="14" customFormat="1">
      <c r="A101" s="14"/>
      <c r="B101" s="253"/>
      <c r="C101" s="254"/>
      <c r="D101" s="226" t="s">
        <v>158</v>
      </c>
      <c r="E101" s="255" t="s">
        <v>19</v>
      </c>
      <c r="F101" s="256" t="s">
        <v>946</v>
      </c>
      <c r="G101" s="254"/>
      <c r="H101" s="255" t="s">
        <v>19</v>
      </c>
      <c r="I101" s="257"/>
      <c r="J101" s="254"/>
      <c r="K101" s="254"/>
      <c r="L101" s="258"/>
      <c r="M101" s="259"/>
      <c r="N101" s="260"/>
      <c r="O101" s="260"/>
      <c r="P101" s="260"/>
      <c r="Q101" s="260"/>
      <c r="R101" s="260"/>
      <c r="S101" s="260"/>
      <c r="T101" s="261"/>
      <c r="U101" s="14"/>
      <c r="V101" s="14"/>
      <c r="W101" s="14"/>
      <c r="X101" s="14"/>
      <c r="Y101" s="14"/>
      <c r="Z101" s="14"/>
      <c r="AA101" s="14"/>
      <c r="AB101" s="14"/>
      <c r="AC101" s="14"/>
      <c r="AD101" s="14"/>
      <c r="AE101" s="14"/>
      <c r="AT101" s="262" t="s">
        <v>158</v>
      </c>
      <c r="AU101" s="262" t="s">
        <v>81</v>
      </c>
      <c r="AV101" s="14" t="s">
        <v>79</v>
      </c>
      <c r="AW101" s="14" t="s">
        <v>34</v>
      </c>
      <c r="AX101" s="14" t="s">
        <v>71</v>
      </c>
      <c r="AY101" s="262" t="s">
        <v>144</v>
      </c>
    </row>
    <row r="102" s="14" customFormat="1">
      <c r="A102" s="14"/>
      <c r="B102" s="253"/>
      <c r="C102" s="254"/>
      <c r="D102" s="226" t="s">
        <v>158</v>
      </c>
      <c r="E102" s="255" t="s">
        <v>19</v>
      </c>
      <c r="F102" s="256" t="s">
        <v>947</v>
      </c>
      <c r="G102" s="254"/>
      <c r="H102" s="255" t="s">
        <v>19</v>
      </c>
      <c r="I102" s="257"/>
      <c r="J102" s="254"/>
      <c r="K102" s="254"/>
      <c r="L102" s="258"/>
      <c r="M102" s="259"/>
      <c r="N102" s="260"/>
      <c r="O102" s="260"/>
      <c r="P102" s="260"/>
      <c r="Q102" s="260"/>
      <c r="R102" s="260"/>
      <c r="S102" s="260"/>
      <c r="T102" s="261"/>
      <c r="U102" s="14"/>
      <c r="V102" s="14"/>
      <c r="W102" s="14"/>
      <c r="X102" s="14"/>
      <c r="Y102" s="14"/>
      <c r="Z102" s="14"/>
      <c r="AA102" s="14"/>
      <c r="AB102" s="14"/>
      <c r="AC102" s="14"/>
      <c r="AD102" s="14"/>
      <c r="AE102" s="14"/>
      <c r="AT102" s="262" t="s">
        <v>158</v>
      </c>
      <c r="AU102" s="262" t="s">
        <v>81</v>
      </c>
      <c r="AV102" s="14" t="s">
        <v>79</v>
      </c>
      <c r="AW102" s="14" t="s">
        <v>34</v>
      </c>
      <c r="AX102" s="14" t="s">
        <v>71</v>
      </c>
      <c r="AY102" s="262" t="s">
        <v>144</v>
      </c>
    </row>
    <row r="103" s="13" customFormat="1">
      <c r="A103" s="13"/>
      <c r="B103" s="232"/>
      <c r="C103" s="233"/>
      <c r="D103" s="226" t="s">
        <v>158</v>
      </c>
      <c r="E103" s="234" t="s">
        <v>19</v>
      </c>
      <c r="F103" s="235" t="s">
        <v>948</v>
      </c>
      <c r="G103" s="233"/>
      <c r="H103" s="236">
        <v>148.40000000000001</v>
      </c>
      <c r="I103" s="237"/>
      <c r="J103" s="233"/>
      <c r="K103" s="233"/>
      <c r="L103" s="238"/>
      <c r="M103" s="239"/>
      <c r="N103" s="240"/>
      <c r="O103" s="240"/>
      <c r="P103" s="240"/>
      <c r="Q103" s="240"/>
      <c r="R103" s="240"/>
      <c r="S103" s="240"/>
      <c r="T103" s="241"/>
      <c r="U103" s="13"/>
      <c r="V103" s="13"/>
      <c r="W103" s="13"/>
      <c r="X103" s="13"/>
      <c r="Y103" s="13"/>
      <c r="Z103" s="13"/>
      <c r="AA103" s="13"/>
      <c r="AB103" s="13"/>
      <c r="AC103" s="13"/>
      <c r="AD103" s="13"/>
      <c r="AE103" s="13"/>
      <c r="AT103" s="242" t="s">
        <v>158</v>
      </c>
      <c r="AU103" s="242" t="s">
        <v>81</v>
      </c>
      <c r="AV103" s="13" t="s">
        <v>81</v>
      </c>
      <c r="AW103" s="13" t="s">
        <v>34</v>
      </c>
      <c r="AX103" s="13" t="s">
        <v>71</v>
      </c>
      <c r="AY103" s="242" t="s">
        <v>144</v>
      </c>
    </row>
    <row r="104" s="15" customFormat="1">
      <c r="A104" s="15"/>
      <c r="B104" s="263"/>
      <c r="C104" s="264"/>
      <c r="D104" s="226" t="s">
        <v>158</v>
      </c>
      <c r="E104" s="265" t="s">
        <v>19</v>
      </c>
      <c r="F104" s="266" t="s">
        <v>774</v>
      </c>
      <c r="G104" s="264"/>
      <c r="H104" s="267">
        <v>148.40000000000001</v>
      </c>
      <c r="I104" s="268"/>
      <c r="J104" s="264"/>
      <c r="K104" s="264"/>
      <c r="L104" s="269"/>
      <c r="M104" s="270"/>
      <c r="N104" s="271"/>
      <c r="O104" s="271"/>
      <c r="P104" s="271"/>
      <c r="Q104" s="271"/>
      <c r="R104" s="271"/>
      <c r="S104" s="271"/>
      <c r="T104" s="272"/>
      <c r="U104" s="15"/>
      <c r="V104" s="15"/>
      <c r="W104" s="15"/>
      <c r="X104" s="15"/>
      <c r="Y104" s="15"/>
      <c r="Z104" s="15"/>
      <c r="AA104" s="15"/>
      <c r="AB104" s="15"/>
      <c r="AC104" s="15"/>
      <c r="AD104" s="15"/>
      <c r="AE104" s="15"/>
      <c r="AT104" s="273" t="s">
        <v>158</v>
      </c>
      <c r="AU104" s="273" t="s">
        <v>81</v>
      </c>
      <c r="AV104" s="15" t="s">
        <v>152</v>
      </c>
      <c r="AW104" s="15" t="s">
        <v>34</v>
      </c>
      <c r="AX104" s="15" t="s">
        <v>79</v>
      </c>
      <c r="AY104" s="273" t="s">
        <v>144</v>
      </c>
    </row>
    <row r="105" s="12" customFormat="1" ht="22.8" customHeight="1">
      <c r="A105" s="12"/>
      <c r="B105" s="197"/>
      <c r="C105" s="198"/>
      <c r="D105" s="199" t="s">
        <v>70</v>
      </c>
      <c r="E105" s="211" t="s">
        <v>145</v>
      </c>
      <c r="F105" s="211" t="s">
        <v>146</v>
      </c>
      <c r="G105" s="198"/>
      <c r="H105" s="198"/>
      <c r="I105" s="201"/>
      <c r="J105" s="212">
        <f>BK105</f>
        <v>0</v>
      </c>
      <c r="K105" s="198"/>
      <c r="L105" s="203"/>
      <c r="M105" s="204"/>
      <c r="N105" s="205"/>
      <c r="O105" s="205"/>
      <c r="P105" s="206">
        <f>SUM(P106:P117)</f>
        <v>0</v>
      </c>
      <c r="Q105" s="205"/>
      <c r="R105" s="206">
        <f>SUM(R106:R117)</f>
        <v>13.782635999999998</v>
      </c>
      <c r="S105" s="205"/>
      <c r="T105" s="207">
        <f>SUM(T106:T117)</f>
        <v>0</v>
      </c>
      <c r="U105" s="12"/>
      <c r="V105" s="12"/>
      <c r="W105" s="12"/>
      <c r="X105" s="12"/>
      <c r="Y105" s="12"/>
      <c r="Z105" s="12"/>
      <c r="AA105" s="12"/>
      <c r="AB105" s="12"/>
      <c r="AC105" s="12"/>
      <c r="AD105" s="12"/>
      <c r="AE105" s="12"/>
      <c r="AR105" s="208" t="s">
        <v>79</v>
      </c>
      <c r="AT105" s="209" t="s">
        <v>70</v>
      </c>
      <c r="AU105" s="209" t="s">
        <v>79</v>
      </c>
      <c r="AY105" s="208" t="s">
        <v>144</v>
      </c>
      <c r="BK105" s="210">
        <f>SUM(BK106:BK117)</f>
        <v>0</v>
      </c>
    </row>
    <row r="106" s="2" customFormat="1" ht="33" customHeight="1">
      <c r="A106" s="39"/>
      <c r="B106" s="40"/>
      <c r="C106" s="213" t="s">
        <v>81</v>
      </c>
      <c r="D106" s="213" t="s">
        <v>147</v>
      </c>
      <c r="E106" s="214" t="s">
        <v>167</v>
      </c>
      <c r="F106" s="215" t="s">
        <v>168</v>
      </c>
      <c r="G106" s="216" t="s">
        <v>162</v>
      </c>
      <c r="H106" s="217">
        <v>6.4889999999999999</v>
      </c>
      <c r="I106" s="218"/>
      <c r="J106" s="219">
        <f>ROUND(I106*H106,2)</f>
        <v>0</v>
      </c>
      <c r="K106" s="215" t="s">
        <v>19</v>
      </c>
      <c r="L106" s="45"/>
      <c r="M106" s="220" t="s">
        <v>19</v>
      </c>
      <c r="N106" s="221" t="s">
        <v>42</v>
      </c>
      <c r="O106" s="85"/>
      <c r="P106" s="222">
        <f>O106*H106</f>
        <v>0</v>
      </c>
      <c r="Q106" s="222">
        <v>0.35499999999999998</v>
      </c>
      <c r="R106" s="222">
        <f>Q106*H106</f>
        <v>2.3035950000000001</v>
      </c>
      <c r="S106" s="222">
        <v>0</v>
      </c>
      <c r="T106" s="223">
        <f>S106*H106</f>
        <v>0</v>
      </c>
      <c r="U106" s="39"/>
      <c r="V106" s="39"/>
      <c r="W106" s="39"/>
      <c r="X106" s="39"/>
      <c r="Y106" s="39"/>
      <c r="Z106" s="39"/>
      <c r="AA106" s="39"/>
      <c r="AB106" s="39"/>
      <c r="AC106" s="39"/>
      <c r="AD106" s="39"/>
      <c r="AE106" s="39"/>
      <c r="AR106" s="224" t="s">
        <v>152</v>
      </c>
      <c r="AT106" s="224" t="s">
        <v>147</v>
      </c>
      <c r="AU106" s="224" t="s">
        <v>81</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152</v>
      </c>
      <c r="BM106" s="224" t="s">
        <v>949</v>
      </c>
    </row>
    <row r="107" s="2" customFormat="1">
      <c r="A107" s="39"/>
      <c r="B107" s="40"/>
      <c r="C107" s="41"/>
      <c r="D107" s="226" t="s">
        <v>154</v>
      </c>
      <c r="E107" s="41"/>
      <c r="F107" s="227" t="s">
        <v>170</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154</v>
      </c>
      <c r="AU107" s="18" t="s">
        <v>81</v>
      </c>
    </row>
    <row r="108" s="2" customFormat="1">
      <c r="A108" s="39"/>
      <c r="B108" s="40"/>
      <c r="C108" s="41"/>
      <c r="D108" s="226" t="s">
        <v>156</v>
      </c>
      <c r="E108" s="41"/>
      <c r="F108" s="231" t="s">
        <v>165</v>
      </c>
      <c r="G108" s="41"/>
      <c r="H108" s="41"/>
      <c r="I108" s="228"/>
      <c r="J108" s="41"/>
      <c r="K108" s="41"/>
      <c r="L108" s="45"/>
      <c r="M108" s="229"/>
      <c r="N108" s="230"/>
      <c r="O108" s="85"/>
      <c r="P108" s="85"/>
      <c r="Q108" s="85"/>
      <c r="R108" s="85"/>
      <c r="S108" s="85"/>
      <c r="T108" s="86"/>
      <c r="U108" s="39"/>
      <c r="V108" s="39"/>
      <c r="W108" s="39"/>
      <c r="X108" s="39"/>
      <c r="Y108" s="39"/>
      <c r="Z108" s="39"/>
      <c r="AA108" s="39"/>
      <c r="AB108" s="39"/>
      <c r="AC108" s="39"/>
      <c r="AD108" s="39"/>
      <c r="AE108" s="39"/>
      <c r="AT108" s="18" t="s">
        <v>156</v>
      </c>
      <c r="AU108" s="18" t="s">
        <v>81</v>
      </c>
    </row>
    <row r="109" s="14" customFormat="1">
      <c r="A109" s="14"/>
      <c r="B109" s="253"/>
      <c r="C109" s="254"/>
      <c r="D109" s="226" t="s">
        <v>158</v>
      </c>
      <c r="E109" s="255" t="s">
        <v>19</v>
      </c>
      <c r="F109" s="256" t="s">
        <v>950</v>
      </c>
      <c r="G109" s="254"/>
      <c r="H109" s="255" t="s">
        <v>19</v>
      </c>
      <c r="I109" s="257"/>
      <c r="J109" s="254"/>
      <c r="K109" s="254"/>
      <c r="L109" s="258"/>
      <c r="M109" s="259"/>
      <c r="N109" s="260"/>
      <c r="O109" s="260"/>
      <c r="P109" s="260"/>
      <c r="Q109" s="260"/>
      <c r="R109" s="260"/>
      <c r="S109" s="260"/>
      <c r="T109" s="261"/>
      <c r="U109" s="14"/>
      <c r="V109" s="14"/>
      <c r="W109" s="14"/>
      <c r="X109" s="14"/>
      <c r="Y109" s="14"/>
      <c r="Z109" s="14"/>
      <c r="AA109" s="14"/>
      <c r="AB109" s="14"/>
      <c r="AC109" s="14"/>
      <c r="AD109" s="14"/>
      <c r="AE109" s="14"/>
      <c r="AT109" s="262" t="s">
        <v>158</v>
      </c>
      <c r="AU109" s="262" t="s">
        <v>81</v>
      </c>
      <c r="AV109" s="14" t="s">
        <v>79</v>
      </c>
      <c r="AW109" s="14" t="s">
        <v>34</v>
      </c>
      <c r="AX109" s="14" t="s">
        <v>71</v>
      </c>
      <c r="AY109" s="262" t="s">
        <v>144</v>
      </c>
    </row>
    <row r="110" s="13" customFormat="1">
      <c r="A110" s="13"/>
      <c r="B110" s="232"/>
      <c r="C110" s="233"/>
      <c r="D110" s="226" t="s">
        <v>158</v>
      </c>
      <c r="E110" s="234" t="s">
        <v>19</v>
      </c>
      <c r="F110" s="235" t="s">
        <v>951</v>
      </c>
      <c r="G110" s="233"/>
      <c r="H110" s="236">
        <v>2.4651000000000001</v>
      </c>
      <c r="I110" s="237"/>
      <c r="J110" s="233"/>
      <c r="K110" s="233"/>
      <c r="L110" s="238"/>
      <c r="M110" s="239"/>
      <c r="N110" s="240"/>
      <c r="O110" s="240"/>
      <c r="P110" s="240"/>
      <c r="Q110" s="240"/>
      <c r="R110" s="240"/>
      <c r="S110" s="240"/>
      <c r="T110" s="241"/>
      <c r="U110" s="13"/>
      <c r="V110" s="13"/>
      <c r="W110" s="13"/>
      <c r="X110" s="13"/>
      <c r="Y110" s="13"/>
      <c r="Z110" s="13"/>
      <c r="AA110" s="13"/>
      <c r="AB110" s="13"/>
      <c r="AC110" s="13"/>
      <c r="AD110" s="13"/>
      <c r="AE110" s="13"/>
      <c r="AT110" s="242" t="s">
        <v>158</v>
      </c>
      <c r="AU110" s="242" t="s">
        <v>81</v>
      </c>
      <c r="AV110" s="13" t="s">
        <v>81</v>
      </c>
      <c r="AW110" s="13" t="s">
        <v>34</v>
      </c>
      <c r="AX110" s="13" t="s">
        <v>71</v>
      </c>
      <c r="AY110" s="242" t="s">
        <v>144</v>
      </c>
    </row>
    <row r="111" s="14" customFormat="1">
      <c r="A111" s="14"/>
      <c r="B111" s="253"/>
      <c r="C111" s="254"/>
      <c r="D111" s="226" t="s">
        <v>158</v>
      </c>
      <c r="E111" s="255" t="s">
        <v>19</v>
      </c>
      <c r="F111" s="256" t="s">
        <v>952</v>
      </c>
      <c r="G111" s="254"/>
      <c r="H111" s="255" t="s">
        <v>19</v>
      </c>
      <c r="I111" s="257"/>
      <c r="J111" s="254"/>
      <c r="K111" s="254"/>
      <c r="L111" s="258"/>
      <c r="M111" s="259"/>
      <c r="N111" s="260"/>
      <c r="O111" s="260"/>
      <c r="P111" s="260"/>
      <c r="Q111" s="260"/>
      <c r="R111" s="260"/>
      <c r="S111" s="260"/>
      <c r="T111" s="261"/>
      <c r="U111" s="14"/>
      <c r="V111" s="14"/>
      <c r="W111" s="14"/>
      <c r="X111" s="14"/>
      <c r="Y111" s="14"/>
      <c r="Z111" s="14"/>
      <c r="AA111" s="14"/>
      <c r="AB111" s="14"/>
      <c r="AC111" s="14"/>
      <c r="AD111" s="14"/>
      <c r="AE111" s="14"/>
      <c r="AT111" s="262" t="s">
        <v>158</v>
      </c>
      <c r="AU111" s="262" t="s">
        <v>81</v>
      </c>
      <c r="AV111" s="14" t="s">
        <v>79</v>
      </c>
      <c r="AW111" s="14" t="s">
        <v>34</v>
      </c>
      <c r="AX111" s="14" t="s">
        <v>71</v>
      </c>
      <c r="AY111" s="262" t="s">
        <v>144</v>
      </c>
    </row>
    <row r="112" s="13" customFormat="1">
      <c r="A112" s="13"/>
      <c r="B112" s="232"/>
      <c r="C112" s="233"/>
      <c r="D112" s="226" t="s">
        <v>158</v>
      </c>
      <c r="E112" s="234" t="s">
        <v>19</v>
      </c>
      <c r="F112" s="235" t="s">
        <v>953</v>
      </c>
      <c r="G112" s="233"/>
      <c r="H112" s="236">
        <v>4.0242399999999998</v>
      </c>
      <c r="I112" s="237"/>
      <c r="J112" s="233"/>
      <c r="K112" s="233"/>
      <c r="L112" s="238"/>
      <c r="M112" s="239"/>
      <c r="N112" s="240"/>
      <c r="O112" s="240"/>
      <c r="P112" s="240"/>
      <c r="Q112" s="240"/>
      <c r="R112" s="240"/>
      <c r="S112" s="240"/>
      <c r="T112" s="241"/>
      <c r="U112" s="13"/>
      <c r="V112" s="13"/>
      <c r="W112" s="13"/>
      <c r="X112" s="13"/>
      <c r="Y112" s="13"/>
      <c r="Z112" s="13"/>
      <c r="AA112" s="13"/>
      <c r="AB112" s="13"/>
      <c r="AC112" s="13"/>
      <c r="AD112" s="13"/>
      <c r="AE112" s="13"/>
      <c r="AT112" s="242" t="s">
        <v>158</v>
      </c>
      <c r="AU112" s="242" t="s">
        <v>81</v>
      </c>
      <c r="AV112" s="13" t="s">
        <v>81</v>
      </c>
      <c r="AW112" s="13" t="s">
        <v>34</v>
      </c>
      <c r="AX112" s="13" t="s">
        <v>71</v>
      </c>
      <c r="AY112" s="242" t="s">
        <v>144</v>
      </c>
    </row>
    <row r="113" s="2" customFormat="1">
      <c r="A113" s="39"/>
      <c r="B113" s="40"/>
      <c r="C113" s="243" t="s">
        <v>145</v>
      </c>
      <c r="D113" s="243" t="s">
        <v>190</v>
      </c>
      <c r="E113" s="244" t="s">
        <v>191</v>
      </c>
      <c r="F113" s="245" t="s">
        <v>192</v>
      </c>
      <c r="G113" s="246" t="s">
        <v>193</v>
      </c>
      <c r="H113" s="247">
        <v>1979.145</v>
      </c>
      <c r="I113" s="248"/>
      <c r="J113" s="249">
        <f>ROUND(I113*H113,2)</f>
        <v>0</v>
      </c>
      <c r="K113" s="245" t="s">
        <v>19</v>
      </c>
      <c r="L113" s="250"/>
      <c r="M113" s="251" t="s">
        <v>19</v>
      </c>
      <c r="N113" s="252" t="s">
        <v>42</v>
      </c>
      <c r="O113" s="85"/>
      <c r="P113" s="222">
        <f>O113*H113</f>
        <v>0</v>
      </c>
      <c r="Q113" s="222">
        <v>0.0057999999999999996</v>
      </c>
      <c r="R113" s="222">
        <f>Q113*H113</f>
        <v>11.479040999999999</v>
      </c>
      <c r="S113" s="222">
        <v>0</v>
      </c>
      <c r="T113" s="223">
        <f>S113*H113</f>
        <v>0</v>
      </c>
      <c r="U113" s="39"/>
      <c r="V113" s="39"/>
      <c r="W113" s="39"/>
      <c r="X113" s="39"/>
      <c r="Y113" s="39"/>
      <c r="Z113" s="39"/>
      <c r="AA113" s="39"/>
      <c r="AB113" s="39"/>
      <c r="AC113" s="39"/>
      <c r="AD113" s="39"/>
      <c r="AE113" s="39"/>
      <c r="AR113" s="224" t="s">
        <v>194</v>
      </c>
      <c r="AT113" s="224" t="s">
        <v>190</v>
      </c>
      <c r="AU113" s="224" t="s">
        <v>81</v>
      </c>
      <c r="AY113" s="18" t="s">
        <v>144</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152</v>
      </c>
      <c r="BM113" s="224" t="s">
        <v>954</v>
      </c>
    </row>
    <row r="114" s="2" customFormat="1">
      <c r="A114" s="39"/>
      <c r="B114" s="40"/>
      <c r="C114" s="41"/>
      <c r="D114" s="226" t="s">
        <v>154</v>
      </c>
      <c r="E114" s="41"/>
      <c r="F114" s="227" t="s">
        <v>192</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154</v>
      </c>
      <c r="AU114" s="18" t="s">
        <v>81</v>
      </c>
    </row>
    <row r="115" s="13" customFormat="1">
      <c r="A115" s="13"/>
      <c r="B115" s="232"/>
      <c r="C115" s="233"/>
      <c r="D115" s="226" t="s">
        <v>158</v>
      </c>
      <c r="E115" s="234" t="s">
        <v>19</v>
      </c>
      <c r="F115" s="235" t="s">
        <v>955</v>
      </c>
      <c r="G115" s="233"/>
      <c r="H115" s="236">
        <v>1979.145</v>
      </c>
      <c r="I115" s="237"/>
      <c r="J115" s="233"/>
      <c r="K115" s="233"/>
      <c r="L115" s="238"/>
      <c r="M115" s="239"/>
      <c r="N115" s="240"/>
      <c r="O115" s="240"/>
      <c r="P115" s="240"/>
      <c r="Q115" s="240"/>
      <c r="R115" s="240"/>
      <c r="S115" s="240"/>
      <c r="T115" s="241"/>
      <c r="U115" s="13"/>
      <c r="V115" s="13"/>
      <c r="W115" s="13"/>
      <c r="X115" s="13"/>
      <c r="Y115" s="13"/>
      <c r="Z115" s="13"/>
      <c r="AA115" s="13"/>
      <c r="AB115" s="13"/>
      <c r="AC115" s="13"/>
      <c r="AD115" s="13"/>
      <c r="AE115" s="13"/>
      <c r="AT115" s="242" t="s">
        <v>158</v>
      </c>
      <c r="AU115" s="242" t="s">
        <v>81</v>
      </c>
      <c r="AV115" s="13" t="s">
        <v>81</v>
      </c>
      <c r="AW115" s="13" t="s">
        <v>34</v>
      </c>
      <c r="AX115" s="13" t="s">
        <v>71</v>
      </c>
      <c r="AY115" s="242" t="s">
        <v>144</v>
      </c>
    </row>
    <row r="116" s="2" customFormat="1">
      <c r="A116" s="39"/>
      <c r="B116" s="40"/>
      <c r="C116" s="213" t="s">
        <v>152</v>
      </c>
      <c r="D116" s="213" t="s">
        <v>147</v>
      </c>
      <c r="E116" s="214" t="s">
        <v>956</v>
      </c>
      <c r="F116" s="215" t="s">
        <v>957</v>
      </c>
      <c r="G116" s="216" t="s">
        <v>193</v>
      </c>
      <c r="H116" s="217">
        <v>1</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152</v>
      </c>
      <c r="AT116" s="224" t="s">
        <v>147</v>
      </c>
      <c r="AU116" s="224" t="s">
        <v>81</v>
      </c>
      <c r="AY116" s="18" t="s">
        <v>144</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152</v>
      </c>
      <c r="BM116" s="224" t="s">
        <v>958</v>
      </c>
    </row>
    <row r="117" s="2" customFormat="1">
      <c r="A117" s="39"/>
      <c r="B117" s="40"/>
      <c r="C117" s="41"/>
      <c r="D117" s="226" t="s">
        <v>154</v>
      </c>
      <c r="E117" s="41"/>
      <c r="F117" s="227" t="s">
        <v>957</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154</v>
      </c>
      <c r="AU117" s="18" t="s">
        <v>81</v>
      </c>
    </row>
    <row r="118" s="12" customFormat="1" ht="22.8" customHeight="1">
      <c r="A118" s="12"/>
      <c r="B118" s="197"/>
      <c r="C118" s="198"/>
      <c r="D118" s="199" t="s">
        <v>70</v>
      </c>
      <c r="E118" s="211" t="s">
        <v>189</v>
      </c>
      <c r="F118" s="211" t="s">
        <v>198</v>
      </c>
      <c r="G118" s="198"/>
      <c r="H118" s="198"/>
      <c r="I118" s="201"/>
      <c r="J118" s="212">
        <f>BK118</f>
        <v>0</v>
      </c>
      <c r="K118" s="198"/>
      <c r="L118" s="203"/>
      <c r="M118" s="204"/>
      <c r="N118" s="205"/>
      <c r="O118" s="205"/>
      <c r="P118" s="206">
        <f>SUM(P119:P122)</f>
        <v>0</v>
      </c>
      <c r="Q118" s="205"/>
      <c r="R118" s="206">
        <f>SUM(R119:R122)</f>
        <v>0.1575</v>
      </c>
      <c r="S118" s="205"/>
      <c r="T118" s="207">
        <f>SUM(T119:T122)</f>
        <v>0</v>
      </c>
      <c r="U118" s="12"/>
      <c r="V118" s="12"/>
      <c r="W118" s="12"/>
      <c r="X118" s="12"/>
      <c r="Y118" s="12"/>
      <c r="Z118" s="12"/>
      <c r="AA118" s="12"/>
      <c r="AB118" s="12"/>
      <c r="AC118" s="12"/>
      <c r="AD118" s="12"/>
      <c r="AE118" s="12"/>
      <c r="AR118" s="208" t="s">
        <v>79</v>
      </c>
      <c r="AT118" s="209" t="s">
        <v>70</v>
      </c>
      <c r="AU118" s="209" t="s">
        <v>79</v>
      </c>
      <c r="AY118" s="208" t="s">
        <v>144</v>
      </c>
      <c r="BK118" s="210">
        <f>SUM(BK119:BK122)</f>
        <v>0</v>
      </c>
    </row>
    <row r="119" s="2" customFormat="1">
      <c r="A119" s="39"/>
      <c r="B119" s="40"/>
      <c r="C119" s="213" t="s">
        <v>180</v>
      </c>
      <c r="D119" s="213" t="s">
        <v>147</v>
      </c>
      <c r="E119" s="214" t="s">
        <v>216</v>
      </c>
      <c r="F119" s="215" t="s">
        <v>217</v>
      </c>
      <c r="G119" s="216" t="s">
        <v>150</v>
      </c>
      <c r="H119" s="217">
        <v>7.5</v>
      </c>
      <c r="I119" s="218"/>
      <c r="J119" s="219">
        <f>ROUND(I119*H119,2)</f>
        <v>0</v>
      </c>
      <c r="K119" s="215" t="s">
        <v>151</v>
      </c>
      <c r="L119" s="45"/>
      <c r="M119" s="220" t="s">
        <v>19</v>
      </c>
      <c r="N119" s="221" t="s">
        <v>42</v>
      </c>
      <c r="O119" s="85"/>
      <c r="P119" s="222">
        <f>O119*H119</f>
        <v>0</v>
      </c>
      <c r="Q119" s="222">
        <v>0.021000000000000001</v>
      </c>
      <c r="R119" s="222">
        <f>Q119*H119</f>
        <v>0.1575</v>
      </c>
      <c r="S119" s="222">
        <v>0</v>
      </c>
      <c r="T119" s="223">
        <f>S119*H119</f>
        <v>0</v>
      </c>
      <c r="U119" s="39"/>
      <c r="V119" s="39"/>
      <c r="W119" s="39"/>
      <c r="X119" s="39"/>
      <c r="Y119" s="39"/>
      <c r="Z119" s="39"/>
      <c r="AA119" s="39"/>
      <c r="AB119" s="39"/>
      <c r="AC119" s="39"/>
      <c r="AD119" s="39"/>
      <c r="AE119" s="39"/>
      <c r="AR119" s="224" t="s">
        <v>152</v>
      </c>
      <c r="AT119" s="224" t="s">
        <v>147</v>
      </c>
      <c r="AU119" s="224" t="s">
        <v>81</v>
      </c>
      <c r="AY119" s="18" t="s">
        <v>144</v>
      </c>
      <c r="BE119" s="225">
        <f>IF(N119="základní",J119,0)</f>
        <v>0</v>
      </c>
      <c r="BF119" s="225">
        <f>IF(N119="snížená",J119,0)</f>
        <v>0</v>
      </c>
      <c r="BG119" s="225">
        <f>IF(N119="zákl. přenesená",J119,0)</f>
        <v>0</v>
      </c>
      <c r="BH119" s="225">
        <f>IF(N119="sníž. přenesená",J119,0)</f>
        <v>0</v>
      </c>
      <c r="BI119" s="225">
        <f>IF(N119="nulová",J119,0)</f>
        <v>0</v>
      </c>
      <c r="BJ119" s="18" t="s">
        <v>79</v>
      </c>
      <c r="BK119" s="225">
        <f>ROUND(I119*H119,2)</f>
        <v>0</v>
      </c>
      <c r="BL119" s="18" t="s">
        <v>152</v>
      </c>
      <c r="BM119" s="224" t="s">
        <v>959</v>
      </c>
    </row>
    <row r="120" s="2" customFormat="1">
      <c r="A120" s="39"/>
      <c r="B120" s="40"/>
      <c r="C120" s="41"/>
      <c r="D120" s="226" t="s">
        <v>154</v>
      </c>
      <c r="E120" s="41"/>
      <c r="F120" s="227" t="s">
        <v>219</v>
      </c>
      <c r="G120" s="41"/>
      <c r="H120" s="41"/>
      <c r="I120" s="228"/>
      <c r="J120" s="41"/>
      <c r="K120" s="41"/>
      <c r="L120" s="45"/>
      <c r="M120" s="229"/>
      <c r="N120" s="230"/>
      <c r="O120" s="85"/>
      <c r="P120" s="85"/>
      <c r="Q120" s="85"/>
      <c r="R120" s="85"/>
      <c r="S120" s="85"/>
      <c r="T120" s="86"/>
      <c r="U120" s="39"/>
      <c r="V120" s="39"/>
      <c r="W120" s="39"/>
      <c r="X120" s="39"/>
      <c r="Y120" s="39"/>
      <c r="Z120" s="39"/>
      <c r="AA120" s="39"/>
      <c r="AB120" s="39"/>
      <c r="AC120" s="39"/>
      <c r="AD120" s="39"/>
      <c r="AE120" s="39"/>
      <c r="AT120" s="18" t="s">
        <v>154</v>
      </c>
      <c r="AU120" s="18" t="s">
        <v>81</v>
      </c>
    </row>
    <row r="121" s="2" customFormat="1">
      <c r="A121" s="39"/>
      <c r="B121" s="40"/>
      <c r="C121" s="41"/>
      <c r="D121" s="226" t="s">
        <v>156</v>
      </c>
      <c r="E121" s="41"/>
      <c r="F121" s="231" t="s">
        <v>220</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156</v>
      </c>
      <c r="AU121" s="18" t="s">
        <v>81</v>
      </c>
    </row>
    <row r="122" s="13" customFormat="1">
      <c r="A122" s="13"/>
      <c r="B122" s="232"/>
      <c r="C122" s="233"/>
      <c r="D122" s="226" t="s">
        <v>158</v>
      </c>
      <c r="E122" s="234" t="s">
        <v>19</v>
      </c>
      <c r="F122" s="235" t="s">
        <v>960</v>
      </c>
      <c r="G122" s="233"/>
      <c r="H122" s="236">
        <v>7.5</v>
      </c>
      <c r="I122" s="237"/>
      <c r="J122" s="233"/>
      <c r="K122" s="233"/>
      <c r="L122" s="238"/>
      <c r="M122" s="239"/>
      <c r="N122" s="240"/>
      <c r="O122" s="240"/>
      <c r="P122" s="240"/>
      <c r="Q122" s="240"/>
      <c r="R122" s="240"/>
      <c r="S122" s="240"/>
      <c r="T122" s="241"/>
      <c r="U122" s="13"/>
      <c r="V122" s="13"/>
      <c r="W122" s="13"/>
      <c r="X122" s="13"/>
      <c r="Y122" s="13"/>
      <c r="Z122" s="13"/>
      <c r="AA122" s="13"/>
      <c r="AB122" s="13"/>
      <c r="AC122" s="13"/>
      <c r="AD122" s="13"/>
      <c r="AE122" s="13"/>
      <c r="AT122" s="242" t="s">
        <v>158</v>
      </c>
      <c r="AU122" s="242" t="s">
        <v>81</v>
      </c>
      <c r="AV122" s="13" t="s">
        <v>81</v>
      </c>
      <c r="AW122" s="13" t="s">
        <v>34</v>
      </c>
      <c r="AX122" s="13" t="s">
        <v>71</v>
      </c>
      <c r="AY122" s="242" t="s">
        <v>144</v>
      </c>
    </row>
    <row r="123" s="12" customFormat="1" ht="22.8" customHeight="1">
      <c r="A123" s="12"/>
      <c r="B123" s="197"/>
      <c r="C123" s="198"/>
      <c r="D123" s="199" t="s">
        <v>70</v>
      </c>
      <c r="E123" s="211" t="s">
        <v>209</v>
      </c>
      <c r="F123" s="211" t="s">
        <v>244</v>
      </c>
      <c r="G123" s="198"/>
      <c r="H123" s="198"/>
      <c r="I123" s="201"/>
      <c r="J123" s="212">
        <f>BK123</f>
        <v>0</v>
      </c>
      <c r="K123" s="198"/>
      <c r="L123" s="203"/>
      <c r="M123" s="204"/>
      <c r="N123" s="205"/>
      <c r="O123" s="205"/>
      <c r="P123" s="206">
        <f>SUM(P124:P171)</f>
        <v>0</v>
      </c>
      <c r="Q123" s="205"/>
      <c r="R123" s="206">
        <f>SUM(R124:R171)</f>
        <v>0.0287621874</v>
      </c>
      <c r="S123" s="205"/>
      <c r="T123" s="207">
        <f>SUM(T124:T171)</f>
        <v>0</v>
      </c>
      <c r="U123" s="12"/>
      <c r="V123" s="12"/>
      <c r="W123" s="12"/>
      <c r="X123" s="12"/>
      <c r="Y123" s="12"/>
      <c r="Z123" s="12"/>
      <c r="AA123" s="12"/>
      <c r="AB123" s="12"/>
      <c r="AC123" s="12"/>
      <c r="AD123" s="12"/>
      <c r="AE123" s="12"/>
      <c r="AR123" s="208" t="s">
        <v>79</v>
      </c>
      <c r="AT123" s="209" t="s">
        <v>70</v>
      </c>
      <c r="AU123" s="209" t="s">
        <v>79</v>
      </c>
      <c r="AY123" s="208" t="s">
        <v>144</v>
      </c>
      <c r="BK123" s="210">
        <f>SUM(BK124:BK171)</f>
        <v>0</v>
      </c>
    </row>
    <row r="124" s="2" customFormat="1">
      <c r="A124" s="39"/>
      <c r="B124" s="40"/>
      <c r="C124" s="213" t="s">
        <v>189</v>
      </c>
      <c r="D124" s="213" t="s">
        <v>147</v>
      </c>
      <c r="E124" s="214" t="s">
        <v>246</v>
      </c>
      <c r="F124" s="215" t="s">
        <v>961</v>
      </c>
      <c r="G124" s="216" t="s">
        <v>248</v>
      </c>
      <c r="H124" s="217">
        <v>1</v>
      </c>
      <c r="I124" s="218"/>
      <c r="J124" s="219">
        <f>ROUND(I124*H124,2)</f>
        <v>0</v>
      </c>
      <c r="K124" s="215" t="s">
        <v>19</v>
      </c>
      <c r="L124" s="45"/>
      <c r="M124" s="220" t="s">
        <v>19</v>
      </c>
      <c r="N124" s="221" t="s">
        <v>42</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152</v>
      </c>
      <c r="AT124" s="224" t="s">
        <v>147</v>
      </c>
      <c r="AU124" s="224" t="s">
        <v>81</v>
      </c>
      <c r="AY124" s="18" t="s">
        <v>144</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152</v>
      </c>
      <c r="BM124" s="224" t="s">
        <v>962</v>
      </c>
    </row>
    <row r="125" s="2" customFormat="1">
      <c r="A125" s="39"/>
      <c r="B125" s="40"/>
      <c r="C125" s="41"/>
      <c r="D125" s="226" t="s">
        <v>154</v>
      </c>
      <c r="E125" s="41"/>
      <c r="F125" s="227" t="s">
        <v>961</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154</v>
      </c>
      <c r="AU125" s="18" t="s">
        <v>81</v>
      </c>
    </row>
    <row r="126" s="2" customFormat="1" ht="33" customHeight="1">
      <c r="A126" s="39"/>
      <c r="B126" s="40"/>
      <c r="C126" s="213" t="s">
        <v>199</v>
      </c>
      <c r="D126" s="213" t="s">
        <v>147</v>
      </c>
      <c r="E126" s="214" t="s">
        <v>963</v>
      </c>
      <c r="F126" s="215" t="s">
        <v>964</v>
      </c>
      <c r="G126" s="216" t="s">
        <v>150</v>
      </c>
      <c r="H126" s="217">
        <v>544.10000000000002</v>
      </c>
      <c r="I126" s="218"/>
      <c r="J126" s="219">
        <f>ROUND(I126*H126,2)</f>
        <v>0</v>
      </c>
      <c r="K126" s="215" t="s">
        <v>151</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152</v>
      </c>
      <c r="AT126" s="224" t="s">
        <v>147</v>
      </c>
      <c r="AU126" s="224" t="s">
        <v>81</v>
      </c>
      <c r="AY126" s="18" t="s">
        <v>144</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152</v>
      </c>
      <c r="BM126" s="224" t="s">
        <v>965</v>
      </c>
    </row>
    <row r="127" s="2" customFormat="1">
      <c r="A127" s="39"/>
      <c r="B127" s="40"/>
      <c r="C127" s="41"/>
      <c r="D127" s="226" t="s">
        <v>154</v>
      </c>
      <c r="E127" s="41"/>
      <c r="F127" s="227" t="s">
        <v>966</v>
      </c>
      <c r="G127" s="41"/>
      <c r="H127" s="41"/>
      <c r="I127" s="228"/>
      <c r="J127" s="41"/>
      <c r="K127" s="41"/>
      <c r="L127" s="45"/>
      <c r="M127" s="229"/>
      <c r="N127" s="230"/>
      <c r="O127" s="85"/>
      <c r="P127" s="85"/>
      <c r="Q127" s="85"/>
      <c r="R127" s="85"/>
      <c r="S127" s="85"/>
      <c r="T127" s="86"/>
      <c r="U127" s="39"/>
      <c r="V127" s="39"/>
      <c r="W127" s="39"/>
      <c r="X127" s="39"/>
      <c r="Y127" s="39"/>
      <c r="Z127" s="39"/>
      <c r="AA127" s="39"/>
      <c r="AB127" s="39"/>
      <c r="AC127" s="39"/>
      <c r="AD127" s="39"/>
      <c r="AE127" s="39"/>
      <c r="AT127" s="18" t="s">
        <v>154</v>
      </c>
      <c r="AU127" s="18" t="s">
        <v>81</v>
      </c>
    </row>
    <row r="128" s="2" customFormat="1">
      <c r="A128" s="39"/>
      <c r="B128" s="40"/>
      <c r="C128" s="41"/>
      <c r="D128" s="226" t="s">
        <v>156</v>
      </c>
      <c r="E128" s="41"/>
      <c r="F128" s="231" t="s">
        <v>967</v>
      </c>
      <c r="G128" s="41"/>
      <c r="H128" s="41"/>
      <c r="I128" s="228"/>
      <c r="J128" s="41"/>
      <c r="K128" s="41"/>
      <c r="L128" s="45"/>
      <c r="M128" s="229"/>
      <c r="N128" s="230"/>
      <c r="O128" s="85"/>
      <c r="P128" s="85"/>
      <c r="Q128" s="85"/>
      <c r="R128" s="85"/>
      <c r="S128" s="85"/>
      <c r="T128" s="86"/>
      <c r="U128" s="39"/>
      <c r="V128" s="39"/>
      <c r="W128" s="39"/>
      <c r="X128" s="39"/>
      <c r="Y128" s="39"/>
      <c r="Z128" s="39"/>
      <c r="AA128" s="39"/>
      <c r="AB128" s="39"/>
      <c r="AC128" s="39"/>
      <c r="AD128" s="39"/>
      <c r="AE128" s="39"/>
      <c r="AT128" s="18" t="s">
        <v>156</v>
      </c>
      <c r="AU128" s="18" t="s">
        <v>81</v>
      </c>
    </row>
    <row r="129" s="13" customFormat="1">
      <c r="A129" s="13"/>
      <c r="B129" s="232"/>
      <c r="C129" s="233"/>
      <c r="D129" s="226" t="s">
        <v>158</v>
      </c>
      <c r="E129" s="234" t="s">
        <v>19</v>
      </c>
      <c r="F129" s="235" t="s">
        <v>968</v>
      </c>
      <c r="G129" s="233"/>
      <c r="H129" s="236">
        <v>94.5</v>
      </c>
      <c r="I129" s="237"/>
      <c r="J129" s="233"/>
      <c r="K129" s="233"/>
      <c r="L129" s="238"/>
      <c r="M129" s="239"/>
      <c r="N129" s="240"/>
      <c r="O129" s="240"/>
      <c r="P129" s="240"/>
      <c r="Q129" s="240"/>
      <c r="R129" s="240"/>
      <c r="S129" s="240"/>
      <c r="T129" s="241"/>
      <c r="U129" s="13"/>
      <c r="V129" s="13"/>
      <c r="W129" s="13"/>
      <c r="X129" s="13"/>
      <c r="Y129" s="13"/>
      <c r="Z129" s="13"/>
      <c r="AA129" s="13"/>
      <c r="AB129" s="13"/>
      <c r="AC129" s="13"/>
      <c r="AD129" s="13"/>
      <c r="AE129" s="13"/>
      <c r="AT129" s="242" t="s">
        <v>158</v>
      </c>
      <c r="AU129" s="242" t="s">
        <v>81</v>
      </c>
      <c r="AV129" s="13" t="s">
        <v>81</v>
      </c>
      <c r="AW129" s="13" t="s">
        <v>34</v>
      </c>
      <c r="AX129" s="13" t="s">
        <v>71</v>
      </c>
      <c r="AY129" s="242" t="s">
        <v>144</v>
      </c>
    </row>
    <row r="130" s="13" customFormat="1">
      <c r="A130" s="13"/>
      <c r="B130" s="232"/>
      <c r="C130" s="233"/>
      <c r="D130" s="226" t="s">
        <v>158</v>
      </c>
      <c r="E130" s="234" t="s">
        <v>19</v>
      </c>
      <c r="F130" s="235" t="s">
        <v>969</v>
      </c>
      <c r="G130" s="233"/>
      <c r="H130" s="236">
        <v>101.84999999999999</v>
      </c>
      <c r="I130" s="237"/>
      <c r="J130" s="233"/>
      <c r="K130" s="233"/>
      <c r="L130" s="238"/>
      <c r="M130" s="239"/>
      <c r="N130" s="240"/>
      <c r="O130" s="240"/>
      <c r="P130" s="240"/>
      <c r="Q130" s="240"/>
      <c r="R130" s="240"/>
      <c r="S130" s="240"/>
      <c r="T130" s="241"/>
      <c r="U130" s="13"/>
      <c r="V130" s="13"/>
      <c r="W130" s="13"/>
      <c r="X130" s="13"/>
      <c r="Y130" s="13"/>
      <c r="Z130" s="13"/>
      <c r="AA130" s="13"/>
      <c r="AB130" s="13"/>
      <c r="AC130" s="13"/>
      <c r="AD130" s="13"/>
      <c r="AE130" s="13"/>
      <c r="AT130" s="242" t="s">
        <v>158</v>
      </c>
      <c r="AU130" s="242" t="s">
        <v>81</v>
      </c>
      <c r="AV130" s="13" t="s">
        <v>81</v>
      </c>
      <c r="AW130" s="13" t="s">
        <v>34</v>
      </c>
      <c r="AX130" s="13" t="s">
        <v>71</v>
      </c>
      <c r="AY130" s="242" t="s">
        <v>144</v>
      </c>
    </row>
    <row r="131" s="13" customFormat="1">
      <c r="A131" s="13"/>
      <c r="B131" s="232"/>
      <c r="C131" s="233"/>
      <c r="D131" s="226" t="s">
        <v>158</v>
      </c>
      <c r="E131" s="234" t="s">
        <v>19</v>
      </c>
      <c r="F131" s="235" t="s">
        <v>970</v>
      </c>
      <c r="G131" s="233"/>
      <c r="H131" s="236">
        <v>240.5</v>
      </c>
      <c r="I131" s="237"/>
      <c r="J131" s="233"/>
      <c r="K131" s="233"/>
      <c r="L131" s="238"/>
      <c r="M131" s="239"/>
      <c r="N131" s="240"/>
      <c r="O131" s="240"/>
      <c r="P131" s="240"/>
      <c r="Q131" s="240"/>
      <c r="R131" s="240"/>
      <c r="S131" s="240"/>
      <c r="T131" s="241"/>
      <c r="U131" s="13"/>
      <c r="V131" s="13"/>
      <c r="W131" s="13"/>
      <c r="X131" s="13"/>
      <c r="Y131" s="13"/>
      <c r="Z131" s="13"/>
      <c r="AA131" s="13"/>
      <c r="AB131" s="13"/>
      <c r="AC131" s="13"/>
      <c r="AD131" s="13"/>
      <c r="AE131" s="13"/>
      <c r="AT131" s="242" t="s">
        <v>158</v>
      </c>
      <c r="AU131" s="242" t="s">
        <v>81</v>
      </c>
      <c r="AV131" s="13" t="s">
        <v>81</v>
      </c>
      <c r="AW131" s="13" t="s">
        <v>34</v>
      </c>
      <c r="AX131" s="13" t="s">
        <v>71</v>
      </c>
      <c r="AY131" s="242" t="s">
        <v>144</v>
      </c>
    </row>
    <row r="132" s="13" customFormat="1">
      <c r="A132" s="13"/>
      <c r="B132" s="232"/>
      <c r="C132" s="233"/>
      <c r="D132" s="226" t="s">
        <v>158</v>
      </c>
      <c r="E132" s="234" t="s">
        <v>19</v>
      </c>
      <c r="F132" s="235" t="s">
        <v>971</v>
      </c>
      <c r="G132" s="233"/>
      <c r="H132" s="236">
        <v>107.25</v>
      </c>
      <c r="I132" s="237"/>
      <c r="J132" s="233"/>
      <c r="K132" s="233"/>
      <c r="L132" s="238"/>
      <c r="M132" s="239"/>
      <c r="N132" s="240"/>
      <c r="O132" s="240"/>
      <c r="P132" s="240"/>
      <c r="Q132" s="240"/>
      <c r="R132" s="240"/>
      <c r="S132" s="240"/>
      <c r="T132" s="241"/>
      <c r="U132" s="13"/>
      <c r="V132" s="13"/>
      <c r="W132" s="13"/>
      <c r="X132" s="13"/>
      <c r="Y132" s="13"/>
      <c r="Z132" s="13"/>
      <c r="AA132" s="13"/>
      <c r="AB132" s="13"/>
      <c r="AC132" s="13"/>
      <c r="AD132" s="13"/>
      <c r="AE132" s="13"/>
      <c r="AT132" s="242" t="s">
        <v>158</v>
      </c>
      <c r="AU132" s="242" t="s">
        <v>81</v>
      </c>
      <c r="AV132" s="13" t="s">
        <v>81</v>
      </c>
      <c r="AW132" s="13" t="s">
        <v>34</v>
      </c>
      <c r="AX132" s="13" t="s">
        <v>71</v>
      </c>
      <c r="AY132" s="242" t="s">
        <v>144</v>
      </c>
    </row>
    <row r="133" s="2" customFormat="1" ht="33" customHeight="1">
      <c r="A133" s="39"/>
      <c r="B133" s="40"/>
      <c r="C133" s="213" t="s">
        <v>194</v>
      </c>
      <c r="D133" s="213" t="s">
        <v>147</v>
      </c>
      <c r="E133" s="214" t="s">
        <v>972</v>
      </c>
      <c r="F133" s="215" t="s">
        <v>973</v>
      </c>
      <c r="G133" s="216" t="s">
        <v>150</v>
      </c>
      <c r="H133" s="217">
        <v>130584</v>
      </c>
      <c r="I133" s="218"/>
      <c r="J133" s="219">
        <f>ROUND(I133*H133,2)</f>
        <v>0</v>
      </c>
      <c r="K133" s="215" t="s">
        <v>151</v>
      </c>
      <c r="L133" s="45"/>
      <c r="M133" s="220" t="s">
        <v>19</v>
      </c>
      <c r="N133" s="221" t="s">
        <v>42</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152</v>
      </c>
      <c r="AT133" s="224" t="s">
        <v>147</v>
      </c>
      <c r="AU133" s="224" t="s">
        <v>81</v>
      </c>
      <c r="AY133" s="18" t="s">
        <v>144</v>
      </c>
      <c r="BE133" s="225">
        <f>IF(N133="základní",J133,0)</f>
        <v>0</v>
      </c>
      <c r="BF133" s="225">
        <f>IF(N133="snížená",J133,0)</f>
        <v>0</v>
      </c>
      <c r="BG133" s="225">
        <f>IF(N133="zákl. přenesená",J133,0)</f>
        <v>0</v>
      </c>
      <c r="BH133" s="225">
        <f>IF(N133="sníž. přenesená",J133,0)</f>
        <v>0</v>
      </c>
      <c r="BI133" s="225">
        <f>IF(N133="nulová",J133,0)</f>
        <v>0</v>
      </c>
      <c r="BJ133" s="18" t="s">
        <v>79</v>
      </c>
      <c r="BK133" s="225">
        <f>ROUND(I133*H133,2)</f>
        <v>0</v>
      </c>
      <c r="BL133" s="18" t="s">
        <v>152</v>
      </c>
      <c r="BM133" s="224" t="s">
        <v>974</v>
      </c>
    </row>
    <row r="134" s="2" customFormat="1">
      <c r="A134" s="39"/>
      <c r="B134" s="40"/>
      <c r="C134" s="41"/>
      <c r="D134" s="226" t="s">
        <v>154</v>
      </c>
      <c r="E134" s="41"/>
      <c r="F134" s="227" t="s">
        <v>975</v>
      </c>
      <c r="G134" s="41"/>
      <c r="H134" s="41"/>
      <c r="I134" s="228"/>
      <c r="J134" s="41"/>
      <c r="K134" s="41"/>
      <c r="L134" s="45"/>
      <c r="M134" s="229"/>
      <c r="N134" s="230"/>
      <c r="O134" s="85"/>
      <c r="P134" s="85"/>
      <c r="Q134" s="85"/>
      <c r="R134" s="85"/>
      <c r="S134" s="85"/>
      <c r="T134" s="86"/>
      <c r="U134" s="39"/>
      <c r="V134" s="39"/>
      <c r="W134" s="39"/>
      <c r="X134" s="39"/>
      <c r="Y134" s="39"/>
      <c r="Z134" s="39"/>
      <c r="AA134" s="39"/>
      <c r="AB134" s="39"/>
      <c r="AC134" s="39"/>
      <c r="AD134" s="39"/>
      <c r="AE134" s="39"/>
      <c r="AT134" s="18" t="s">
        <v>154</v>
      </c>
      <c r="AU134" s="18" t="s">
        <v>81</v>
      </c>
    </row>
    <row r="135" s="2" customFormat="1">
      <c r="A135" s="39"/>
      <c r="B135" s="40"/>
      <c r="C135" s="41"/>
      <c r="D135" s="226" t="s">
        <v>156</v>
      </c>
      <c r="E135" s="41"/>
      <c r="F135" s="231" t="s">
        <v>967</v>
      </c>
      <c r="G135" s="41"/>
      <c r="H135" s="41"/>
      <c r="I135" s="228"/>
      <c r="J135" s="41"/>
      <c r="K135" s="41"/>
      <c r="L135" s="45"/>
      <c r="M135" s="229"/>
      <c r="N135" s="230"/>
      <c r="O135" s="85"/>
      <c r="P135" s="85"/>
      <c r="Q135" s="85"/>
      <c r="R135" s="85"/>
      <c r="S135" s="85"/>
      <c r="T135" s="86"/>
      <c r="U135" s="39"/>
      <c r="V135" s="39"/>
      <c r="W135" s="39"/>
      <c r="X135" s="39"/>
      <c r="Y135" s="39"/>
      <c r="Z135" s="39"/>
      <c r="AA135" s="39"/>
      <c r="AB135" s="39"/>
      <c r="AC135" s="39"/>
      <c r="AD135" s="39"/>
      <c r="AE135" s="39"/>
      <c r="AT135" s="18" t="s">
        <v>156</v>
      </c>
      <c r="AU135" s="18" t="s">
        <v>81</v>
      </c>
    </row>
    <row r="136" s="13" customFormat="1">
      <c r="A136" s="13"/>
      <c r="B136" s="232"/>
      <c r="C136" s="233"/>
      <c r="D136" s="226" t="s">
        <v>158</v>
      </c>
      <c r="E136" s="233"/>
      <c r="F136" s="235" t="s">
        <v>976</v>
      </c>
      <c r="G136" s="233"/>
      <c r="H136" s="236">
        <v>130584</v>
      </c>
      <c r="I136" s="237"/>
      <c r="J136" s="233"/>
      <c r="K136" s="233"/>
      <c r="L136" s="238"/>
      <c r="M136" s="239"/>
      <c r="N136" s="240"/>
      <c r="O136" s="240"/>
      <c r="P136" s="240"/>
      <c r="Q136" s="240"/>
      <c r="R136" s="240"/>
      <c r="S136" s="240"/>
      <c r="T136" s="241"/>
      <c r="U136" s="13"/>
      <c r="V136" s="13"/>
      <c r="W136" s="13"/>
      <c r="X136" s="13"/>
      <c r="Y136" s="13"/>
      <c r="Z136" s="13"/>
      <c r="AA136" s="13"/>
      <c r="AB136" s="13"/>
      <c r="AC136" s="13"/>
      <c r="AD136" s="13"/>
      <c r="AE136" s="13"/>
      <c r="AT136" s="242" t="s">
        <v>158</v>
      </c>
      <c r="AU136" s="242" t="s">
        <v>81</v>
      </c>
      <c r="AV136" s="13" t="s">
        <v>81</v>
      </c>
      <c r="AW136" s="13" t="s">
        <v>4</v>
      </c>
      <c r="AX136" s="13" t="s">
        <v>79</v>
      </c>
      <c r="AY136" s="242" t="s">
        <v>144</v>
      </c>
    </row>
    <row r="137" s="2" customFormat="1" ht="33" customHeight="1">
      <c r="A137" s="39"/>
      <c r="B137" s="40"/>
      <c r="C137" s="213" t="s">
        <v>209</v>
      </c>
      <c r="D137" s="213" t="s">
        <v>147</v>
      </c>
      <c r="E137" s="214" t="s">
        <v>977</v>
      </c>
      <c r="F137" s="215" t="s">
        <v>978</v>
      </c>
      <c r="G137" s="216" t="s">
        <v>150</v>
      </c>
      <c r="H137" s="217">
        <v>544.10000000000002</v>
      </c>
      <c r="I137" s="218"/>
      <c r="J137" s="219">
        <f>ROUND(I137*H137,2)</f>
        <v>0</v>
      </c>
      <c r="K137" s="215" t="s">
        <v>151</v>
      </c>
      <c r="L137" s="45"/>
      <c r="M137" s="220" t="s">
        <v>19</v>
      </c>
      <c r="N137" s="221" t="s">
        <v>42</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152</v>
      </c>
      <c r="AT137" s="224" t="s">
        <v>147</v>
      </c>
      <c r="AU137" s="224" t="s">
        <v>81</v>
      </c>
      <c r="AY137" s="18" t="s">
        <v>144</v>
      </c>
      <c r="BE137" s="225">
        <f>IF(N137="základní",J137,0)</f>
        <v>0</v>
      </c>
      <c r="BF137" s="225">
        <f>IF(N137="snížená",J137,0)</f>
        <v>0</v>
      </c>
      <c r="BG137" s="225">
        <f>IF(N137="zákl. přenesená",J137,0)</f>
        <v>0</v>
      </c>
      <c r="BH137" s="225">
        <f>IF(N137="sníž. přenesená",J137,0)</f>
        <v>0</v>
      </c>
      <c r="BI137" s="225">
        <f>IF(N137="nulová",J137,0)</f>
        <v>0</v>
      </c>
      <c r="BJ137" s="18" t="s">
        <v>79</v>
      </c>
      <c r="BK137" s="225">
        <f>ROUND(I137*H137,2)</f>
        <v>0</v>
      </c>
      <c r="BL137" s="18" t="s">
        <v>152</v>
      </c>
      <c r="BM137" s="224" t="s">
        <v>979</v>
      </c>
    </row>
    <row r="138" s="2" customFormat="1">
      <c r="A138" s="39"/>
      <c r="B138" s="40"/>
      <c r="C138" s="41"/>
      <c r="D138" s="226" t="s">
        <v>154</v>
      </c>
      <c r="E138" s="41"/>
      <c r="F138" s="227" t="s">
        <v>980</v>
      </c>
      <c r="G138" s="41"/>
      <c r="H138" s="41"/>
      <c r="I138" s="228"/>
      <c r="J138" s="41"/>
      <c r="K138" s="41"/>
      <c r="L138" s="45"/>
      <c r="M138" s="229"/>
      <c r="N138" s="230"/>
      <c r="O138" s="85"/>
      <c r="P138" s="85"/>
      <c r="Q138" s="85"/>
      <c r="R138" s="85"/>
      <c r="S138" s="85"/>
      <c r="T138" s="86"/>
      <c r="U138" s="39"/>
      <c r="V138" s="39"/>
      <c r="W138" s="39"/>
      <c r="X138" s="39"/>
      <c r="Y138" s="39"/>
      <c r="Z138" s="39"/>
      <c r="AA138" s="39"/>
      <c r="AB138" s="39"/>
      <c r="AC138" s="39"/>
      <c r="AD138" s="39"/>
      <c r="AE138" s="39"/>
      <c r="AT138" s="18" t="s">
        <v>154</v>
      </c>
      <c r="AU138" s="18" t="s">
        <v>81</v>
      </c>
    </row>
    <row r="139" s="2" customFormat="1">
      <c r="A139" s="39"/>
      <c r="B139" s="40"/>
      <c r="C139" s="41"/>
      <c r="D139" s="226" t="s">
        <v>156</v>
      </c>
      <c r="E139" s="41"/>
      <c r="F139" s="231" t="s">
        <v>981</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156</v>
      </c>
      <c r="AU139" s="18" t="s">
        <v>81</v>
      </c>
    </row>
    <row r="140" s="2" customFormat="1" ht="33" customHeight="1">
      <c r="A140" s="39"/>
      <c r="B140" s="40"/>
      <c r="C140" s="213" t="s">
        <v>215</v>
      </c>
      <c r="D140" s="213" t="s">
        <v>147</v>
      </c>
      <c r="E140" s="214" t="s">
        <v>269</v>
      </c>
      <c r="F140" s="215" t="s">
        <v>270</v>
      </c>
      <c r="G140" s="216" t="s">
        <v>150</v>
      </c>
      <c r="H140" s="217">
        <v>40</v>
      </c>
      <c r="I140" s="218"/>
      <c r="J140" s="219">
        <f>ROUND(I140*H140,2)</f>
        <v>0</v>
      </c>
      <c r="K140" s="215" t="s">
        <v>151</v>
      </c>
      <c r="L140" s="45"/>
      <c r="M140" s="220" t="s">
        <v>19</v>
      </c>
      <c r="N140" s="221" t="s">
        <v>42</v>
      </c>
      <c r="O140" s="85"/>
      <c r="P140" s="222">
        <f>O140*H140</f>
        <v>0</v>
      </c>
      <c r="Q140" s="222">
        <v>0.00012999999999999999</v>
      </c>
      <c r="R140" s="222">
        <f>Q140*H140</f>
        <v>0.0051999999999999998</v>
      </c>
      <c r="S140" s="222">
        <v>0</v>
      </c>
      <c r="T140" s="223">
        <f>S140*H140</f>
        <v>0</v>
      </c>
      <c r="U140" s="39"/>
      <c r="V140" s="39"/>
      <c r="W140" s="39"/>
      <c r="X140" s="39"/>
      <c r="Y140" s="39"/>
      <c r="Z140" s="39"/>
      <c r="AA140" s="39"/>
      <c r="AB140" s="39"/>
      <c r="AC140" s="39"/>
      <c r="AD140" s="39"/>
      <c r="AE140" s="39"/>
      <c r="AR140" s="224" t="s">
        <v>152</v>
      </c>
      <c r="AT140" s="224" t="s">
        <v>147</v>
      </c>
      <c r="AU140" s="224" t="s">
        <v>81</v>
      </c>
      <c r="AY140" s="18" t="s">
        <v>144</v>
      </c>
      <c r="BE140" s="225">
        <f>IF(N140="základní",J140,0)</f>
        <v>0</v>
      </c>
      <c r="BF140" s="225">
        <f>IF(N140="snížená",J140,0)</f>
        <v>0</v>
      </c>
      <c r="BG140" s="225">
        <f>IF(N140="zákl. přenesená",J140,0)</f>
        <v>0</v>
      </c>
      <c r="BH140" s="225">
        <f>IF(N140="sníž. přenesená",J140,0)</f>
        <v>0</v>
      </c>
      <c r="BI140" s="225">
        <f>IF(N140="nulová",J140,0)</f>
        <v>0</v>
      </c>
      <c r="BJ140" s="18" t="s">
        <v>79</v>
      </c>
      <c r="BK140" s="225">
        <f>ROUND(I140*H140,2)</f>
        <v>0</v>
      </c>
      <c r="BL140" s="18" t="s">
        <v>152</v>
      </c>
      <c r="BM140" s="224" t="s">
        <v>982</v>
      </c>
    </row>
    <row r="141" s="2" customFormat="1">
      <c r="A141" s="39"/>
      <c r="B141" s="40"/>
      <c r="C141" s="41"/>
      <c r="D141" s="226" t="s">
        <v>154</v>
      </c>
      <c r="E141" s="41"/>
      <c r="F141" s="227" t="s">
        <v>272</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154</v>
      </c>
      <c r="AU141" s="18" t="s">
        <v>81</v>
      </c>
    </row>
    <row r="142" s="2" customFormat="1">
      <c r="A142" s="39"/>
      <c r="B142" s="40"/>
      <c r="C142" s="41"/>
      <c r="D142" s="226" t="s">
        <v>156</v>
      </c>
      <c r="E142" s="41"/>
      <c r="F142" s="231" t="s">
        <v>273</v>
      </c>
      <c r="G142" s="41"/>
      <c r="H142" s="41"/>
      <c r="I142" s="228"/>
      <c r="J142" s="41"/>
      <c r="K142" s="41"/>
      <c r="L142" s="45"/>
      <c r="M142" s="229"/>
      <c r="N142" s="230"/>
      <c r="O142" s="85"/>
      <c r="P142" s="85"/>
      <c r="Q142" s="85"/>
      <c r="R142" s="85"/>
      <c r="S142" s="85"/>
      <c r="T142" s="86"/>
      <c r="U142" s="39"/>
      <c r="V142" s="39"/>
      <c r="W142" s="39"/>
      <c r="X142" s="39"/>
      <c r="Y142" s="39"/>
      <c r="Z142" s="39"/>
      <c r="AA142" s="39"/>
      <c r="AB142" s="39"/>
      <c r="AC142" s="39"/>
      <c r="AD142" s="39"/>
      <c r="AE142" s="39"/>
      <c r="AT142" s="18" t="s">
        <v>156</v>
      </c>
      <c r="AU142" s="18" t="s">
        <v>81</v>
      </c>
    </row>
    <row r="143" s="13" customFormat="1">
      <c r="A143" s="13"/>
      <c r="B143" s="232"/>
      <c r="C143" s="233"/>
      <c r="D143" s="226" t="s">
        <v>158</v>
      </c>
      <c r="E143" s="234" t="s">
        <v>19</v>
      </c>
      <c r="F143" s="235" t="s">
        <v>983</v>
      </c>
      <c r="G143" s="233"/>
      <c r="H143" s="236">
        <v>40</v>
      </c>
      <c r="I143" s="237"/>
      <c r="J143" s="233"/>
      <c r="K143" s="233"/>
      <c r="L143" s="238"/>
      <c r="M143" s="239"/>
      <c r="N143" s="240"/>
      <c r="O143" s="240"/>
      <c r="P143" s="240"/>
      <c r="Q143" s="240"/>
      <c r="R143" s="240"/>
      <c r="S143" s="240"/>
      <c r="T143" s="241"/>
      <c r="U143" s="13"/>
      <c r="V143" s="13"/>
      <c r="W143" s="13"/>
      <c r="X143" s="13"/>
      <c r="Y143" s="13"/>
      <c r="Z143" s="13"/>
      <c r="AA143" s="13"/>
      <c r="AB143" s="13"/>
      <c r="AC143" s="13"/>
      <c r="AD143" s="13"/>
      <c r="AE143" s="13"/>
      <c r="AT143" s="242" t="s">
        <v>158</v>
      </c>
      <c r="AU143" s="242" t="s">
        <v>81</v>
      </c>
      <c r="AV143" s="13" t="s">
        <v>81</v>
      </c>
      <c r="AW143" s="13" t="s">
        <v>34</v>
      </c>
      <c r="AX143" s="13" t="s">
        <v>71</v>
      </c>
      <c r="AY143" s="242" t="s">
        <v>144</v>
      </c>
    </row>
    <row r="144" s="2" customFormat="1" ht="33" customHeight="1">
      <c r="A144" s="39"/>
      <c r="B144" s="40"/>
      <c r="C144" s="213" t="s">
        <v>102</v>
      </c>
      <c r="D144" s="213" t="s">
        <v>147</v>
      </c>
      <c r="E144" s="214" t="s">
        <v>276</v>
      </c>
      <c r="F144" s="215" t="s">
        <v>277</v>
      </c>
      <c r="G144" s="216" t="s">
        <v>150</v>
      </c>
      <c r="H144" s="217">
        <v>11</v>
      </c>
      <c r="I144" s="218"/>
      <c r="J144" s="219">
        <f>ROUND(I144*H144,2)</f>
        <v>0</v>
      </c>
      <c r="K144" s="215" t="s">
        <v>151</v>
      </c>
      <c r="L144" s="45"/>
      <c r="M144" s="220" t="s">
        <v>19</v>
      </c>
      <c r="N144" s="221" t="s">
        <v>42</v>
      </c>
      <c r="O144" s="85"/>
      <c r="P144" s="222">
        <f>O144*H144</f>
        <v>0</v>
      </c>
      <c r="Q144" s="222">
        <v>0.00021000000000000001</v>
      </c>
      <c r="R144" s="222">
        <f>Q144*H144</f>
        <v>0.00231</v>
      </c>
      <c r="S144" s="222">
        <v>0</v>
      </c>
      <c r="T144" s="223">
        <f>S144*H144</f>
        <v>0</v>
      </c>
      <c r="U144" s="39"/>
      <c r="V144" s="39"/>
      <c r="W144" s="39"/>
      <c r="X144" s="39"/>
      <c r="Y144" s="39"/>
      <c r="Z144" s="39"/>
      <c r="AA144" s="39"/>
      <c r="AB144" s="39"/>
      <c r="AC144" s="39"/>
      <c r="AD144" s="39"/>
      <c r="AE144" s="39"/>
      <c r="AR144" s="224" t="s">
        <v>152</v>
      </c>
      <c r="AT144" s="224" t="s">
        <v>147</v>
      </c>
      <c r="AU144" s="224" t="s">
        <v>81</v>
      </c>
      <c r="AY144" s="18" t="s">
        <v>144</v>
      </c>
      <c r="BE144" s="225">
        <f>IF(N144="základní",J144,0)</f>
        <v>0</v>
      </c>
      <c r="BF144" s="225">
        <f>IF(N144="snížená",J144,0)</f>
        <v>0</v>
      </c>
      <c r="BG144" s="225">
        <f>IF(N144="zákl. přenesená",J144,0)</f>
        <v>0</v>
      </c>
      <c r="BH144" s="225">
        <f>IF(N144="sníž. přenesená",J144,0)</f>
        <v>0</v>
      </c>
      <c r="BI144" s="225">
        <f>IF(N144="nulová",J144,0)</f>
        <v>0</v>
      </c>
      <c r="BJ144" s="18" t="s">
        <v>79</v>
      </c>
      <c r="BK144" s="225">
        <f>ROUND(I144*H144,2)</f>
        <v>0</v>
      </c>
      <c r="BL144" s="18" t="s">
        <v>152</v>
      </c>
      <c r="BM144" s="224" t="s">
        <v>984</v>
      </c>
    </row>
    <row r="145" s="2" customFormat="1">
      <c r="A145" s="39"/>
      <c r="B145" s="40"/>
      <c r="C145" s="41"/>
      <c r="D145" s="226" t="s">
        <v>154</v>
      </c>
      <c r="E145" s="41"/>
      <c r="F145" s="227" t="s">
        <v>279</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154</v>
      </c>
      <c r="AU145" s="18" t="s">
        <v>81</v>
      </c>
    </row>
    <row r="146" s="2" customFormat="1">
      <c r="A146" s="39"/>
      <c r="B146" s="40"/>
      <c r="C146" s="41"/>
      <c r="D146" s="226" t="s">
        <v>156</v>
      </c>
      <c r="E146" s="41"/>
      <c r="F146" s="231" t="s">
        <v>273</v>
      </c>
      <c r="G146" s="41"/>
      <c r="H146" s="41"/>
      <c r="I146" s="228"/>
      <c r="J146" s="41"/>
      <c r="K146" s="41"/>
      <c r="L146" s="45"/>
      <c r="M146" s="229"/>
      <c r="N146" s="230"/>
      <c r="O146" s="85"/>
      <c r="P146" s="85"/>
      <c r="Q146" s="85"/>
      <c r="R146" s="85"/>
      <c r="S146" s="85"/>
      <c r="T146" s="86"/>
      <c r="U146" s="39"/>
      <c r="V146" s="39"/>
      <c r="W146" s="39"/>
      <c r="X146" s="39"/>
      <c r="Y146" s="39"/>
      <c r="Z146" s="39"/>
      <c r="AA146" s="39"/>
      <c r="AB146" s="39"/>
      <c r="AC146" s="39"/>
      <c r="AD146" s="39"/>
      <c r="AE146" s="39"/>
      <c r="AT146" s="18" t="s">
        <v>156</v>
      </c>
      <c r="AU146" s="18" t="s">
        <v>81</v>
      </c>
    </row>
    <row r="147" s="13" customFormat="1">
      <c r="A147" s="13"/>
      <c r="B147" s="232"/>
      <c r="C147" s="233"/>
      <c r="D147" s="226" t="s">
        <v>158</v>
      </c>
      <c r="E147" s="234" t="s">
        <v>19</v>
      </c>
      <c r="F147" s="235" t="s">
        <v>985</v>
      </c>
      <c r="G147" s="233"/>
      <c r="H147" s="236">
        <v>11</v>
      </c>
      <c r="I147" s="237"/>
      <c r="J147" s="233"/>
      <c r="K147" s="233"/>
      <c r="L147" s="238"/>
      <c r="M147" s="239"/>
      <c r="N147" s="240"/>
      <c r="O147" s="240"/>
      <c r="P147" s="240"/>
      <c r="Q147" s="240"/>
      <c r="R147" s="240"/>
      <c r="S147" s="240"/>
      <c r="T147" s="241"/>
      <c r="U147" s="13"/>
      <c r="V147" s="13"/>
      <c r="W147" s="13"/>
      <c r="X147" s="13"/>
      <c r="Y147" s="13"/>
      <c r="Z147" s="13"/>
      <c r="AA147" s="13"/>
      <c r="AB147" s="13"/>
      <c r="AC147" s="13"/>
      <c r="AD147" s="13"/>
      <c r="AE147" s="13"/>
      <c r="AT147" s="242" t="s">
        <v>158</v>
      </c>
      <c r="AU147" s="242" t="s">
        <v>81</v>
      </c>
      <c r="AV147" s="13" t="s">
        <v>81</v>
      </c>
      <c r="AW147" s="13" t="s">
        <v>34</v>
      </c>
      <c r="AX147" s="13" t="s">
        <v>71</v>
      </c>
      <c r="AY147" s="242" t="s">
        <v>144</v>
      </c>
    </row>
    <row r="148" s="2" customFormat="1">
      <c r="A148" s="39"/>
      <c r="B148" s="40"/>
      <c r="C148" s="213" t="s">
        <v>228</v>
      </c>
      <c r="D148" s="213" t="s">
        <v>147</v>
      </c>
      <c r="E148" s="214" t="s">
        <v>986</v>
      </c>
      <c r="F148" s="215" t="s">
        <v>987</v>
      </c>
      <c r="G148" s="216" t="s">
        <v>150</v>
      </c>
      <c r="H148" s="217">
        <v>50.130000000000003</v>
      </c>
      <c r="I148" s="218"/>
      <c r="J148" s="219">
        <f>ROUND(I148*H148,2)</f>
        <v>0</v>
      </c>
      <c r="K148" s="215" t="s">
        <v>151</v>
      </c>
      <c r="L148" s="45"/>
      <c r="M148" s="220" t="s">
        <v>19</v>
      </c>
      <c r="N148" s="221" t="s">
        <v>42</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152</v>
      </c>
      <c r="AT148" s="224" t="s">
        <v>147</v>
      </c>
      <c r="AU148" s="224" t="s">
        <v>81</v>
      </c>
      <c r="AY148" s="18" t="s">
        <v>144</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152</v>
      </c>
      <c r="BM148" s="224" t="s">
        <v>988</v>
      </c>
    </row>
    <row r="149" s="2" customFormat="1">
      <c r="A149" s="39"/>
      <c r="B149" s="40"/>
      <c r="C149" s="41"/>
      <c r="D149" s="226" t="s">
        <v>154</v>
      </c>
      <c r="E149" s="41"/>
      <c r="F149" s="227" t="s">
        <v>989</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154</v>
      </c>
      <c r="AU149" s="18" t="s">
        <v>81</v>
      </c>
    </row>
    <row r="150" s="2" customFormat="1">
      <c r="A150" s="39"/>
      <c r="B150" s="40"/>
      <c r="C150" s="41"/>
      <c r="D150" s="226" t="s">
        <v>156</v>
      </c>
      <c r="E150" s="41"/>
      <c r="F150" s="231" t="s">
        <v>990</v>
      </c>
      <c r="G150" s="41"/>
      <c r="H150" s="41"/>
      <c r="I150" s="228"/>
      <c r="J150" s="41"/>
      <c r="K150" s="41"/>
      <c r="L150" s="45"/>
      <c r="M150" s="229"/>
      <c r="N150" s="230"/>
      <c r="O150" s="85"/>
      <c r="P150" s="85"/>
      <c r="Q150" s="85"/>
      <c r="R150" s="85"/>
      <c r="S150" s="85"/>
      <c r="T150" s="86"/>
      <c r="U150" s="39"/>
      <c r="V150" s="39"/>
      <c r="W150" s="39"/>
      <c r="X150" s="39"/>
      <c r="Y150" s="39"/>
      <c r="Z150" s="39"/>
      <c r="AA150" s="39"/>
      <c r="AB150" s="39"/>
      <c r="AC150" s="39"/>
      <c r="AD150" s="39"/>
      <c r="AE150" s="39"/>
      <c r="AT150" s="18" t="s">
        <v>156</v>
      </c>
      <c r="AU150" s="18" t="s">
        <v>81</v>
      </c>
    </row>
    <row r="151" s="13" customFormat="1">
      <c r="A151" s="13"/>
      <c r="B151" s="232"/>
      <c r="C151" s="233"/>
      <c r="D151" s="226" t="s">
        <v>158</v>
      </c>
      <c r="E151" s="234" t="s">
        <v>19</v>
      </c>
      <c r="F151" s="235" t="s">
        <v>991</v>
      </c>
      <c r="G151" s="233"/>
      <c r="H151" s="236">
        <v>50.130000000000003</v>
      </c>
      <c r="I151" s="237"/>
      <c r="J151" s="233"/>
      <c r="K151" s="233"/>
      <c r="L151" s="238"/>
      <c r="M151" s="239"/>
      <c r="N151" s="240"/>
      <c r="O151" s="240"/>
      <c r="P151" s="240"/>
      <c r="Q151" s="240"/>
      <c r="R151" s="240"/>
      <c r="S151" s="240"/>
      <c r="T151" s="241"/>
      <c r="U151" s="13"/>
      <c r="V151" s="13"/>
      <c r="W151" s="13"/>
      <c r="X151" s="13"/>
      <c r="Y151" s="13"/>
      <c r="Z151" s="13"/>
      <c r="AA151" s="13"/>
      <c r="AB151" s="13"/>
      <c r="AC151" s="13"/>
      <c r="AD151" s="13"/>
      <c r="AE151" s="13"/>
      <c r="AT151" s="242" t="s">
        <v>158</v>
      </c>
      <c r="AU151" s="242" t="s">
        <v>81</v>
      </c>
      <c r="AV151" s="13" t="s">
        <v>81</v>
      </c>
      <c r="AW151" s="13" t="s">
        <v>34</v>
      </c>
      <c r="AX151" s="13" t="s">
        <v>71</v>
      </c>
      <c r="AY151" s="242" t="s">
        <v>144</v>
      </c>
    </row>
    <row r="152" s="2" customFormat="1">
      <c r="A152" s="39"/>
      <c r="B152" s="40"/>
      <c r="C152" s="213" t="s">
        <v>237</v>
      </c>
      <c r="D152" s="213" t="s">
        <v>147</v>
      </c>
      <c r="E152" s="214" t="s">
        <v>992</v>
      </c>
      <c r="F152" s="215" t="s">
        <v>993</v>
      </c>
      <c r="G152" s="216" t="s">
        <v>150</v>
      </c>
      <c r="H152" s="217">
        <v>12031.200000000001</v>
      </c>
      <c r="I152" s="218"/>
      <c r="J152" s="219">
        <f>ROUND(I152*H152,2)</f>
        <v>0</v>
      </c>
      <c r="K152" s="215" t="s">
        <v>151</v>
      </c>
      <c r="L152" s="45"/>
      <c r="M152" s="220" t="s">
        <v>19</v>
      </c>
      <c r="N152" s="221" t="s">
        <v>42</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152</v>
      </c>
      <c r="AT152" s="224" t="s">
        <v>147</v>
      </c>
      <c r="AU152" s="224" t="s">
        <v>81</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152</v>
      </c>
      <c r="BM152" s="224" t="s">
        <v>994</v>
      </c>
    </row>
    <row r="153" s="2" customFormat="1">
      <c r="A153" s="39"/>
      <c r="B153" s="40"/>
      <c r="C153" s="41"/>
      <c r="D153" s="226" t="s">
        <v>154</v>
      </c>
      <c r="E153" s="41"/>
      <c r="F153" s="227" t="s">
        <v>995</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154</v>
      </c>
      <c r="AU153" s="18" t="s">
        <v>81</v>
      </c>
    </row>
    <row r="154" s="2" customFormat="1">
      <c r="A154" s="39"/>
      <c r="B154" s="40"/>
      <c r="C154" s="41"/>
      <c r="D154" s="226" t="s">
        <v>156</v>
      </c>
      <c r="E154" s="41"/>
      <c r="F154" s="231" t="s">
        <v>990</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156</v>
      </c>
      <c r="AU154" s="18" t="s">
        <v>81</v>
      </c>
    </row>
    <row r="155" s="13" customFormat="1">
      <c r="A155" s="13"/>
      <c r="B155" s="232"/>
      <c r="C155" s="233"/>
      <c r="D155" s="226" t="s">
        <v>158</v>
      </c>
      <c r="E155" s="233"/>
      <c r="F155" s="235" t="s">
        <v>996</v>
      </c>
      <c r="G155" s="233"/>
      <c r="H155" s="236">
        <v>12031.200000000001</v>
      </c>
      <c r="I155" s="237"/>
      <c r="J155" s="233"/>
      <c r="K155" s="233"/>
      <c r="L155" s="238"/>
      <c r="M155" s="239"/>
      <c r="N155" s="240"/>
      <c r="O155" s="240"/>
      <c r="P155" s="240"/>
      <c r="Q155" s="240"/>
      <c r="R155" s="240"/>
      <c r="S155" s="240"/>
      <c r="T155" s="241"/>
      <c r="U155" s="13"/>
      <c r="V155" s="13"/>
      <c r="W155" s="13"/>
      <c r="X155" s="13"/>
      <c r="Y155" s="13"/>
      <c r="Z155" s="13"/>
      <c r="AA155" s="13"/>
      <c r="AB155" s="13"/>
      <c r="AC155" s="13"/>
      <c r="AD155" s="13"/>
      <c r="AE155" s="13"/>
      <c r="AT155" s="242" t="s">
        <v>158</v>
      </c>
      <c r="AU155" s="242" t="s">
        <v>81</v>
      </c>
      <c r="AV155" s="13" t="s">
        <v>81</v>
      </c>
      <c r="AW155" s="13" t="s">
        <v>4</v>
      </c>
      <c r="AX155" s="13" t="s">
        <v>79</v>
      </c>
      <c r="AY155" s="242" t="s">
        <v>144</v>
      </c>
    </row>
    <row r="156" s="2" customFormat="1">
      <c r="A156" s="39"/>
      <c r="B156" s="40"/>
      <c r="C156" s="213" t="s">
        <v>245</v>
      </c>
      <c r="D156" s="213" t="s">
        <v>147</v>
      </c>
      <c r="E156" s="214" t="s">
        <v>997</v>
      </c>
      <c r="F156" s="215" t="s">
        <v>998</v>
      </c>
      <c r="G156" s="216" t="s">
        <v>150</v>
      </c>
      <c r="H156" s="217">
        <v>50.130000000000003</v>
      </c>
      <c r="I156" s="218"/>
      <c r="J156" s="219">
        <f>ROUND(I156*H156,2)</f>
        <v>0</v>
      </c>
      <c r="K156" s="215" t="s">
        <v>151</v>
      </c>
      <c r="L156" s="45"/>
      <c r="M156" s="220" t="s">
        <v>19</v>
      </c>
      <c r="N156" s="221" t="s">
        <v>42</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152</v>
      </c>
      <c r="AT156" s="224" t="s">
        <v>147</v>
      </c>
      <c r="AU156" s="224" t="s">
        <v>81</v>
      </c>
      <c r="AY156" s="18" t="s">
        <v>144</v>
      </c>
      <c r="BE156" s="225">
        <f>IF(N156="základní",J156,0)</f>
        <v>0</v>
      </c>
      <c r="BF156" s="225">
        <f>IF(N156="snížená",J156,0)</f>
        <v>0</v>
      </c>
      <c r="BG156" s="225">
        <f>IF(N156="zákl. přenesená",J156,0)</f>
        <v>0</v>
      </c>
      <c r="BH156" s="225">
        <f>IF(N156="sníž. přenesená",J156,0)</f>
        <v>0</v>
      </c>
      <c r="BI156" s="225">
        <f>IF(N156="nulová",J156,0)</f>
        <v>0</v>
      </c>
      <c r="BJ156" s="18" t="s">
        <v>79</v>
      </c>
      <c r="BK156" s="225">
        <f>ROUND(I156*H156,2)</f>
        <v>0</v>
      </c>
      <c r="BL156" s="18" t="s">
        <v>152</v>
      </c>
      <c r="BM156" s="224" t="s">
        <v>999</v>
      </c>
    </row>
    <row r="157" s="2" customFormat="1">
      <c r="A157" s="39"/>
      <c r="B157" s="40"/>
      <c r="C157" s="41"/>
      <c r="D157" s="226" t="s">
        <v>154</v>
      </c>
      <c r="E157" s="41"/>
      <c r="F157" s="227" t="s">
        <v>1000</v>
      </c>
      <c r="G157" s="41"/>
      <c r="H157" s="41"/>
      <c r="I157" s="228"/>
      <c r="J157" s="41"/>
      <c r="K157" s="41"/>
      <c r="L157" s="45"/>
      <c r="M157" s="229"/>
      <c r="N157" s="230"/>
      <c r="O157" s="85"/>
      <c r="P157" s="85"/>
      <c r="Q157" s="85"/>
      <c r="R157" s="85"/>
      <c r="S157" s="85"/>
      <c r="T157" s="86"/>
      <c r="U157" s="39"/>
      <c r="V157" s="39"/>
      <c r="W157" s="39"/>
      <c r="X157" s="39"/>
      <c r="Y157" s="39"/>
      <c r="Z157" s="39"/>
      <c r="AA157" s="39"/>
      <c r="AB157" s="39"/>
      <c r="AC157" s="39"/>
      <c r="AD157" s="39"/>
      <c r="AE157" s="39"/>
      <c r="AT157" s="18" t="s">
        <v>154</v>
      </c>
      <c r="AU157" s="18" t="s">
        <v>81</v>
      </c>
    </row>
    <row r="158" s="2" customFormat="1">
      <c r="A158" s="39"/>
      <c r="B158" s="40"/>
      <c r="C158" s="41"/>
      <c r="D158" s="226" t="s">
        <v>156</v>
      </c>
      <c r="E158" s="41"/>
      <c r="F158" s="231" t="s">
        <v>1001</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156</v>
      </c>
      <c r="AU158" s="18" t="s">
        <v>81</v>
      </c>
    </row>
    <row r="159" s="2" customFormat="1">
      <c r="A159" s="39"/>
      <c r="B159" s="40"/>
      <c r="C159" s="213" t="s">
        <v>8</v>
      </c>
      <c r="D159" s="213" t="s">
        <v>147</v>
      </c>
      <c r="E159" s="214" t="s">
        <v>281</v>
      </c>
      <c r="F159" s="215" t="s">
        <v>282</v>
      </c>
      <c r="G159" s="216" t="s">
        <v>248</v>
      </c>
      <c r="H159" s="217">
        <v>1</v>
      </c>
      <c r="I159" s="218"/>
      <c r="J159" s="219">
        <f>ROUND(I159*H159,2)</f>
        <v>0</v>
      </c>
      <c r="K159" s="215" t="s">
        <v>19</v>
      </c>
      <c r="L159" s="45"/>
      <c r="M159" s="220" t="s">
        <v>19</v>
      </c>
      <c r="N159" s="221" t="s">
        <v>42</v>
      </c>
      <c r="O159" s="85"/>
      <c r="P159" s="222">
        <f>O159*H159</f>
        <v>0</v>
      </c>
      <c r="Q159" s="222">
        <v>0.01</v>
      </c>
      <c r="R159" s="222">
        <f>Q159*H159</f>
        <v>0.01</v>
      </c>
      <c r="S159" s="222">
        <v>0</v>
      </c>
      <c r="T159" s="223">
        <f>S159*H159</f>
        <v>0</v>
      </c>
      <c r="U159" s="39"/>
      <c r="V159" s="39"/>
      <c r="W159" s="39"/>
      <c r="X159" s="39"/>
      <c r="Y159" s="39"/>
      <c r="Z159" s="39"/>
      <c r="AA159" s="39"/>
      <c r="AB159" s="39"/>
      <c r="AC159" s="39"/>
      <c r="AD159" s="39"/>
      <c r="AE159" s="39"/>
      <c r="AR159" s="224" t="s">
        <v>152</v>
      </c>
      <c r="AT159" s="224" t="s">
        <v>147</v>
      </c>
      <c r="AU159" s="224" t="s">
        <v>81</v>
      </c>
      <c r="AY159" s="18" t="s">
        <v>144</v>
      </c>
      <c r="BE159" s="225">
        <f>IF(N159="základní",J159,0)</f>
        <v>0</v>
      </c>
      <c r="BF159" s="225">
        <f>IF(N159="snížená",J159,0)</f>
        <v>0</v>
      </c>
      <c r="BG159" s="225">
        <f>IF(N159="zákl. přenesená",J159,0)</f>
        <v>0</v>
      </c>
      <c r="BH159" s="225">
        <f>IF(N159="sníž. přenesená",J159,0)</f>
        <v>0</v>
      </c>
      <c r="BI159" s="225">
        <f>IF(N159="nulová",J159,0)</f>
        <v>0</v>
      </c>
      <c r="BJ159" s="18" t="s">
        <v>79</v>
      </c>
      <c r="BK159" s="225">
        <f>ROUND(I159*H159,2)</f>
        <v>0</v>
      </c>
      <c r="BL159" s="18" t="s">
        <v>152</v>
      </c>
      <c r="BM159" s="224" t="s">
        <v>1002</v>
      </c>
    </row>
    <row r="160" s="2" customFormat="1">
      <c r="A160" s="39"/>
      <c r="B160" s="40"/>
      <c r="C160" s="41"/>
      <c r="D160" s="226" t="s">
        <v>154</v>
      </c>
      <c r="E160" s="41"/>
      <c r="F160" s="227" t="s">
        <v>282</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154</v>
      </c>
      <c r="AU160" s="18" t="s">
        <v>81</v>
      </c>
    </row>
    <row r="161" s="2" customFormat="1" ht="33" customHeight="1">
      <c r="A161" s="39"/>
      <c r="B161" s="40"/>
      <c r="C161" s="213" t="s">
        <v>256</v>
      </c>
      <c r="D161" s="213" t="s">
        <v>147</v>
      </c>
      <c r="E161" s="214" t="s">
        <v>284</v>
      </c>
      <c r="F161" s="215" t="s">
        <v>285</v>
      </c>
      <c r="G161" s="216" t="s">
        <v>248</v>
      </c>
      <c r="H161" s="217">
        <v>1</v>
      </c>
      <c r="I161" s="218"/>
      <c r="J161" s="219">
        <f>ROUND(I161*H161,2)</f>
        <v>0</v>
      </c>
      <c r="K161" s="215" t="s">
        <v>19</v>
      </c>
      <c r="L161" s="45"/>
      <c r="M161" s="220" t="s">
        <v>19</v>
      </c>
      <c r="N161" s="221" t="s">
        <v>42</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152</v>
      </c>
      <c r="AT161" s="224" t="s">
        <v>147</v>
      </c>
      <c r="AU161" s="224" t="s">
        <v>81</v>
      </c>
      <c r="AY161" s="18" t="s">
        <v>144</v>
      </c>
      <c r="BE161" s="225">
        <f>IF(N161="základní",J161,0)</f>
        <v>0</v>
      </c>
      <c r="BF161" s="225">
        <f>IF(N161="snížená",J161,0)</f>
        <v>0</v>
      </c>
      <c r="BG161" s="225">
        <f>IF(N161="zákl. přenesená",J161,0)</f>
        <v>0</v>
      </c>
      <c r="BH161" s="225">
        <f>IF(N161="sníž. přenesená",J161,0)</f>
        <v>0</v>
      </c>
      <c r="BI161" s="225">
        <f>IF(N161="nulová",J161,0)</f>
        <v>0</v>
      </c>
      <c r="BJ161" s="18" t="s">
        <v>79</v>
      </c>
      <c r="BK161" s="225">
        <f>ROUND(I161*H161,2)</f>
        <v>0</v>
      </c>
      <c r="BL161" s="18" t="s">
        <v>152</v>
      </c>
      <c r="BM161" s="224" t="s">
        <v>1003</v>
      </c>
    </row>
    <row r="162" s="2" customFormat="1">
      <c r="A162" s="39"/>
      <c r="B162" s="40"/>
      <c r="C162" s="41"/>
      <c r="D162" s="226" t="s">
        <v>154</v>
      </c>
      <c r="E162" s="41"/>
      <c r="F162" s="227" t="s">
        <v>285</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154</v>
      </c>
      <c r="AU162" s="18" t="s">
        <v>81</v>
      </c>
    </row>
    <row r="163" s="2" customFormat="1">
      <c r="A163" s="39"/>
      <c r="B163" s="40"/>
      <c r="C163" s="213" t="s">
        <v>262</v>
      </c>
      <c r="D163" s="213" t="s">
        <v>147</v>
      </c>
      <c r="E163" s="214" t="s">
        <v>1004</v>
      </c>
      <c r="F163" s="215" t="s">
        <v>1005</v>
      </c>
      <c r="G163" s="216" t="s">
        <v>193</v>
      </c>
      <c r="H163" s="217">
        <v>101</v>
      </c>
      <c r="I163" s="218"/>
      <c r="J163" s="219">
        <f>ROUND(I163*H163,2)</f>
        <v>0</v>
      </c>
      <c r="K163" s="215" t="s">
        <v>151</v>
      </c>
      <c r="L163" s="45"/>
      <c r="M163" s="220" t="s">
        <v>19</v>
      </c>
      <c r="N163" s="221" t="s">
        <v>42</v>
      </c>
      <c r="O163" s="85"/>
      <c r="P163" s="222">
        <f>O163*H163</f>
        <v>0</v>
      </c>
      <c r="Q163" s="222">
        <v>7.4474E-06</v>
      </c>
      <c r="R163" s="222">
        <f>Q163*H163</f>
        <v>0.0007521874</v>
      </c>
      <c r="S163" s="222">
        <v>0</v>
      </c>
      <c r="T163" s="223">
        <f>S163*H163</f>
        <v>0</v>
      </c>
      <c r="U163" s="39"/>
      <c r="V163" s="39"/>
      <c r="W163" s="39"/>
      <c r="X163" s="39"/>
      <c r="Y163" s="39"/>
      <c r="Z163" s="39"/>
      <c r="AA163" s="39"/>
      <c r="AB163" s="39"/>
      <c r="AC163" s="39"/>
      <c r="AD163" s="39"/>
      <c r="AE163" s="39"/>
      <c r="AR163" s="224" t="s">
        <v>152</v>
      </c>
      <c r="AT163" s="224" t="s">
        <v>147</v>
      </c>
      <c r="AU163" s="224" t="s">
        <v>81</v>
      </c>
      <c r="AY163" s="18" t="s">
        <v>144</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152</v>
      </c>
      <c r="BM163" s="224" t="s">
        <v>1006</v>
      </c>
    </row>
    <row r="164" s="2" customFormat="1">
      <c r="A164" s="39"/>
      <c r="B164" s="40"/>
      <c r="C164" s="41"/>
      <c r="D164" s="226" t="s">
        <v>154</v>
      </c>
      <c r="E164" s="41"/>
      <c r="F164" s="227" t="s">
        <v>1007</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154</v>
      </c>
      <c r="AU164" s="18" t="s">
        <v>81</v>
      </c>
    </row>
    <row r="165" s="2" customFormat="1">
      <c r="A165" s="39"/>
      <c r="B165" s="40"/>
      <c r="C165" s="41"/>
      <c r="D165" s="226" t="s">
        <v>156</v>
      </c>
      <c r="E165" s="41"/>
      <c r="F165" s="231" t="s">
        <v>1008</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156</v>
      </c>
      <c r="AU165" s="18" t="s">
        <v>81</v>
      </c>
    </row>
    <row r="166" s="14" customFormat="1">
      <c r="A166" s="14"/>
      <c r="B166" s="253"/>
      <c r="C166" s="254"/>
      <c r="D166" s="226" t="s">
        <v>158</v>
      </c>
      <c r="E166" s="255" t="s">
        <v>19</v>
      </c>
      <c r="F166" s="256" t="s">
        <v>950</v>
      </c>
      <c r="G166" s="254"/>
      <c r="H166" s="255" t="s">
        <v>19</v>
      </c>
      <c r="I166" s="257"/>
      <c r="J166" s="254"/>
      <c r="K166" s="254"/>
      <c r="L166" s="258"/>
      <c r="M166" s="259"/>
      <c r="N166" s="260"/>
      <c r="O166" s="260"/>
      <c r="P166" s="260"/>
      <c r="Q166" s="260"/>
      <c r="R166" s="260"/>
      <c r="S166" s="260"/>
      <c r="T166" s="261"/>
      <c r="U166" s="14"/>
      <c r="V166" s="14"/>
      <c r="W166" s="14"/>
      <c r="X166" s="14"/>
      <c r="Y166" s="14"/>
      <c r="Z166" s="14"/>
      <c r="AA166" s="14"/>
      <c r="AB166" s="14"/>
      <c r="AC166" s="14"/>
      <c r="AD166" s="14"/>
      <c r="AE166" s="14"/>
      <c r="AT166" s="262" t="s">
        <v>158</v>
      </c>
      <c r="AU166" s="262" t="s">
        <v>81</v>
      </c>
      <c r="AV166" s="14" t="s">
        <v>79</v>
      </c>
      <c r="AW166" s="14" t="s">
        <v>34</v>
      </c>
      <c r="AX166" s="14" t="s">
        <v>71</v>
      </c>
      <c r="AY166" s="262" t="s">
        <v>144</v>
      </c>
    </row>
    <row r="167" s="13" customFormat="1">
      <c r="A167" s="13"/>
      <c r="B167" s="232"/>
      <c r="C167" s="233"/>
      <c r="D167" s="226" t="s">
        <v>158</v>
      </c>
      <c r="E167" s="234" t="s">
        <v>19</v>
      </c>
      <c r="F167" s="235" t="s">
        <v>1009</v>
      </c>
      <c r="G167" s="233"/>
      <c r="H167" s="236">
        <v>101</v>
      </c>
      <c r="I167" s="237"/>
      <c r="J167" s="233"/>
      <c r="K167" s="233"/>
      <c r="L167" s="238"/>
      <c r="M167" s="239"/>
      <c r="N167" s="240"/>
      <c r="O167" s="240"/>
      <c r="P167" s="240"/>
      <c r="Q167" s="240"/>
      <c r="R167" s="240"/>
      <c r="S167" s="240"/>
      <c r="T167" s="241"/>
      <c r="U167" s="13"/>
      <c r="V167" s="13"/>
      <c r="W167" s="13"/>
      <c r="X167" s="13"/>
      <c r="Y167" s="13"/>
      <c r="Z167" s="13"/>
      <c r="AA167" s="13"/>
      <c r="AB167" s="13"/>
      <c r="AC167" s="13"/>
      <c r="AD167" s="13"/>
      <c r="AE167" s="13"/>
      <c r="AT167" s="242" t="s">
        <v>158</v>
      </c>
      <c r="AU167" s="242" t="s">
        <v>81</v>
      </c>
      <c r="AV167" s="13" t="s">
        <v>81</v>
      </c>
      <c r="AW167" s="13" t="s">
        <v>34</v>
      </c>
      <c r="AX167" s="13" t="s">
        <v>71</v>
      </c>
      <c r="AY167" s="242" t="s">
        <v>144</v>
      </c>
    </row>
    <row r="168" s="2" customFormat="1" ht="21.75" customHeight="1">
      <c r="A168" s="39"/>
      <c r="B168" s="40"/>
      <c r="C168" s="213" t="s">
        <v>268</v>
      </c>
      <c r="D168" s="213" t="s">
        <v>147</v>
      </c>
      <c r="E168" s="214" t="s">
        <v>1010</v>
      </c>
      <c r="F168" s="215" t="s">
        <v>1011</v>
      </c>
      <c r="G168" s="216" t="s">
        <v>193</v>
      </c>
      <c r="H168" s="217">
        <v>105</v>
      </c>
      <c r="I168" s="218"/>
      <c r="J168" s="219">
        <f>ROUND(I168*H168,2)</f>
        <v>0</v>
      </c>
      <c r="K168" s="215" t="s">
        <v>19</v>
      </c>
      <c r="L168" s="45"/>
      <c r="M168" s="220" t="s">
        <v>19</v>
      </c>
      <c r="N168" s="221" t="s">
        <v>42</v>
      </c>
      <c r="O168" s="85"/>
      <c r="P168" s="222">
        <f>O168*H168</f>
        <v>0</v>
      </c>
      <c r="Q168" s="222">
        <v>0.00010000000000000001</v>
      </c>
      <c r="R168" s="222">
        <f>Q168*H168</f>
        <v>0.010500000000000001</v>
      </c>
      <c r="S168" s="222">
        <v>0</v>
      </c>
      <c r="T168" s="223">
        <f>S168*H168</f>
        <v>0</v>
      </c>
      <c r="U168" s="39"/>
      <c r="V168" s="39"/>
      <c r="W168" s="39"/>
      <c r="X168" s="39"/>
      <c r="Y168" s="39"/>
      <c r="Z168" s="39"/>
      <c r="AA168" s="39"/>
      <c r="AB168" s="39"/>
      <c r="AC168" s="39"/>
      <c r="AD168" s="39"/>
      <c r="AE168" s="39"/>
      <c r="AR168" s="224" t="s">
        <v>152</v>
      </c>
      <c r="AT168" s="224" t="s">
        <v>147</v>
      </c>
      <c r="AU168" s="224" t="s">
        <v>81</v>
      </c>
      <c r="AY168" s="18" t="s">
        <v>144</v>
      </c>
      <c r="BE168" s="225">
        <f>IF(N168="základní",J168,0)</f>
        <v>0</v>
      </c>
      <c r="BF168" s="225">
        <f>IF(N168="snížená",J168,0)</f>
        <v>0</v>
      </c>
      <c r="BG168" s="225">
        <f>IF(N168="zákl. přenesená",J168,0)</f>
        <v>0</v>
      </c>
      <c r="BH168" s="225">
        <f>IF(N168="sníž. přenesená",J168,0)</f>
        <v>0</v>
      </c>
      <c r="BI168" s="225">
        <f>IF(N168="nulová",J168,0)</f>
        <v>0</v>
      </c>
      <c r="BJ168" s="18" t="s">
        <v>79</v>
      </c>
      <c r="BK168" s="225">
        <f>ROUND(I168*H168,2)</f>
        <v>0</v>
      </c>
      <c r="BL168" s="18" t="s">
        <v>152</v>
      </c>
      <c r="BM168" s="224" t="s">
        <v>1012</v>
      </c>
    </row>
    <row r="169" s="2" customFormat="1">
      <c r="A169" s="39"/>
      <c r="B169" s="40"/>
      <c r="C169" s="41"/>
      <c r="D169" s="226" t="s">
        <v>154</v>
      </c>
      <c r="E169" s="41"/>
      <c r="F169" s="227" t="s">
        <v>1011</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154</v>
      </c>
      <c r="AU169" s="18" t="s">
        <v>81</v>
      </c>
    </row>
    <row r="170" s="14" customFormat="1">
      <c r="A170" s="14"/>
      <c r="B170" s="253"/>
      <c r="C170" s="254"/>
      <c r="D170" s="226" t="s">
        <v>158</v>
      </c>
      <c r="E170" s="255" t="s">
        <v>19</v>
      </c>
      <c r="F170" s="256" t="s">
        <v>950</v>
      </c>
      <c r="G170" s="254"/>
      <c r="H170" s="255" t="s">
        <v>19</v>
      </c>
      <c r="I170" s="257"/>
      <c r="J170" s="254"/>
      <c r="K170" s="254"/>
      <c r="L170" s="258"/>
      <c r="M170" s="259"/>
      <c r="N170" s="260"/>
      <c r="O170" s="260"/>
      <c r="P170" s="260"/>
      <c r="Q170" s="260"/>
      <c r="R170" s="260"/>
      <c r="S170" s="260"/>
      <c r="T170" s="261"/>
      <c r="U170" s="14"/>
      <c r="V170" s="14"/>
      <c r="W170" s="14"/>
      <c r="X170" s="14"/>
      <c r="Y170" s="14"/>
      <c r="Z170" s="14"/>
      <c r="AA170" s="14"/>
      <c r="AB170" s="14"/>
      <c r="AC170" s="14"/>
      <c r="AD170" s="14"/>
      <c r="AE170" s="14"/>
      <c r="AT170" s="262" t="s">
        <v>158</v>
      </c>
      <c r="AU170" s="262" t="s">
        <v>81</v>
      </c>
      <c r="AV170" s="14" t="s">
        <v>79</v>
      </c>
      <c r="AW170" s="14" t="s">
        <v>34</v>
      </c>
      <c r="AX170" s="14" t="s">
        <v>71</v>
      </c>
      <c r="AY170" s="262" t="s">
        <v>144</v>
      </c>
    </row>
    <row r="171" s="13" customFormat="1">
      <c r="A171" s="13"/>
      <c r="B171" s="232"/>
      <c r="C171" s="233"/>
      <c r="D171" s="226" t="s">
        <v>158</v>
      </c>
      <c r="E171" s="234" t="s">
        <v>19</v>
      </c>
      <c r="F171" s="235" t="s">
        <v>1013</v>
      </c>
      <c r="G171" s="233"/>
      <c r="H171" s="236">
        <v>105</v>
      </c>
      <c r="I171" s="237"/>
      <c r="J171" s="233"/>
      <c r="K171" s="233"/>
      <c r="L171" s="238"/>
      <c r="M171" s="239"/>
      <c r="N171" s="240"/>
      <c r="O171" s="240"/>
      <c r="P171" s="240"/>
      <c r="Q171" s="240"/>
      <c r="R171" s="240"/>
      <c r="S171" s="240"/>
      <c r="T171" s="241"/>
      <c r="U171" s="13"/>
      <c r="V171" s="13"/>
      <c r="W171" s="13"/>
      <c r="X171" s="13"/>
      <c r="Y171" s="13"/>
      <c r="Z171" s="13"/>
      <c r="AA171" s="13"/>
      <c r="AB171" s="13"/>
      <c r="AC171" s="13"/>
      <c r="AD171" s="13"/>
      <c r="AE171" s="13"/>
      <c r="AT171" s="242" t="s">
        <v>158</v>
      </c>
      <c r="AU171" s="242" t="s">
        <v>81</v>
      </c>
      <c r="AV171" s="13" t="s">
        <v>81</v>
      </c>
      <c r="AW171" s="13" t="s">
        <v>34</v>
      </c>
      <c r="AX171" s="13" t="s">
        <v>71</v>
      </c>
      <c r="AY171" s="242" t="s">
        <v>144</v>
      </c>
    </row>
    <row r="172" s="12" customFormat="1" ht="22.8" customHeight="1">
      <c r="A172" s="12"/>
      <c r="B172" s="197"/>
      <c r="C172" s="198"/>
      <c r="D172" s="199" t="s">
        <v>70</v>
      </c>
      <c r="E172" s="211" t="s">
        <v>341</v>
      </c>
      <c r="F172" s="211" t="s">
        <v>342</v>
      </c>
      <c r="G172" s="198"/>
      <c r="H172" s="198"/>
      <c r="I172" s="201"/>
      <c r="J172" s="212">
        <f>BK172</f>
        <v>0</v>
      </c>
      <c r="K172" s="198"/>
      <c r="L172" s="203"/>
      <c r="M172" s="204"/>
      <c r="N172" s="205"/>
      <c r="O172" s="205"/>
      <c r="P172" s="206">
        <f>SUM(P173:P198)</f>
        <v>0</v>
      </c>
      <c r="Q172" s="205"/>
      <c r="R172" s="206">
        <f>SUM(R173:R198)</f>
        <v>0</v>
      </c>
      <c r="S172" s="205"/>
      <c r="T172" s="207">
        <f>SUM(T173:T198)</f>
        <v>0</v>
      </c>
      <c r="U172" s="12"/>
      <c r="V172" s="12"/>
      <c r="W172" s="12"/>
      <c r="X172" s="12"/>
      <c r="Y172" s="12"/>
      <c r="Z172" s="12"/>
      <c r="AA172" s="12"/>
      <c r="AB172" s="12"/>
      <c r="AC172" s="12"/>
      <c r="AD172" s="12"/>
      <c r="AE172" s="12"/>
      <c r="AR172" s="208" t="s">
        <v>79</v>
      </c>
      <c r="AT172" s="209" t="s">
        <v>70</v>
      </c>
      <c r="AU172" s="209" t="s">
        <v>79</v>
      </c>
      <c r="AY172" s="208" t="s">
        <v>144</v>
      </c>
      <c r="BK172" s="210">
        <f>SUM(BK173:BK198)</f>
        <v>0</v>
      </c>
    </row>
    <row r="173" s="2" customFormat="1" ht="33" customHeight="1">
      <c r="A173" s="39"/>
      <c r="B173" s="40"/>
      <c r="C173" s="213" t="s">
        <v>275</v>
      </c>
      <c r="D173" s="213" t="s">
        <v>147</v>
      </c>
      <c r="E173" s="214" t="s">
        <v>344</v>
      </c>
      <c r="F173" s="215" t="s">
        <v>345</v>
      </c>
      <c r="G173" s="216" t="s">
        <v>346</v>
      </c>
      <c r="H173" s="217">
        <v>3.7850000000000001</v>
      </c>
      <c r="I173" s="218"/>
      <c r="J173" s="219">
        <f>ROUND(I173*H173,2)</f>
        <v>0</v>
      </c>
      <c r="K173" s="215" t="s">
        <v>151</v>
      </c>
      <c r="L173" s="45"/>
      <c r="M173" s="220" t="s">
        <v>19</v>
      </c>
      <c r="N173" s="221" t="s">
        <v>42</v>
      </c>
      <c r="O173" s="85"/>
      <c r="P173" s="222">
        <f>O173*H173</f>
        <v>0</v>
      </c>
      <c r="Q173" s="222">
        <v>0</v>
      </c>
      <c r="R173" s="222">
        <f>Q173*H173</f>
        <v>0</v>
      </c>
      <c r="S173" s="222">
        <v>0</v>
      </c>
      <c r="T173" s="223">
        <f>S173*H173</f>
        <v>0</v>
      </c>
      <c r="U173" s="39"/>
      <c r="V173" s="39"/>
      <c r="W173" s="39"/>
      <c r="X173" s="39"/>
      <c r="Y173" s="39"/>
      <c r="Z173" s="39"/>
      <c r="AA173" s="39"/>
      <c r="AB173" s="39"/>
      <c r="AC173" s="39"/>
      <c r="AD173" s="39"/>
      <c r="AE173" s="39"/>
      <c r="AR173" s="224" t="s">
        <v>152</v>
      </c>
      <c r="AT173" s="224" t="s">
        <v>147</v>
      </c>
      <c r="AU173" s="224" t="s">
        <v>81</v>
      </c>
      <c r="AY173" s="18" t="s">
        <v>144</v>
      </c>
      <c r="BE173" s="225">
        <f>IF(N173="základní",J173,0)</f>
        <v>0</v>
      </c>
      <c r="BF173" s="225">
        <f>IF(N173="snížená",J173,0)</f>
        <v>0</v>
      </c>
      <c r="BG173" s="225">
        <f>IF(N173="zákl. přenesená",J173,0)</f>
        <v>0</v>
      </c>
      <c r="BH173" s="225">
        <f>IF(N173="sníž. přenesená",J173,0)</f>
        <v>0</v>
      </c>
      <c r="BI173" s="225">
        <f>IF(N173="nulová",J173,0)</f>
        <v>0</v>
      </c>
      <c r="BJ173" s="18" t="s">
        <v>79</v>
      </c>
      <c r="BK173" s="225">
        <f>ROUND(I173*H173,2)</f>
        <v>0</v>
      </c>
      <c r="BL173" s="18" t="s">
        <v>152</v>
      </c>
      <c r="BM173" s="224" t="s">
        <v>1014</v>
      </c>
    </row>
    <row r="174" s="2" customFormat="1">
      <c r="A174" s="39"/>
      <c r="B174" s="40"/>
      <c r="C174" s="41"/>
      <c r="D174" s="226" t="s">
        <v>154</v>
      </c>
      <c r="E174" s="41"/>
      <c r="F174" s="227" t="s">
        <v>348</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154</v>
      </c>
      <c r="AU174" s="18" t="s">
        <v>81</v>
      </c>
    </row>
    <row r="175" s="2" customFormat="1">
      <c r="A175" s="39"/>
      <c r="B175" s="40"/>
      <c r="C175" s="41"/>
      <c r="D175" s="226" t="s">
        <v>156</v>
      </c>
      <c r="E175" s="41"/>
      <c r="F175" s="231" t="s">
        <v>349</v>
      </c>
      <c r="G175" s="41"/>
      <c r="H175" s="41"/>
      <c r="I175" s="228"/>
      <c r="J175" s="41"/>
      <c r="K175" s="41"/>
      <c r="L175" s="45"/>
      <c r="M175" s="229"/>
      <c r="N175" s="230"/>
      <c r="O175" s="85"/>
      <c r="P175" s="85"/>
      <c r="Q175" s="85"/>
      <c r="R175" s="85"/>
      <c r="S175" s="85"/>
      <c r="T175" s="86"/>
      <c r="U175" s="39"/>
      <c r="V175" s="39"/>
      <c r="W175" s="39"/>
      <c r="X175" s="39"/>
      <c r="Y175" s="39"/>
      <c r="Z175" s="39"/>
      <c r="AA175" s="39"/>
      <c r="AB175" s="39"/>
      <c r="AC175" s="39"/>
      <c r="AD175" s="39"/>
      <c r="AE175" s="39"/>
      <c r="AT175" s="18" t="s">
        <v>156</v>
      </c>
      <c r="AU175" s="18" t="s">
        <v>81</v>
      </c>
    </row>
    <row r="176" s="13" customFormat="1">
      <c r="A176" s="13"/>
      <c r="B176" s="232"/>
      <c r="C176" s="233"/>
      <c r="D176" s="226" t="s">
        <v>158</v>
      </c>
      <c r="E176" s="234" t="s">
        <v>19</v>
      </c>
      <c r="F176" s="235" t="s">
        <v>1015</v>
      </c>
      <c r="G176" s="233"/>
      <c r="H176" s="236">
        <v>3.7850000000000001</v>
      </c>
      <c r="I176" s="237"/>
      <c r="J176" s="233"/>
      <c r="K176" s="233"/>
      <c r="L176" s="238"/>
      <c r="M176" s="239"/>
      <c r="N176" s="240"/>
      <c r="O176" s="240"/>
      <c r="P176" s="240"/>
      <c r="Q176" s="240"/>
      <c r="R176" s="240"/>
      <c r="S176" s="240"/>
      <c r="T176" s="241"/>
      <c r="U176" s="13"/>
      <c r="V176" s="13"/>
      <c r="W176" s="13"/>
      <c r="X176" s="13"/>
      <c r="Y176" s="13"/>
      <c r="Z176" s="13"/>
      <c r="AA176" s="13"/>
      <c r="AB176" s="13"/>
      <c r="AC176" s="13"/>
      <c r="AD176" s="13"/>
      <c r="AE176" s="13"/>
      <c r="AT176" s="242" t="s">
        <v>158</v>
      </c>
      <c r="AU176" s="242" t="s">
        <v>81</v>
      </c>
      <c r="AV176" s="13" t="s">
        <v>81</v>
      </c>
      <c r="AW176" s="13" t="s">
        <v>34</v>
      </c>
      <c r="AX176" s="13" t="s">
        <v>71</v>
      </c>
      <c r="AY176" s="242" t="s">
        <v>144</v>
      </c>
    </row>
    <row r="177" s="2" customFormat="1" ht="33" customHeight="1">
      <c r="A177" s="39"/>
      <c r="B177" s="40"/>
      <c r="C177" s="213" t="s">
        <v>280</v>
      </c>
      <c r="D177" s="213" t="s">
        <v>147</v>
      </c>
      <c r="E177" s="214" t="s">
        <v>352</v>
      </c>
      <c r="F177" s="215" t="s">
        <v>353</v>
      </c>
      <c r="G177" s="216" t="s">
        <v>346</v>
      </c>
      <c r="H177" s="217">
        <v>10.375999999999999</v>
      </c>
      <c r="I177" s="218"/>
      <c r="J177" s="219">
        <f>ROUND(I177*H177,2)</f>
        <v>0</v>
      </c>
      <c r="K177" s="215" t="s">
        <v>151</v>
      </c>
      <c r="L177" s="45"/>
      <c r="M177" s="220" t="s">
        <v>19</v>
      </c>
      <c r="N177" s="221" t="s">
        <v>42</v>
      </c>
      <c r="O177" s="85"/>
      <c r="P177" s="222">
        <f>O177*H177</f>
        <v>0</v>
      </c>
      <c r="Q177" s="222">
        <v>0</v>
      </c>
      <c r="R177" s="222">
        <f>Q177*H177</f>
        <v>0</v>
      </c>
      <c r="S177" s="222">
        <v>0</v>
      </c>
      <c r="T177" s="223">
        <f>S177*H177</f>
        <v>0</v>
      </c>
      <c r="U177" s="39"/>
      <c r="V177" s="39"/>
      <c r="W177" s="39"/>
      <c r="X177" s="39"/>
      <c r="Y177" s="39"/>
      <c r="Z177" s="39"/>
      <c r="AA177" s="39"/>
      <c r="AB177" s="39"/>
      <c r="AC177" s="39"/>
      <c r="AD177" s="39"/>
      <c r="AE177" s="39"/>
      <c r="AR177" s="224" t="s">
        <v>152</v>
      </c>
      <c r="AT177" s="224" t="s">
        <v>147</v>
      </c>
      <c r="AU177" s="224" t="s">
        <v>81</v>
      </c>
      <c r="AY177" s="18" t="s">
        <v>144</v>
      </c>
      <c r="BE177" s="225">
        <f>IF(N177="základní",J177,0)</f>
        <v>0</v>
      </c>
      <c r="BF177" s="225">
        <f>IF(N177="snížená",J177,0)</f>
        <v>0</v>
      </c>
      <c r="BG177" s="225">
        <f>IF(N177="zákl. přenesená",J177,0)</f>
        <v>0</v>
      </c>
      <c r="BH177" s="225">
        <f>IF(N177="sníž. přenesená",J177,0)</f>
        <v>0</v>
      </c>
      <c r="BI177" s="225">
        <f>IF(N177="nulová",J177,0)</f>
        <v>0</v>
      </c>
      <c r="BJ177" s="18" t="s">
        <v>79</v>
      </c>
      <c r="BK177" s="225">
        <f>ROUND(I177*H177,2)</f>
        <v>0</v>
      </c>
      <c r="BL177" s="18" t="s">
        <v>152</v>
      </c>
      <c r="BM177" s="224" t="s">
        <v>1016</v>
      </c>
    </row>
    <row r="178" s="2" customFormat="1">
      <c r="A178" s="39"/>
      <c r="B178" s="40"/>
      <c r="C178" s="41"/>
      <c r="D178" s="226" t="s">
        <v>154</v>
      </c>
      <c r="E178" s="41"/>
      <c r="F178" s="227" t="s">
        <v>355</v>
      </c>
      <c r="G178" s="41"/>
      <c r="H178" s="41"/>
      <c r="I178" s="228"/>
      <c r="J178" s="41"/>
      <c r="K178" s="41"/>
      <c r="L178" s="45"/>
      <c r="M178" s="229"/>
      <c r="N178" s="230"/>
      <c r="O178" s="85"/>
      <c r="P178" s="85"/>
      <c r="Q178" s="85"/>
      <c r="R178" s="85"/>
      <c r="S178" s="85"/>
      <c r="T178" s="86"/>
      <c r="U178" s="39"/>
      <c r="V178" s="39"/>
      <c r="W178" s="39"/>
      <c r="X178" s="39"/>
      <c r="Y178" s="39"/>
      <c r="Z178" s="39"/>
      <c r="AA178" s="39"/>
      <c r="AB178" s="39"/>
      <c r="AC178" s="39"/>
      <c r="AD178" s="39"/>
      <c r="AE178" s="39"/>
      <c r="AT178" s="18" t="s">
        <v>154</v>
      </c>
      <c r="AU178" s="18" t="s">
        <v>81</v>
      </c>
    </row>
    <row r="179" s="2" customFormat="1">
      <c r="A179" s="39"/>
      <c r="B179" s="40"/>
      <c r="C179" s="41"/>
      <c r="D179" s="226" t="s">
        <v>156</v>
      </c>
      <c r="E179" s="41"/>
      <c r="F179" s="231" t="s">
        <v>349</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156</v>
      </c>
      <c r="AU179" s="18" t="s">
        <v>81</v>
      </c>
    </row>
    <row r="180" s="13" customFormat="1">
      <c r="A180" s="13"/>
      <c r="B180" s="232"/>
      <c r="C180" s="233"/>
      <c r="D180" s="226" t="s">
        <v>158</v>
      </c>
      <c r="E180" s="234" t="s">
        <v>19</v>
      </c>
      <c r="F180" s="235" t="s">
        <v>1017</v>
      </c>
      <c r="G180" s="233"/>
      <c r="H180" s="236">
        <v>10.375999999999999</v>
      </c>
      <c r="I180" s="237"/>
      <c r="J180" s="233"/>
      <c r="K180" s="233"/>
      <c r="L180" s="238"/>
      <c r="M180" s="239"/>
      <c r="N180" s="240"/>
      <c r="O180" s="240"/>
      <c r="P180" s="240"/>
      <c r="Q180" s="240"/>
      <c r="R180" s="240"/>
      <c r="S180" s="240"/>
      <c r="T180" s="241"/>
      <c r="U180" s="13"/>
      <c r="V180" s="13"/>
      <c r="W180" s="13"/>
      <c r="X180" s="13"/>
      <c r="Y180" s="13"/>
      <c r="Z180" s="13"/>
      <c r="AA180" s="13"/>
      <c r="AB180" s="13"/>
      <c r="AC180" s="13"/>
      <c r="AD180" s="13"/>
      <c r="AE180" s="13"/>
      <c r="AT180" s="242" t="s">
        <v>158</v>
      </c>
      <c r="AU180" s="242" t="s">
        <v>81</v>
      </c>
      <c r="AV180" s="13" t="s">
        <v>81</v>
      </c>
      <c r="AW180" s="13" t="s">
        <v>34</v>
      </c>
      <c r="AX180" s="13" t="s">
        <v>71</v>
      </c>
      <c r="AY180" s="242" t="s">
        <v>144</v>
      </c>
    </row>
    <row r="181" s="2" customFormat="1" ht="16.5" customHeight="1">
      <c r="A181" s="39"/>
      <c r="B181" s="40"/>
      <c r="C181" s="213" t="s">
        <v>7</v>
      </c>
      <c r="D181" s="213" t="s">
        <v>147</v>
      </c>
      <c r="E181" s="214" t="s">
        <v>358</v>
      </c>
      <c r="F181" s="215" t="s">
        <v>359</v>
      </c>
      <c r="G181" s="216" t="s">
        <v>305</v>
      </c>
      <c r="H181" s="217">
        <v>11</v>
      </c>
      <c r="I181" s="218"/>
      <c r="J181" s="219">
        <f>ROUND(I181*H181,2)</f>
        <v>0</v>
      </c>
      <c r="K181" s="215" t="s">
        <v>151</v>
      </c>
      <c r="L181" s="45"/>
      <c r="M181" s="220" t="s">
        <v>19</v>
      </c>
      <c r="N181" s="221" t="s">
        <v>42</v>
      </c>
      <c r="O181" s="85"/>
      <c r="P181" s="222">
        <f>O181*H181</f>
        <v>0</v>
      </c>
      <c r="Q181" s="222">
        <v>0</v>
      </c>
      <c r="R181" s="222">
        <f>Q181*H181</f>
        <v>0</v>
      </c>
      <c r="S181" s="222">
        <v>0</v>
      </c>
      <c r="T181" s="223">
        <f>S181*H181</f>
        <v>0</v>
      </c>
      <c r="U181" s="39"/>
      <c r="V181" s="39"/>
      <c r="W181" s="39"/>
      <c r="X181" s="39"/>
      <c r="Y181" s="39"/>
      <c r="Z181" s="39"/>
      <c r="AA181" s="39"/>
      <c r="AB181" s="39"/>
      <c r="AC181" s="39"/>
      <c r="AD181" s="39"/>
      <c r="AE181" s="39"/>
      <c r="AR181" s="224" t="s">
        <v>152</v>
      </c>
      <c r="AT181" s="224" t="s">
        <v>147</v>
      </c>
      <c r="AU181" s="224" t="s">
        <v>81</v>
      </c>
      <c r="AY181" s="18" t="s">
        <v>144</v>
      </c>
      <c r="BE181" s="225">
        <f>IF(N181="základní",J181,0)</f>
        <v>0</v>
      </c>
      <c r="BF181" s="225">
        <f>IF(N181="snížená",J181,0)</f>
        <v>0</v>
      </c>
      <c r="BG181" s="225">
        <f>IF(N181="zákl. přenesená",J181,0)</f>
        <v>0</v>
      </c>
      <c r="BH181" s="225">
        <f>IF(N181="sníž. přenesená",J181,0)</f>
        <v>0</v>
      </c>
      <c r="BI181" s="225">
        <f>IF(N181="nulová",J181,0)</f>
        <v>0</v>
      </c>
      <c r="BJ181" s="18" t="s">
        <v>79</v>
      </c>
      <c r="BK181" s="225">
        <f>ROUND(I181*H181,2)</f>
        <v>0</v>
      </c>
      <c r="BL181" s="18" t="s">
        <v>152</v>
      </c>
      <c r="BM181" s="224" t="s">
        <v>1018</v>
      </c>
    </row>
    <row r="182" s="2" customFormat="1">
      <c r="A182" s="39"/>
      <c r="B182" s="40"/>
      <c r="C182" s="41"/>
      <c r="D182" s="226" t="s">
        <v>154</v>
      </c>
      <c r="E182" s="41"/>
      <c r="F182" s="227" t="s">
        <v>361</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154</v>
      </c>
      <c r="AU182" s="18" t="s">
        <v>81</v>
      </c>
    </row>
    <row r="183" s="2" customFormat="1">
      <c r="A183" s="39"/>
      <c r="B183" s="40"/>
      <c r="C183" s="41"/>
      <c r="D183" s="226" t="s">
        <v>156</v>
      </c>
      <c r="E183" s="41"/>
      <c r="F183" s="231" t="s">
        <v>362</v>
      </c>
      <c r="G183" s="41"/>
      <c r="H183" s="41"/>
      <c r="I183" s="228"/>
      <c r="J183" s="41"/>
      <c r="K183" s="41"/>
      <c r="L183" s="45"/>
      <c r="M183" s="229"/>
      <c r="N183" s="230"/>
      <c r="O183" s="85"/>
      <c r="P183" s="85"/>
      <c r="Q183" s="85"/>
      <c r="R183" s="85"/>
      <c r="S183" s="85"/>
      <c r="T183" s="86"/>
      <c r="U183" s="39"/>
      <c r="V183" s="39"/>
      <c r="W183" s="39"/>
      <c r="X183" s="39"/>
      <c r="Y183" s="39"/>
      <c r="Z183" s="39"/>
      <c r="AA183" s="39"/>
      <c r="AB183" s="39"/>
      <c r="AC183" s="39"/>
      <c r="AD183" s="39"/>
      <c r="AE183" s="39"/>
      <c r="AT183" s="18" t="s">
        <v>156</v>
      </c>
      <c r="AU183" s="18" t="s">
        <v>81</v>
      </c>
    </row>
    <row r="184" s="2" customFormat="1">
      <c r="A184" s="39"/>
      <c r="B184" s="40"/>
      <c r="C184" s="213" t="s">
        <v>287</v>
      </c>
      <c r="D184" s="213" t="s">
        <v>147</v>
      </c>
      <c r="E184" s="214" t="s">
        <v>364</v>
      </c>
      <c r="F184" s="215" t="s">
        <v>365</v>
      </c>
      <c r="G184" s="216" t="s">
        <v>305</v>
      </c>
      <c r="H184" s="217">
        <v>330</v>
      </c>
      <c r="I184" s="218"/>
      <c r="J184" s="219">
        <f>ROUND(I184*H184,2)</f>
        <v>0</v>
      </c>
      <c r="K184" s="215" t="s">
        <v>151</v>
      </c>
      <c r="L184" s="45"/>
      <c r="M184" s="220" t="s">
        <v>19</v>
      </c>
      <c r="N184" s="221" t="s">
        <v>42</v>
      </c>
      <c r="O184" s="85"/>
      <c r="P184" s="222">
        <f>O184*H184</f>
        <v>0</v>
      </c>
      <c r="Q184" s="222">
        <v>0</v>
      </c>
      <c r="R184" s="222">
        <f>Q184*H184</f>
        <v>0</v>
      </c>
      <c r="S184" s="222">
        <v>0</v>
      </c>
      <c r="T184" s="223">
        <f>S184*H184</f>
        <v>0</v>
      </c>
      <c r="U184" s="39"/>
      <c r="V184" s="39"/>
      <c r="W184" s="39"/>
      <c r="X184" s="39"/>
      <c r="Y184" s="39"/>
      <c r="Z184" s="39"/>
      <c r="AA184" s="39"/>
      <c r="AB184" s="39"/>
      <c r="AC184" s="39"/>
      <c r="AD184" s="39"/>
      <c r="AE184" s="39"/>
      <c r="AR184" s="224" t="s">
        <v>152</v>
      </c>
      <c r="AT184" s="224" t="s">
        <v>147</v>
      </c>
      <c r="AU184" s="224" t="s">
        <v>81</v>
      </c>
      <c r="AY184" s="18" t="s">
        <v>144</v>
      </c>
      <c r="BE184" s="225">
        <f>IF(N184="základní",J184,0)</f>
        <v>0</v>
      </c>
      <c r="BF184" s="225">
        <f>IF(N184="snížená",J184,0)</f>
        <v>0</v>
      </c>
      <c r="BG184" s="225">
        <f>IF(N184="zákl. přenesená",J184,0)</f>
        <v>0</v>
      </c>
      <c r="BH184" s="225">
        <f>IF(N184="sníž. přenesená",J184,0)</f>
        <v>0</v>
      </c>
      <c r="BI184" s="225">
        <f>IF(N184="nulová",J184,0)</f>
        <v>0</v>
      </c>
      <c r="BJ184" s="18" t="s">
        <v>79</v>
      </c>
      <c r="BK184" s="225">
        <f>ROUND(I184*H184,2)</f>
        <v>0</v>
      </c>
      <c r="BL184" s="18" t="s">
        <v>152</v>
      </c>
      <c r="BM184" s="224" t="s">
        <v>1019</v>
      </c>
    </row>
    <row r="185" s="2" customFormat="1">
      <c r="A185" s="39"/>
      <c r="B185" s="40"/>
      <c r="C185" s="41"/>
      <c r="D185" s="226" t="s">
        <v>154</v>
      </c>
      <c r="E185" s="41"/>
      <c r="F185" s="227" t="s">
        <v>367</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154</v>
      </c>
      <c r="AU185" s="18" t="s">
        <v>81</v>
      </c>
    </row>
    <row r="186" s="2" customFormat="1">
      <c r="A186" s="39"/>
      <c r="B186" s="40"/>
      <c r="C186" s="41"/>
      <c r="D186" s="226" t="s">
        <v>156</v>
      </c>
      <c r="E186" s="41"/>
      <c r="F186" s="231" t="s">
        <v>362</v>
      </c>
      <c r="G186" s="41"/>
      <c r="H186" s="41"/>
      <c r="I186" s="228"/>
      <c r="J186" s="41"/>
      <c r="K186" s="41"/>
      <c r="L186" s="45"/>
      <c r="M186" s="229"/>
      <c r="N186" s="230"/>
      <c r="O186" s="85"/>
      <c r="P186" s="85"/>
      <c r="Q186" s="85"/>
      <c r="R186" s="85"/>
      <c r="S186" s="85"/>
      <c r="T186" s="86"/>
      <c r="U186" s="39"/>
      <c r="V186" s="39"/>
      <c r="W186" s="39"/>
      <c r="X186" s="39"/>
      <c r="Y186" s="39"/>
      <c r="Z186" s="39"/>
      <c r="AA186" s="39"/>
      <c r="AB186" s="39"/>
      <c r="AC186" s="39"/>
      <c r="AD186" s="39"/>
      <c r="AE186" s="39"/>
      <c r="AT186" s="18" t="s">
        <v>156</v>
      </c>
      <c r="AU186" s="18" t="s">
        <v>81</v>
      </c>
    </row>
    <row r="187" s="13" customFormat="1">
      <c r="A187" s="13"/>
      <c r="B187" s="232"/>
      <c r="C187" s="233"/>
      <c r="D187" s="226" t="s">
        <v>158</v>
      </c>
      <c r="E187" s="233"/>
      <c r="F187" s="235" t="s">
        <v>368</v>
      </c>
      <c r="G187" s="233"/>
      <c r="H187" s="236">
        <v>330</v>
      </c>
      <c r="I187" s="237"/>
      <c r="J187" s="233"/>
      <c r="K187" s="233"/>
      <c r="L187" s="238"/>
      <c r="M187" s="239"/>
      <c r="N187" s="240"/>
      <c r="O187" s="240"/>
      <c r="P187" s="240"/>
      <c r="Q187" s="240"/>
      <c r="R187" s="240"/>
      <c r="S187" s="240"/>
      <c r="T187" s="241"/>
      <c r="U187" s="13"/>
      <c r="V187" s="13"/>
      <c r="W187" s="13"/>
      <c r="X187" s="13"/>
      <c r="Y187" s="13"/>
      <c r="Z187" s="13"/>
      <c r="AA187" s="13"/>
      <c r="AB187" s="13"/>
      <c r="AC187" s="13"/>
      <c r="AD187" s="13"/>
      <c r="AE187" s="13"/>
      <c r="AT187" s="242" t="s">
        <v>158</v>
      </c>
      <c r="AU187" s="242" t="s">
        <v>81</v>
      </c>
      <c r="AV187" s="13" t="s">
        <v>81</v>
      </c>
      <c r="AW187" s="13" t="s">
        <v>4</v>
      </c>
      <c r="AX187" s="13" t="s">
        <v>79</v>
      </c>
      <c r="AY187" s="242" t="s">
        <v>144</v>
      </c>
    </row>
    <row r="188" s="2" customFormat="1">
      <c r="A188" s="39"/>
      <c r="B188" s="40"/>
      <c r="C188" s="213" t="s">
        <v>295</v>
      </c>
      <c r="D188" s="213" t="s">
        <v>147</v>
      </c>
      <c r="E188" s="214" t="s">
        <v>370</v>
      </c>
      <c r="F188" s="215" t="s">
        <v>371</v>
      </c>
      <c r="G188" s="216" t="s">
        <v>346</v>
      </c>
      <c r="H188" s="217">
        <v>14.161</v>
      </c>
      <c r="I188" s="218"/>
      <c r="J188" s="219">
        <f>ROUND(I188*H188,2)</f>
        <v>0</v>
      </c>
      <c r="K188" s="215" t="s">
        <v>151</v>
      </c>
      <c r="L188" s="45"/>
      <c r="M188" s="220" t="s">
        <v>19</v>
      </c>
      <c r="N188" s="221" t="s">
        <v>42</v>
      </c>
      <c r="O188" s="85"/>
      <c r="P188" s="222">
        <f>O188*H188</f>
        <v>0</v>
      </c>
      <c r="Q188" s="222">
        <v>0</v>
      </c>
      <c r="R188" s="222">
        <f>Q188*H188</f>
        <v>0</v>
      </c>
      <c r="S188" s="222">
        <v>0</v>
      </c>
      <c r="T188" s="223">
        <f>S188*H188</f>
        <v>0</v>
      </c>
      <c r="U188" s="39"/>
      <c r="V188" s="39"/>
      <c r="W188" s="39"/>
      <c r="X188" s="39"/>
      <c r="Y188" s="39"/>
      <c r="Z188" s="39"/>
      <c r="AA188" s="39"/>
      <c r="AB188" s="39"/>
      <c r="AC188" s="39"/>
      <c r="AD188" s="39"/>
      <c r="AE188" s="39"/>
      <c r="AR188" s="224" t="s">
        <v>152</v>
      </c>
      <c r="AT188" s="224" t="s">
        <v>147</v>
      </c>
      <c r="AU188" s="224" t="s">
        <v>81</v>
      </c>
      <c r="AY188" s="18" t="s">
        <v>144</v>
      </c>
      <c r="BE188" s="225">
        <f>IF(N188="základní",J188,0)</f>
        <v>0</v>
      </c>
      <c r="BF188" s="225">
        <f>IF(N188="snížená",J188,0)</f>
        <v>0</v>
      </c>
      <c r="BG188" s="225">
        <f>IF(N188="zákl. přenesená",J188,0)</f>
        <v>0</v>
      </c>
      <c r="BH188" s="225">
        <f>IF(N188="sníž. přenesená",J188,0)</f>
        <v>0</v>
      </c>
      <c r="BI188" s="225">
        <f>IF(N188="nulová",J188,0)</f>
        <v>0</v>
      </c>
      <c r="BJ188" s="18" t="s">
        <v>79</v>
      </c>
      <c r="BK188" s="225">
        <f>ROUND(I188*H188,2)</f>
        <v>0</v>
      </c>
      <c r="BL188" s="18" t="s">
        <v>152</v>
      </c>
      <c r="BM188" s="224" t="s">
        <v>1020</v>
      </c>
    </row>
    <row r="189" s="2" customFormat="1">
      <c r="A189" s="39"/>
      <c r="B189" s="40"/>
      <c r="C189" s="41"/>
      <c r="D189" s="226" t="s">
        <v>154</v>
      </c>
      <c r="E189" s="41"/>
      <c r="F189" s="227" t="s">
        <v>373</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154</v>
      </c>
      <c r="AU189" s="18" t="s">
        <v>81</v>
      </c>
    </row>
    <row r="190" s="2" customFormat="1">
      <c r="A190" s="39"/>
      <c r="B190" s="40"/>
      <c r="C190" s="41"/>
      <c r="D190" s="226" t="s">
        <v>156</v>
      </c>
      <c r="E190" s="41"/>
      <c r="F190" s="231" t="s">
        <v>374</v>
      </c>
      <c r="G190" s="41"/>
      <c r="H190" s="41"/>
      <c r="I190" s="228"/>
      <c r="J190" s="41"/>
      <c r="K190" s="41"/>
      <c r="L190" s="45"/>
      <c r="M190" s="229"/>
      <c r="N190" s="230"/>
      <c r="O190" s="85"/>
      <c r="P190" s="85"/>
      <c r="Q190" s="85"/>
      <c r="R190" s="85"/>
      <c r="S190" s="85"/>
      <c r="T190" s="86"/>
      <c r="U190" s="39"/>
      <c r="V190" s="39"/>
      <c r="W190" s="39"/>
      <c r="X190" s="39"/>
      <c r="Y190" s="39"/>
      <c r="Z190" s="39"/>
      <c r="AA190" s="39"/>
      <c r="AB190" s="39"/>
      <c r="AC190" s="39"/>
      <c r="AD190" s="39"/>
      <c r="AE190" s="39"/>
      <c r="AT190" s="18" t="s">
        <v>156</v>
      </c>
      <c r="AU190" s="18" t="s">
        <v>81</v>
      </c>
    </row>
    <row r="191" s="2" customFormat="1">
      <c r="A191" s="39"/>
      <c r="B191" s="40"/>
      <c r="C191" s="213" t="s">
        <v>302</v>
      </c>
      <c r="D191" s="213" t="s">
        <v>147</v>
      </c>
      <c r="E191" s="214" t="s">
        <v>376</v>
      </c>
      <c r="F191" s="215" t="s">
        <v>377</v>
      </c>
      <c r="G191" s="216" t="s">
        <v>346</v>
      </c>
      <c r="H191" s="217">
        <v>99.126999999999995</v>
      </c>
      <c r="I191" s="218"/>
      <c r="J191" s="219">
        <f>ROUND(I191*H191,2)</f>
        <v>0</v>
      </c>
      <c r="K191" s="215" t="s">
        <v>151</v>
      </c>
      <c r="L191" s="45"/>
      <c r="M191" s="220" t="s">
        <v>19</v>
      </c>
      <c r="N191" s="221" t="s">
        <v>42</v>
      </c>
      <c r="O191" s="85"/>
      <c r="P191" s="222">
        <f>O191*H191</f>
        <v>0</v>
      </c>
      <c r="Q191" s="222">
        <v>0</v>
      </c>
      <c r="R191" s="222">
        <f>Q191*H191</f>
        <v>0</v>
      </c>
      <c r="S191" s="222">
        <v>0</v>
      </c>
      <c r="T191" s="223">
        <f>S191*H191</f>
        <v>0</v>
      </c>
      <c r="U191" s="39"/>
      <c r="V191" s="39"/>
      <c r="W191" s="39"/>
      <c r="X191" s="39"/>
      <c r="Y191" s="39"/>
      <c r="Z191" s="39"/>
      <c r="AA191" s="39"/>
      <c r="AB191" s="39"/>
      <c r="AC191" s="39"/>
      <c r="AD191" s="39"/>
      <c r="AE191" s="39"/>
      <c r="AR191" s="224" t="s">
        <v>152</v>
      </c>
      <c r="AT191" s="224" t="s">
        <v>147</v>
      </c>
      <c r="AU191" s="224" t="s">
        <v>81</v>
      </c>
      <c r="AY191" s="18" t="s">
        <v>144</v>
      </c>
      <c r="BE191" s="225">
        <f>IF(N191="základní",J191,0)</f>
        <v>0</v>
      </c>
      <c r="BF191" s="225">
        <f>IF(N191="snížená",J191,0)</f>
        <v>0</v>
      </c>
      <c r="BG191" s="225">
        <f>IF(N191="zákl. přenesená",J191,0)</f>
        <v>0</v>
      </c>
      <c r="BH191" s="225">
        <f>IF(N191="sníž. přenesená",J191,0)</f>
        <v>0</v>
      </c>
      <c r="BI191" s="225">
        <f>IF(N191="nulová",J191,0)</f>
        <v>0</v>
      </c>
      <c r="BJ191" s="18" t="s">
        <v>79</v>
      </c>
      <c r="BK191" s="225">
        <f>ROUND(I191*H191,2)</f>
        <v>0</v>
      </c>
      <c r="BL191" s="18" t="s">
        <v>152</v>
      </c>
      <c r="BM191" s="224" t="s">
        <v>1021</v>
      </c>
    </row>
    <row r="192" s="2" customFormat="1">
      <c r="A192" s="39"/>
      <c r="B192" s="40"/>
      <c r="C192" s="41"/>
      <c r="D192" s="226" t="s">
        <v>154</v>
      </c>
      <c r="E192" s="41"/>
      <c r="F192" s="227" t="s">
        <v>379</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154</v>
      </c>
      <c r="AU192" s="18" t="s">
        <v>81</v>
      </c>
    </row>
    <row r="193" s="2" customFormat="1">
      <c r="A193" s="39"/>
      <c r="B193" s="40"/>
      <c r="C193" s="41"/>
      <c r="D193" s="226" t="s">
        <v>156</v>
      </c>
      <c r="E193" s="41"/>
      <c r="F193" s="231" t="s">
        <v>374</v>
      </c>
      <c r="G193" s="41"/>
      <c r="H193" s="41"/>
      <c r="I193" s="228"/>
      <c r="J193" s="41"/>
      <c r="K193" s="41"/>
      <c r="L193" s="45"/>
      <c r="M193" s="229"/>
      <c r="N193" s="230"/>
      <c r="O193" s="85"/>
      <c r="P193" s="85"/>
      <c r="Q193" s="85"/>
      <c r="R193" s="85"/>
      <c r="S193" s="85"/>
      <c r="T193" s="86"/>
      <c r="U193" s="39"/>
      <c r="V193" s="39"/>
      <c r="W193" s="39"/>
      <c r="X193" s="39"/>
      <c r="Y193" s="39"/>
      <c r="Z193" s="39"/>
      <c r="AA193" s="39"/>
      <c r="AB193" s="39"/>
      <c r="AC193" s="39"/>
      <c r="AD193" s="39"/>
      <c r="AE193" s="39"/>
      <c r="AT193" s="18" t="s">
        <v>156</v>
      </c>
      <c r="AU193" s="18" t="s">
        <v>81</v>
      </c>
    </row>
    <row r="194" s="13" customFormat="1">
      <c r="A194" s="13"/>
      <c r="B194" s="232"/>
      <c r="C194" s="233"/>
      <c r="D194" s="226" t="s">
        <v>158</v>
      </c>
      <c r="E194" s="233"/>
      <c r="F194" s="235" t="s">
        <v>1022</v>
      </c>
      <c r="G194" s="233"/>
      <c r="H194" s="236">
        <v>99.126999999999995</v>
      </c>
      <c r="I194" s="237"/>
      <c r="J194" s="233"/>
      <c r="K194" s="233"/>
      <c r="L194" s="238"/>
      <c r="M194" s="239"/>
      <c r="N194" s="240"/>
      <c r="O194" s="240"/>
      <c r="P194" s="240"/>
      <c r="Q194" s="240"/>
      <c r="R194" s="240"/>
      <c r="S194" s="240"/>
      <c r="T194" s="241"/>
      <c r="U194" s="13"/>
      <c r="V194" s="13"/>
      <c r="W194" s="13"/>
      <c r="X194" s="13"/>
      <c r="Y194" s="13"/>
      <c r="Z194" s="13"/>
      <c r="AA194" s="13"/>
      <c r="AB194" s="13"/>
      <c r="AC194" s="13"/>
      <c r="AD194" s="13"/>
      <c r="AE194" s="13"/>
      <c r="AT194" s="242" t="s">
        <v>158</v>
      </c>
      <c r="AU194" s="242" t="s">
        <v>81</v>
      </c>
      <c r="AV194" s="13" t="s">
        <v>81</v>
      </c>
      <c r="AW194" s="13" t="s">
        <v>4</v>
      </c>
      <c r="AX194" s="13" t="s">
        <v>79</v>
      </c>
      <c r="AY194" s="242" t="s">
        <v>144</v>
      </c>
    </row>
    <row r="195" s="2" customFormat="1" ht="33" customHeight="1">
      <c r="A195" s="39"/>
      <c r="B195" s="40"/>
      <c r="C195" s="213" t="s">
        <v>308</v>
      </c>
      <c r="D195" s="213" t="s">
        <v>147</v>
      </c>
      <c r="E195" s="214" t="s">
        <v>382</v>
      </c>
      <c r="F195" s="215" t="s">
        <v>383</v>
      </c>
      <c r="G195" s="216" t="s">
        <v>346</v>
      </c>
      <c r="H195" s="217">
        <v>13.978999999999999</v>
      </c>
      <c r="I195" s="218"/>
      <c r="J195" s="219">
        <f>ROUND(I195*H195,2)</f>
        <v>0</v>
      </c>
      <c r="K195" s="215" t="s">
        <v>151</v>
      </c>
      <c r="L195" s="45"/>
      <c r="M195" s="220" t="s">
        <v>19</v>
      </c>
      <c r="N195" s="221" t="s">
        <v>42</v>
      </c>
      <c r="O195" s="85"/>
      <c r="P195" s="222">
        <f>O195*H195</f>
        <v>0</v>
      </c>
      <c r="Q195" s="222">
        <v>0</v>
      </c>
      <c r="R195" s="222">
        <f>Q195*H195</f>
        <v>0</v>
      </c>
      <c r="S195" s="222">
        <v>0</v>
      </c>
      <c r="T195" s="223">
        <f>S195*H195</f>
        <v>0</v>
      </c>
      <c r="U195" s="39"/>
      <c r="V195" s="39"/>
      <c r="W195" s="39"/>
      <c r="X195" s="39"/>
      <c r="Y195" s="39"/>
      <c r="Z195" s="39"/>
      <c r="AA195" s="39"/>
      <c r="AB195" s="39"/>
      <c r="AC195" s="39"/>
      <c r="AD195" s="39"/>
      <c r="AE195" s="39"/>
      <c r="AR195" s="224" t="s">
        <v>152</v>
      </c>
      <c r="AT195" s="224" t="s">
        <v>147</v>
      </c>
      <c r="AU195" s="224" t="s">
        <v>81</v>
      </c>
      <c r="AY195" s="18" t="s">
        <v>144</v>
      </c>
      <c r="BE195" s="225">
        <f>IF(N195="základní",J195,0)</f>
        <v>0</v>
      </c>
      <c r="BF195" s="225">
        <f>IF(N195="snížená",J195,0)</f>
        <v>0</v>
      </c>
      <c r="BG195" s="225">
        <f>IF(N195="zákl. přenesená",J195,0)</f>
        <v>0</v>
      </c>
      <c r="BH195" s="225">
        <f>IF(N195="sníž. přenesená",J195,0)</f>
        <v>0</v>
      </c>
      <c r="BI195" s="225">
        <f>IF(N195="nulová",J195,0)</f>
        <v>0</v>
      </c>
      <c r="BJ195" s="18" t="s">
        <v>79</v>
      </c>
      <c r="BK195" s="225">
        <f>ROUND(I195*H195,2)</f>
        <v>0</v>
      </c>
      <c r="BL195" s="18" t="s">
        <v>152</v>
      </c>
      <c r="BM195" s="224" t="s">
        <v>1023</v>
      </c>
    </row>
    <row r="196" s="2" customFormat="1">
      <c r="A196" s="39"/>
      <c r="B196" s="40"/>
      <c r="C196" s="41"/>
      <c r="D196" s="226" t="s">
        <v>154</v>
      </c>
      <c r="E196" s="41"/>
      <c r="F196" s="227" t="s">
        <v>385</v>
      </c>
      <c r="G196" s="41"/>
      <c r="H196" s="41"/>
      <c r="I196" s="228"/>
      <c r="J196" s="41"/>
      <c r="K196" s="41"/>
      <c r="L196" s="45"/>
      <c r="M196" s="229"/>
      <c r="N196" s="230"/>
      <c r="O196" s="85"/>
      <c r="P196" s="85"/>
      <c r="Q196" s="85"/>
      <c r="R196" s="85"/>
      <c r="S196" s="85"/>
      <c r="T196" s="86"/>
      <c r="U196" s="39"/>
      <c r="V196" s="39"/>
      <c r="W196" s="39"/>
      <c r="X196" s="39"/>
      <c r="Y196" s="39"/>
      <c r="Z196" s="39"/>
      <c r="AA196" s="39"/>
      <c r="AB196" s="39"/>
      <c r="AC196" s="39"/>
      <c r="AD196" s="39"/>
      <c r="AE196" s="39"/>
      <c r="AT196" s="18" t="s">
        <v>154</v>
      </c>
      <c r="AU196" s="18" t="s">
        <v>81</v>
      </c>
    </row>
    <row r="197" s="2" customFormat="1">
      <c r="A197" s="39"/>
      <c r="B197" s="40"/>
      <c r="C197" s="41"/>
      <c r="D197" s="226" t="s">
        <v>156</v>
      </c>
      <c r="E197" s="41"/>
      <c r="F197" s="231" t="s">
        <v>386</v>
      </c>
      <c r="G197" s="41"/>
      <c r="H197" s="41"/>
      <c r="I197" s="228"/>
      <c r="J197" s="41"/>
      <c r="K197" s="41"/>
      <c r="L197" s="45"/>
      <c r="M197" s="229"/>
      <c r="N197" s="230"/>
      <c r="O197" s="85"/>
      <c r="P197" s="85"/>
      <c r="Q197" s="85"/>
      <c r="R197" s="85"/>
      <c r="S197" s="85"/>
      <c r="T197" s="86"/>
      <c r="U197" s="39"/>
      <c r="V197" s="39"/>
      <c r="W197" s="39"/>
      <c r="X197" s="39"/>
      <c r="Y197" s="39"/>
      <c r="Z197" s="39"/>
      <c r="AA197" s="39"/>
      <c r="AB197" s="39"/>
      <c r="AC197" s="39"/>
      <c r="AD197" s="39"/>
      <c r="AE197" s="39"/>
      <c r="AT197" s="18" t="s">
        <v>156</v>
      </c>
      <c r="AU197" s="18" t="s">
        <v>81</v>
      </c>
    </row>
    <row r="198" s="13" customFormat="1">
      <c r="A198" s="13"/>
      <c r="B198" s="232"/>
      <c r="C198" s="233"/>
      <c r="D198" s="226" t="s">
        <v>158</v>
      </c>
      <c r="E198" s="234" t="s">
        <v>19</v>
      </c>
      <c r="F198" s="235" t="s">
        <v>1024</v>
      </c>
      <c r="G198" s="233"/>
      <c r="H198" s="236">
        <v>13.978999999999999</v>
      </c>
      <c r="I198" s="237"/>
      <c r="J198" s="233"/>
      <c r="K198" s="233"/>
      <c r="L198" s="238"/>
      <c r="M198" s="239"/>
      <c r="N198" s="240"/>
      <c r="O198" s="240"/>
      <c r="P198" s="240"/>
      <c r="Q198" s="240"/>
      <c r="R198" s="240"/>
      <c r="S198" s="240"/>
      <c r="T198" s="241"/>
      <c r="U198" s="13"/>
      <c r="V198" s="13"/>
      <c r="W198" s="13"/>
      <c r="X198" s="13"/>
      <c r="Y198" s="13"/>
      <c r="Z198" s="13"/>
      <c r="AA198" s="13"/>
      <c r="AB198" s="13"/>
      <c r="AC198" s="13"/>
      <c r="AD198" s="13"/>
      <c r="AE198" s="13"/>
      <c r="AT198" s="242" t="s">
        <v>158</v>
      </c>
      <c r="AU198" s="242" t="s">
        <v>81</v>
      </c>
      <c r="AV198" s="13" t="s">
        <v>81</v>
      </c>
      <c r="AW198" s="13" t="s">
        <v>34</v>
      </c>
      <c r="AX198" s="13" t="s">
        <v>79</v>
      </c>
      <c r="AY198" s="242" t="s">
        <v>144</v>
      </c>
    </row>
    <row r="199" s="12" customFormat="1" ht="22.8" customHeight="1">
      <c r="A199" s="12"/>
      <c r="B199" s="197"/>
      <c r="C199" s="198"/>
      <c r="D199" s="199" t="s">
        <v>70</v>
      </c>
      <c r="E199" s="211" t="s">
        <v>399</v>
      </c>
      <c r="F199" s="211" t="s">
        <v>400</v>
      </c>
      <c r="G199" s="198"/>
      <c r="H199" s="198"/>
      <c r="I199" s="201"/>
      <c r="J199" s="212">
        <f>BK199</f>
        <v>0</v>
      </c>
      <c r="K199" s="198"/>
      <c r="L199" s="203"/>
      <c r="M199" s="204"/>
      <c r="N199" s="205"/>
      <c r="O199" s="205"/>
      <c r="P199" s="206">
        <f>SUM(P200:P202)</f>
        <v>0</v>
      </c>
      <c r="Q199" s="205"/>
      <c r="R199" s="206">
        <f>SUM(R200:R202)</f>
        <v>0</v>
      </c>
      <c r="S199" s="205"/>
      <c r="T199" s="207">
        <f>SUM(T200:T202)</f>
        <v>0</v>
      </c>
      <c r="U199" s="12"/>
      <c r="V199" s="12"/>
      <c r="W199" s="12"/>
      <c r="X199" s="12"/>
      <c r="Y199" s="12"/>
      <c r="Z199" s="12"/>
      <c r="AA199" s="12"/>
      <c r="AB199" s="12"/>
      <c r="AC199" s="12"/>
      <c r="AD199" s="12"/>
      <c r="AE199" s="12"/>
      <c r="AR199" s="208" t="s">
        <v>79</v>
      </c>
      <c r="AT199" s="209" t="s">
        <v>70</v>
      </c>
      <c r="AU199" s="209" t="s">
        <v>79</v>
      </c>
      <c r="AY199" s="208" t="s">
        <v>144</v>
      </c>
      <c r="BK199" s="210">
        <f>SUM(BK200:BK202)</f>
        <v>0</v>
      </c>
    </row>
    <row r="200" s="2" customFormat="1">
      <c r="A200" s="39"/>
      <c r="B200" s="40"/>
      <c r="C200" s="213" t="s">
        <v>312</v>
      </c>
      <c r="D200" s="213" t="s">
        <v>147</v>
      </c>
      <c r="E200" s="214" t="s">
        <v>402</v>
      </c>
      <c r="F200" s="215" t="s">
        <v>403</v>
      </c>
      <c r="G200" s="216" t="s">
        <v>346</v>
      </c>
      <c r="H200" s="217">
        <v>13.954000000000001</v>
      </c>
      <c r="I200" s="218"/>
      <c r="J200" s="219">
        <f>ROUND(I200*H200,2)</f>
        <v>0</v>
      </c>
      <c r="K200" s="215" t="s">
        <v>151</v>
      </c>
      <c r="L200" s="45"/>
      <c r="M200" s="220" t="s">
        <v>19</v>
      </c>
      <c r="N200" s="221" t="s">
        <v>42</v>
      </c>
      <c r="O200" s="85"/>
      <c r="P200" s="222">
        <f>O200*H200</f>
        <v>0</v>
      </c>
      <c r="Q200" s="222">
        <v>0</v>
      </c>
      <c r="R200" s="222">
        <f>Q200*H200</f>
        <v>0</v>
      </c>
      <c r="S200" s="222">
        <v>0</v>
      </c>
      <c r="T200" s="223">
        <f>S200*H200</f>
        <v>0</v>
      </c>
      <c r="U200" s="39"/>
      <c r="V200" s="39"/>
      <c r="W200" s="39"/>
      <c r="X200" s="39"/>
      <c r="Y200" s="39"/>
      <c r="Z200" s="39"/>
      <c r="AA200" s="39"/>
      <c r="AB200" s="39"/>
      <c r="AC200" s="39"/>
      <c r="AD200" s="39"/>
      <c r="AE200" s="39"/>
      <c r="AR200" s="224" t="s">
        <v>152</v>
      </c>
      <c r="AT200" s="224" t="s">
        <v>147</v>
      </c>
      <c r="AU200" s="224" t="s">
        <v>81</v>
      </c>
      <c r="AY200" s="18" t="s">
        <v>144</v>
      </c>
      <c r="BE200" s="225">
        <f>IF(N200="základní",J200,0)</f>
        <v>0</v>
      </c>
      <c r="BF200" s="225">
        <f>IF(N200="snížená",J200,0)</f>
        <v>0</v>
      </c>
      <c r="BG200" s="225">
        <f>IF(N200="zákl. přenesená",J200,0)</f>
        <v>0</v>
      </c>
      <c r="BH200" s="225">
        <f>IF(N200="sníž. přenesená",J200,0)</f>
        <v>0</v>
      </c>
      <c r="BI200" s="225">
        <f>IF(N200="nulová",J200,0)</f>
        <v>0</v>
      </c>
      <c r="BJ200" s="18" t="s">
        <v>79</v>
      </c>
      <c r="BK200" s="225">
        <f>ROUND(I200*H200,2)</f>
        <v>0</v>
      </c>
      <c r="BL200" s="18" t="s">
        <v>152</v>
      </c>
      <c r="BM200" s="224" t="s">
        <v>1025</v>
      </c>
    </row>
    <row r="201" s="2" customFormat="1">
      <c r="A201" s="39"/>
      <c r="B201" s="40"/>
      <c r="C201" s="41"/>
      <c r="D201" s="226" t="s">
        <v>154</v>
      </c>
      <c r="E201" s="41"/>
      <c r="F201" s="227" t="s">
        <v>405</v>
      </c>
      <c r="G201" s="41"/>
      <c r="H201" s="41"/>
      <c r="I201" s="228"/>
      <c r="J201" s="41"/>
      <c r="K201" s="41"/>
      <c r="L201" s="45"/>
      <c r="M201" s="229"/>
      <c r="N201" s="230"/>
      <c r="O201" s="85"/>
      <c r="P201" s="85"/>
      <c r="Q201" s="85"/>
      <c r="R201" s="85"/>
      <c r="S201" s="85"/>
      <c r="T201" s="86"/>
      <c r="U201" s="39"/>
      <c r="V201" s="39"/>
      <c r="W201" s="39"/>
      <c r="X201" s="39"/>
      <c r="Y201" s="39"/>
      <c r="Z201" s="39"/>
      <c r="AA201" s="39"/>
      <c r="AB201" s="39"/>
      <c r="AC201" s="39"/>
      <c r="AD201" s="39"/>
      <c r="AE201" s="39"/>
      <c r="AT201" s="18" t="s">
        <v>154</v>
      </c>
      <c r="AU201" s="18" t="s">
        <v>81</v>
      </c>
    </row>
    <row r="202" s="2" customFormat="1">
      <c r="A202" s="39"/>
      <c r="B202" s="40"/>
      <c r="C202" s="41"/>
      <c r="D202" s="226" t="s">
        <v>156</v>
      </c>
      <c r="E202" s="41"/>
      <c r="F202" s="231" t="s">
        <v>406</v>
      </c>
      <c r="G202" s="41"/>
      <c r="H202" s="41"/>
      <c r="I202" s="228"/>
      <c r="J202" s="41"/>
      <c r="K202" s="41"/>
      <c r="L202" s="45"/>
      <c r="M202" s="229"/>
      <c r="N202" s="230"/>
      <c r="O202" s="85"/>
      <c r="P202" s="85"/>
      <c r="Q202" s="85"/>
      <c r="R202" s="85"/>
      <c r="S202" s="85"/>
      <c r="T202" s="86"/>
      <c r="U202" s="39"/>
      <c r="V202" s="39"/>
      <c r="W202" s="39"/>
      <c r="X202" s="39"/>
      <c r="Y202" s="39"/>
      <c r="Z202" s="39"/>
      <c r="AA202" s="39"/>
      <c r="AB202" s="39"/>
      <c r="AC202" s="39"/>
      <c r="AD202" s="39"/>
      <c r="AE202" s="39"/>
      <c r="AT202" s="18" t="s">
        <v>156</v>
      </c>
      <c r="AU202" s="18" t="s">
        <v>81</v>
      </c>
    </row>
    <row r="203" s="12" customFormat="1" ht="25.92" customHeight="1">
      <c r="A203" s="12"/>
      <c r="B203" s="197"/>
      <c r="C203" s="198"/>
      <c r="D203" s="199" t="s">
        <v>70</v>
      </c>
      <c r="E203" s="200" t="s">
        <v>407</v>
      </c>
      <c r="F203" s="200" t="s">
        <v>408</v>
      </c>
      <c r="G203" s="198"/>
      <c r="H203" s="198"/>
      <c r="I203" s="201"/>
      <c r="J203" s="202">
        <f>BK203</f>
        <v>0</v>
      </c>
      <c r="K203" s="198"/>
      <c r="L203" s="203"/>
      <c r="M203" s="204"/>
      <c r="N203" s="205"/>
      <c r="O203" s="205"/>
      <c r="P203" s="206">
        <f>P204+P227+P290+P418+P471+P510+P518+P544</f>
        <v>0</v>
      </c>
      <c r="Q203" s="205"/>
      <c r="R203" s="206">
        <f>R204+R227+R290+R418+R471+R510+R518+R544</f>
        <v>50.686852579999993</v>
      </c>
      <c r="S203" s="205"/>
      <c r="T203" s="207">
        <f>T204+T227+T290+T418+T471+T510+T518+T544</f>
        <v>14.160649160000002</v>
      </c>
      <c r="U203" s="12"/>
      <c r="V203" s="12"/>
      <c r="W203" s="12"/>
      <c r="X203" s="12"/>
      <c r="Y203" s="12"/>
      <c r="Z203" s="12"/>
      <c r="AA203" s="12"/>
      <c r="AB203" s="12"/>
      <c r="AC203" s="12"/>
      <c r="AD203" s="12"/>
      <c r="AE203" s="12"/>
      <c r="AR203" s="208" t="s">
        <v>81</v>
      </c>
      <c r="AT203" s="209" t="s">
        <v>70</v>
      </c>
      <c r="AU203" s="209" t="s">
        <v>71</v>
      </c>
      <c r="AY203" s="208" t="s">
        <v>144</v>
      </c>
      <c r="BK203" s="210">
        <f>BK204+BK227+BK290+BK418+BK471+BK510+BK518+BK544</f>
        <v>0</v>
      </c>
    </row>
    <row r="204" s="12" customFormat="1" ht="22.8" customHeight="1">
      <c r="A204" s="12"/>
      <c r="B204" s="197"/>
      <c r="C204" s="198"/>
      <c r="D204" s="199" t="s">
        <v>70</v>
      </c>
      <c r="E204" s="211" t="s">
        <v>422</v>
      </c>
      <c r="F204" s="211" t="s">
        <v>423</v>
      </c>
      <c r="G204" s="198"/>
      <c r="H204" s="198"/>
      <c r="I204" s="201"/>
      <c r="J204" s="212">
        <f>BK204</f>
        <v>0</v>
      </c>
      <c r="K204" s="198"/>
      <c r="L204" s="203"/>
      <c r="M204" s="204"/>
      <c r="N204" s="205"/>
      <c r="O204" s="205"/>
      <c r="P204" s="206">
        <f>SUM(P205:P226)</f>
        <v>0</v>
      </c>
      <c r="Q204" s="205"/>
      <c r="R204" s="206">
        <f>SUM(R205:R226)</f>
        <v>2.3901389600000003</v>
      </c>
      <c r="S204" s="205"/>
      <c r="T204" s="207">
        <f>SUM(T205:T226)</f>
        <v>0</v>
      </c>
      <c r="U204" s="12"/>
      <c r="V204" s="12"/>
      <c r="W204" s="12"/>
      <c r="X204" s="12"/>
      <c r="Y204" s="12"/>
      <c r="Z204" s="12"/>
      <c r="AA204" s="12"/>
      <c r="AB204" s="12"/>
      <c r="AC204" s="12"/>
      <c r="AD204" s="12"/>
      <c r="AE204" s="12"/>
      <c r="AR204" s="208" t="s">
        <v>81</v>
      </c>
      <c r="AT204" s="209" t="s">
        <v>70</v>
      </c>
      <c r="AU204" s="209" t="s">
        <v>79</v>
      </c>
      <c r="AY204" s="208" t="s">
        <v>144</v>
      </c>
      <c r="BK204" s="210">
        <f>SUM(BK205:BK226)</f>
        <v>0</v>
      </c>
    </row>
    <row r="205" s="2" customFormat="1">
      <c r="A205" s="39"/>
      <c r="B205" s="40"/>
      <c r="C205" s="213" t="s">
        <v>317</v>
      </c>
      <c r="D205" s="213" t="s">
        <v>147</v>
      </c>
      <c r="E205" s="214" t="s">
        <v>1026</v>
      </c>
      <c r="F205" s="215" t="s">
        <v>1027</v>
      </c>
      <c r="G205" s="216" t="s">
        <v>150</v>
      </c>
      <c r="H205" s="217">
        <v>246.40600000000001</v>
      </c>
      <c r="I205" s="218"/>
      <c r="J205" s="219">
        <f>ROUND(I205*H205,2)</f>
        <v>0</v>
      </c>
      <c r="K205" s="215" t="s">
        <v>151</v>
      </c>
      <c r="L205" s="45"/>
      <c r="M205" s="220" t="s">
        <v>19</v>
      </c>
      <c r="N205" s="221" t="s">
        <v>42</v>
      </c>
      <c r="O205" s="85"/>
      <c r="P205" s="222">
        <f>O205*H205</f>
        <v>0</v>
      </c>
      <c r="Q205" s="222">
        <v>0.00096000000000000002</v>
      </c>
      <c r="R205" s="222">
        <f>Q205*H205</f>
        <v>0.23654976</v>
      </c>
      <c r="S205" s="222">
        <v>0</v>
      </c>
      <c r="T205" s="223">
        <f>S205*H205</f>
        <v>0</v>
      </c>
      <c r="U205" s="39"/>
      <c r="V205" s="39"/>
      <c r="W205" s="39"/>
      <c r="X205" s="39"/>
      <c r="Y205" s="39"/>
      <c r="Z205" s="39"/>
      <c r="AA205" s="39"/>
      <c r="AB205" s="39"/>
      <c r="AC205" s="39"/>
      <c r="AD205" s="39"/>
      <c r="AE205" s="39"/>
      <c r="AR205" s="224" t="s">
        <v>256</v>
      </c>
      <c r="AT205" s="224" t="s">
        <v>147</v>
      </c>
      <c r="AU205" s="224" t="s">
        <v>81</v>
      </c>
      <c r="AY205" s="18" t="s">
        <v>144</v>
      </c>
      <c r="BE205" s="225">
        <f>IF(N205="základní",J205,0)</f>
        <v>0</v>
      </c>
      <c r="BF205" s="225">
        <f>IF(N205="snížená",J205,0)</f>
        <v>0</v>
      </c>
      <c r="BG205" s="225">
        <f>IF(N205="zákl. přenesená",J205,0)</f>
        <v>0</v>
      </c>
      <c r="BH205" s="225">
        <f>IF(N205="sníž. přenesená",J205,0)</f>
        <v>0</v>
      </c>
      <c r="BI205" s="225">
        <f>IF(N205="nulová",J205,0)</f>
        <v>0</v>
      </c>
      <c r="BJ205" s="18" t="s">
        <v>79</v>
      </c>
      <c r="BK205" s="225">
        <f>ROUND(I205*H205,2)</f>
        <v>0</v>
      </c>
      <c r="BL205" s="18" t="s">
        <v>256</v>
      </c>
      <c r="BM205" s="224" t="s">
        <v>1028</v>
      </c>
    </row>
    <row r="206" s="2" customFormat="1">
      <c r="A206" s="39"/>
      <c r="B206" s="40"/>
      <c r="C206" s="41"/>
      <c r="D206" s="226" t="s">
        <v>154</v>
      </c>
      <c r="E206" s="41"/>
      <c r="F206" s="227" t="s">
        <v>1029</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154</v>
      </c>
      <c r="AU206" s="18" t="s">
        <v>81</v>
      </c>
    </row>
    <row r="207" s="2" customFormat="1">
      <c r="A207" s="39"/>
      <c r="B207" s="40"/>
      <c r="C207" s="41"/>
      <c r="D207" s="226" t="s">
        <v>156</v>
      </c>
      <c r="E207" s="41"/>
      <c r="F207" s="231" t="s">
        <v>1030</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156</v>
      </c>
      <c r="AU207" s="18" t="s">
        <v>81</v>
      </c>
    </row>
    <row r="208" s="14" customFormat="1">
      <c r="A208" s="14"/>
      <c r="B208" s="253"/>
      <c r="C208" s="254"/>
      <c r="D208" s="226" t="s">
        <v>158</v>
      </c>
      <c r="E208" s="255" t="s">
        <v>19</v>
      </c>
      <c r="F208" s="256" t="s">
        <v>1031</v>
      </c>
      <c r="G208" s="254"/>
      <c r="H208" s="255" t="s">
        <v>19</v>
      </c>
      <c r="I208" s="257"/>
      <c r="J208" s="254"/>
      <c r="K208" s="254"/>
      <c r="L208" s="258"/>
      <c r="M208" s="259"/>
      <c r="N208" s="260"/>
      <c r="O208" s="260"/>
      <c r="P208" s="260"/>
      <c r="Q208" s="260"/>
      <c r="R208" s="260"/>
      <c r="S208" s="260"/>
      <c r="T208" s="261"/>
      <c r="U208" s="14"/>
      <c r="V208" s="14"/>
      <c r="W208" s="14"/>
      <c r="X208" s="14"/>
      <c r="Y208" s="14"/>
      <c r="Z208" s="14"/>
      <c r="AA208" s="14"/>
      <c r="AB208" s="14"/>
      <c r="AC208" s="14"/>
      <c r="AD208" s="14"/>
      <c r="AE208" s="14"/>
      <c r="AT208" s="262" t="s">
        <v>158</v>
      </c>
      <c r="AU208" s="262" t="s">
        <v>81</v>
      </c>
      <c r="AV208" s="14" t="s">
        <v>79</v>
      </c>
      <c r="AW208" s="14" t="s">
        <v>34</v>
      </c>
      <c r="AX208" s="14" t="s">
        <v>71</v>
      </c>
      <c r="AY208" s="262" t="s">
        <v>144</v>
      </c>
    </row>
    <row r="209" s="13" customFormat="1">
      <c r="A209" s="13"/>
      <c r="B209" s="232"/>
      <c r="C209" s="233"/>
      <c r="D209" s="226" t="s">
        <v>158</v>
      </c>
      <c r="E209" s="234" t="s">
        <v>19</v>
      </c>
      <c r="F209" s="235" t="s">
        <v>1032</v>
      </c>
      <c r="G209" s="233"/>
      <c r="H209" s="236">
        <v>109.944575471698</v>
      </c>
      <c r="I209" s="237"/>
      <c r="J209" s="233"/>
      <c r="K209" s="233"/>
      <c r="L209" s="238"/>
      <c r="M209" s="239"/>
      <c r="N209" s="240"/>
      <c r="O209" s="240"/>
      <c r="P209" s="240"/>
      <c r="Q209" s="240"/>
      <c r="R209" s="240"/>
      <c r="S209" s="240"/>
      <c r="T209" s="241"/>
      <c r="U209" s="13"/>
      <c r="V209" s="13"/>
      <c r="W209" s="13"/>
      <c r="X209" s="13"/>
      <c r="Y209" s="13"/>
      <c r="Z209" s="13"/>
      <c r="AA209" s="13"/>
      <c r="AB209" s="13"/>
      <c r="AC209" s="13"/>
      <c r="AD209" s="13"/>
      <c r="AE209" s="13"/>
      <c r="AT209" s="242" t="s">
        <v>158</v>
      </c>
      <c r="AU209" s="242" t="s">
        <v>81</v>
      </c>
      <c r="AV209" s="13" t="s">
        <v>81</v>
      </c>
      <c r="AW209" s="13" t="s">
        <v>34</v>
      </c>
      <c r="AX209" s="13" t="s">
        <v>71</v>
      </c>
      <c r="AY209" s="242" t="s">
        <v>144</v>
      </c>
    </row>
    <row r="210" s="13" customFormat="1">
      <c r="A210" s="13"/>
      <c r="B210" s="232"/>
      <c r="C210" s="233"/>
      <c r="D210" s="226" t="s">
        <v>158</v>
      </c>
      <c r="E210" s="234" t="s">
        <v>19</v>
      </c>
      <c r="F210" s="235" t="s">
        <v>1033</v>
      </c>
      <c r="G210" s="233"/>
      <c r="H210" s="236">
        <v>27.2705601907032</v>
      </c>
      <c r="I210" s="237"/>
      <c r="J210" s="233"/>
      <c r="K210" s="233"/>
      <c r="L210" s="238"/>
      <c r="M210" s="239"/>
      <c r="N210" s="240"/>
      <c r="O210" s="240"/>
      <c r="P210" s="240"/>
      <c r="Q210" s="240"/>
      <c r="R210" s="240"/>
      <c r="S210" s="240"/>
      <c r="T210" s="241"/>
      <c r="U210" s="13"/>
      <c r="V210" s="13"/>
      <c r="W210" s="13"/>
      <c r="X210" s="13"/>
      <c r="Y210" s="13"/>
      <c r="Z210" s="13"/>
      <c r="AA210" s="13"/>
      <c r="AB210" s="13"/>
      <c r="AC210" s="13"/>
      <c r="AD210" s="13"/>
      <c r="AE210" s="13"/>
      <c r="AT210" s="242" t="s">
        <v>158</v>
      </c>
      <c r="AU210" s="242" t="s">
        <v>81</v>
      </c>
      <c r="AV210" s="13" t="s">
        <v>81</v>
      </c>
      <c r="AW210" s="13" t="s">
        <v>34</v>
      </c>
      <c r="AX210" s="13" t="s">
        <v>71</v>
      </c>
      <c r="AY210" s="242" t="s">
        <v>144</v>
      </c>
    </row>
    <row r="211" s="13" customFormat="1">
      <c r="A211" s="13"/>
      <c r="B211" s="232"/>
      <c r="C211" s="233"/>
      <c r="D211" s="226" t="s">
        <v>158</v>
      </c>
      <c r="E211" s="234" t="s">
        <v>19</v>
      </c>
      <c r="F211" s="235" t="s">
        <v>1034</v>
      </c>
      <c r="G211" s="233"/>
      <c r="H211" s="236">
        <v>27.449142857142899</v>
      </c>
      <c r="I211" s="237"/>
      <c r="J211" s="233"/>
      <c r="K211" s="233"/>
      <c r="L211" s="238"/>
      <c r="M211" s="239"/>
      <c r="N211" s="240"/>
      <c r="O211" s="240"/>
      <c r="P211" s="240"/>
      <c r="Q211" s="240"/>
      <c r="R211" s="240"/>
      <c r="S211" s="240"/>
      <c r="T211" s="241"/>
      <c r="U211" s="13"/>
      <c r="V211" s="13"/>
      <c r="W211" s="13"/>
      <c r="X211" s="13"/>
      <c r="Y211" s="13"/>
      <c r="Z211" s="13"/>
      <c r="AA211" s="13"/>
      <c r="AB211" s="13"/>
      <c r="AC211" s="13"/>
      <c r="AD211" s="13"/>
      <c r="AE211" s="13"/>
      <c r="AT211" s="242" t="s">
        <v>158</v>
      </c>
      <c r="AU211" s="242" t="s">
        <v>81</v>
      </c>
      <c r="AV211" s="13" t="s">
        <v>81</v>
      </c>
      <c r="AW211" s="13" t="s">
        <v>34</v>
      </c>
      <c r="AX211" s="13" t="s">
        <v>71</v>
      </c>
      <c r="AY211" s="242" t="s">
        <v>144</v>
      </c>
    </row>
    <row r="212" s="13" customFormat="1">
      <c r="A212" s="13"/>
      <c r="B212" s="232"/>
      <c r="C212" s="233"/>
      <c r="D212" s="226" t="s">
        <v>158</v>
      </c>
      <c r="E212" s="234" t="s">
        <v>19</v>
      </c>
      <c r="F212" s="235" t="s">
        <v>1035</v>
      </c>
      <c r="G212" s="233"/>
      <c r="H212" s="236">
        <v>5.3797195253505903</v>
      </c>
      <c r="I212" s="237"/>
      <c r="J212" s="233"/>
      <c r="K212" s="233"/>
      <c r="L212" s="238"/>
      <c r="M212" s="239"/>
      <c r="N212" s="240"/>
      <c r="O212" s="240"/>
      <c r="P212" s="240"/>
      <c r="Q212" s="240"/>
      <c r="R212" s="240"/>
      <c r="S212" s="240"/>
      <c r="T212" s="241"/>
      <c r="U212" s="13"/>
      <c r="V212" s="13"/>
      <c r="W212" s="13"/>
      <c r="X212" s="13"/>
      <c r="Y212" s="13"/>
      <c r="Z212" s="13"/>
      <c r="AA212" s="13"/>
      <c r="AB212" s="13"/>
      <c r="AC212" s="13"/>
      <c r="AD212" s="13"/>
      <c r="AE212" s="13"/>
      <c r="AT212" s="242" t="s">
        <v>158</v>
      </c>
      <c r="AU212" s="242" t="s">
        <v>81</v>
      </c>
      <c r="AV212" s="13" t="s">
        <v>81</v>
      </c>
      <c r="AW212" s="13" t="s">
        <v>34</v>
      </c>
      <c r="AX212" s="13" t="s">
        <v>71</v>
      </c>
      <c r="AY212" s="242" t="s">
        <v>144</v>
      </c>
    </row>
    <row r="213" s="13" customFormat="1">
      <c r="A213" s="13"/>
      <c r="B213" s="232"/>
      <c r="C213" s="233"/>
      <c r="D213" s="226" t="s">
        <v>158</v>
      </c>
      <c r="E213" s="234" t="s">
        <v>19</v>
      </c>
      <c r="F213" s="235" t="s">
        <v>1036</v>
      </c>
      <c r="G213" s="233"/>
      <c r="H213" s="236">
        <v>3.5972006220839798</v>
      </c>
      <c r="I213" s="237"/>
      <c r="J213" s="233"/>
      <c r="K213" s="233"/>
      <c r="L213" s="238"/>
      <c r="M213" s="239"/>
      <c r="N213" s="240"/>
      <c r="O213" s="240"/>
      <c r="P213" s="240"/>
      <c r="Q213" s="240"/>
      <c r="R213" s="240"/>
      <c r="S213" s="240"/>
      <c r="T213" s="241"/>
      <c r="U213" s="13"/>
      <c r="V213" s="13"/>
      <c r="W213" s="13"/>
      <c r="X213" s="13"/>
      <c r="Y213" s="13"/>
      <c r="Z213" s="13"/>
      <c r="AA213" s="13"/>
      <c r="AB213" s="13"/>
      <c r="AC213" s="13"/>
      <c r="AD213" s="13"/>
      <c r="AE213" s="13"/>
      <c r="AT213" s="242" t="s">
        <v>158</v>
      </c>
      <c r="AU213" s="242" t="s">
        <v>81</v>
      </c>
      <c r="AV213" s="13" t="s">
        <v>81</v>
      </c>
      <c r="AW213" s="13" t="s">
        <v>34</v>
      </c>
      <c r="AX213" s="13" t="s">
        <v>71</v>
      </c>
      <c r="AY213" s="242" t="s">
        <v>144</v>
      </c>
    </row>
    <row r="214" s="13" customFormat="1">
      <c r="A214" s="13"/>
      <c r="B214" s="232"/>
      <c r="C214" s="233"/>
      <c r="D214" s="226" t="s">
        <v>158</v>
      </c>
      <c r="E214" s="234" t="s">
        <v>19</v>
      </c>
      <c r="F214" s="235" t="s">
        <v>1037</v>
      </c>
      <c r="G214" s="233"/>
      <c r="H214" s="236">
        <v>13.9462857142857</v>
      </c>
      <c r="I214" s="237"/>
      <c r="J214" s="233"/>
      <c r="K214" s="233"/>
      <c r="L214" s="238"/>
      <c r="M214" s="239"/>
      <c r="N214" s="240"/>
      <c r="O214" s="240"/>
      <c r="P214" s="240"/>
      <c r="Q214" s="240"/>
      <c r="R214" s="240"/>
      <c r="S214" s="240"/>
      <c r="T214" s="241"/>
      <c r="U214" s="13"/>
      <c r="V214" s="13"/>
      <c r="W214" s="13"/>
      <c r="X214" s="13"/>
      <c r="Y214" s="13"/>
      <c r="Z214" s="13"/>
      <c r="AA214" s="13"/>
      <c r="AB214" s="13"/>
      <c r="AC214" s="13"/>
      <c r="AD214" s="13"/>
      <c r="AE214" s="13"/>
      <c r="AT214" s="242" t="s">
        <v>158</v>
      </c>
      <c r="AU214" s="242" t="s">
        <v>81</v>
      </c>
      <c r="AV214" s="13" t="s">
        <v>81</v>
      </c>
      <c r="AW214" s="13" t="s">
        <v>34</v>
      </c>
      <c r="AX214" s="13" t="s">
        <v>71</v>
      </c>
      <c r="AY214" s="242" t="s">
        <v>144</v>
      </c>
    </row>
    <row r="215" s="13" customFormat="1">
      <c r="A215" s="13"/>
      <c r="B215" s="232"/>
      <c r="C215" s="233"/>
      <c r="D215" s="226" t="s">
        <v>158</v>
      </c>
      <c r="E215" s="234" t="s">
        <v>19</v>
      </c>
      <c r="F215" s="235" t="s">
        <v>1038</v>
      </c>
      <c r="G215" s="233"/>
      <c r="H215" s="236">
        <v>7.2536656891495603</v>
      </c>
      <c r="I215" s="237"/>
      <c r="J215" s="233"/>
      <c r="K215" s="233"/>
      <c r="L215" s="238"/>
      <c r="M215" s="239"/>
      <c r="N215" s="240"/>
      <c r="O215" s="240"/>
      <c r="P215" s="240"/>
      <c r="Q215" s="240"/>
      <c r="R215" s="240"/>
      <c r="S215" s="240"/>
      <c r="T215" s="241"/>
      <c r="U215" s="13"/>
      <c r="V215" s="13"/>
      <c r="W215" s="13"/>
      <c r="X215" s="13"/>
      <c r="Y215" s="13"/>
      <c r="Z215" s="13"/>
      <c r="AA215" s="13"/>
      <c r="AB215" s="13"/>
      <c r="AC215" s="13"/>
      <c r="AD215" s="13"/>
      <c r="AE215" s="13"/>
      <c r="AT215" s="242" t="s">
        <v>158</v>
      </c>
      <c r="AU215" s="242" t="s">
        <v>81</v>
      </c>
      <c r="AV215" s="13" t="s">
        <v>81</v>
      </c>
      <c r="AW215" s="13" t="s">
        <v>34</v>
      </c>
      <c r="AX215" s="13" t="s">
        <v>71</v>
      </c>
      <c r="AY215" s="242" t="s">
        <v>144</v>
      </c>
    </row>
    <row r="216" s="13" customFormat="1">
      <c r="A216" s="13"/>
      <c r="B216" s="232"/>
      <c r="C216" s="233"/>
      <c r="D216" s="226" t="s">
        <v>158</v>
      </c>
      <c r="E216" s="234" t="s">
        <v>19</v>
      </c>
      <c r="F216" s="235" t="s">
        <v>1039</v>
      </c>
      <c r="G216" s="233"/>
      <c r="H216" s="236">
        <v>21.911340206185599</v>
      </c>
      <c r="I216" s="237"/>
      <c r="J216" s="233"/>
      <c r="K216" s="233"/>
      <c r="L216" s="238"/>
      <c r="M216" s="239"/>
      <c r="N216" s="240"/>
      <c r="O216" s="240"/>
      <c r="P216" s="240"/>
      <c r="Q216" s="240"/>
      <c r="R216" s="240"/>
      <c r="S216" s="240"/>
      <c r="T216" s="241"/>
      <c r="U216" s="13"/>
      <c r="V216" s="13"/>
      <c r="W216" s="13"/>
      <c r="X216" s="13"/>
      <c r="Y216" s="13"/>
      <c r="Z216" s="13"/>
      <c r="AA216" s="13"/>
      <c r="AB216" s="13"/>
      <c r="AC216" s="13"/>
      <c r="AD216" s="13"/>
      <c r="AE216" s="13"/>
      <c r="AT216" s="242" t="s">
        <v>158</v>
      </c>
      <c r="AU216" s="242" t="s">
        <v>81</v>
      </c>
      <c r="AV216" s="13" t="s">
        <v>81</v>
      </c>
      <c r="AW216" s="13" t="s">
        <v>34</v>
      </c>
      <c r="AX216" s="13" t="s">
        <v>71</v>
      </c>
      <c r="AY216" s="242" t="s">
        <v>144</v>
      </c>
    </row>
    <row r="217" s="13" customFormat="1">
      <c r="A217" s="13"/>
      <c r="B217" s="232"/>
      <c r="C217" s="233"/>
      <c r="D217" s="226" t="s">
        <v>158</v>
      </c>
      <c r="E217" s="234" t="s">
        <v>19</v>
      </c>
      <c r="F217" s="235" t="s">
        <v>1040</v>
      </c>
      <c r="G217" s="233"/>
      <c r="H217" s="236">
        <v>29.653209109730799</v>
      </c>
      <c r="I217" s="237"/>
      <c r="J217" s="233"/>
      <c r="K217" s="233"/>
      <c r="L217" s="238"/>
      <c r="M217" s="239"/>
      <c r="N217" s="240"/>
      <c r="O217" s="240"/>
      <c r="P217" s="240"/>
      <c r="Q217" s="240"/>
      <c r="R217" s="240"/>
      <c r="S217" s="240"/>
      <c r="T217" s="241"/>
      <c r="U217" s="13"/>
      <c r="V217" s="13"/>
      <c r="W217" s="13"/>
      <c r="X217" s="13"/>
      <c r="Y217" s="13"/>
      <c r="Z217" s="13"/>
      <c r="AA217" s="13"/>
      <c r="AB217" s="13"/>
      <c r="AC217" s="13"/>
      <c r="AD217" s="13"/>
      <c r="AE217" s="13"/>
      <c r="AT217" s="242" t="s">
        <v>158</v>
      </c>
      <c r="AU217" s="242" t="s">
        <v>81</v>
      </c>
      <c r="AV217" s="13" t="s">
        <v>81</v>
      </c>
      <c r="AW217" s="13" t="s">
        <v>34</v>
      </c>
      <c r="AX217" s="13" t="s">
        <v>71</v>
      </c>
      <c r="AY217" s="242" t="s">
        <v>144</v>
      </c>
    </row>
    <row r="218" s="2" customFormat="1" ht="55.5" customHeight="1">
      <c r="A218" s="39"/>
      <c r="B218" s="40"/>
      <c r="C218" s="243" t="s">
        <v>322</v>
      </c>
      <c r="D218" s="243" t="s">
        <v>190</v>
      </c>
      <c r="E218" s="244" t="s">
        <v>437</v>
      </c>
      <c r="F218" s="245" t="s">
        <v>438</v>
      </c>
      <c r="G218" s="246" t="s">
        <v>150</v>
      </c>
      <c r="H218" s="247">
        <v>283.36700000000002</v>
      </c>
      <c r="I218" s="248"/>
      <c r="J218" s="249">
        <f>ROUND(I218*H218,2)</f>
        <v>0</v>
      </c>
      <c r="K218" s="245" t="s">
        <v>151</v>
      </c>
      <c r="L218" s="250"/>
      <c r="M218" s="251" t="s">
        <v>19</v>
      </c>
      <c r="N218" s="252" t="s">
        <v>42</v>
      </c>
      <c r="O218" s="85"/>
      <c r="P218" s="222">
        <f>O218*H218</f>
        <v>0</v>
      </c>
      <c r="Q218" s="222">
        <v>0.0023</v>
      </c>
      <c r="R218" s="222">
        <f>Q218*H218</f>
        <v>0.65174410000000005</v>
      </c>
      <c r="S218" s="222">
        <v>0</v>
      </c>
      <c r="T218" s="223">
        <f>S218*H218</f>
        <v>0</v>
      </c>
      <c r="U218" s="39"/>
      <c r="V218" s="39"/>
      <c r="W218" s="39"/>
      <c r="X218" s="39"/>
      <c r="Y218" s="39"/>
      <c r="Z218" s="39"/>
      <c r="AA218" s="39"/>
      <c r="AB218" s="39"/>
      <c r="AC218" s="39"/>
      <c r="AD218" s="39"/>
      <c r="AE218" s="39"/>
      <c r="AR218" s="224" t="s">
        <v>351</v>
      </c>
      <c r="AT218" s="224" t="s">
        <v>190</v>
      </c>
      <c r="AU218" s="224" t="s">
        <v>81</v>
      </c>
      <c r="AY218" s="18" t="s">
        <v>144</v>
      </c>
      <c r="BE218" s="225">
        <f>IF(N218="základní",J218,0)</f>
        <v>0</v>
      </c>
      <c r="BF218" s="225">
        <f>IF(N218="snížená",J218,0)</f>
        <v>0</v>
      </c>
      <c r="BG218" s="225">
        <f>IF(N218="zákl. přenesená",J218,0)</f>
        <v>0</v>
      </c>
      <c r="BH218" s="225">
        <f>IF(N218="sníž. přenesená",J218,0)</f>
        <v>0</v>
      </c>
      <c r="BI218" s="225">
        <f>IF(N218="nulová",J218,0)</f>
        <v>0</v>
      </c>
      <c r="BJ218" s="18" t="s">
        <v>79</v>
      </c>
      <c r="BK218" s="225">
        <f>ROUND(I218*H218,2)</f>
        <v>0</v>
      </c>
      <c r="BL218" s="18" t="s">
        <v>256</v>
      </c>
      <c r="BM218" s="224" t="s">
        <v>1041</v>
      </c>
    </row>
    <row r="219" s="2" customFormat="1">
      <c r="A219" s="39"/>
      <c r="B219" s="40"/>
      <c r="C219" s="41"/>
      <c r="D219" s="226" t="s">
        <v>154</v>
      </c>
      <c r="E219" s="41"/>
      <c r="F219" s="227" t="s">
        <v>438</v>
      </c>
      <c r="G219" s="41"/>
      <c r="H219" s="41"/>
      <c r="I219" s="228"/>
      <c r="J219" s="41"/>
      <c r="K219" s="41"/>
      <c r="L219" s="45"/>
      <c r="M219" s="229"/>
      <c r="N219" s="230"/>
      <c r="O219" s="85"/>
      <c r="P219" s="85"/>
      <c r="Q219" s="85"/>
      <c r="R219" s="85"/>
      <c r="S219" s="85"/>
      <c r="T219" s="86"/>
      <c r="U219" s="39"/>
      <c r="V219" s="39"/>
      <c r="W219" s="39"/>
      <c r="X219" s="39"/>
      <c r="Y219" s="39"/>
      <c r="Z219" s="39"/>
      <c r="AA219" s="39"/>
      <c r="AB219" s="39"/>
      <c r="AC219" s="39"/>
      <c r="AD219" s="39"/>
      <c r="AE219" s="39"/>
      <c r="AT219" s="18" t="s">
        <v>154</v>
      </c>
      <c r="AU219" s="18" t="s">
        <v>81</v>
      </c>
    </row>
    <row r="220" s="13" customFormat="1">
      <c r="A220" s="13"/>
      <c r="B220" s="232"/>
      <c r="C220" s="233"/>
      <c r="D220" s="226" t="s">
        <v>158</v>
      </c>
      <c r="E220" s="233"/>
      <c r="F220" s="235" t="s">
        <v>1042</v>
      </c>
      <c r="G220" s="233"/>
      <c r="H220" s="236">
        <v>283.36700000000002</v>
      </c>
      <c r="I220" s="237"/>
      <c r="J220" s="233"/>
      <c r="K220" s="233"/>
      <c r="L220" s="238"/>
      <c r="M220" s="239"/>
      <c r="N220" s="240"/>
      <c r="O220" s="240"/>
      <c r="P220" s="240"/>
      <c r="Q220" s="240"/>
      <c r="R220" s="240"/>
      <c r="S220" s="240"/>
      <c r="T220" s="241"/>
      <c r="U220" s="13"/>
      <c r="V220" s="13"/>
      <c r="W220" s="13"/>
      <c r="X220" s="13"/>
      <c r="Y220" s="13"/>
      <c r="Z220" s="13"/>
      <c r="AA220" s="13"/>
      <c r="AB220" s="13"/>
      <c r="AC220" s="13"/>
      <c r="AD220" s="13"/>
      <c r="AE220" s="13"/>
      <c r="AT220" s="242" t="s">
        <v>158</v>
      </c>
      <c r="AU220" s="242" t="s">
        <v>81</v>
      </c>
      <c r="AV220" s="13" t="s">
        <v>81</v>
      </c>
      <c r="AW220" s="13" t="s">
        <v>4</v>
      </c>
      <c r="AX220" s="13" t="s">
        <v>79</v>
      </c>
      <c r="AY220" s="242" t="s">
        <v>144</v>
      </c>
    </row>
    <row r="221" s="2" customFormat="1">
      <c r="A221" s="39"/>
      <c r="B221" s="40"/>
      <c r="C221" s="243" t="s">
        <v>329</v>
      </c>
      <c r="D221" s="243" t="s">
        <v>190</v>
      </c>
      <c r="E221" s="244" t="s">
        <v>448</v>
      </c>
      <c r="F221" s="245" t="s">
        <v>449</v>
      </c>
      <c r="G221" s="246" t="s">
        <v>150</v>
      </c>
      <c r="H221" s="247">
        <v>283.36700000000002</v>
      </c>
      <c r="I221" s="248"/>
      <c r="J221" s="249">
        <f>ROUND(I221*H221,2)</f>
        <v>0</v>
      </c>
      <c r="K221" s="245" t="s">
        <v>151</v>
      </c>
      <c r="L221" s="250"/>
      <c r="M221" s="251" t="s">
        <v>19</v>
      </c>
      <c r="N221" s="252" t="s">
        <v>42</v>
      </c>
      <c r="O221" s="85"/>
      <c r="P221" s="222">
        <f>O221*H221</f>
        <v>0</v>
      </c>
      <c r="Q221" s="222">
        <v>0.0053</v>
      </c>
      <c r="R221" s="222">
        <f>Q221*H221</f>
        <v>1.5018451000000002</v>
      </c>
      <c r="S221" s="222">
        <v>0</v>
      </c>
      <c r="T221" s="223">
        <f>S221*H221</f>
        <v>0</v>
      </c>
      <c r="U221" s="39"/>
      <c r="V221" s="39"/>
      <c r="W221" s="39"/>
      <c r="X221" s="39"/>
      <c r="Y221" s="39"/>
      <c r="Z221" s="39"/>
      <c r="AA221" s="39"/>
      <c r="AB221" s="39"/>
      <c r="AC221" s="39"/>
      <c r="AD221" s="39"/>
      <c r="AE221" s="39"/>
      <c r="AR221" s="224" t="s">
        <v>351</v>
      </c>
      <c r="AT221" s="224" t="s">
        <v>190</v>
      </c>
      <c r="AU221" s="224" t="s">
        <v>81</v>
      </c>
      <c r="AY221" s="18" t="s">
        <v>144</v>
      </c>
      <c r="BE221" s="225">
        <f>IF(N221="základní",J221,0)</f>
        <v>0</v>
      </c>
      <c r="BF221" s="225">
        <f>IF(N221="snížená",J221,0)</f>
        <v>0</v>
      </c>
      <c r="BG221" s="225">
        <f>IF(N221="zákl. přenesená",J221,0)</f>
        <v>0</v>
      </c>
      <c r="BH221" s="225">
        <f>IF(N221="sníž. přenesená",J221,0)</f>
        <v>0</v>
      </c>
      <c r="BI221" s="225">
        <f>IF(N221="nulová",J221,0)</f>
        <v>0</v>
      </c>
      <c r="BJ221" s="18" t="s">
        <v>79</v>
      </c>
      <c r="BK221" s="225">
        <f>ROUND(I221*H221,2)</f>
        <v>0</v>
      </c>
      <c r="BL221" s="18" t="s">
        <v>256</v>
      </c>
      <c r="BM221" s="224" t="s">
        <v>1043</v>
      </c>
    </row>
    <row r="222" s="2" customFormat="1">
      <c r="A222" s="39"/>
      <c r="B222" s="40"/>
      <c r="C222" s="41"/>
      <c r="D222" s="226" t="s">
        <v>154</v>
      </c>
      <c r="E222" s="41"/>
      <c r="F222" s="227" t="s">
        <v>449</v>
      </c>
      <c r="G222" s="41"/>
      <c r="H222" s="41"/>
      <c r="I222" s="228"/>
      <c r="J222" s="41"/>
      <c r="K222" s="41"/>
      <c r="L222" s="45"/>
      <c r="M222" s="229"/>
      <c r="N222" s="230"/>
      <c r="O222" s="85"/>
      <c r="P222" s="85"/>
      <c r="Q222" s="85"/>
      <c r="R222" s="85"/>
      <c r="S222" s="85"/>
      <c r="T222" s="86"/>
      <c r="U222" s="39"/>
      <c r="V222" s="39"/>
      <c r="W222" s="39"/>
      <c r="X222" s="39"/>
      <c r="Y222" s="39"/>
      <c r="Z222" s="39"/>
      <c r="AA222" s="39"/>
      <c r="AB222" s="39"/>
      <c r="AC222" s="39"/>
      <c r="AD222" s="39"/>
      <c r="AE222" s="39"/>
      <c r="AT222" s="18" t="s">
        <v>154</v>
      </c>
      <c r="AU222" s="18" t="s">
        <v>81</v>
      </c>
    </row>
    <row r="223" s="13" customFormat="1">
      <c r="A223" s="13"/>
      <c r="B223" s="232"/>
      <c r="C223" s="233"/>
      <c r="D223" s="226" t="s">
        <v>158</v>
      </c>
      <c r="E223" s="233"/>
      <c r="F223" s="235" t="s">
        <v>1042</v>
      </c>
      <c r="G223" s="233"/>
      <c r="H223" s="236">
        <v>283.36700000000002</v>
      </c>
      <c r="I223" s="237"/>
      <c r="J223" s="233"/>
      <c r="K223" s="233"/>
      <c r="L223" s="238"/>
      <c r="M223" s="239"/>
      <c r="N223" s="240"/>
      <c r="O223" s="240"/>
      <c r="P223" s="240"/>
      <c r="Q223" s="240"/>
      <c r="R223" s="240"/>
      <c r="S223" s="240"/>
      <c r="T223" s="241"/>
      <c r="U223" s="13"/>
      <c r="V223" s="13"/>
      <c r="W223" s="13"/>
      <c r="X223" s="13"/>
      <c r="Y223" s="13"/>
      <c r="Z223" s="13"/>
      <c r="AA223" s="13"/>
      <c r="AB223" s="13"/>
      <c r="AC223" s="13"/>
      <c r="AD223" s="13"/>
      <c r="AE223" s="13"/>
      <c r="AT223" s="242" t="s">
        <v>158</v>
      </c>
      <c r="AU223" s="242" t="s">
        <v>81</v>
      </c>
      <c r="AV223" s="13" t="s">
        <v>81</v>
      </c>
      <c r="AW223" s="13" t="s">
        <v>4</v>
      </c>
      <c r="AX223" s="13" t="s">
        <v>79</v>
      </c>
      <c r="AY223" s="242" t="s">
        <v>144</v>
      </c>
    </row>
    <row r="224" s="2" customFormat="1">
      <c r="A224" s="39"/>
      <c r="B224" s="40"/>
      <c r="C224" s="213" t="s">
        <v>335</v>
      </c>
      <c r="D224" s="213" t="s">
        <v>147</v>
      </c>
      <c r="E224" s="214" t="s">
        <v>452</v>
      </c>
      <c r="F224" s="215" t="s">
        <v>453</v>
      </c>
      <c r="G224" s="216" t="s">
        <v>346</v>
      </c>
      <c r="H224" s="217">
        <v>2.3900000000000001</v>
      </c>
      <c r="I224" s="218"/>
      <c r="J224" s="219">
        <f>ROUND(I224*H224,2)</f>
        <v>0</v>
      </c>
      <c r="K224" s="215" t="s">
        <v>151</v>
      </c>
      <c r="L224" s="45"/>
      <c r="M224" s="220" t="s">
        <v>19</v>
      </c>
      <c r="N224" s="221" t="s">
        <v>42</v>
      </c>
      <c r="O224" s="85"/>
      <c r="P224" s="222">
        <f>O224*H224</f>
        <v>0</v>
      </c>
      <c r="Q224" s="222">
        <v>0</v>
      </c>
      <c r="R224" s="222">
        <f>Q224*H224</f>
        <v>0</v>
      </c>
      <c r="S224" s="222">
        <v>0</v>
      </c>
      <c r="T224" s="223">
        <f>S224*H224</f>
        <v>0</v>
      </c>
      <c r="U224" s="39"/>
      <c r="V224" s="39"/>
      <c r="W224" s="39"/>
      <c r="X224" s="39"/>
      <c r="Y224" s="39"/>
      <c r="Z224" s="39"/>
      <c r="AA224" s="39"/>
      <c r="AB224" s="39"/>
      <c r="AC224" s="39"/>
      <c r="AD224" s="39"/>
      <c r="AE224" s="39"/>
      <c r="AR224" s="224" t="s">
        <v>256</v>
      </c>
      <c r="AT224" s="224" t="s">
        <v>147</v>
      </c>
      <c r="AU224" s="224" t="s">
        <v>81</v>
      </c>
      <c r="AY224" s="18" t="s">
        <v>144</v>
      </c>
      <c r="BE224" s="225">
        <f>IF(N224="základní",J224,0)</f>
        <v>0</v>
      </c>
      <c r="BF224" s="225">
        <f>IF(N224="snížená",J224,0)</f>
        <v>0</v>
      </c>
      <c r="BG224" s="225">
        <f>IF(N224="zákl. přenesená",J224,0)</f>
        <v>0</v>
      </c>
      <c r="BH224" s="225">
        <f>IF(N224="sníž. přenesená",J224,0)</f>
        <v>0</v>
      </c>
      <c r="BI224" s="225">
        <f>IF(N224="nulová",J224,0)</f>
        <v>0</v>
      </c>
      <c r="BJ224" s="18" t="s">
        <v>79</v>
      </c>
      <c r="BK224" s="225">
        <f>ROUND(I224*H224,2)</f>
        <v>0</v>
      </c>
      <c r="BL224" s="18" t="s">
        <v>256</v>
      </c>
      <c r="BM224" s="224" t="s">
        <v>1044</v>
      </c>
    </row>
    <row r="225" s="2" customFormat="1">
      <c r="A225" s="39"/>
      <c r="B225" s="40"/>
      <c r="C225" s="41"/>
      <c r="D225" s="226" t="s">
        <v>154</v>
      </c>
      <c r="E225" s="41"/>
      <c r="F225" s="227" t="s">
        <v>455</v>
      </c>
      <c r="G225" s="41"/>
      <c r="H225" s="41"/>
      <c r="I225" s="228"/>
      <c r="J225" s="41"/>
      <c r="K225" s="41"/>
      <c r="L225" s="45"/>
      <c r="M225" s="229"/>
      <c r="N225" s="230"/>
      <c r="O225" s="85"/>
      <c r="P225" s="85"/>
      <c r="Q225" s="85"/>
      <c r="R225" s="85"/>
      <c r="S225" s="85"/>
      <c r="T225" s="86"/>
      <c r="U225" s="39"/>
      <c r="V225" s="39"/>
      <c r="W225" s="39"/>
      <c r="X225" s="39"/>
      <c r="Y225" s="39"/>
      <c r="Z225" s="39"/>
      <c r="AA225" s="39"/>
      <c r="AB225" s="39"/>
      <c r="AC225" s="39"/>
      <c r="AD225" s="39"/>
      <c r="AE225" s="39"/>
      <c r="AT225" s="18" t="s">
        <v>154</v>
      </c>
      <c r="AU225" s="18" t="s">
        <v>81</v>
      </c>
    </row>
    <row r="226" s="2" customFormat="1">
      <c r="A226" s="39"/>
      <c r="B226" s="40"/>
      <c r="C226" s="41"/>
      <c r="D226" s="226" t="s">
        <v>156</v>
      </c>
      <c r="E226" s="41"/>
      <c r="F226" s="231" t="s">
        <v>456</v>
      </c>
      <c r="G226" s="41"/>
      <c r="H226" s="41"/>
      <c r="I226" s="228"/>
      <c r="J226" s="41"/>
      <c r="K226" s="41"/>
      <c r="L226" s="45"/>
      <c r="M226" s="229"/>
      <c r="N226" s="230"/>
      <c r="O226" s="85"/>
      <c r="P226" s="85"/>
      <c r="Q226" s="85"/>
      <c r="R226" s="85"/>
      <c r="S226" s="85"/>
      <c r="T226" s="86"/>
      <c r="U226" s="39"/>
      <c r="V226" s="39"/>
      <c r="W226" s="39"/>
      <c r="X226" s="39"/>
      <c r="Y226" s="39"/>
      <c r="Z226" s="39"/>
      <c r="AA226" s="39"/>
      <c r="AB226" s="39"/>
      <c r="AC226" s="39"/>
      <c r="AD226" s="39"/>
      <c r="AE226" s="39"/>
      <c r="AT226" s="18" t="s">
        <v>156</v>
      </c>
      <c r="AU226" s="18" t="s">
        <v>81</v>
      </c>
    </row>
    <row r="227" s="12" customFormat="1" ht="22.8" customHeight="1">
      <c r="A227" s="12"/>
      <c r="B227" s="197"/>
      <c r="C227" s="198"/>
      <c r="D227" s="199" t="s">
        <v>70</v>
      </c>
      <c r="E227" s="211" t="s">
        <v>495</v>
      </c>
      <c r="F227" s="211" t="s">
        <v>496</v>
      </c>
      <c r="G227" s="198"/>
      <c r="H227" s="198"/>
      <c r="I227" s="201"/>
      <c r="J227" s="212">
        <f>BK227</f>
        <v>0</v>
      </c>
      <c r="K227" s="198"/>
      <c r="L227" s="203"/>
      <c r="M227" s="204"/>
      <c r="N227" s="205"/>
      <c r="O227" s="205"/>
      <c r="P227" s="206">
        <f>SUM(P228:P289)</f>
        <v>0</v>
      </c>
      <c r="Q227" s="205"/>
      <c r="R227" s="206">
        <f>SUM(R228:R289)</f>
        <v>0.20123000000000002</v>
      </c>
      <c r="S227" s="205"/>
      <c r="T227" s="207">
        <f>SUM(T228:T289)</f>
        <v>0</v>
      </c>
      <c r="U227" s="12"/>
      <c r="V227" s="12"/>
      <c r="W227" s="12"/>
      <c r="X227" s="12"/>
      <c r="Y227" s="12"/>
      <c r="Z227" s="12"/>
      <c r="AA227" s="12"/>
      <c r="AB227" s="12"/>
      <c r="AC227" s="12"/>
      <c r="AD227" s="12"/>
      <c r="AE227" s="12"/>
      <c r="AR227" s="208" t="s">
        <v>81</v>
      </c>
      <c r="AT227" s="209" t="s">
        <v>70</v>
      </c>
      <c r="AU227" s="209" t="s">
        <v>79</v>
      </c>
      <c r="AY227" s="208" t="s">
        <v>144</v>
      </c>
      <c r="BK227" s="210">
        <f>SUM(BK228:BK289)</f>
        <v>0</v>
      </c>
    </row>
    <row r="228" s="2" customFormat="1" ht="16.5" customHeight="1">
      <c r="A228" s="39"/>
      <c r="B228" s="40"/>
      <c r="C228" s="213" t="s">
        <v>343</v>
      </c>
      <c r="D228" s="213" t="s">
        <v>147</v>
      </c>
      <c r="E228" s="214" t="s">
        <v>1045</v>
      </c>
      <c r="F228" s="215" t="s">
        <v>1046</v>
      </c>
      <c r="G228" s="216" t="s">
        <v>193</v>
      </c>
      <c r="H228" s="217">
        <v>3</v>
      </c>
      <c r="I228" s="218"/>
      <c r="J228" s="219">
        <f>ROUND(I228*H228,2)</f>
        <v>0</v>
      </c>
      <c r="K228" s="215" t="s">
        <v>151</v>
      </c>
      <c r="L228" s="45"/>
      <c r="M228" s="220" t="s">
        <v>19</v>
      </c>
      <c r="N228" s="221" t="s">
        <v>42</v>
      </c>
      <c r="O228" s="85"/>
      <c r="P228" s="222">
        <f>O228*H228</f>
        <v>0</v>
      </c>
      <c r="Q228" s="222">
        <v>0</v>
      </c>
      <c r="R228" s="222">
        <f>Q228*H228</f>
        <v>0</v>
      </c>
      <c r="S228" s="222">
        <v>0</v>
      </c>
      <c r="T228" s="223">
        <f>S228*H228</f>
        <v>0</v>
      </c>
      <c r="U228" s="39"/>
      <c r="V228" s="39"/>
      <c r="W228" s="39"/>
      <c r="X228" s="39"/>
      <c r="Y228" s="39"/>
      <c r="Z228" s="39"/>
      <c r="AA228" s="39"/>
      <c r="AB228" s="39"/>
      <c r="AC228" s="39"/>
      <c r="AD228" s="39"/>
      <c r="AE228" s="39"/>
      <c r="AR228" s="224" t="s">
        <v>256</v>
      </c>
      <c r="AT228" s="224" t="s">
        <v>147</v>
      </c>
      <c r="AU228" s="224" t="s">
        <v>81</v>
      </c>
      <c r="AY228" s="18" t="s">
        <v>144</v>
      </c>
      <c r="BE228" s="225">
        <f>IF(N228="základní",J228,0)</f>
        <v>0</v>
      </c>
      <c r="BF228" s="225">
        <f>IF(N228="snížená",J228,0)</f>
        <v>0</v>
      </c>
      <c r="BG228" s="225">
        <f>IF(N228="zákl. přenesená",J228,0)</f>
        <v>0</v>
      </c>
      <c r="BH228" s="225">
        <f>IF(N228="sníž. přenesená",J228,0)</f>
        <v>0</v>
      </c>
      <c r="BI228" s="225">
        <f>IF(N228="nulová",J228,0)</f>
        <v>0</v>
      </c>
      <c r="BJ228" s="18" t="s">
        <v>79</v>
      </c>
      <c r="BK228" s="225">
        <f>ROUND(I228*H228,2)</f>
        <v>0</v>
      </c>
      <c r="BL228" s="18" t="s">
        <v>256</v>
      </c>
      <c r="BM228" s="224" t="s">
        <v>1047</v>
      </c>
    </row>
    <row r="229" s="2" customFormat="1">
      <c r="A229" s="39"/>
      <c r="B229" s="40"/>
      <c r="C229" s="41"/>
      <c r="D229" s="226" t="s">
        <v>154</v>
      </c>
      <c r="E229" s="41"/>
      <c r="F229" s="227" t="s">
        <v>1048</v>
      </c>
      <c r="G229" s="41"/>
      <c r="H229" s="41"/>
      <c r="I229" s="228"/>
      <c r="J229" s="41"/>
      <c r="K229" s="41"/>
      <c r="L229" s="45"/>
      <c r="M229" s="229"/>
      <c r="N229" s="230"/>
      <c r="O229" s="85"/>
      <c r="P229" s="85"/>
      <c r="Q229" s="85"/>
      <c r="R229" s="85"/>
      <c r="S229" s="85"/>
      <c r="T229" s="86"/>
      <c r="U229" s="39"/>
      <c r="V229" s="39"/>
      <c r="W229" s="39"/>
      <c r="X229" s="39"/>
      <c r="Y229" s="39"/>
      <c r="Z229" s="39"/>
      <c r="AA229" s="39"/>
      <c r="AB229" s="39"/>
      <c r="AC229" s="39"/>
      <c r="AD229" s="39"/>
      <c r="AE229" s="39"/>
      <c r="AT229" s="18" t="s">
        <v>154</v>
      </c>
      <c r="AU229" s="18" t="s">
        <v>81</v>
      </c>
    </row>
    <row r="230" s="2" customFormat="1">
      <c r="A230" s="39"/>
      <c r="B230" s="40"/>
      <c r="C230" s="41"/>
      <c r="D230" s="226" t="s">
        <v>156</v>
      </c>
      <c r="E230" s="41"/>
      <c r="F230" s="231" t="s">
        <v>513</v>
      </c>
      <c r="G230" s="41"/>
      <c r="H230" s="41"/>
      <c r="I230" s="228"/>
      <c r="J230" s="41"/>
      <c r="K230" s="41"/>
      <c r="L230" s="45"/>
      <c r="M230" s="229"/>
      <c r="N230" s="230"/>
      <c r="O230" s="85"/>
      <c r="P230" s="85"/>
      <c r="Q230" s="85"/>
      <c r="R230" s="85"/>
      <c r="S230" s="85"/>
      <c r="T230" s="86"/>
      <c r="U230" s="39"/>
      <c r="V230" s="39"/>
      <c r="W230" s="39"/>
      <c r="X230" s="39"/>
      <c r="Y230" s="39"/>
      <c r="Z230" s="39"/>
      <c r="AA230" s="39"/>
      <c r="AB230" s="39"/>
      <c r="AC230" s="39"/>
      <c r="AD230" s="39"/>
      <c r="AE230" s="39"/>
      <c r="AT230" s="18" t="s">
        <v>156</v>
      </c>
      <c r="AU230" s="18" t="s">
        <v>81</v>
      </c>
    </row>
    <row r="231" s="2" customFormat="1" ht="16.5" customHeight="1">
      <c r="A231" s="39"/>
      <c r="B231" s="40"/>
      <c r="C231" s="243" t="s">
        <v>351</v>
      </c>
      <c r="D231" s="243" t="s">
        <v>190</v>
      </c>
      <c r="E231" s="244" t="s">
        <v>1049</v>
      </c>
      <c r="F231" s="245" t="s">
        <v>1050</v>
      </c>
      <c r="G231" s="246" t="s">
        <v>193</v>
      </c>
      <c r="H231" s="247">
        <v>3</v>
      </c>
      <c r="I231" s="248"/>
      <c r="J231" s="249">
        <f>ROUND(I231*H231,2)</f>
        <v>0</v>
      </c>
      <c r="K231" s="245" t="s">
        <v>151</v>
      </c>
      <c r="L231" s="250"/>
      <c r="M231" s="251" t="s">
        <v>19</v>
      </c>
      <c r="N231" s="252" t="s">
        <v>42</v>
      </c>
      <c r="O231" s="85"/>
      <c r="P231" s="222">
        <f>O231*H231</f>
        <v>0</v>
      </c>
      <c r="Q231" s="222">
        <v>0.00042999999999999999</v>
      </c>
      <c r="R231" s="222">
        <f>Q231*H231</f>
        <v>0.0012899999999999999</v>
      </c>
      <c r="S231" s="222">
        <v>0</v>
      </c>
      <c r="T231" s="223">
        <f>S231*H231</f>
        <v>0</v>
      </c>
      <c r="U231" s="39"/>
      <c r="V231" s="39"/>
      <c r="W231" s="39"/>
      <c r="X231" s="39"/>
      <c r="Y231" s="39"/>
      <c r="Z231" s="39"/>
      <c r="AA231" s="39"/>
      <c r="AB231" s="39"/>
      <c r="AC231" s="39"/>
      <c r="AD231" s="39"/>
      <c r="AE231" s="39"/>
      <c r="AR231" s="224" t="s">
        <v>351</v>
      </c>
      <c r="AT231" s="224" t="s">
        <v>190</v>
      </c>
      <c r="AU231" s="224" t="s">
        <v>81</v>
      </c>
      <c r="AY231" s="18" t="s">
        <v>144</v>
      </c>
      <c r="BE231" s="225">
        <f>IF(N231="základní",J231,0)</f>
        <v>0</v>
      </c>
      <c r="BF231" s="225">
        <f>IF(N231="snížená",J231,0)</f>
        <v>0</v>
      </c>
      <c r="BG231" s="225">
        <f>IF(N231="zákl. přenesená",J231,0)</f>
        <v>0</v>
      </c>
      <c r="BH231" s="225">
        <f>IF(N231="sníž. přenesená",J231,0)</f>
        <v>0</v>
      </c>
      <c r="BI231" s="225">
        <f>IF(N231="nulová",J231,0)</f>
        <v>0</v>
      </c>
      <c r="BJ231" s="18" t="s">
        <v>79</v>
      </c>
      <c r="BK231" s="225">
        <f>ROUND(I231*H231,2)</f>
        <v>0</v>
      </c>
      <c r="BL231" s="18" t="s">
        <v>256</v>
      </c>
      <c r="BM231" s="224" t="s">
        <v>1051</v>
      </c>
    </row>
    <row r="232" s="2" customFormat="1">
      <c r="A232" s="39"/>
      <c r="B232" s="40"/>
      <c r="C232" s="41"/>
      <c r="D232" s="226" t="s">
        <v>154</v>
      </c>
      <c r="E232" s="41"/>
      <c r="F232" s="227" t="s">
        <v>1050</v>
      </c>
      <c r="G232" s="41"/>
      <c r="H232" s="41"/>
      <c r="I232" s="228"/>
      <c r="J232" s="41"/>
      <c r="K232" s="41"/>
      <c r="L232" s="45"/>
      <c r="M232" s="229"/>
      <c r="N232" s="230"/>
      <c r="O232" s="85"/>
      <c r="P232" s="85"/>
      <c r="Q232" s="85"/>
      <c r="R232" s="85"/>
      <c r="S232" s="85"/>
      <c r="T232" s="86"/>
      <c r="U232" s="39"/>
      <c r="V232" s="39"/>
      <c r="W232" s="39"/>
      <c r="X232" s="39"/>
      <c r="Y232" s="39"/>
      <c r="Z232" s="39"/>
      <c r="AA232" s="39"/>
      <c r="AB232" s="39"/>
      <c r="AC232" s="39"/>
      <c r="AD232" s="39"/>
      <c r="AE232" s="39"/>
      <c r="AT232" s="18" t="s">
        <v>154</v>
      </c>
      <c r="AU232" s="18" t="s">
        <v>81</v>
      </c>
    </row>
    <row r="233" s="2" customFormat="1" ht="21.75" customHeight="1">
      <c r="A233" s="39"/>
      <c r="B233" s="40"/>
      <c r="C233" s="213" t="s">
        <v>357</v>
      </c>
      <c r="D233" s="213" t="s">
        <v>147</v>
      </c>
      <c r="E233" s="214" t="s">
        <v>1052</v>
      </c>
      <c r="F233" s="215" t="s">
        <v>1053</v>
      </c>
      <c r="G233" s="216" t="s">
        <v>193</v>
      </c>
      <c r="H233" s="217">
        <v>8</v>
      </c>
      <c r="I233" s="218"/>
      <c r="J233" s="219">
        <f>ROUND(I233*H233,2)</f>
        <v>0</v>
      </c>
      <c r="K233" s="215" t="s">
        <v>151</v>
      </c>
      <c r="L233" s="45"/>
      <c r="M233" s="220" t="s">
        <v>19</v>
      </c>
      <c r="N233" s="221" t="s">
        <v>42</v>
      </c>
      <c r="O233" s="85"/>
      <c r="P233" s="222">
        <f>O233*H233</f>
        <v>0</v>
      </c>
      <c r="Q233" s="222">
        <v>0</v>
      </c>
      <c r="R233" s="222">
        <f>Q233*H233</f>
        <v>0</v>
      </c>
      <c r="S233" s="222">
        <v>0</v>
      </c>
      <c r="T233" s="223">
        <f>S233*H233</f>
        <v>0</v>
      </c>
      <c r="U233" s="39"/>
      <c r="V233" s="39"/>
      <c r="W233" s="39"/>
      <c r="X233" s="39"/>
      <c r="Y233" s="39"/>
      <c r="Z233" s="39"/>
      <c r="AA233" s="39"/>
      <c r="AB233" s="39"/>
      <c r="AC233" s="39"/>
      <c r="AD233" s="39"/>
      <c r="AE233" s="39"/>
      <c r="AR233" s="224" t="s">
        <v>256</v>
      </c>
      <c r="AT233" s="224" t="s">
        <v>147</v>
      </c>
      <c r="AU233" s="224" t="s">
        <v>81</v>
      </c>
      <c r="AY233" s="18" t="s">
        <v>144</v>
      </c>
      <c r="BE233" s="225">
        <f>IF(N233="základní",J233,0)</f>
        <v>0</v>
      </c>
      <c r="BF233" s="225">
        <f>IF(N233="snížená",J233,0)</f>
        <v>0</v>
      </c>
      <c r="BG233" s="225">
        <f>IF(N233="zákl. přenesená",J233,0)</f>
        <v>0</v>
      </c>
      <c r="BH233" s="225">
        <f>IF(N233="sníž. přenesená",J233,0)</f>
        <v>0</v>
      </c>
      <c r="BI233" s="225">
        <f>IF(N233="nulová",J233,0)</f>
        <v>0</v>
      </c>
      <c r="BJ233" s="18" t="s">
        <v>79</v>
      </c>
      <c r="BK233" s="225">
        <f>ROUND(I233*H233,2)</f>
        <v>0</v>
      </c>
      <c r="BL233" s="18" t="s">
        <v>256</v>
      </c>
      <c r="BM233" s="224" t="s">
        <v>1054</v>
      </c>
    </row>
    <row r="234" s="2" customFormat="1">
      <c r="A234" s="39"/>
      <c r="B234" s="40"/>
      <c r="C234" s="41"/>
      <c r="D234" s="226" t="s">
        <v>154</v>
      </c>
      <c r="E234" s="41"/>
      <c r="F234" s="227" t="s">
        <v>1055</v>
      </c>
      <c r="G234" s="41"/>
      <c r="H234" s="41"/>
      <c r="I234" s="228"/>
      <c r="J234" s="41"/>
      <c r="K234" s="41"/>
      <c r="L234" s="45"/>
      <c r="M234" s="229"/>
      <c r="N234" s="230"/>
      <c r="O234" s="85"/>
      <c r="P234" s="85"/>
      <c r="Q234" s="85"/>
      <c r="R234" s="85"/>
      <c r="S234" s="85"/>
      <c r="T234" s="86"/>
      <c r="U234" s="39"/>
      <c r="V234" s="39"/>
      <c r="W234" s="39"/>
      <c r="X234" s="39"/>
      <c r="Y234" s="39"/>
      <c r="Z234" s="39"/>
      <c r="AA234" s="39"/>
      <c r="AB234" s="39"/>
      <c r="AC234" s="39"/>
      <c r="AD234" s="39"/>
      <c r="AE234" s="39"/>
      <c r="AT234" s="18" t="s">
        <v>154</v>
      </c>
      <c r="AU234" s="18" t="s">
        <v>81</v>
      </c>
    </row>
    <row r="235" s="2" customFormat="1" ht="16.5" customHeight="1">
      <c r="A235" s="39"/>
      <c r="B235" s="40"/>
      <c r="C235" s="243" t="s">
        <v>363</v>
      </c>
      <c r="D235" s="243" t="s">
        <v>190</v>
      </c>
      <c r="E235" s="244" t="s">
        <v>1056</v>
      </c>
      <c r="F235" s="245" t="s">
        <v>1057</v>
      </c>
      <c r="G235" s="246" t="s">
        <v>193</v>
      </c>
      <c r="H235" s="247">
        <v>3</v>
      </c>
      <c r="I235" s="248"/>
      <c r="J235" s="249">
        <f>ROUND(I235*H235,2)</f>
        <v>0</v>
      </c>
      <c r="K235" s="245" t="s">
        <v>151</v>
      </c>
      <c r="L235" s="250"/>
      <c r="M235" s="251" t="s">
        <v>19</v>
      </c>
      <c r="N235" s="252" t="s">
        <v>42</v>
      </c>
      <c r="O235" s="85"/>
      <c r="P235" s="222">
        <f>O235*H235</f>
        <v>0</v>
      </c>
      <c r="Q235" s="222">
        <v>0.00020000000000000001</v>
      </c>
      <c r="R235" s="222">
        <f>Q235*H235</f>
        <v>0.00060000000000000006</v>
      </c>
      <c r="S235" s="222">
        <v>0</v>
      </c>
      <c r="T235" s="223">
        <f>S235*H235</f>
        <v>0</v>
      </c>
      <c r="U235" s="39"/>
      <c r="V235" s="39"/>
      <c r="W235" s="39"/>
      <c r="X235" s="39"/>
      <c r="Y235" s="39"/>
      <c r="Z235" s="39"/>
      <c r="AA235" s="39"/>
      <c r="AB235" s="39"/>
      <c r="AC235" s="39"/>
      <c r="AD235" s="39"/>
      <c r="AE235" s="39"/>
      <c r="AR235" s="224" t="s">
        <v>351</v>
      </c>
      <c r="AT235" s="224" t="s">
        <v>190</v>
      </c>
      <c r="AU235" s="224" t="s">
        <v>81</v>
      </c>
      <c r="AY235" s="18" t="s">
        <v>144</v>
      </c>
      <c r="BE235" s="225">
        <f>IF(N235="základní",J235,0)</f>
        <v>0</v>
      </c>
      <c r="BF235" s="225">
        <f>IF(N235="snížená",J235,0)</f>
        <v>0</v>
      </c>
      <c r="BG235" s="225">
        <f>IF(N235="zákl. přenesená",J235,0)</f>
        <v>0</v>
      </c>
      <c r="BH235" s="225">
        <f>IF(N235="sníž. přenesená",J235,0)</f>
        <v>0</v>
      </c>
      <c r="BI235" s="225">
        <f>IF(N235="nulová",J235,0)</f>
        <v>0</v>
      </c>
      <c r="BJ235" s="18" t="s">
        <v>79</v>
      </c>
      <c r="BK235" s="225">
        <f>ROUND(I235*H235,2)</f>
        <v>0</v>
      </c>
      <c r="BL235" s="18" t="s">
        <v>256</v>
      </c>
      <c r="BM235" s="224" t="s">
        <v>1058</v>
      </c>
    </row>
    <row r="236" s="2" customFormat="1">
      <c r="A236" s="39"/>
      <c r="B236" s="40"/>
      <c r="C236" s="41"/>
      <c r="D236" s="226" t="s">
        <v>154</v>
      </c>
      <c r="E236" s="41"/>
      <c r="F236" s="227" t="s">
        <v>1057</v>
      </c>
      <c r="G236" s="41"/>
      <c r="H236" s="41"/>
      <c r="I236" s="228"/>
      <c r="J236" s="41"/>
      <c r="K236" s="41"/>
      <c r="L236" s="45"/>
      <c r="M236" s="229"/>
      <c r="N236" s="230"/>
      <c r="O236" s="85"/>
      <c r="P236" s="85"/>
      <c r="Q236" s="85"/>
      <c r="R236" s="85"/>
      <c r="S236" s="85"/>
      <c r="T236" s="86"/>
      <c r="U236" s="39"/>
      <c r="V236" s="39"/>
      <c r="W236" s="39"/>
      <c r="X236" s="39"/>
      <c r="Y236" s="39"/>
      <c r="Z236" s="39"/>
      <c r="AA236" s="39"/>
      <c r="AB236" s="39"/>
      <c r="AC236" s="39"/>
      <c r="AD236" s="39"/>
      <c r="AE236" s="39"/>
      <c r="AT236" s="18" t="s">
        <v>154</v>
      </c>
      <c r="AU236" s="18" t="s">
        <v>81</v>
      </c>
    </row>
    <row r="237" s="2" customFormat="1" ht="16.5" customHeight="1">
      <c r="A237" s="39"/>
      <c r="B237" s="40"/>
      <c r="C237" s="243" t="s">
        <v>369</v>
      </c>
      <c r="D237" s="243" t="s">
        <v>190</v>
      </c>
      <c r="E237" s="244" t="s">
        <v>1059</v>
      </c>
      <c r="F237" s="245" t="s">
        <v>1060</v>
      </c>
      <c r="G237" s="246" t="s">
        <v>193</v>
      </c>
      <c r="H237" s="247">
        <v>3</v>
      </c>
      <c r="I237" s="248"/>
      <c r="J237" s="249">
        <f>ROUND(I237*H237,2)</f>
        <v>0</v>
      </c>
      <c r="K237" s="245" t="s">
        <v>151</v>
      </c>
      <c r="L237" s="250"/>
      <c r="M237" s="251" t="s">
        <v>19</v>
      </c>
      <c r="N237" s="252" t="s">
        <v>42</v>
      </c>
      <c r="O237" s="85"/>
      <c r="P237" s="222">
        <f>O237*H237</f>
        <v>0</v>
      </c>
      <c r="Q237" s="222">
        <v>0.00025000000000000001</v>
      </c>
      <c r="R237" s="222">
        <f>Q237*H237</f>
        <v>0.00075000000000000002</v>
      </c>
      <c r="S237" s="222">
        <v>0</v>
      </c>
      <c r="T237" s="223">
        <f>S237*H237</f>
        <v>0</v>
      </c>
      <c r="U237" s="39"/>
      <c r="V237" s="39"/>
      <c r="W237" s="39"/>
      <c r="X237" s="39"/>
      <c r="Y237" s="39"/>
      <c r="Z237" s="39"/>
      <c r="AA237" s="39"/>
      <c r="AB237" s="39"/>
      <c r="AC237" s="39"/>
      <c r="AD237" s="39"/>
      <c r="AE237" s="39"/>
      <c r="AR237" s="224" t="s">
        <v>351</v>
      </c>
      <c r="AT237" s="224" t="s">
        <v>190</v>
      </c>
      <c r="AU237" s="224" t="s">
        <v>81</v>
      </c>
      <c r="AY237" s="18" t="s">
        <v>144</v>
      </c>
      <c r="BE237" s="225">
        <f>IF(N237="základní",J237,0)</f>
        <v>0</v>
      </c>
      <c r="BF237" s="225">
        <f>IF(N237="snížená",J237,0)</f>
        <v>0</v>
      </c>
      <c r="BG237" s="225">
        <f>IF(N237="zákl. přenesená",J237,0)</f>
        <v>0</v>
      </c>
      <c r="BH237" s="225">
        <f>IF(N237="sníž. přenesená",J237,0)</f>
        <v>0</v>
      </c>
      <c r="BI237" s="225">
        <f>IF(N237="nulová",J237,0)</f>
        <v>0</v>
      </c>
      <c r="BJ237" s="18" t="s">
        <v>79</v>
      </c>
      <c r="BK237" s="225">
        <f>ROUND(I237*H237,2)</f>
        <v>0</v>
      </c>
      <c r="BL237" s="18" t="s">
        <v>256</v>
      </c>
      <c r="BM237" s="224" t="s">
        <v>1061</v>
      </c>
    </row>
    <row r="238" s="2" customFormat="1">
      <c r="A238" s="39"/>
      <c r="B238" s="40"/>
      <c r="C238" s="41"/>
      <c r="D238" s="226" t="s">
        <v>154</v>
      </c>
      <c r="E238" s="41"/>
      <c r="F238" s="227" t="s">
        <v>1060</v>
      </c>
      <c r="G238" s="41"/>
      <c r="H238" s="41"/>
      <c r="I238" s="228"/>
      <c r="J238" s="41"/>
      <c r="K238" s="41"/>
      <c r="L238" s="45"/>
      <c r="M238" s="229"/>
      <c r="N238" s="230"/>
      <c r="O238" s="85"/>
      <c r="P238" s="85"/>
      <c r="Q238" s="85"/>
      <c r="R238" s="85"/>
      <c r="S238" s="85"/>
      <c r="T238" s="86"/>
      <c r="U238" s="39"/>
      <c r="V238" s="39"/>
      <c r="W238" s="39"/>
      <c r="X238" s="39"/>
      <c r="Y238" s="39"/>
      <c r="Z238" s="39"/>
      <c r="AA238" s="39"/>
      <c r="AB238" s="39"/>
      <c r="AC238" s="39"/>
      <c r="AD238" s="39"/>
      <c r="AE238" s="39"/>
      <c r="AT238" s="18" t="s">
        <v>154</v>
      </c>
      <c r="AU238" s="18" t="s">
        <v>81</v>
      </c>
    </row>
    <row r="239" s="2" customFormat="1" ht="16.5" customHeight="1">
      <c r="A239" s="39"/>
      <c r="B239" s="40"/>
      <c r="C239" s="243" t="s">
        <v>375</v>
      </c>
      <c r="D239" s="243" t="s">
        <v>190</v>
      </c>
      <c r="E239" s="244" t="s">
        <v>1062</v>
      </c>
      <c r="F239" s="245" t="s">
        <v>1063</v>
      </c>
      <c r="G239" s="246" t="s">
        <v>193</v>
      </c>
      <c r="H239" s="247">
        <v>3</v>
      </c>
      <c r="I239" s="248"/>
      <c r="J239" s="249">
        <f>ROUND(I239*H239,2)</f>
        <v>0</v>
      </c>
      <c r="K239" s="245" t="s">
        <v>151</v>
      </c>
      <c r="L239" s="250"/>
      <c r="M239" s="251" t="s">
        <v>19</v>
      </c>
      <c r="N239" s="252" t="s">
        <v>42</v>
      </c>
      <c r="O239" s="85"/>
      <c r="P239" s="222">
        <f>O239*H239</f>
        <v>0</v>
      </c>
      <c r="Q239" s="222">
        <v>0.0023500000000000001</v>
      </c>
      <c r="R239" s="222">
        <f>Q239*H239</f>
        <v>0.0070500000000000007</v>
      </c>
      <c r="S239" s="222">
        <v>0</v>
      </c>
      <c r="T239" s="223">
        <f>S239*H239</f>
        <v>0</v>
      </c>
      <c r="U239" s="39"/>
      <c r="V239" s="39"/>
      <c r="W239" s="39"/>
      <c r="X239" s="39"/>
      <c r="Y239" s="39"/>
      <c r="Z239" s="39"/>
      <c r="AA239" s="39"/>
      <c r="AB239" s="39"/>
      <c r="AC239" s="39"/>
      <c r="AD239" s="39"/>
      <c r="AE239" s="39"/>
      <c r="AR239" s="224" t="s">
        <v>351</v>
      </c>
      <c r="AT239" s="224" t="s">
        <v>190</v>
      </c>
      <c r="AU239" s="224" t="s">
        <v>81</v>
      </c>
      <c r="AY239" s="18" t="s">
        <v>144</v>
      </c>
      <c r="BE239" s="225">
        <f>IF(N239="základní",J239,0)</f>
        <v>0</v>
      </c>
      <c r="BF239" s="225">
        <f>IF(N239="snížená",J239,0)</f>
        <v>0</v>
      </c>
      <c r="BG239" s="225">
        <f>IF(N239="zákl. přenesená",J239,0)</f>
        <v>0</v>
      </c>
      <c r="BH239" s="225">
        <f>IF(N239="sníž. přenesená",J239,0)</f>
        <v>0</v>
      </c>
      <c r="BI239" s="225">
        <f>IF(N239="nulová",J239,0)</f>
        <v>0</v>
      </c>
      <c r="BJ239" s="18" t="s">
        <v>79</v>
      </c>
      <c r="BK239" s="225">
        <f>ROUND(I239*H239,2)</f>
        <v>0</v>
      </c>
      <c r="BL239" s="18" t="s">
        <v>256</v>
      </c>
      <c r="BM239" s="224" t="s">
        <v>1064</v>
      </c>
    </row>
    <row r="240" s="2" customFormat="1">
      <c r="A240" s="39"/>
      <c r="B240" s="40"/>
      <c r="C240" s="41"/>
      <c r="D240" s="226" t="s">
        <v>154</v>
      </c>
      <c r="E240" s="41"/>
      <c r="F240" s="227" t="s">
        <v>1063</v>
      </c>
      <c r="G240" s="41"/>
      <c r="H240" s="41"/>
      <c r="I240" s="228"/>
      <c r="J240" s="41"/>
      <c r="K240" s="41"/>
      <c r="L240" s="45"/>
      <c r="M240" s="229"/>
      <c r="N240" s="230"/>
      <c r="O240" s="85"/>
      <c r="P240" s="85"/>
      <c r="Q240" s="85"/>
      <c r="R240" s="85"/>
      <c r="S240" s="85"/>
      <c r="T240" s="86"/>
      <c r="U240" s="39"/>
      <c r="V240" s="39"/>
      <c r="W240" s="39"/>
      <c r="X240" s="39"/>
      <c r="Y240" s="39"/>
      <c r="Z240" s="39"/>
      <c r="AA240" s="39"/>
      <c r="AB240" s="39"/>
      <c r="AC240" s="39"/>
      <c r="AD240" s="39"/>
      <c r="AE240" s="39"/>
      <c r="AT240" s="18" t="s">
        <v>154</v>
      </c>
      <c r="AU240" s="18" t="s">
        <v>81</v>
      </c>
    </row>
    <row r="241" s="2" customFormat="1">
      <c r="A241" s="39"/>
      <c r="B241" s="40"/>
      <c r="C241" s="213" t="s">
        <v>381</v>
      </c>
      <c r="D241" s="213" t="s">
        <v>147</v>
      </c>
      <c r="E241" s="214" t="s">
        <v>498</v>
      </c>
      <c r="F241" s="215" t="s">
        <v>499</v>
      </c>
      <c r="G241" s="216" t="s">
        <v>305</v>
      </c>
      <c r="H241" s="217">
        <v>55</v>
      </c>
      <c r="I241" s="218"/>
      <c r="J241" s="219">
        <f>ROUND(I241*H241,2)</f>
        <v>0</v>
      </c>
      <c r="K241" s="215" t="s">
        <v>151</v>
      </c>
      <c r="L241" s="45"/>
      <c r="M241" s="220" t="s">
        <v>19</v>
      </c>
      <c r="N241" s="221" t="s">
        <v>42</v>
      </c>
      <c r="O241" s="85"/>
      <c r="P241" s="222">
        <f>O241*H241</f>
        <v>0</v>
      </c>
      <c r="Q241" s="222">
        <v>0</v>
      </c>
      <c r="R241" s="222">
        <f>Q241*H241</f>
        <v>0</v>
      </c>
      <c r="S241" s="222">
        <v>0</v>
      </c>
      <c r="T241" s="223">
        <f>S241*H241</f>
        <v>0</v>
      </c>
      <c r="U241" s="39"/>
      <c r="V241" s="39"/>
      <c r="W241" s="39"/>
      <c r="X241" s="39"/>
      <c r="Y241" s="39"/>
      <c r="Z241" s="39"/>
      <c r="AA241" s="39"/>
      <c r="AB241" s="39"/>
      <c r="AC241" s="39"/>
      <c r="AD241" s="39"/>
      <c r="AE241" s="39"/>
      <c r="AR241" s="224" t="s">
        <v>256</v>
      </c>
      <c r="AT241" s="224" t="s">
        <v>147</v>
      </c>
      <c r="AU241" s="224" t="s">
        <v>81</v>
      </c>
      <c r="AY241" s="18" t="s">
        <v>144</v>
      </c>
      <c r="BE241" s="225">
        <f>IF(N241="základní",J241,0)</f>
        <v>0</v>
      </c>
      <c r="BF241" s="225">
        <f>IF(N241="snížená",J241,0)</f>
        <v>0</v>
      </c>
      <c r="BG241" s="225">
        <f>IF(N241="zákl. přenesená",J241,0)</f>
        <v>0</v>
      </c>
      <c r="BH241" s="225">
        <f>IF(N241="sníž. přenesená",J241,0)</f>
        <v>0</v>
      </c>
      <c r="BI241" s="225">
        <f>IF(N241="nulová",J241,0)</f>
        <v>0</v>
      </c>
      <c r="BJ241" s="18" t="s">
        <v>79</v>
      </c>
      <c r="BK241" s="225">
        <f>ROUND(I241*H241,2)</f>
        <v>0</v>
      </c>
      <c r="BL241" s="18" t="s">
        <v>256</v>
      </c>
      <c r="BM241" s="224" t="s">
        <v>1065</v>
      </c>
    </row>
    <row r="242" s="2" customFormat="1">
      <c r="A242" s="39"/>
      <c r="B242" s="40"/>
      <c r="C242" s="41"/>
      <c r="D242" s="226" t="s">
        <v>154</v>
      </c>
      <c r="E242" s="41"/>
      <c r="F242" s="227" t="s">
        <v>501</v>
      </c>
      <c r="G242" s="41"/>
      <c r="H242" s="41"/>
      <c r="I242" s="228"/>
      <c r="J242" s="41"/>
      <c r="K242" s="41"/>
      <c r="L242" s="45"/>
      <c r="M242" s="229"/>
      <c r="N242" s="230"/>
      <c r="O242" s="85"/>
      <c r="P242" s="85"/>
      <c r="Q242" s="85"/>
      <c r="R242" s="85"/>
      <c r="S242" s="85"/>
      <c r="T242" s="86"/>
      <c r="U242" s="39"/>
      <c r="V242" s="39"/>
      <c r="W242" s="39"/>
      <c r="X242" s="39"/>
      <c r="Y242" s="39"/>
      <c r="Z242" s="39"/>
      <c r="AA242" s="39"/>
      <c r="AB242" s="39"/>
      <c r="AC242" s="39"/>
      <c r="AD242" s="39"/>
      <c r="AE242" s="39"/>
      <c r="AT242" s="18" t="s">
        <v>154</v>
      </c>
      <c r="AU242" s="18" t="s">
        <v>81</v>
      </c>
    </row>
    <row r="243" s="2" customFormat="1" ht="16.5" customHeight="1">
      <c r="A243" s="39"/>
      <c r="B243" s="40"/>
      <c r="C243" s="243" t="s">
        <v>387</v>
      </c>
      <c r="D243" s="243" t="s">
        <v>190</v>
      </c>
      <c r="E243" s="244" t="s">
        <v>503</v>
      </c>
      <c r="F243" s="245" t="s">
        <v>504</v>
      </c>
      <c r="G243" s="246" t="s">
        <v>505</v>
      </c>
      <c r="H243" s="247">
        <v>52.25</v>
      </c>
      <c r="I243" s="248"/>
      <c r="J243" s="249">
        <f>ROUND(I243*H243,2)</f>
        <v>0</v>
      </c>
      <c r="K243" s="245" t="s">
        <v>151</v>
      </c>
      <c r="L243" s="250"/>
      <c r="M243" s="251" t="s">
        <v>19</v>
      </c>
      <c r="N243" s="252" t="s">
        <v>42</v>
      </c>
      <c r="O243" s="85"/>
      <c r="P243" s="222">
        <f>O243*H243</f>
        <v>0</v>
      </c>
      <c r="Q243" s="222">
        <v>0.001</v>
      </c>
      <c r="R243" s="222">
        <f>Q243*H243</f>
        <v>0.052249999999999998</v>
      </c>
      <c r="S243" s="222">
        <v>0</v>
      </c>
      <c r="T243" s="223">
        <f>S243*H243</f>
        <v>0</v>
      </c>
      <c r="U243" s="39"/>
      <c r="V243" s="39"/>
      <c r="W243" s="39"/>
      <c r="X243" s="39"/>
      <c r="Y243" s="39"/>
      <c r="Z243" s="39"/>
      <c r="AA243" s="39"/>
      <c r="AB243" s="39"/>
      <c r="AC243" s="39"/>
      <c r="AD243" s="39"/>
      <c r="AE243" s="39"/>
      <c r="AR243" s="224" t="s">
        <v>351</v>
      </c>
      <c r="AT243" s="224" t="s">
        <v>190</v>
      </c>
      <c r="AU243" s="224" t="s">
        <v>81</v>
      </c>
      <c r="AY243" s="18" t="s">
        <v>144</v>
      </c>
      <c r="BE243" s="225">
        <f>IF(N243="základní",J243,0)</f>
        <v>0</v>
      </c>
      <c r="BF243" s="225">
        <f>IF(N243="snížená",J243,0)</f>
        <v>0</v>
      </c>
      <c r="BG243" s="225">
        <f>IF(N243="zákl. přenesená",J243,0)</f>
        <v>0</v>
      </c>
      <c r="BH243" s="225">
        <f>IF(N243="sníž. přenesená",J243,0)</f>
        <v>0</v>
      </c>
      <c r="BI243" s="225">
        <f>IF(N243="nulová",J243,0)</f>
        <v>0</v>
      </c>
      <c r="BJ243" s="18" t="s">
        <v>79</v>
      </c>
      <c r="BK243" s="225">
        <f>ROUND(I243*H243,2)</f>
        <v>0</v>
      </c>
      <c r="BL243" s="18" t="s">
        <v>256</v>
      </c>
      <c r="BM243" s="224" t="s">
        <v>1066</v>
      </c>
    </row>
    <row r="244" s="2" customFormat="1">
      <c r="A244" s="39"/>
      <c r="B244" s="40"/>
      <c r="C244" s="41"/>
      <c r="D244" s="226" t="s">
        <v>154</v>
      </c>
      <c r="E244" s="41"/>
      <c r="F244" s="227" t="s">
        <v>504</v>
      </c>
      <c r="G244" s="41"/>
      <c r="H244" s="41"/>
      <c r="I244" s="228"/>
      <c r="J244" s="41"/>
      <c r="K244" s="41"/>
      <c r="L244" s="45"/>
      <c r="M244" s="229"/>
      <c r="N244" s="230"/>
      <c r="O244" s="85"/>
      <c r="P244" s="85"/>
      <c r="Q244" s="85"/>
      <c r="R244" s="85"/>
      <c r="S244" s="85"/>
      <c r="T244" s="86"/>
      <c r="U244" s="39"/>
      <c r="V244" s="39"/>
      <c r="W244" s="39"/>
      <c r="X244" s="39"/>
      <c r="Y244" s="39"/>
      <c r="Z244" s="39"/>
      <c r="AA244" s="39"/>
      <c r="AB244" s="39"/>
      <c r="AC244" s="39"/>
      <c r="AD244" s="39"/>
      <c r="AE244" s="39"/>
      <c r="AT244" s="18" t="s">
        <v>154</v>
      </c>
      <c r="AU244" s="18" t="s">
        <v>81</v>
      </c>
    </row>
    <row r="245" s="13" customFormat="1">
      <c r="A245" s="13"/>
      <c r="B245" s="232"/>
      <c r="C245" s="233"/>
      <c r="D245" s="226" t="s">
        <v>158</v>
      </c>
      <c r="E245" s="233"/>
      <c r="F245" s="235" t="s">
        <v>507</v>
      </c>
      <c r="G245" s="233"/>
      <c r="H245" s="236">
        <v>52.25</v>
      </c>
      <c r="I245" s="237"/>
      <c r="J245" s="233"/>
      <c r="K245" s="233"/>
      <c r="L245" s="238"/>
      <c r="M245" s="239"/>
      <c r="N245" s="240"/>
      <c r="O245" s="240"/>
      <c r="P245" s="240"/>
      <c r="Q245" s="240"/>
      <c r="R245" s="240"/>
      <c r="S245" s="240"/>
      <c r="T245" s="241"/>
      <c r="U245" s="13"/>
      <c r="V245" s="13"/>
      <c r="W245" s="13"/>
      <c r="X245" s="13"/>
      <c r="Y245" s="13"/>
      <c r="Z245" s="13"/>
      <c r="AA245" s="13"/>
      <c r="AB245" s="13"/>
      <c r="AC245" s="13"/>
      <c r="AD245" s="13"/>
      <c r="AE245" s="13"/>
      <c r="AT245" s="242" t="s">
        <v>158</v>
      </c>
      <c r="AU245" s="242" t="s">
        <v>81</v>
      </c>
      <c r="AV245" s="13" t="s">
        <v>81</v>
      </c>
      <c r="AW245" s="13" t="s">
        <v>4</v>
      </c>
      <c r="AX245" s="13" t="s">
        <v>79</v>
      </c>
      <c r="AY245" s="242" t="s">
        <v>144</v>
      </c>
    </row>
    <row r="246" s="2" customFormat="1">
      <c r="A246" s="39"/>
      <c r="B246" s="40"/>
      <c r="C246" s="213" t="s">
        <v>394</v>
      </c>
      <c r="D246" s="213" t="s">
        <v>147</v>
      </c>
      <c r="E246" s="214" t="s">
        <v>509</v>
      </c>
      <c r="F246" s="215" t="s">
        <v>510</v>
      </c>
      <c r="G246" s="216" t="s">
        <v>305</v>
      </c>
      <c r="H246" s="217">
        <v>175</v>
      </c>
      <c r="I246" s="218"/>
      <c r="J246" s="219">
        <f>ROUND(I246*H246,2)</f>
        <v>0</v>
      </c>
      <c r="K246" s="215" t="s">
        <v>151</v>
      </c>
      <c r="L246" s="45"/>
      <c r="M246" s="220" t="s">
        <v>19</v>
      </c>
      <c r="N246" s="221" t="s">
        <v>42</v>
      </c>
      <c r="O246" s="85"/>
      <c r="P246" s="222">
        <f>O246*H246</f>
        <v>0</v>
      </c>
      <c r="Q246" s="222">
        <v>0</v>
      </c>
      <c r="R246" s="222">
        <f>Q246*H246</f>
        <v>0</v>
      </c>
      <c r="S246" s="222">
        <v>0</v>
      </c>
      <c r="T246" s="223">
        <f>S246*H246</f>
        <v>0</v>
      </c>
      <c r="U246" s="39"/>
      <c r="V246" s="39"/>
      <c r="W246" s="39"/>
      <c r="X246" s="39"/>
      <c r="Y246" s="39"/>
      <c r="Z246" s="39"/>
      <c r="AA246" s="39"/>
      <c r="AB246" s="39"/>
      <c r="AC246" s="39"/>
      <c r="AD246" s="39"/>
      <c r="AE246" s="39"/>
      <c r="AR246" s="224" t="s">
        <v>256</v>
      </c>
      <c r="AT246" s="224" t="s">
        <v>147</v>
      </c>
      <c r="AU246" s="224" t="s">
        <v>81</v>
      </c>
      <c r="AY246" s="18" t="s">
        <v>144</v>
      </c>
      <c r="BE246" s="225">
        <f>IF(N246="základní",J246,0)</f>
        <v>0</v>
      </c>
      <c r="BF246" s="225">
        <f>IF(N246="snížená",J246,0)</f>
        <v>0</v>
      </c>
      <c r="BG246" s="225">
        <f>IF(N246="zákl. přenesená",J246,0)</f>
        <v>0</v>
      </c>
      <c r="BH246" s="225">
        <f>IF(N246="sníž. přenesená",J246,0)</f>
        <v>0</v>
      </c>
      <c r="BI246" s="225">
        <f>IF(N246="nulová",J246,0)</f>
        <v>0</v>
      </c>
      <c r="BJ246" s="18" t="s">
        <v>79</v>
      </c>
      <c r="BK246" s="225">
        <f>ROUND(I246*H246,2)</f>
        <v>0</v>
      </c>
      <c r="BL246" s="18" t="s">
        <v>256</v>
      </c>
      <c r="BM246" s="224" t="s">
        <v>1067</v>
      </c>
    </row>
    <row r="247" s="2" customFormat="1">
      <c r="A247" s="39"/>
      <c r="B247" s="40"/>
      <c r="C247" s="41"/>
      <c r="D247" s="226" t="s">
        <v>154</v>
      </c>
      <c r="E247" s="41"/>
      <c r="F247" s="227" t="s">
        <v>512</v>
      </c>
      <c r="G247" s="41"/>
      <c r="H247" s="41"/>
      <c r="I247" s="228"/>
      <c r="J247" s="41"/>
      <c r="K247" s="41"/>
      <c r="L247" s="45"/>
      <c r="M247" s="229"/>
      <c r="N247" s="230"/>
      <c r="O247" s="85"/>
      <c r="P247" s="85"/>
      <c r="Q247" s="85"/>
      <c r="R247" s="85"/>
      <c r="S247" s="85"/>
      <c r="T247" s="86"/>
      <c r="U247" s="39"/>
      <c r="V247" s="39"/>
      <c r="W247" s="39"/>
      <c r="X247" s="39"/>
      <c r="Y247" s="39"/>
      <c r="Z247" s="39"/>
      <c r="AA247" s="39"/>
      <c r="AB247" s="39"/>
      <c r="AC247" s="39"/>
      <c r="AD247" s="39"/>
      <c r="AE247" s="39"/>
      <c r="AT247" s="18" t="s">
        <v>154</v>
      </c>
      <c r="AU247" s="18" t="s">
        <v>81</v>
      </c>
    </row>
    <row r="248" s="2" customFormat="1">
      <c r="A248" s="39"/>
      <c r="B248" s="40"/>
      <c r="C248" s="41"/>
      <c r="D248" s="226" t="s">
        <v>156</v>
      </c>
      <c r="E248" s="41"/>
      <c r="F248" s="231" t="s">
        <v>513</v>
      </c>
      <c r="G248" s="41"/>
      <c r="H248" s="41"/>
      <c r="I248" s="228"/>
      <c r="J248" s="41"/>
      <c r="K248" s="41"/>
      <c r="L248" s="45"/>
      <c r="M248" s="229"/>
      <c r="N248" s="230"/>
      <c r="O248" s="85"/>
      <c r="P248" s="85"/>
      <c r="Q248" s="85"/>
      <c r="R248" s="85"/>
      <c r="S248" s="85"/>
      <c r="T248" s="86"/>
      <c r="U248" s="39"/>
      <c r="V248" s="39"/>
      <c r="W248" s="39"/>
      <c r="X248" s="39"/>
      <c r="Y248" s="39"/>
      <c r="Z248" s="39"/>
      <c r="AA248" s="39"/>
      <c r="AB248" s="39"/>
      <c r="AC248" s="39"/>
      <c r="AD248" s="39"/>
      <c r="AE248" s="39"/>
      <c r="AT248" s="18" t="s">
        <v>156</v>
      </c>
      <c r="AU248" s="18" t="s">
        <v>81</v>
      </c>
    </row>
    <row r="249" s="2" customFormat="1" ht="16.5" customHeight="1">
      <c r="A249" s="39"/>
      <c r="B249" s="40"/>
      <c r="C249" s="243" t="s">
        <v>401</v>
      </c>
      <c r="D249" s="243" t="s">
        <v>190</v>
      </c>
      <c r="E249" s="244" t="s">
        <v>515</v>
      </c>
      <c r="F249" s="245" t="s">
        <v>516</v>
      </c>
      <c r="G249" s="246" t="s">
        <v>505</v>
      </c>
      <c r="H249" s="247">
        <v>70</v>
      </c>
      <c r="I249" s="248"/>
      <c r="J249" s="249">
        <f>ROUND(I249*H249,2)</f>
        <v>0</v>
      </c>
      <c r="K249" s="245" t="s">
        <v>151</v>
      </c>
      <c r="L249" s="250"/>
      <c r="M249" s="251" t="s">
        <v>19</v>
      </c>
      <c r="N249" s="252" t="s">
        <v>42</v>
      </c>
      <c r="O249" s="85"/>
      <c r="P249" s="222">
        <f>O249*H249</f>
        <v>0</v>
      </c>
      <c r="Q249" s="222">
        <v>0.001</v>
      </c>
      <c r="R249" s="222">
        <f>Q249*H249</f>
        <v>0.070000000000000007</v>
      </c>
      <c r="S249" s="222">
        <v>0</v>
      </c>
      <c r="T249" s="223">
        <f>S249*H249</f>
        <v>0</v>
      </c>
      <c r="U249" s="39"/>
      <c r="V249" s="39"/>
      <c r="W249" s="39"/>
      <c r="X249" s="39"/>
      <c r="Y249" s="39"/>
      <c r="Z249" s="39"/>
      <c r="AA249" s="39"/>
      <c r="AB249" s="39"/>
      <c r="AC249" s="39"/>
      <c r="AD249" s="39"/>
      <c r="AE249" s="39"/>
      <c r="AR249" s="224" t="s">
        <v>351</v>
      </c>
      <c r="AT249" s="224" t="s">
        <v>190</v>
      </c>
      <c r="AU249" s="224" t="s">
        <v>81</v>
      </c>
      <c r="AY249" s="18" t="s">
        <v>144</v>
      </c>
      <c r="BE249" s="225">
        <f>IF(N249="základní",J249,0)</f>
        <v>0</v>
      </c>
      <c r="BF249" s="225">
        <f>IF(N249="snížená",J249,0)</f>
        <v>0</v>
      </c>
      <c r="BG249" s="225">
        <f>IF(N249="zákl. přenesená",J249,0)</f>
        <v>0</v>
      </c>
      <c r="BH249" s="225">
        <f>IF(N249="sníž. přenesená",J249,0)</f>
        <v>0</v>
      </c>
      <c r="BI249" s="225">
        <f>IF(N249="nulová",J249,0)</f>
        <v>0</v>
      </c>
      <c r="BJ249" s="18" t="s">
        <v>79</v>
      </c>
      <c r="BK249" s="225">
        <f>ROUND(I249*H249,2)</f>
        <v>0</v>
      </c>
      <c r="BL249" s="18" t="s">
        <v>256</v>
      </c>
      <c r="BM249" s="224" t="s">
        <v>1068</v>
      </c>
    </row>
    <row r="250" s="2" customFormat="1">
      <c r="A250" s="39"/>
      <c r="B250" s="40"/>
      <c r="C250" s="41"/>
      <c r="D250" s="226" t="s">
        <v>154</v>
      </c>
      <c r="E250" s="41"/>
      <c r="F250" s="227" t="s">
        <v>516</v>
      </c>
      <c r="G250" s="41"/>
      <c r="H250" s="41"/>
      <c r="I250" s="228"/>
      <c r="J250" s="41"/>
      <c r="K250" s="41"/>
      <c r="L250" s="45"/>
      <c r="M250" s="229"/>
      <c r="N250" s="230"/>
      <c r="O250" s="85"/>
      <c r="P250" s="85"/>
      <c r="Q250" s="85"/>
      <c r="R250" s="85"/>
      <c r="S250" s="85"/>
      <c r="T250" s="86"/>
      <c r="U250" s="39"/>
      <c r="V250" s="39"/>
      <c r="W250" s="39"/>
      <c r="X250" s="39"/>
      <c r="Y250" s="39"/>
      <c r="Z250" s="39"/>
      <c r="AA250" s="39"/>
      <c r="AB250" s="39"/>
      <c r="AC250" s="39"/>
      <c r="AD250" s="39"/>
      <c r="AE250" s="39"/>
      <c r="AT250" s="18" t="s">
        <v>154</v>
      </c>
      <c r="AU250" s="18" t="s">
        <v>81</v>
      </c>
    </row>
    <row r="251" s="13" customFormat="1">
      <c r="A251" s="13"/>
      <c r="B251" s="232"/>
      <c r="C251" s="233"/>
      <c r="D251" s="226" t="s">
        <v>158</v>
      </c>
      <c r="E251" s="233"/>
      <c r="F251" s="235" t="s">
        <v>1069</v>
      </c>
      <c r="G251" s="233"/>
      <c r="H251" s="236">
        <v>70</v>
      </c>
      <c r="I251" s="237"/>
      <c r="J251" s="233"/>
      <c r="K251" s="233"/>
      <c r="L251" s="238"/>
      <c r="M251" s="239"/>
      <c r="N251" s="240"/>
      <c r="O251" s="240"/>
      <c r="P251" s="240"/>
      <c r="Q251" s="240"/>
      <c r="R251" s="240"/>
      <c r="S251" s="240"/>
      <c r="T251" s="241"/>
      <c r="U251" s="13"/>
      <c r="V251" s="13"/>
      <c r="W251" s="13"/>
      <c r="X251" s="13"/>
      <c r="Y251" s="13"/>
      <c r="Z251" s="13"/>
      <c r="AA251" s="13"/>
      <c r="AB251" s="13"/>
      <c r="AC251" s="13"/>
      <c r="AD251" s="13"/>
      <c r="AE251" s="13"/>
      <c r="AT251" s="242" t="s">
        <v>158</v>
      </c>
      <c r="AU251" s="242" t="s">
        <v>81</v>
      </c>
      <c r="AV251" s="13" t="s">
        <v>81</v>
      </c>
      <c r="AW251" s="13" t="s">
        <v>4</v>
      </c>
      <c r="AX251" s="13" t="s">
        <v>79</v>
      </c>
      <c r="AY251" s="242" t="s">
        <v>144</v>
      </c>
    </row>
    <row r="252" s="2" customFormat="1">
      <c r="A252" s="39"/>
      <c r="B252" s="40"/>
      <c r="C252" s="213" t="s">
        <v>411</v>
      </c>
      <c r="D252" s="213" t="s">
        <v>147</v>
      </c>
      <c r="E252" s="214" t="s">
        <v>520</v>
      </c>
      <c r="F252" s="215" t="s">
        <v>521</v>
      </c>
      <c r="G252" s="216" t="s">
        <v>305</v>
      </c>
      <c r="H252" s="217">
        <v>25</v>
      </c>
      <c r="I252" s="218"/>
      <c r="J252" s="219">
        <f>ROUND(I252*H252,2)</f>
        <v>0</v>
      </c>
      <c r="K252" s="215" t="s">
        <v>151</v>
      </c>
      <c r="L252" s="45"/>
      <c r="M252" s="220" t="s">
        <v>19</v>
      </c>
      <c r="N252" s="221" t="s">
        <v>42</v>
      </c>
      <c r="O252" s="85"/>
      <c r="P252" s="222">
        <f>O252*H252</f>
        <v>0</v>
      </c>
      <c r="Q252" s="222">
        <v>0</v>
      </c>
      <c r="R252" s="222">
        <f>Q252*H252</f>
        <v>0</v>
      </c>
      <c r="S252" s="222">
        <v>0</v>
      </c>
      <c r="T252" s="223">
        <f>S252*H252</f>
        <v>0</v>
      </c>
      <c r="U252" s="39"/>
      <c r="V252" s="39"/>
      <c r="W252" s="39"/>
      <c r="X252" s="39"/>
      <c r="Y252" s="39"/>
      <c r="Z252" s="39"/>
      <c r="AA252" s="39"/>
      <c r="AB252" s="39"/>
      <c r="AC252" s="39"/>
      <c r="AD252" s="39"/>
      <c r="AE252" s="39"/>
      <c r="AR252" s="224" t="s">
        <v>256</v>
      </c>
      <c r="AT252" s="224" t="s">
        <v>147</v>
      </c>
      <c r="AU252" s="224" t="s">
        <v>81</v>
      </c>
      <c r="AY252" s="18" t="s">
        <v>144</v>
      </c>
      <c r="BE252" s="225">
        <f>IF(N252="základní",J252,0)</f>
        <v>0</v>
      </c>
      <c r="BF252" s="225">
        <f>IF(N252="snížená",J252,0)</f>
        <v>0</v>
      </c>
      <c r="BG252" s="225">
        <f>IF(N252="zákl. přenesená",J252,0)</f>
        <v>0</v>
      </c>
      <c r="BH252" s="225">
        <f>IF(N252="sníž. přenesená",J252,0)</f>
        <v>0</v>
      </c>
      <c r="BI252" s="225">
        <f>IF(N252="nulová",J252,0)</f>
        <v>0</v>
      </c>
      <c r="BJ252" s="18" t="s">
        <v>79</v>
      </c>
      <c r="BK252" s="225">
        <f>ROUND(I252*H252,2)</f>
        <v>0</v>
      </c>
      <c r="BL252" s="18" t="s">
        <v>256</v>
      </c>
      <c r="BM252" s="224" t="s">
        <v>1070</v>
      </c>
    </row>
    <row r="253" s="2" customFormat="1">
      <c r="A253" s="39"/>
      <c r="B253" s="40"/>
      <c r="C253" s="41"/>
      <c r="D253" s="226" t="s">
        <v>154</v>
      </c>
      <c r="E253" s="41"/>
      <c r="F253" s="227" t="s">
        <v>523</v>
      </c>
      <c r="G253" s="41"/>
      <c r="H253" s="41"/>
      <c r="I253" s="228"/>
      <c r="J253" s="41"/>
      <c r="K253" s="41"/>
      <c r="L253" s="45"/>
      <c r="M253" s="229"/>
      <c r="N253" s="230"/>
      <c r="O253" s="85"/>
      <c r="P253" s="85"/>
      <c r="Q253" s="85"/>
      <c r="R253" s="85"/>
      <c r="S253" s="85"/>
      <c r="T253" s="86"/>
      <c r="U253" s="39"/>
      <c r="V253" s="39"/>
      <c r="W253" s="39"/>
      <c r="X253" s="39"/>
      <c r="Y253" s="39"/>
      <c r="Z253" s="39"/>
      <c r="AA253" s="39"/>
      <c r="AB253" s="39"/>
      <c r="AC253" s="39"/>
      <c r="AD253" s="39"/>
      <c r="AE253" s="39"/>
      <c r="AT253" s="18" t="s">
        <v>154</v>
      </c>
      <c r="AU253" s="18" t="s">
        <v>81</v>
      </c>
    </row>
    <row r="254" s="2" customFormat="1">
      <c r="A254" s="39"/>
      <c r="B254" s="40"/>
      <c r="C254" s="41"/>
      <c r="D254" s="226" t="s">
        <v>156</v>
      </c>
      <c r="E254" s="41"/>
      <c r="F254" s="231" t="s">
        <v>513</v>
      </c>
      <c r="G254" s="41"/>
      <c r="H254" s="41"/>
      <c r="I254" s="228"/>
      <c r="J254" s="41"/>
      <c r="K254" s="41"/>
      <c r="L254" s="45"/>
      <c r="M254" s="229"/>
      <c r="N254" s="230"/>
      <c r="O254" s="85"/>
      <c r="P254" s="85"/>
      <c r="Q254" s="85"/>
      <c r="R254" s="85"/>
      <c r="S254" s="85"/>
      <c r="T254" s="86"/>
      <c r="U254" s="39"/>
      <c r="V254" s="39"/>
      <c r="W254" s="39"/>
      <c r="X254" s="39"/>
      <c r="Y254" s="39"/>
      <c r="Z254" s="39"/>
      <c r="AA254" s="39"/>
      <c r="AB254" s="39"/>
      <c r="AC254" s="39"/>
      <c r="AD254" s="39"/>
      <c r="AE254" s="39"/>
      <c r="AT254" s="18" t="s">
        <v>156</v>
      </c>
      <c r="AU254" s="18" t="s">
        <v>81</v>
      </c>
    </row>
    <row r="255" s="2" customFormat="1" ht="16.5" customHeight="1">
      <c r="A255" s="39"/>
      <c r="B255" s="40"/>
      <c r="C255" s="243" t="s">
        <v>416</v>
      </c>
      <c r="D255" s="243" t="s">
        <v>190</v>
      </c>
      <c r="E255" s="244" t="s">
        <v>525</v>
      </c>
      <c r="F255" s="245" t="s">
        <v>526</v>
      </c>
      <c r="G255" s="246" t="s">
        <v>505</v>
      </c>
      <c r="H255" s="247">
        <v>15.75</v>
      </c>
      <c r="I255" s="248"/>
      <c r="J255" s="249">
        <f>ROUND(I255*H255,2)</f>
        <v>0</v>
      </c>
      <c r="K255" s="245" t="s">
        <v>151</v>
      </c>
      <c r="L255" s="250"/>
      <c r="M255" s="251" t="s">
        <v>19</v>
      </c>
      <c r="N255" s="252" t="s">
        <v>42</v>
      </c>
      <c r="O255" s="85"/>
      <c r="P255" s="222">
        <f>O255*H255</f>
        <v>0</v>
      </c>
      <c r="Q255" s="222">
        <v>0.001</v>
      </c>
      <c r="R255" s="222">
        <f>Q255*H255</f>
        <v>0.01575</v>
      </c>
      <c r="S255" s="222">
        <v>0</v>
      </c>
      <c r="T255" s="223">
        <f>S255*H255</f>
        <v>0</v>
      </c>
      <c r="U255" s="39"/>
      <c r="V255" s="39"/>
      <c r="W255" s="39"/>
      <c r="X255" s="39"/>
      <c r="Y255" s="39"/>
      <c r="Z255" s="39"/>
      <c r="AA255" s="39"/>
      <c r="AB255" s="39"/>
      <c r="AC255" s="39"/>
      <c r="AD255" s="39"/>
      <c r="AE255" s="39"/>
      <c r="AR255" s="224" t="s">
        <v>351</v>
      </c>
      <c r="AT255" s="224" t="s">
        <v>190</v>
      </c>
      <c r="AU255" s="224" t="s">
        <v>81</v>
      </c>
      <c r="AY255" s="18" t="s">
        <v>144</v>
      </c>
      <c r="BE255" s="225">
        <f>IF(N255="základní",J255,0)</f>
        <v>0</v>
      </c>
      <c r="BF255" s="225">
        <f>IF(N255="snížená",J255,0)</f>
        <v>0</v>
      </c>
      <c r="BG255" s="225">
        <f>IF(N255="zákl. přenesená",J255,0)</f>
        <v>0</v>
      </c>
      <c r="BH255" s="225">
        <f>IF(N255="sníž. přenesená",J255,0)</f>
        <v>0</v>
      </c>
      <c r="BI255" s="225">
        <f>IF(N255="nulová",J255,0)</f>
        <v>0</v>
      </c>
      <c r="BJ255" s="18" t="s">
        <v>79</v>
      </c>
      <c r="BK255" s="225">
        <f>ROUND(I255*H255,2)</f>
        <v>0</v>
      </c>
      <c r="BL255" s="18" t="s">
        <v>256</v>
      </c>
      <c r="BM255" s="224" t="s">
        <v>1071</v>
      </c>
    </row>
    <row r="256" s="2" customFormat="1">
      <c r="A256" s="39"/>
      <c r="B256" s="40"/>
      <c r="C256" s="41"/>
      <c r="D256" s="226" t="s">
        <v>154</v>
      </c>
      <c r="E256" s="41"/>
      <c r="F256" s="227" t="s">
        <v>526</v>
      </c>
      <c r="G256" s="41"/>
      <c r="H256" s="41"/>
      <c r="I256" s="228"/>
      <c r="J256" s="41"/>
      <c r="K256" s="41"/>
      <c r="L256" s="45"/>
      <c r="M256" s="229"/>
      <c r="N256" s="230"/>
      <c r="O256" s="85"/>
      <c r="P256" s="85"/>
      <c r="Q256" s="85"/>
      <c r="R256" s="85"/>
      <c r="S256" s="85"/>
      <c r="T256" s="86"/>
      <c r="U256" s="39"/>
      <c r="V256" s="39"/>
      <c r="W256" s="39"/>
      <c r="X256" s="39"/>
      <c r="Y256" s="39"/>
      <c r="Z256" s="39"/>
      <c r="AA256" s="39"/>
      <c r="AB256" s="39"/>
      <c r="AC256" s="39"/>
      <c r="AD256" s="39"/>
      <c r="AE256" s="39"/>
      <c r="AT256" s="18" t="s">
        <v>154</v>
      </c>
      <c r="AU256" s="18" t="s">
        <v>81</v>
      </c>
    </row>
    <row r="257" s="13" customFormat="1">
      <c r="A257" s="13"/>
      <c r="B257" s="232"/>
      <c r="C257" s="233"/>
      <c r="D257" s="226" t="s">
        <v>158</v>
      </c>
      <c r="E257" s="233"/>
      <c r="F257" s="235" t="s">
        <v>528</v>
      </c>
      <c r="G257" s="233"/>
      <c r="H257" s="236">
        <v>15.75</v>
      </c>
      <c r="I257" s="237"/>
      <c r="J257" s="233"/>
      <c r="K257" s="233"/>
      <c r="L257" s="238"/>
      <c r="M257" s="239"/>
      <c r="N257" s="240"/>
      <c r="O257" s="240"/>
      <c r="P257" s="240"/>
      <c r="Q257" s="240"/>
      <c r="R257" s="240"/>
      <c r="S257" s="240"/>
      <c r="T257" s="241"/>
      <c r="U257" s="13"/>
      <c r="V257" s="13"/>
      <c r="W257" s="13"/>
      <c r="X257" s="13"/>
      <c r="Y257" s="13"/>
      <c r="Z257" s="13"/>
      <c r="AA257" s="13"/>
      <c r="AB257" s="13"/>
      <c r="AC257" s="13"/>
      <c r="AD257" s="13"/>
      <c r="AE257" s="13"/>
      <c r="AT257" s="242" t="s">
        <v>158</v>
      </c>
      <c r="AU257" s="242" t="s">
        <v>81</v>
      </c>
      <c r="AV257" s="13" t="s">
        <v>81</v>
      </c>
      <c r="AW257" s="13" t="s">
        <v>4</v>
      </c>
      <c r="AX257" s="13" t="s">
        <v>79</v>
      </c>
      <c r="AY257" s="242" t="s">
        <v>144</v>
      </c>
    </row>
    <row r="258" s="2" customFormat="1">
      <c r="A258" s="39"/>
      <c r="B258" s="40"/>
      <c r="C258" s="213" t="s">
        <v>424</v>
      </c>
      <c r="D258" s="213" t="s">
        <v>147</v>
      </c>
      <c r="E258" s="214" t="s">
        <v>530</v>
      </c>
      <c r="F258" s="215" t="s">
        <v>531</v>
      </c>
      <c r="G258" s="216" t="s">
        <v>193</v>
      </c>
      <c r="H258" s="217">
        <v>5</v>
      </c>
      <c r="I258" s="218"/>
      <c r="J258" s="219">
        <f>ROUND(I258*H258,2)</f>
        <v>0</v>
      </c>
      <c r="K258" s="215" t="s">
        <v>151</v>
      </c>
      <c r="L258" s="45"/>
      <c r="M258" s="220" t="s">
        <v>19</v>
      </c>
      <c r="N258" s="221" t="s">
        <v>42</v>
      </c>
      <c r="O258" s="85"/>
      <c r="P258" s="222">
        <f>O258*H258</f>
        <v>0</v>
      </c>
      <c r="Q258" s="222">
        <v>0</v>
      </c>
      <c r="R258" s="222">
        <f>Q258*H258</f>
        <v>0</v>
      </c>
      <c r="S258" s="222">
        <v>0</v>
      </c>
      <c r="T258" s="223">
        <f>S258*H258</f>
        <v>0</v>
      </c>
      <c r="U258" s="39"/>
      <c r="V258" s="39"/>
      <c r="W258" s="39"/>
      <c r="X258" s="39"/>
      <c r="Y258" s="39"/>
      <c r="Z258" s="39"/>
      <c r="AA258" s="39"/>
      <c r="AB258" s="39"/>
      <c r="AC258" s="39"/>
      <c r="AD258" s="39"/>
      <c r="AE258" s="39"/>
      <c r="AR258" s="224" t="s">
        <v>256</v>
      </c>
      <c r="AT258" s="224" t="s">
        <v>147</v>
      </c>
      <c r="AU258" s="224" t="s">
        <v>81</v>
      </c>
      <c r="AY258" s="18" t="s">
        <v>144</v>
      </c>
      <c r="BE258" s="225">
        <f>IF(N258="základní",J258,0)</f>
        <v>0</v>
      </c>
      <c r="BF258" s="225">
        <f>IF(N258="snížená",J258,0)</f>
        <v>0</v>
      </c>
      <c r="BG258" s="225">
        <f>IF(N258="zákl. přenesená",J258,0)</f>
        <v>0</v>
      </c>
      <c r="BH258" s="225">
        <f>IF(N258="sníž. přenesená",J258,0)</f>
        <v>0</v>
      </c>
      <c r="BI258" s="225">
        <f>IF(N258="nulová",J258,0)</f>
        <v>0</v>
      </c>
      <c r="BJ258" s="18" t="s">
        <v>79</v>
      </c>
      <c r="BK258" s="225">
        <f>ROUND(I258*H258,2)</f>
        <v>0</v>
      </c>
      <c r="BL258" s="18" t="s">
        <v>256</v>
      </c>
      <c r="BM258" s="224" t="s">
        <v>1072</v>
      </c>
    </row>
    <row r="259" s="2" customFormat="1">
      <c r="A259" s="39"/>
      <c r="B259" s="40"/>
      <c r="C259" s="41"/>
      <c r="D259" s="226" t="s">
        <v>154</v>
      </c>
      <c r="E259" s="41"/>
      <c r="F259" s="227" t="s">
        <v>533</v>
      </c>
      <c r="G259" s="41"/>
      <c r="H259" s="41"/>
      <c r="I259" s="228"/>
      <c r="J259" s="41"/>
      <c r="K259" s="41"/>
      <c r="L259" s="45"/>
      <c r="M259" s="229"/>
      <c r="N259" s="230"/>
      <c r="O259" s="85"/>
      <c r="P259" s="85"/>
      <c r="Q259" s="85"/>
      <c r="R259" s="85"/>
      <c r="S259" s="85"/>
      <c r="T259" s="86"/>
      <c r="U259" s="39"/>
      <c r="V259" s="39"/>
      <c r="W259" s="39"/>
      <c r="X259" s="39"/>
      <c r="Y259" s="39"/>
      <c r="Z259" s="39"/>
      <c r="AA259" s="39"/>
      <c r="AB259" s="39"/>
      <c r="AC259" s="39"/>
      <c r="AD259" s="39"/>
      <c r="AE259" s="39"/>
      <c r="AT259" s="18" t="s">
        <v>154</v>
      </c>
      <c r="AU259" s="18" t="s">
        <v>81</v>
      </c>
    </row>
    <row r="260" s="2" customFormat="1">
      <c r="A260" s="39"/>
      <c r="B260" s="40"/>
      <c r="C260" s="41"/>
      <c r="D260" s="226" t="s">
        <v>156</v>
      </c>
      <c r="E260" s="41"/>
      <c r="F260" s="231" t="s">
        <v>513</v>
      </c>
      <c r="G260" s="41"/>
      <c r="H260" s="41"/>
      <c r="I260" s="228"/>
      <c r="J260" s="41"/>
      <c r="K260" s="41"/>
      <c r="L260" s="45"/>
      <c r="M260" s="229"/>
      <c r="N260" s="230"/>
      <c r="O260" s="85"/>
      <c r="P260" s="85"/>
      <c r="Q260" s="85"/>
      <c r="R260" s="85"/>
      <c r="S260" s="85"/>
      <c r="T260" s="86"/>
      <c r="U260" s="39"/>
      <c r="V260" s="39"/>
      <c r="W260" s="39"/>
      <c r="X260" s="39"/>
      <c r="Y260" s="39"/>
      <c r="Z260" s="39"/>
      <c r="AA260" s="39"/>
      <c r="AB260" s="39"/>
      <c r="AC260" s="39"/>
      <c r="AD260" s="39"/>
      <c r="AE260" s="39"/>
      <c r="AT260" s="18" t="s">
        <v>156</v>
      </c>
      <c r="AU260" s="18" t="s">
        <v>81</v>
      </c>
    </row>
    <row r="261" s="2" customFormat="1" ht="21.75" customHeight="1">
      <c r="A261" s="39"/>
      <c r="B261" s="40"/>
      <c r="C261" s="243" t="s">
        <v>430</v>
      </c>
      <c r="D261" s="243" t="s">
        <v>190</v>
      </c>
      <c r="E261" s="244" t="s">
        <v>535</v>
      </c>
      <c r="F261" s="245" t="s">
        <v>536</v>
      </c>
      <c r="G261" s="246" t="s">
        <v>193</v>
      </c>
      <c r="H261" s="247">
        <v>5</v>
      </c>
      <c r="I261" s="248"/>
      <c r="J261" s="249">
        <f>ROUND(I261*H261,2)</f>
        <v>0</v>
      </c>
      <c r="K261" s="245" t="s">
        <v>151</v>
      </c>
      <c r="L261" s="250"/>
      <c r="M261" s="251" t="s">
        <v>19</v>
      </c>
      <c r="N261" s="252" t="s">
        <v>42</v>
      </c>
      <c r="O261" s="85"/>
      <c r="P261" s="222">
        <f>O261*H261</f>
        <v>0</v>
      </c>
      <c r="Q261" s="222">
        <v>0.0041999999999999997</v>
      </c>
      <c r="R261" s="222">
        <f>Q261*H261</f>
        <v>0.020999999999999998</v>
      </c>
      <c r="S261" s="222">
        <v>0</v>
      </c>
      <c r="T261" s="223">
        <f>S261*H261</f>
        <v>0</v>
      </c>
      <c r="U261" s="39"/>
      <c r="V261" s="39"/>
      <c r="W261" s="39"/>
      <c r="X261" s="39"/>
      <c r="Y261" s="39"/>
      <c r="Z261" s="39"/>
      <c r="AA261" s="39"/>
      <c r="AB261" s="39"/>
      <c r="AC261" s="39"/>
      <c r="AD261" s="39"/>
      <c r="AE261" s="39"/>
      <c r="AR261" s="224" t="s">
        <v>351</v>
      </c>
      <c r="AT261" s="224" t="s">
        <v>190</v>
      </c>
      <c r="AU261" s="224" t="s">
        <v>81</v>
      </c>
      <c r="AY261" s="18" t="s">
        <v>144</v>
      </c>
      <c r="BE261" s="225">
        <f>IF(N261="základní",J261,0)</f>
        <v>0</v>
      </c>
      <c r="BF261" s="225">
        <f>IF(N261="snížená",J261,0)</f>
        <v>0</v>
      </c>
      <c r="BG261" s="225">
        <f>IF(N261="zákl. přenesená",J261,0)</f>
        <v>0</v>
      </c>
      <c r="BH261" s="225">
        <f>IF(N261="sníž. přenesená",J261,0)</f>
        <v>0</v>
      </c>
      <c r="BI261" s="225">
        <f>IF(N261="nulová",J261,0)</f>
        <v>0</v>
      </c>
      <c r="BJ261" s="18" t="s">
        <v>79</v>
      </c>
      <c r="BK261" s="225">
        <f>ROUND(I261*H261,2)</f>
        <v>0</v>
      </c>
      <c r="BL261" s="18" t="s">
        <v>256</v>
      </c>
      <c r="BM261" s="224" t="s">
        <v>1073</v>
      </c>
    </row>
    <row r="262" s="2" customFormat="1">
      <c r="A262" s="39"/>
      <c r="B262" s="40"/>
      <c r="C262" s="41"/>
      <c r="D262" s="226" t="s">
        <v>154</v>
      </c>
      <c r="E262" s="41"/>
      <c r="F262" s="227" t="s">
        <v>536</v>
      </c>
      <c r="G262" s="41"/>
      <c r="H262" s="41"/>
      <c r="I262" s="228"/>
      <c r="J262" s="41"/>
      <c r="K262" s="41"/>
      <c r="L262" s="45"/>
      <c r="M262" s="229"/>
      <c r="N262" s="230"/>
      <c r="O262" s="85"/>
      <c r="P262" s="85"/>
      <c r="Q262" s="85"/>
      <c r="R262" s="85"/>
      <c r="S262" s="85"/>
      <c r="T262" s="86"/>
      <c r="U262" s="39"/>
      <c r="V262" s="39"/>
      <c r="W262" s="39"/>
      <c r="X262" s="39"/>
      <c r="Y262" s="39"/>
      <c r="Z262" s="39"/>
      <c r="AA262" s="39"/>
      <c r="AB262" s="39"/>
      <c r="AC262" s="39"/>
      <c r="AD262" s="39"/>
      <c r="AE262" s="39"/>
      <c r="AT262" s="18" t="s">
        <v>154</v>
      </c>
      <c r="AU262" s="18" t="s">
        <v>81</v>
      </c>
    </row>
    <row r="263" s="2" customFormat="1" ht="16.5" customHeight="1">
      <c r="A263" s="39"/>
      <c r="B263" s="40"/>
      <c r="C263" s="243" t="s">
        <v>436</v>
      </c>
      <c r="D263" s="243" t="s">
        <v>190</v>
      </c>
      <c r="E263" s="244" t="s">
        <v>539</v>
      </c>
      <c r="F263" s="245" t="s">
        <v>540</v>
      </c>
      <c r="G263" s="246" t="s">
        <v>193</v>
      </c>
      <c r="H263" s="247">
        <v>10</v>
      </c>
      <c r="I263" s="248"/>
      <c r="J263" s="249">
        <f>ROUND(I263*H263,2)</f>
        <v>0</v>
      </c>
      <c r="K263" s="245" t="s">
        <v>151</v>
      </c>
      <c r="L263" s="250"/>
      <c r="M263" s="251" t="s">
        <v>19</v>
      </c>
      <c r="N263" s="252" t="s">
        <v>42</v>
      </c>
      <c r="O263" s="85"/>
      <c r="P263" s="222">
        <f>O263*H263</f>
        <v>0</v>
      </c>
      <c r="Q263" s="222">
        <v>0.00032000000000000003</v>
      </c>
      <c r="R263" s="222">
        <f>Q263*H263</f>
        <v>0.0032000000000000002</v>
      </c>
      <c r="S263" s="222">
        <v>0</v>
      </c>
      <c r="T263" s="223">
        <f>S263*H263</f>
        <v>0</v>
      </c>
      <c r="U263" s="39"/>
      <c r="V263" s="39"/>
      <c r="W263" s="39"/>
      <c r="X263" s="39"/>
      <c r="Y263" s="39"/>
      <c r="Z263" s="39"/>
      <c r="AA263" s="39"/>
      <c r="AB263" s="39"/>
      <c r="AC263" s="39"/>
      <c r="AD263" s="39"/>
      <c r="AE263" s="39"/>
      <c r="AR263" s="224" t="s">
        <v>541</v>
      </c>
      <c r="AT263" s="224" t="s">
        <v>190</v>
      </c>
      <c r="AU263" s="224" t="s">
        <v>81</v>
      </c>
      <c r="AY263" s="18" t="s">
        <v>144</v>
      </c>
      <c r="BE263" s="225">
        <f>IF(N263="základní",J263,0)</f>
        <v>0</v>
      </c>
      <c r="BF263" s="225">
        <f>IF(N263="snížená",J263,0)</f>
        <v>0</v>
      </c>
      <c r="BG263" s="225">
        <f>IF(N263="zákl. přenesená",J263,0)</f>
        <v>0</v>
      </c>
      <c r="BH263" s="225">
        <f>IF(N263="sníž. přenesená",J263,0)</f>
        <v>0</v>
      </c>
      <c r="BI263" s="225">
        <f>IF(N263="nulová",J263,0)</f>
        <v>0</v>
      </c>
      <c r="BJ263" s="18" t="s">
        <v>79</v>
      </c>
      <c r="BK263" s="225">
        <f>ROUND(I263*H263,2)</f>
        <v>0</v>
      </c>
      <c r="BL263" s="18" t="s">
        <v>542</v>
      </c>
      <c r="BM263" s="224" t="s">
        <v>1074</v>
      </c>
    </row>
    <row r="264" s="2" customFormat="1">
      <c r="A264" s="39"/>
      <c r="B264" s="40"/>
      <c r="C264" s="41"/>
      <c r="D264" s="226" t="s">
        <v>154</v>
      </c>
      <c r="E264" s="41"/>
      <c r="F264" s="227" t="s">
        <v>540</v>
      </c>
      <c r="G264" s="41"/>
      <c r="H264" s="41"/>
      <c r="I264" s="228"/>
      <c r="J264" s="41"/>
      <c r="K264" s="41"/>
      <c r="L264" s="45"/>
      <c r="M264" s="229"/>
      <c r="N264" s="230"/>
      <c r="O264" s="85"/>
      <c r="P264" s="85"/>
      <c r="Q264" s="85"/>
      <c r="R264" s="85"/>
      <c r="S264" s="85"/>
      <c r="T264" s="86"/>
      <c r="U264" s="39"/>
      <c r="V264" s="39"/>
      <c r="W264" s="39"/>
      <c r="X264" s="39"/>
      <c r="Y264" s="39"/>
      <c r="Z264" s="39"/>
      <c r="AA264" s="39"/>
      <c r="AB264" s="39"/>
      <c r="AC264" s="39"/>
      <c r="AD264" s="39"/>
      <c r="AE264" s="39"/>
      <c r="AT264" s="18" t="s">
        <v>154</v>
      </c>
      <c r="AU264" s="18" t="s">
        <v>81</v>
      </c>
    </row>
    <row r="265" s="2" customFormat="1">
      <c r="A265" s="39"/>
      <c r="B265" s="40"/>
      <c r="C265" s="213" t="s">
        <v>441</v>
      </c>
      <c r="D265" s="213" t="s">
        <v>147</v>
      </c>
      <c r="E265" s="214" t="s">
        <v>544</v>
      </c>
      <c r="F265" s="215" t="s">
        <v>545</v>
      </c>
      <c r="G265" s="216" t="s">
        <v>193</v>
      </c>
      <c r="H265" s="217">
        <v>156</v>
      </c>
      <c r="I265" s="218"/>
      <c r="J265" s="219">
        <f>ROUND(I265*H265,2)</f>
        <v>0</v>
      </c>
      <c r="K265" s="215" t="s">
        <v>151</v>
      </c>
      <c r="L265" s="45"/>
      <c r="M265" s="220" t="s">
        <v>19</v>
      </c>
      <c r="N265" s="221" t="s">
        <v>42</v>
      </c>
      <c r="O265" s="85"/>
      <c r="P265" s="222">
        <f>O265*H265</f>
        <v>0</v>
      </c>
      <c r="Q265" s="222">
        <v>0</v>
      </c>
      <c r="R265" s="222">
        <f>Q265*H265</f>
        <v>0</v>
      </c>
      <c r="S265" s="222">
        <v>0</v>
      </c>
      <c r="T265" s="223">
        <f>S265*H265</f>
        <v>0</v>
      </c>
      <c r="U265" s="39"/>
      <c r="V265" s="39"/>
      <c r="W265" s="39"/>
      <c r="X265" s="39"/>
      <c r="Y265" s="39"/>
      <c r="Z265" s="39"/>
      <c r="AA265" s="39"/>
      <c r="AB265" s="39"/>
      <c r="AC265" s="39"/>
      <c r="AD265" s="39"/>
      <c r="AE265" s="39"/>
      <c r="AR265" s="224" t="s">
        <v>256</v>
      </c>
      <c r="AT265" s="224" t="s">
        <v>147</v>
      </c>
      <c r="AU265" s="224" t="s">
        <v>81</v>
      </c>
      <c r="AY265" s="18" t="s">
        <v>144</v>
      </c>
      <c r="BE265" s="225">
        <f>IF(N265="základní",J265,0)</f>
        <v>0</v>
      </c>
      <c r="BF265" s="225">
        <f>IF(N265="snížená",J265,0)</f>
        <v>0</v>
      </c>
      <c r="BG265" s="225">
        <f>IF(N265="zákl. přenesená",J265,0)</f>
        <v>0</v>
      </c>
      <c r="BH265" s="225">
        <f>IF(N265="sníž. přenesená",J265,0)</f>
        <v>0</v>
      </c>
      <c r="BI265" s="225">
        <f>IF(N265="nulová",J265,0)</f>
        <v>0</v>
      </c>
      <c r="BJ265" s="18" t="s">
        <v>79</v>
      </c>
      <c r="BK265" s="225">
        <f>ROUND(I265*H265,2)</f>
        <v>0</v>
      </c>
      <c r="BL265" s="18" t="s">
        <v>256</v>
      </c>
      <c r="BM265" s="224" t="s">
        <v>1075</v>
      </c>
    </row>
    <row r="266" s="2" customFormat="1">
      <c r="A266" s="39"/>
      <c r="B266" s="40"/>
      <c r="C266" s="41"/>
      <c r="D266" s="226" t="s">
        <v>154</v>
      </c>
      <c r="E266" s="41"/>
      <c r="F266" s="227" t="s">
        <v>547</v>
      </c>
      <c r="G266" s="41"/>
      <c r="H266" s="41"/>
      <c r="I266" s="228"/>
      <c r="J266" s="41"/>
      <c r="K266" s="41"/>
      <c r="L266" s="45"/>
      <c r="M266" s="229"/>
      <c r="N266" s="230"/>
      <c r="O266" s="85"/>
      <c r="P266" s="85"/>
      <c r="Q266" s="85"/>
      <c r="R266" s="85"/>
      <c r="S266" s="85"/>
      <c r="T266" s="86"/>
      <c r="U266" s="39"/>
      <c r="V266" s="39"/>
      <c r="W266" s="39"/>
      <c r="X266" s="39"/>
      <c r="Y266" s="39"/>
      <c r="Z266" s="39"/>
      <c r="AA266" s="39"/>
      <c r="AB266" s="39"/>
      <c r="AC266" s="39"/>
      <c r="AD266" s="39"/>
      <c r="AE266" s="39"/>
      <c r="AT266" s="18" t="s">
        <v>154</v>
      </c>
      <c r="AU266" s="18" t="s">
        <v>81</v>
      </c>
    </row>
    <row r="267" s="2" customFormat="1">
      <c r="A267" s="39"/>
      <c r="B267" s="40"/>
      <c r="C267" s="41"/>
      <c r="D267" s="226" t="s">
        <v>156</v>
      </c>
      <c r="E267" s="41"/>
      <c r="F267" s="231" t="s">
        <v>513</v>
      </c>
      <c r="G267" s="41"/>
      <c r="H267" s="41"/>
      <c r="I267" s="228"/>
      <c r="J267" s="41"/>
      <c r="K267" s="41"/>
      <c r="L267" s="45"/>
      <c r="M267" s="229"/>
      <c r="N267" s="230"/>
      <c r="O267" s="85"/>
      <c r="P267" s="85"/>
      <c r="Q267" s="85"/>
      <c r="R267" s="85"/>
      <c r="S267" s="85"/>
      <c r="T267" s="86"/>
      <c r="U267" s="39"/>
      <c r="V267" s="39"/>
      <c r="W267" s="39"/>
      <c r="X267" s="39"/>
      <c r="Y267" s="39"/>
      <c r="Z267" s="39"/>
      <c r="AA267" s="39"/>
      <c r="AB267" s="39"/>
      <c r="AC267" s="39"/>
      <c r="AD267" s="39"/>
      <c r="AE267" s="39"/>
      <c r="AT267" s="18" t="s">
        <v>156</v>
      </c>
      <c r="AU267" s="18" t="s">
        <v>81</v>
      </c>
    </row>
    <row r="268" s="2" customFormat="1">
      <c r="A268" s="39"/>
      <c r="B268" s="40"/>
      <c r="C268" s="243" t="s">
        <v>447</v>
      </c>
      <c r="D268" s="243" t="s">
        <v>190</v>
      </c>
      <c r="E268" s="244" t="s">
        <v>553</v>
      </c>
      <c r="F268" s="245" t="s">
        <v>554</v>
      </c>
      <c r="G268" s="246" t="s">
        <v>193</v>
      </c>
      <c r="H268" s="247">
        <v>50</v>
      </c>
      <c r="I268" s="248"/>
      <c r="J268" s="249">
        <f>ROUND(I268*H268,2)</f>
        <v>0</v>
      </c>
      <c r="K268" s="245" t="s">
        <v>151</v>
      </c>
      <c r="L268" s="250"/>
      <c r="M268" s="251" t="s">
        <v>19</v>
      </c>
      <c r="N268" s="252" t="s">
        <v>42</v>
      </c>
      <c r="O268" s="85"/>
      <c r="P268" s="222">
        <f>O268*H268</f>
        <v>0</v>
      </c>
      <c r="Q268" s="222">
        <v>0.00025000000000000001</v>
      </c>
      <c r="R268" s="222">
        <f>Q268*H268</f>
        <v>0.012500000000000001</v>
      </c>
      <c r="S268" s="222">
        <v>0</v>
      </c>
      <c r="T268" s="223">
        <f>S268*H268</f>
        <v>0</v>
      </c>
      <c r="U268" s="39"/>
      <c r="V268" s="39"/>
      <c r="W268" s="39"/>
      <c r="X268" s="39"/>
      <c r="Y268" s="39"/>
      <c r="Z268" s="39"/>
      <c r="AA268" s="39"/>
      <c r="AB268" s="39"/>
      <c r="AC268" s="39"/>
      <c r="AD268" s="39"/>
      <c r="AE268" s="39"/>
      <c r="AR268" s="224" t="s">
        <v>541</v>
      </c>
      <c r="AT268" s="224" t="s">
        <v>190</v>
      </c>
      <c r="AU268" s="224" t="s">
        <v>81</v>
      </c>
      <c r="AY268" s="18" t="s">
        <v>144</v>
      </c>
      <c r="BE268" s="225">
        <f>IF(N268="základní",J268,0)</f>
        <v>0</v>
      </c>
      <c r="BF268" s="225">
        <f>IF(N268="snížená",J268,0)</f>
        <v>0</v>
      </c>
      <c r="BG268" s="225">
        <f>IF(N268="zákl. přenesená",J268,0)</f>
        <v>0</v>
      </c>
      <c r="BH268" s="225">
        <f>IF(N268="sníž. přenesená",J268,0)</f>
        <v>0</v>
      </c>
      <c r="BI268" s="225">
        <f>IF(N268="nulová",J268,0)</f>
        <v>0</v>
      </c>
      <c r="BJ268" s="18" t="s">
        <v>79</v>
      </c>
      <c r="BK268" s="225">
        <f>ROUND(I268*H268,2)</f>
        <v>0</v>
      </c>
      <c r="BL268" s="18" t="s">
        <v>542</v>
      </c>
      <c r="BM268" s="224" t="s">
        <v>1076</v>
      </c>
    </row>
    <row r="269" s="2" customFormat="1">
      <c r="A269" s="39"/>
      <c r="B269" s="40"/>
      <c r="C269" s="41"/>
      <c r="D269" s="226" t="s">
        <v>154</v>
      </c>
      <c r="E269" s="41"/>
      <c r="F269" s="227" t="s">
        <v>554</v>
      </c>
      <c r="G269" s="41"/>
      <c r="H269" s="41"/>
      <c r="I269" s="228"/>
      <c r="J269" s="41"/>
      <c r="K269" s="41"/>
      <c r="L269" s="45"/>
      <c r="M269" s="229"/>
      <c r="N269" s="230"/>
      <c r="O269" s="85"/>
      <c r="P269" s="85"/>
      <c r="Q269" s="85"/>
      <c r="R269" s="85"/>
      <c r="S269" s="85"/>
      <c r="T269" s="86"/>
      <c r="U269" s="39"/>
      <c r="V269" s="39"/>
      <c r="W269" s="39"/>
      <c r="X269" s="39"/>
      <c r="Y269" s="39"/>
      <c r="Z269" s="39"/>
      <c r="AA269" s="39"/>
      <c r="AB269" s="39"/>
      <c r="AC269" s="39"/>
      <c r="AD269" s="39"/>
      <c r="AE269" s="39"/>
      <c r="AT269" s="18" t="s">
        <v>154</v>
      </c>
      <c r="AU269" s="18" t="s">
        <v>81</v>
      </c>
    </row>
    <row r="270" s="2" customFormat="1" ht="16.5" customHeight="1">
      <c r="A270" s="39"/>
      <c r="B270" s="40"/>
      <c r="C270" s="243" t="s">
        <v>451</v>
      </c>
      <c r="D270" s="243" t="s">
        <v>190</v>
      </c>
      <c r="E270" s="244" t="s">
        <v>557</v>
      </c>
      <c r="F270" s="245" t="s">
        <v>558</v>
      </c>
      <c r="G270" s="246" t="s">
        <v>193</v>
      </c>
      <c r="H270" s="247">
        <v>60</v>
      </c>
      <c r="I270" s="248"/>
      <c r="J270" s="249">
        <f>ROUND(I270*H270,2)</f>
        <v>0</v>
      </c>
      <c r="K270" s="245" t="s">
        <v>151</v>
      </c>
      <c r="L270" s="250"/>
      <c r="M270" s="251" t="s">
        <v>19</v>
      </c>
      <c r="N270" s="252" t="s">
        <v>42</v>
      </c>
      <c r="O270" s="85"/>
      <c r="P270" s="222">
        <f>O270*H270</f>
        <v>0</v>
      </c>
      <c r="Q270" s="222">
        <v>0.00013999999999999999</v>
      </c>
      <c r="R270" s="222">
        <f>Q270*H270</f>
        <v>0.0083999999999999995</v>
      </c>
      <c r="S270" s="222">
        <v>0</v>
      </c>
      <c r="T270" s="223">
        <f>S270*H270</f>
        <v>0</v>
      </c>
      <c r="U270" s="39"/>
      <c r="V270" s="39"/>
      <c r="W270" s="39"/>
      <c r="X270" s="39"/>
      <c r="Y270" s="39"/>
      <c r="Z270" s="39"/>
      <c r="AA270" s="39"/>
      <c r="AB270" s="39"/>
      <c r="AC270" s="39"/>
      <c r="AD270" s="39"/>
      <c r="AE270" s="39"/>
      <c r="AR270" s="224" t="s">
        <v>541</v>
      </c>
      <c r="AT270" s="224" t="s">
        <v>190</v>
      </c>
      <c r="AU270" s="224" t="s">
        <v>81</v>
      </c>
      <c r="AY270" s="18" t="s">
        <v>144</v>
      </c>
      <c r="BE270" s="225">
        <f>IF(N270="základní",J270,0)</f>
        <v>0</v>
      </c>
      <c r="BF270" s="225">
        <f>IF(N270="snížená",J270,0)</f>
        <v>0</v>
      </c>
      <c r="BG270" s="225">
        <f>IF(N270="zákl. přenesená",J270,0)</f>
        <v>0</v>
      </c>
      <c r="BH270" s="225">
        <f>IF(N270="sníž. přenesená",J270,0)</f>
        <v>0</v>
      </c>
      <c r="BI270" s="225">
        <f>IF(N270="nulová",J270,0)</f>
        <v>0</v>
      </c>
      <c r="BJ270" s="18" t="s">
        <v>79</v>
      </c>
      <c r="BK270" s="225">
        <f>ROUND(I270*H270,2)</f>
        <v>0</v>
      </c>
      <c r="BL270" s="18" t="s">
        <v>542</v>
      </c>
      <c r="BM270" s="224" t="s">
        <v>1077</v>
      </c>
    </row>
    <row r="271" s="2" customFormat="1">
      <c r="A271" s="39"/>
      <c r="B271" s="40"/>
      <c r="C271" s="41"/>
      <c r="D271" s="226" t="s">
        <v>154</v>
      </c>
      <c r="E271" s="41"/>
      <c r="F271" s="227" t="s">
        <v>558</v>
      </c>
      <c r="G271" s="41"/>
      <c r="H271" s="41"/>
      <c r="I271" s="228"/>
      <c r="J271" s="41"/>
      <c r="K271" s="41"/>
      <c r="L271" s="45"/>
      <c r="M271" s="229"/>
      <c r="N271" s="230"/>
      <c r="O271" s="85"/>
      <c r="P271" s="85"/>
      <c r="Q271" s="85"/>
      <c r="R271" s="85"/>
      <c r="S271" s="85"/>
      <c r="T271" s="86"/>
      <c r="U271" s="39"/>
      <c r="V271" s="39"/>
      <c r="W271" s="39"/>
      <c r="X271" s="39"/>
      <c r="Y271" s="39"/>
      <c r="Z271" s="39"/>
      <c r="AA271" s="39"/>
      <c r="AB271" s="39"/>
      <c r="AC271" s="39"/>
      <c r="AD271" s="39"/>
      <c r="AE271" s="39"/>
      <c r="AT271" s="18" t="s">
        <v>154</v>
      </c>
      <c r="AU271" s="18" t="s">
        <v>81</v>
      </c>
    </row>
    <row r="272" s="2" customFormat="1" ht="16.5" customHeight="1">
      <c r="A272" s="39"/>
      <c r="B272" s="40"/>
      <c r="C272" s="243" t="s">
        <v>459</v>
      </c>
      <c r="D272" s="243" t="s">
        <v>190</v>
      </c>
      <c r="E272" s="244" t="s">
        <v>561</v>
      </c>
      <c r="F272" s="245" t="s">
        <v>562</v>
      </c>
      <c r="G272" s="246" t="s">
        <v>193</v>
      </c>
      <c r="H272" s="247">
        <v>5</v>
      </c>
      <c r="I272" s="248"/>
      <c r="J272" s="249">
        <f>ROUND(I272*H272,2)</f>
        <v>0</v>
      </c>
      <c r="K272" s="245" t="s">
        <v>151</v>
      </c>
      <c r="L272" s="250"/>
      <c r="M272" s="251" t="s">
        <v>19</v>
      </c>
      <c r="N272" s="252" t="s">
        <v>42</v>
      </c>
      <c r="O272" s="85"/>
      <c r="P272" s="222">
        <f>O272*H272</f>
        <v>0</v>
      </c>
      <c r="Q272" s="222">
        <v>0.00020000000000000001</v>
      </c>
      <c r="R272" s="222">
        <f>Q272*H272</f>
        <v>0.001</v>
      </c>
      <c r="S272" s="222">
        <v>0</v>
      </c>
      <c r="T272" s="223">
        <f>S272*H272</f>
        <v>0</v>
      </c>
      <c r="U272" s="39"/>
      <c r="V272" s="39"/>
      <c r="W272" s="39"/>
      <c r="X272" s="39"/>
      <c r="Y272" s="39"/>
      <c r="Z272" s="39"/>
      <c r="AA272" s="39"/>
      <c r="AB272" s="39"/>
      <c r="AC272" s="39"/>
      <c r="AD272" s="39"/>
      <c r="AE272" s="39"/>
      <c r="AR272" s="224" t="s">
        <v>541</v>
      </c>
      <c r="AT272" s="224" t="s">
        <v>190</v>
      </c>
      <c r="AU272" s="224" t="s">
        <v>81</v>
      </c>
      <c r="AY272" s="18" t="s">
        <v>144</v>
      </c>
      <c r="BE272" s="225">
        <f>IF(N272="základní",J272,0)</f>
        <v>0</v>
      </c>
      <c r="BF272" s="225">
        <f>IF(N272="snížená",J272,0)</f>
        <v>0</v>
      </c>
      <c r="BG272" s="225">
        <f>IF(N272="zákl. přenesená",J272,0)</f>
        <v>0</v>
      </c>
      <c r="BH272" s="225">
        <f>IF(N272="sníž. přenesená",J272,0)</f>
        <v>0</v>
      </c>
      <c r="BI272" s="225">
        <f>IF(N272="nulová",J272,0)</f>
        <v>0</v>
      </c>
      <c r="BJ272" s="18" t="s">
        <v>79</v>
      </c>
      <c r="BK272" s="225">
        <f>ROUND(I272*H272,2)</f>
        <v>0</v>
      </c>
      <c r="BL272" s="18" t="s">
        <v>542</v>
      </c>
      <c r="BM272" s="224" t="s">
        <v>1078</v>
      </c>
    </row>
    <row r="273" s="2" customFormat="1">
      <c r="A273" s="39"/>
      <c r="B273" s="40"/>
      <c r="C273" s="41"/>
      <c r="D273" s="226" t="s">
        <v>154</v>
      </c>
      <c r="E273" s="41"/>
      <c r="F273" s="227" t="s">
        <v>562</v>
      </c>
      <c r="G273" s="41"/>
      <c r="H273" s="41"/>
      <c r="I273" s="228"/>
      <c r="J273" s="41"/>
      <c r="K273" s="41"/>
      <c r="L273" s="45"/>
      <c r="M273" s="229"/>
      <c r="N273" s="230"/>
      <c r="O273" s="85"/>
      <c r="P273" s="85"/>
      <c r="Q273" s="85"/>
      <c r="R273" s="85"/>
      <c r="S273" s="85"/>
      <c r="T273" s="86"/>
      <c r="U273" s="39"/>
      <c r="V273" s="39"/>
      <c r="W273" s="39"/>
      <c r="X273" s="39"/>
      <c r="Y273" s="39"/>
      <c r="Z273" s="39"/>
      <c r="AA273" s="39"/>
      <c r="AB273" s="39"/>
      <c r="AC273" s="39"/>
      <c r="AD273" s="39"/>
      <c r="AE273" s="39"/>
      <c r="AT273" s="18" t="s">
        <v>154</v>
      </c>
      <c r="AU273" s="18" t="s">
        <v>81</v>
      </c>
    </row>
    <row r="274" s="2" customFormat="1" ht="16.5" customHeight="1">
      <c r="A274" s="39"/>
      <c r="B274" s="40"/>
      <c r="C274" s="243" t="s">
        <v>466</v>
      </c>
      <c r="D274" s="243" t="s">
        <v>190</v>
      </c>
      <c r="E274" s="244" t="s">
        <v>565</v>
      </c>
      <c r="F274" s="245" t="s">
        <v>566</v>
      </c>
      <c r="G274" s="246" t="s">
        <v>193</v>
      </c>
      <c r="H274" s="247">
        <v>3</v>
      </c>
      <c r="I274" s="248"/>
      <c r="J274" s="249">
        <f>ROUND(I274*H274,2)</f>
        <v>0</v>
      </c>
      <c r="K274" s="245" t="s">
        <v>151</v>
      </c>
      <c r="L274" s="250"/>
      <c r="M274" s="251" t="s">
        <v>19</v>
      </c>
      <c r="N274" s="252" t="s">
        <v>42</v>
      </c>
      <c r="O274" s="85"/>
      <c r="P274" s="222">
        <f>O274*H274</f>
        <v>0</v>
      </c>
      <c r="Q274" s="222">
        <v>0.00012999999999999999</v>
      </c>
      <c r="R274" s="222">
        <f>Q274*H274</f>
        <v>0.00038999999999999994</v>
      </c>
      <c r="S274" s="222">
        <v>0</v>
      </c>
      <c r="T274" s="223">
        <f>S274*H274</f>
        <v>0</v>
      </c>
      <c r="U274" s="39"/>
      <c r="V274" s="39"/>
      <c r="W274" s="39"/>
      <c r="X274" s="39"/>
      <c r="Y274" s="39"/>
      <c r="Z274" s="39"/>
      <c r="AA274" s="39"/>
      <c r="AB274" s="39"/>
      <c r="AC274" s="39"/>
      <c r="AD274" s="39"/>
      <c r="AE274" s="39"/>
      <c r="AR274" s="224" t="s">
        <v>541</v>
      </c>
      <c r="AT274" s="224" t="s">
        <v>190</v>
      </c>
      <c r="AU274" s="224" t="s">
        <v>81</v>
      </c>
      <c r="AY274" s="18" t="s">
        <v>144</v>
      </c>
      <c r="BE274" s="225">
        <f>IF(N274="základní",J274,0)</f>
        <v>0</v>
      </c>
      <c r="BF274" s="225">
        <f>IF(N274="snížená",J274,0)</f>
        <v>0</v>
      </c>
      <c r="BG274" s="225">
        <f>IF(N274="zákl. přenesená",J274,0)</f>
        <v>0</v>
      </c>
      <c r="BH274" s="225">
        <f>IF(N274="sníž. přenesená",J274,0)</f>
        <v>0</v>
      </c>
      <c r="BI274" s="225">
        <f>IF(N274="nulová",J274,0)</f>
        <v>0</v>
      </c>
      <c r="BJ274" s="18" t="s">
        <v>79</v>
      </c>
      <c r="BK274" s="225">
        <f>ROUND(I274*H274,2)</f>
        <v>0</v>
      </c>
      <c r="BL274" s="18" t="s">
        <v>542</v>
      </c>
      <c r="BM274" s="224" t="s">
        <v>1079</v>
      </c>
    </row>
    <row r="275" s="2" customFormat="1">
      <c r="A275" s="39"/>
      <c r="B275" s="40"/>
      <c r="C275" s="41"/>
      <c r="D275" s="226" t="s">
        <v>154</v>
      </c>
      <c r="E275" s="41"/>
      <c r="F275" s="227" t="s">
        <v>566</v>
      </c>
      <c r="G275" s="41"/>
      <c r="H275" s="41"/>
      <c r="I275" s="228"/>
      <c r="J275" s="41"/>
      <c r="K275" s="41"/>
      <c r="L275" s="45"/>
      <c r="M275" s="229"/>
      <c r="N275" s="230"/>
      <c r="O275" s="85"/>
      <c r="P275" s="85"/>
      <c r="Q275" s="85"/>
      <c r="R275" s="85"/>
      <c r="S275" s="85"/>
      <c r="T275" s="86"/>
      <c r="U275" s="39"/>
      <c r="V275" s="39"/>
      <c r="W275" s="39"/>
      <c r="X275" s="39"/>
      <c r="Y275" s="39"/>
      <c r="Z275" s="39"/>
      <c r="AA275" s="39"/>
      <c r="AB275" s="39"/>
      <c r="AC275" s="39"/>
      <c r="AD275" s="39"/>
      <c r="AE275" s="39"/>
      <c r="AT275" s="18" t="s">
        <v>154</v>
      </c>
      <c r="AU275" s="18" t="s">
        <v>81</v>
      </c>
    </row>
    <row r="276" s="2" customFormat="1" ht="16.5" customHeight="1">
      <c r="A276" s="39"/>
      <c r="B276" s="40"/>
      <c r="C276" s="243" t="s">
        <v>472</v>
      </c>
      <c r="D276" s="243" t="s">
        <v>190</v>
      </c>
      <c r="E276" s="244" t="s">
        <v>569</v>
      </c>
      <c r="F276" s="245" t="s">
        <v>570</v>
      </c>
      <c r="G276" s="246" t="s">
        <v>193</v>
      </c>
      <c r="H276" s="247">
        <v>15</v>
      </c>
      <c r="I276" s="248"/>
      <c r="J276" s="249">
        <f>ROUND(I276*H276,2)</f>
        <v>0</v>
      </c>
      <c r="K276" s="245" t="s">
        <v>151</v>
      </c>
      <c r="L276" s="250"/>
      <c r="M276" s="251" t="s">
        <v>19</v>
      </c>
      <c r="N276" s="252" t="s">
        <v>42</v>
      </c>
      <c r="O276" s="85"/>
      <c r="P276" s="222">
        <f>O276*H276</f>
        <v>0</v>
      </c>
      <c r="Q276" s="222">
        <v>0.00023000000000000001</v>
      </c>
      <c r="R276" s="222">
        <f>Q276*H276</f>
        <v>0.0034499999999999999</v>
      </c>
      <c r="S276" s="222">
        <v>0</v>
      </c>
      <c r="T276" s="223">
        <f>S276*H276</f>
        <v>0</v>
      </c>
      <c r="U276" s="39"/>
      <c r="V276" s="39"/>
      <c r="W276" s="39"/>
      <c r="X276" s="39"/>
      <c r="Y276" s="39"/>
      <c r="Z276" s="39"/>
      <c r="AA276" s="39"/>
      <c r="AB276" s="39"/>
      <c r="AC276" s="39"/>
      <c r="AD276" s="39"/>
      <c r="AE276" s="39"/>
      <c r="AR276" s="224" t="s">
        <v>541</v>
      </c>
      <c r="AT276" s="224" t="s">
        <v>190</v>
      </c>
      <c r="AU276" s="224" t="s">
        <v>81</v>
      </c>
      <c r="AY276" s="18" t="s">
        <v>144</v>
      </c>
      <c r="BE276" s="225">
        <f>IF(N276="základní",J276,0)</f>
        <v>0</v>
      </c>
      <c r="BF276" s="225">
        <f>IF(N276="snížená",J276,0)</f>
        <v>0</v>
      </c>
      <c r="BG276" s="225">
        <f>IF(N276="zákl. přenesená",J276,0)</f>
        <v>0</v>
      </c>
      <c r="BH276" s="225">
        <f>IF(N276="sníž. přenesená",J276,0)</f>
        <v>0</v>
      </c>
      <c r="BI276" s="225">
        <f>IF(N276="nulová",J276,0)</f>
        <v>0</v>
      </c>
      <c r="BJ276" s="18" t="s">
        <v>79</v>
      </c>
      <c r="BK276" s="225">
        <f>ROUND(I276*H276,2)</f>
        <v>0</v>
      </c>
      <c r="BL276" s="18" t="s">
        <v>542</v>
      </c>
      <c r="BM276" s="224" t="s">
        <v>1080</v>
      </c>
    </row>
    <row r="277" s="2" customFormat="1">
      <c r="A277" s="39"/>
      <c r="B277" s="40"/>
      <c r="C277" s="41"/>
      <c r="D277" s="226" t="s">
        <v>154</v>
      </c>
      <c r="E277" s="41"/>
      <c r="F277" s="227" t="s">
        <v>570</v>
      </c>
      <c r="G277" s="41"/>
      <c r="H277" s="41"/>
      <c r="I277" s="228"/>
      <c r="J277" s="41"/>
      <c r="K277" s="41"/>
      <c r="L277" s="45"/>
      <c r="M277" s="229"/>
      <c r="N277" s="230"/>
      <c r="O277" s="85"/>
      <c r="P277" s="85"/>
      <c r="Q277" s="85"/>
      <c r="R277" s="85"/>
      <c r="S277" s="85"/>
      <c r="T277" s="86"/>
      <c r="U277" s="39"/>
      <c r="V277" s="39"/>
      <c r="W277" s="39"/>
      <c r="X277" s="39"/>
      <c r="Y277" s="39"/>
      <c r="Z277" s="39"/>
      <c r="AA277" s="39"/>
      <c r="AB277" s="39"/>
      <c r="AC277" s="39"/>
      <c r="AD277" s="39"/>
      <c r="AE277" s="39"/>
      <c r="AT277" s="18" t="s">
        <v>154</v>
      </c>
      <c r="AU277" s="18" t="s">
        <v>81</v>
      </c>
    </row>
    <row r="278" s="2" customFormat="1">
      <c r="A278" s="39"/>
      <c r="B278" s="40"/>
      <c r="C278" s="243" t="s">
        <v>479</v>
      </c>
      <c r="D278" s="243" t="s">
        <v>190</v>
      </c>
      <c r="E278" s="244" t="s">
        <v>573</v>
      </c>
      <c r="F278" s="245" t="s">
        <v>574</v>
      </c>
      <c r="G278" s="246" t="s">
        <v>193</v>
      </c>
      <c r="H278" s="247">
        <v>4</v>
      </c>
      <c r="I278" s="248"/>
      <c r="J278" s="249">
        <f>ROUND(I278*H278,2)</f>
        <v>0</v>
      </c>
      <c r="K278" s="245" t="s">
        <v>151</v>
      </c>
      <c r="L278" s="250"/>
      <c r="M278" s="251" t="s">
        <v>19</v>
      </c>
      <c r="N278" s="252" t="s">
        <v>42</v>
      </c>
      <c r="O278" s="85"/>
      <c r="P278" s="222">
        <f>O278*H278</f>
        <v>0</v>
      </c>
      <c r="Q278" s="222">
        <v>0.00025999999999999998</v>
      </c>
      <c r="R278" s="222">
        <f>Q278*H278</f>
        <v>0.0010399999999999999</v>
      </c>
      <c r="S278" s="222">
        <v>0</v>
      </c>
      <c r="T278" s="223">
        <f>S278*H278</f>
        <v>0</v>
      </c>
      <c r="U278" s="39"/>
      <c r="V278" s="39"/>
      <c r="W278" s="39"/>
      <c r="X278" s="39"/>
      <c r="Y278" s="39"/>
      <c r="Z278" s="39"/>
      <c r="AA278" s="39"/>
      <c r="AB278" s="39"/>
      <c r="AC278" s="39"/>
      <c r="AD278" s="39"/>
      <c r="AE278" s="39"/>
      <c r="AR278" s="224" t="s">
        <v>541</v>
      </c>
      <c r="AT278" s="224" t="s">
        <v>190</v>
      </c>
      <c r="AU278" s="224" t="s">
        <v>81</v>
      </c>
      <c r="AY278" s="18" t="s">
        <v>144</v>
      </c>
      <c r="BE278" s="225">
        <f>IF(N278="základní",J278,0)</f>
        <v>0</v>
      </c>
      <c r="BF278" s="225">
        <f>IF(N278="snížená",J278,0)</f>
        <v>0</v>
      </c>
      <c r="BG278" s="225">
        <f>IF(N278="zákl. přenesená",J278,0)</f>
        <v>0</v>
      </c>
      <c r="BH278" s="225">
        <f>IF(N278="sníž. přenesená",J278,0)</f>
        <v>0</v>
      </c>
      <c r="BI278" s="225">
        <f>IF(N278="nulová",J278,0)</f>
        <v>0</v>
      </c>
      <c r="BJ278" s="18" t="s">
        <v>79</v>
      </c>
      <c r="BK278" s="225">
        <f>ROUND(I278*H278,2)</f>
        <v>0</v>
      </c>
      <c r="BL278" s="18" t="s">
        <v>542</v>
      </c>
      <c r="BM278" s="224" t="s">
        <v>1081</v>
      </c>
    </row>
    <row r="279" s="2" customFormat="1">
      <c r="A279" s="39"/>
      <c r="B279" s="40"/>
      <c r="C279" s="41"/>
      <c r="D279" s="226" t="s">
        <v>154</v>
      </c>
      <c r="E279" s="41"/>
      <c r="F279" s="227" t="s">
        <v>574</v>
      </c>
      <c r="G279" s="41"/>
      <c r="H279" s="41"/>
      <c r="I279" s="228"/>
      <c r="J279" s="41"/>
      <c r="K279" s="41"/>
      <c r="L279" s="45"/>
      <c r="M279" s="229"/>
      <c r="N279" s="230"/>
      <c r="O279" s="85"/>
      <c r="P279" s="85"/>
      <c r="Q279" s="85"/>
      <c r="R279" s="85"/>
      <c r="S279" s="85"/>
      <c r="T279" s="86"/>
      <c r="U279" s="39"/>
      <c r="V279" s="39"/>
      <c r="W279" s="39"/>
      <c r="X279" s="39"/>
      <c r="Y279" s="39"/>
      <c r="Z279" s="39"/>
      <c r="AA279" s="39"/>
      <c r="AB279" s="39"/>
      <c r="AC279" s="39"/>
      <c r="AD279" s="39"/>
      <c r="AE279" s="39"/>
      <c r="AT279" s="18" t="s">
        <v>154</v>
      </c>
      <c r="AU279" s="18" t="s">
        <v>81</v>
      </c>
    </row>
    <row r="280" s="2" customFormat="1" ht="16.5" customHeight="1">
      <c r="A280" s="39"/>
      <c r="B280" s="40"/>
      <c r="C280" s="243" t="s">
        <v>484</v>
      </c>
      <c r="D280" s="243" t="s">
        <v>190</v>
      </c>
      <c r="E280" s="244" t="s">
        <v>577</v>
      </c>
      <c r="F280" s="245" t="s">
        <v>578</v>
      </c>
      <c r="G280" s="246" t="s">
        <v>193</v>
      </c>
      <c r="H280" s="247">
        <v>1</v>
      </c>
      <c r="I280" s="248"/>
      <c r="J280" s="249">
        <f>ROUND(I280*H280,2)</f>
        <v>0</v>
      </c>
      <c r="K280" s="245" t="s">
        <v>151</v>
      </c>
      <c r="L280" s="250"/>
      <c r="M280" s="251" t="s">
        <v>19</v>
      </c>
      <c r="N280" s="252" t="s">
        <v>42</v>
      </c>
      <c r="O280" s="85"/>
      <c r="P280" s="222">
        <f>O280*H280</f>
        <v>0</v>
      </c>
      <c r="Q280" s="222">
        <v>0.00016000000000000001</v>
      </c>
      <c r="R280" s="222">
        <f>Q280*H280</f>
        <v>0.00016000000000000001</v>
      </c>
      <c r="S280" s="222">
        <v>0</v>
      </c>
      <c r="T280" s="223">
        <f>S280*H280</f>
        <v>0</v>
      </c>
      <c r="U280" s="39"/>
      <c r="V280" s="39"/>
      <c r="W280" s="39"/>
      <c r="X280" s="39"/>
      <c r="Y280" s="39"/>
      <c r="Z280" s="39"/>
      <c r="AA280" s="39"/>
      <c r="AB280" s="39"/>
      <c r="AC280" s="39"/>
      <c r="AD280" s="39"/>
      <c r="AE280" s="39"/>
      <c r="AR280" s="224" t="s">
        <v>541</v>
      </c>
      <c r="AT280" s="224" t="s">
        <v>190</v>
      </c>
      <c r="AU280" s="224" t="s">
        <v>81</v>
      </c>
      <c r="AY280" s="18" t="s">
        <v>144</v>
      </c>
      <c r="BE280" s="225">
        <f>IF(N280="základní",J280,0)</f>
        <v>0</v>
      </c>
      <c r="BF280" s="225">
        <f>IF(N280="snížená",J280,0)</f>
        <v>0</v>
      </c>
      <c r="BG280" s="225">
        <f>IF(N280="zákl. přenesená",J280,0)</f>
        <v>0</v>
      </c>
      <c r="BH280" s="225">
        <f>IF(N280="sníž. přenesená",J280,0)</f>
        <v>0</v>
      </c>
      <c r="BI280" s="225">
        <f>IF(N280="nulová",J280,0)</f>
        <v>0</v>
      </c>
      <c r="BJ280" s="18" t="s">
        <v>79</v>
      </c>
      <c r="BK280" s="225">
        <f>ROUND(I280*H280,2)</f>
        <v>0</v>
      </c>
      <c r="BL280" s="18" t="s">
        <v>542</v>
      </c>
      <c r="BM280" s="224" t="s">
        <v>1082</v>
      </c>
    </row>
    <row r="281" s="2" customFormat="1">
      <c r="A281" s="39"/>
      <c r="B281" s="40"/>
      <c r="C281" s="41"/>
      <c r="D281" s="226" t="s">
        <v>154</v>
      </c>
      <c r="E281" s="41"/>
      <c r="F281" s="227" t="s">
        <v>578</v>
      </c>
      <c r="G281" s="41"/>
      <c r="H281" s="41"/>
      <c r="I281" s="228"/>
      <c r="J281" s="41"/>
      <c r="K281" s="41"/>
      <c r="L281" s="45"/>
      <c r="M281" s="229"/>
      <c r="N281" s="230"/>
      <c r="O281" s="85"/>
      <c r="P281" s="85"/>
      <c r="Q281" s="85"/>
      <c r="R281" s="85"/>
      <c r="S281" s="85"/>
      <c r="T281" s="86"/>
      <c r="U281" s="39"/>
      <c r="V281" s="39"/>
      <c r="W281" s="39"/>
      <c r="X281" s="39"/>
      <c r="Y281" s="39"/>
      <c r="Z281" s="39"/>
      <c r="AA281" s="39"/>
      <c r="AB281" s="39"/>
      <c r="AC281" s="39"/>
      <c r="AD281" s="39"/>
      <c r="AE281" s="39"/>
      <c r="AT281" s="18" t="s">
        <v>154</v>
      </c>
      <c r="AU281" s="18" t="s">
        <v>81</v>
      </c>
    </row>
    <row r="282" s="2" customFormat="1" ht="16.5" customHeight="1">
      <c r="A282" s="39"/>
      <c r="B282" s="40"/>
      <c r="C282" s="243" t="s">
        <v>489</v>
      </c>
      <c r="D282" s="243" t="s">
        <v>190</v>
      </c>
      <c r="E282" s="244" t="s">
        <v>581</v>
      </c>
      <c r="F282" s="245" t="s">
        <v>582</v>
      </c>
      <c r="G282" s="246" t="s">
        <v>193</v>
      </c>
      <c r="H282" s="247">
        <v>12</v>
      </c>
      <c r="I282" s="248"/>
      <c r="J282" s="249">
        <f>ROUND(I282*H282,2)</f>
        <v>0</v>
      </c>
      <c r="K282" s="245" t="s">
        <v>151</v>
      </c>
      <c r="L282" s="250"/>
      <c r="M282" s="251" t="s">
        <v>19</v>
      </c>
      <c r="N282" s="252" t="s">
        <v>42</v>
      </c>
      <c r="O282" s="85"/>
      <c r="P282" s="222">
        <f>O282*H282</f>
        <v>0</v>
      </c>
      <c r="Q282" s="222">
        <v>0.00012</v>
      </c>
      <c r="R282" s="222">
        <f>Q282*H282</f>
        <v>0.0014400000000000001</v>
      </c>
      <c r="S282" s="222">
        <v>0</v>
      </c>
      <c r="T282" s="223">
        <f>S282*H282</f>
        <v>0</v>
      </c>
      <c r="U282" s="39"/>
      <c r="V282" s="39"/>
      <c r="W282" s="39"/>
      <c r="X282" s="39"/>
      <c r="Y282" s="39"/>
      <c r="Z282" s="39"/>
      <c r="AA282" s="39"/>
      <c r="AB282" s="39"/>
      <c r="AC282" s="39"/>
      <c r="AD282" s="39"/>
      <c r="AE282" s="39"/>
      <c r="AR282" s="224" t="s">
        <v>351</v>
      </c>
      <c r="AT282" s="224" t="s">
        <v>190</v>
      </c>
      <c r="AU282" s="224" t="s">
        <v>81</v>
      </c>
      <c r="AY282" s="18" t="s">
        <v>144</v>
      </c>
      <c r="BE282" s="225">
        <f>IF(N282="základní",J282,0)</f>
        <v>0</v>
      </c>
      <c r="BF282" s="225">
        <f>IF(N282="snížená",J282,0)</f>
        <v>0</v>
      </c>
      <c r="BG282" s="225">
        <f>IF(N282="zákl. přenesená",J282,0)</f>
        <v>0</v>
      </c>
      <c r="BH282" s="225">
        <f>IF(N282="sníž. přenesená",J282,0)</f>
        <v>0</v>
      </c>
      <c r="BI282" s="225">
        <f>IF(N282="nulová",J282,0)</f>
        <v>0</v>
      </c>
      <c r="BJ282" s="18" t="s">
        <v>79</v>
      </c>
      <c r="BK282" s="225">
        <f>ROUND(I282*H282,2)</f>
        <v>0</v>
      </c>
      <c r="BL282" s="18" t="s">
        <v>256</v>
      </c>
      <c r="BM282" s="224" t="s">
        <v>1083</v>
      </c>
    </row>
    <row r="283" s="2" customFormat="1">
      <c r="A283" s="39"/>
      <c r="B283" s="40"/>
      <c r="C283" s="41"/>
      <c r="D283" s="226" t="s">
        <v>154</v>
      </c>
      <c r="E283" s="41"/>
      <c r="F283" s="227" t="s">
        <v>582</v>
      </c>
      <c r="G283" s="41"/>
      <c r="H283" s="41"/>
      <c r="I283" s="228"/>
      <c r="J283" s="41"/>
      <c r="K283" s="41"/>
      <c r="L283" s="45"/>
      <c r="M283" s="229"/>
      <c r="N283" s="230"/>
      <c r="O283" s="85"/>
      <c r="P283" s="85"/>
      <c r="Q283" s="85"/>
      <c r="R283" s="85"/>
      <c r="S283" s="85"/>
      <c r="T283" s="86"/>
      <c r="U283" s="39"/>
      <c r="V283" s="39"/>
      <c r="W283" s="39"/>
      <c r="X283" s="39"/>
      <c r="Y283" s="39"/>
      <c r="Z283" s="39"/>
      <c r="AA283" s="39"/>
      <c r="AB283" s="39"/>
      <c r="AC283" s="39"/>
      <c r="AD283" s="39"/>
      <c r="AE283" s="39"/>
      <c r="AT283" s="18" t="s">
        <v>154</v>
      </c>
      <c r="AU283" s="18" t="s">
        <v>81</v>
      </c>
    </row>
    <row r="284" s="2" customFormat="1" ht="16.5" customHeight="1">
      <c r="A284" s="39"/>
      <c r="B284" s="40"/>
      <c r="C284" s="243" t="s">
        <v>497</v>
      </c>
      <c r="D284" s="243" t="s">
        <v>190</v>
      </c>
      <c r="E284" s="244" t="s">
        <v>585</v>
      </c>
      <c r="F284" s="245" t="s">
        <v>586</v>
      </c>
      <c r="G284" s="246" t="s">
        <v>193</v>
      </c>
      <c r="H284" s="247">
        <v>6</v>
      </c>
      <c r="I284" s="248"/>
      <c r="J284" s="249">
        <f>ROUND(I284*H284,2)</f>
        <v>0</v>
      </c>
      <c r="K284" s="245" t="s">
        <v>151</v>
      </c>
      <c r="L284" s="250"/>
      <c r="M284" s="251" t="s">
        <v>19</v>
      </c>
      <c r="N284" s="252" t="s">
        <v>42</v>
      </c>
      <c r="O284" s="85"/>
      <c r="P284" s="222">
        <f>O284*H284</f>
        <v>0</v>
      </c>
      <c r="Q284" s="222">
        <v>0.00016000000000000001</v>
      </c>
      <c r="R284" s="222">
        <f>Q284*H284</f>
        <v>0.00096000000000000013</v>
      </c>
      <c r="S284" s="222">
        <v>0</v>
      </c>
      <c r="T284" s="223">
        <f>S284*H284</f>
        <v>0</v>
      </c>
      <c r="U284" s="39"/>
      <c r="V284" s="39"/>
      <c r="W284" s="39"/>
      <c r="X284" s="39"/>
      <c r="Y284" s="39"/>
      <c r="Z284" s="39"/>
      <c r="AA284" s="39"/>
      <c r="AB284" s="39"/>
      <c r="AC284" s="39"/>
      <c r="AD284" s="39"/>
      <c r="AE284" s="39"/>
      <c r="AR284" s="224" t="s">
        <v>541</v>
      </c>
      <c r="AT284" s="224" t="s">
        <v>190</v>
      </c>
      <c r="AU284" s="224" t="s">
        <v>81</v>
      </c>
      <c r="AY284" s="18" t="s">
        <v>144</v>
      </c>
      <c r="BE284" s="225">
        <f>IF(N284="základní",J284,0)</f>
        <v>0</v>
      </c>
      <c r="BF284" s="225">
        <f>IF(N284="snížená",J284,0)</f>
        <v>0</v>
      </c>
      <c r="BG284" s="225">
        <f>IF(N284="zákl. přenesená",J284,0)</f>
        <v>0</v>
      </c>
      <c r="BH284" s="225">
        <f>IF(N284="sníž. přenesená",J284,0)</f>
        <v>0</v>
      </c>
      <c r="BI284" s="225">
        <f>IF(N284="nulová",J284,0)</f>
        <v>0</v>
      </c>
      <c r="BJ284" s="18" t="s">
        <v>79</v>
      </c>
      <c r="BK284" s="225">
        <f>ROUND(I284*H284,2)</f>
        <v>0</v>
      </c>
      <c r="BL284" s="18" t="s">
        <v>542</v>
      </c>
      <c r="BM284" s="224" t="s">
        <v>1084</v>
      </c>
    </row>
    <row r="285" s="2" customFormat="1">
      <c r="A285" s="39"/>
      <c r="B285" s="40"/>
      <c r="C285" s="41"/>
      <c r="D285" s="226" t="s">
        <v>154</v>
      </c>
      <c r="E285" s="41"/>
      <c r="F285" s="227" t="s">
        <v>586</v>
      </c>
      <c r="G285" s="41"/>
      <c r="H285" s="41"/>
      <c r="I285" s="228"/>
      <c r="J285" s="41"/>
      <c r="K285" s="41"/>
      <c r="L285" s="45"/>
      <c r="M285" s="229"/>
      <c r="N285" s="230"/>
      <c r="O285" s="85"/>
      <c r="P285" s="85"/>
      <c r="Q285" s="85"/>
      <c r="R285" s="85"/>
      <c r="S285" s="85"/>
      <c r="T285" s="86"/>
      <c r="U285" s="39"/>
      <c r="V285" s="39"/>
      <c r="W285" s="39"/>
      <c r="X285" s="39"/>
      <c r="Y285" s="39"/>
      <c r="Z285" s="39"/>
      <c r="AA285" s="39"/>
      <c r="AB285" s="39"/>
      <c r="AC285" s="39"/>
      <c r="AD285" s="39"/>
      <c r="AE285" s="39"/>
      <c r="AT285" s="18" t="s">
        <v>154</v>
      </c>
      <c r="AU285" s="18" t="s">
        <v>81</v>
      </c>
    </row>
    <row r="286" s="2" customFormat="1" ht="16.5" customHeight="1">
      <c r="A286" s="39"/>
      <c r="B286" s="40"/>
      <c r="C286" s="213" t="s">
        <v>502</v>
      </c>
      <c r="D286" s="213" t="s">
        <v>147</v>
      </c>
      <c r="E286" s="214" t="s">
        <v>589</v>
      </c>
      <c r="F286" s="215" t="s">
        <v>590</v>
      </c>
      <c r="G286" s="216" t="s">
        <v>248</v>
      </c>
      <c r="H286" s="217">
        <v>1</v>
      </c>
      <c r="I286" s="218"/>
      <c r="J286" s="219">
        <f>ROUND(I286*H286,2)</f>
        <v>0</v>
      </c>
      <c r="K286" s="215" t="s">
        <v>19</v>
      </c>
      <c r="L286" s="45"/>
      <c r="M286" s="220" t="s">
        <v>19</v>
      </c>
      <c r="N286" s="221" t="s">
        <v>42</v>
      </c>
      <c r="O286" s="85"/>
      <c r="P286" s="222">
        <f>O286*H286</f>
        <v>0</v>
      </c>
      <c r="Q286" s="222">
        <v>0</v>
      </c>
      <c r="R286" s="222">
        <f>Q286*H286</f>
        <v>0</v>
      </c>
      <c r="S286" s="222">
        <v>0</v>
      </c>
      <c r="T286" s="223">
        <f>S286*H286</f>
        <v>0</v>
      </c>
      <c r="U286" s="39"/>
      <c r="V286" s="39"/>
      <c r="W286" s="39"/>
      <c r="X286" s="39"/>
      <c r="Y286" s="39"/>
      <c r="Z286" s="39"/>
      <c r="AA286" s="39"/>
      <c r="AB286" s="39"/>
      <c r="AC286" s="39"/>
      <c r="AD286" s="39"/>
      <c r="AE286" s="39"/>
      <c r="AR286" s="224" t="s">
        <v>542</v>
      </c>
      <c r="AT286" s="224" t="s">
        <v>147</v>
      </c>
      <c r="AU286" s="224" t="s">
        <v>81</v>
      </c>
      <c r="AY286" s="18" t="s">
        <v>144</v>
      </c>
      <c r="BE286" s="225">
        <f>IF(N286="základní",J286,0)</f>
        <v>0</v>
      </c>
      <c r="BF286" s="225">
        <f>IF(N286="snížená",J286,0)</f>
        <v>0</v>
      </c>
      <c r="BG286" s="225">
        <f>IF(N286="zákl. přenesená",J286,0)</f>
        <v>0</v>
      </c>
      <c r="BH286" s="225">
        <f>IF(N286="sníž. přenesená",J286,0)</f>
        <v>0</v>
      </c>
      <c r="BI286" s="225">
        <f>IF(N286="nulová",J286,0)</f>
        <v>0</v>
      </c>
      <c r="BJ286" s="18" t="s">
        <v>79</v>
      </c>
      <c r="BK286" s="225">
        <f>ROUND(I286*H286,2)</f>
        <v>0</v>
      </c>
      <c r="BL286" s="18" t="s">
        <v>542</v>
      </c>
      <c r="BM286" s="224" t="s">
        <v>1085</v>
      </c>
    </row>
    <row r="287" s="2" customFormat="1">
      <c r="A287" s="39"/>
      <c r="B287" s="40"/>
      <c r="C287" s="41"/>
      <c r="D287" s="226" t="s">
        <v>154</v>
      </c>
      <c r="E287" s="41"/>
      <c r="F287" s="227" t="s">
        <v>590</v>
      </c>
      <c r="G287" s="41"/>
      <c r="H287" s="41"/>
      <c r="I287" s="228"/>
      <c r="J287" s="41"/>
      <c r="K287" s="41"/>
      <c r="L287" s="45"/>
      <c r="M287" s="229"/>
      <c r="N287" s="230"/>
      <c r="O287" s="85"/>
      <c r="P287" s="85"/>
      <c r="Q287" s="85"/>
      <c r="R287" s="85"/>
      <c r="S287" s="85"/>
      <c r="T287" s="86"/>
      <c r="U287" s="39"/>
      <c r="V287" s="39"/>
      <c r="W287" s="39"/>
      <c r="X287" s="39"/>
      <c r="Y287" s="39"/>
      <c r="Z287" s="39"/>
      <c r="AA287" s="39"/>
      <c r="AB287" s="39"/>
      <c r="AC287" s="39"/>
      <c r="AD287" s="39"/>
      <c r="AE287" s="39"/>
      <c r="AT287" s="18" t="s">
        <v>154</v>
      </c>
      <c r="AU287" s="18" t="s">
        <v>81</v>
      </c>
    </row>
    <row r="288" s="2" customFormat="1" ht="21.75" customHeight="1">
      <c r="A288" s="39"/>
      <c r="B288" s="40"/>
      <c r="C288" s="213" t="s">
        <v>508</v>
      </c>
      <c r="D288" s="213" t="s">
        <v>147</v>
      </c>
      <c r="E288" s="214" t="s">
        <v>1086</v>
      </c>
      <c r="F288" s="215" t="s">
        <v>594</v>
      </c>
      <c r="G288" s="216" t="s">
        <v>305</v>
      </c>
      <c r="H288" s="217">
        <v>70</v>
      </c>
      <c r="I288" s="218"/>
      <c r="J288" s="219">
        <f>ROUND(I288*H288,2)</f>
        <v>0</v>
      </c>
      <c r="K288" s="215" t="s">
        <v>19</v>
      </c>
      <c r="L288" s="45"/>
      <c r="M288" s="220" t="s">
        <v>19</v>
      </c>
      <c r="N288" s="221" t="s">
        <v>42</v>
      </c>
      <c r="O288" s="85"/>
      <c r="P288" s="222">
        <f>O288*H288</f>
        <v>0</v>
      </c>
      <c r="Q288" s="222">
        <v>0</v>
      </c>
      <c r="R288" s="222">
        <f>Q288*H288</f>
        <v>0</v>
      </c>
      <c r="S288" s="222">
        <v>0</v>
      </c>
      <c r="T288" s="223">
        <f>S288*H288</f>
        <v>0</v>
      </c>
      <c r="U288" s="39"/>
      <c r="V288" s="39"/>
      <c r="W288" s="39"/>
      <c r="X288" s="39"/>
      <c r="Y288" s="39"/>
      <c r="Z288" s="39"/>
      <c r="AA288" s="39"/>
      <c r="AB288" s="39"/>
      <c r="AC288" s="39"/>
      <c r="AD288" s="39"/>
      <c r="AE288" s="39"/>
      <c r="AR288" s="224" t="s">
        <v>542</v>
      </c>
      <c r="AT288" s="224" t="s">
        <v>147</v>
      </c>
      <c r="AU288" s="224" t="s">
        <v>81</v>
      </c>
      <c r="AY288" s="18" t="s">
        <v>144</v>
      </c>
      <c r="BE288" s="225">
        <f>IF(N288="základní",J288,0)</f>
        <v>0</v>
      </c>
      <c r="BF288" s="225">
        <f>IF(N288="snížená",J288,0)</f>
        <v>0</v>
      </c>
      <c r="BG288" s="225">
        <f>IF(N288="zákl. přenesená",J288,0)</f>
        <v>0</v>
      </c>
      <c r="BH288" s="225">
        <f>IF(N288="sníž. přenesená",J288,0)</f>
        <v>0</v>
      </c>
      <c r="BI288" s="225">
        <f>IF(N288="nulová",J288,0)</f>
        <v>0</v>
      </c>
      <c r="BJ288" s="18" t="s">
        <v>79</v>
      </c>
      <c r="BK288" s="225">
        <f>ROUND(I288*H288,2)</f>
        <v>0</v>
      </c>
      <c r="BL288" s="18" t="s">
        <v>542</v>
      </c>
      <c r="BM288" s="224" t="s">
        <v>1087</v>
      </c>
    </row>
    <row r="289" s="2" customFormat="1">
      <c r="A289" s="39"/>
      <c r="B289" s="40"/>
      <c r="C289" s="41"/>
      <c r="D289" s="226" t="s">
        <v>154</v>
      </c>
      <c r="E289" s="41"/>
      <c r="F289" s="227" t="s">
        <v>594</v>
      </c>
      <c r="G289" s="41"/>
      <c r="H289" s="41"/>
      <c r="I289" s="228"/>
      <c r="J289" s="41"/>
      <c r="K289" s="41"/>
      <c r="L289" s="45"/>
      <c r="M289" s="229"/>
      <c r="N289" s="230"/>
      <c r="O289" s="85"/>
      <c r="P289" s="85"/>
      <c r="Q289" s="85"/>
      <c r="R289" s="85"/>
      <c r="S289" s="85"/>
      <c r="T289" s="86"/>
      <c r="U289" s="39"/>
      <c r="V289" s="39"/>
      <c r="W289" s="39"/>
      <c r="X289" s="39"/>
      <c r="Y289" s="39"/>
      <c r="Z289" s="39"/>
      <c r="AA289" s="39"/>
      <c r="AB289" s="39"/>
      <c r="AC289" s="39"/>
      <c r="AD289" s="39"/>
      <c r="AE289" s="39"/>
      <c r="AT289" s="18" t="s">
        <v>154</v>
      </c>
      <c r="AU289" s="18" t="s">
        <v>81</v>
      </c>
    </row>
    <row r="290" s="12" customFormat="1" ht="22.8" customHeight="1">
      <c r="A290" s="12"/>
      <c r="B290" s="197"/>
      <c r="C290" s="198"/>
      <c r="D290" s="199" t="s">
        <v>70</v>
      </c>
      <c r="E290" s="211" t="s">
        <v>596</v>
      </c>
      <c r="F290" s="211" t="s">
        <v>597</v>
      </c>
      <c r="G290" s="198"/>
      <c r="H290" s="198"/>
      <c r="I290" s="201"/>
      <c r="J290" s="212">
        <f>BK290</f>
        <v>0</v>
      </c>
      <c r="K290" s="198"/>
      <c r="L290" s="203"/>
      <c r="M290" s="204"/>
      <c r="N290" s="205"/>
      <c r="O290" s="205"/>
      <c r="P290" s="206">
        <f>SUM(P291:P417)</f>
        <v>0</v>
      </c>
      <c r="Q290" s="205"/>
      <c r="R290" s="206">
        <f>SUM(R291:R417)</f>
        <v>17.669853179999997</v>
      </c>
      <c r="S290" s="205"/>
      <c r="T290" s="207">
        <f>SUM(T291:T417)</f>
        <v>10.194418000000001</v>
      </c>
      <c r="U290" s="12"/>
      <c r="V290" s="12"/>
      <c r="W290" s="12"/>
      <c r="X290" s="12"/>
      <c r="Y290" s="12"/>
      <c r="Z290" s="12"/>
      <c r="AA290" s="12"/>
      <c r="AB290" s="12"/>
      <c r="AC290" s="12"/>
      <c r="AD290" s="12"/>
      <c r="AE290" s="12"/>
      <c r="AR290" s="208" t="s">
        <v>81</v>
      </c>
      <c r="AT290" s="209" t="s">
        <v>70</v>
      </c>
      <c r="AU290" s="209" t="s">
        <v>79</v>
      </c>
      <c r="AY290" s="208" t="s">
        <v>144</v>
      </c>
      <c r="BK290" s="210">
        <f>SUM(BK291:BK417)</f>
        <v>0</v>
      </c>
    </row>
    <row r="291" s="2" customFormat="1" ht="33" customHeight="1">
      <c r="A291" s="39"/>
      <c r="B291" s="40"/>
      <c r="C291" s="213" t="s">
        <v>514</v>
      </c>
      <c r="D291" s="213" t="s">
        <v>147</v>
      </c>
      <c r="E291" s="214" t="s">
        <v>618</v>
      </c>
      <c r="F291" s="215" t="s">
        <v>619</v>
      </c>
      <c r="G291" s="216" t="s">
        <v>162</v>
      </c>
      <c r="H291" s="217">
        <v>22.009</v>
      </c>
      <c r="I291" s="218"/>
      <c r="J291" s="219">
        <f>ROUND(I291*H291,2)</f>
        <v>0</v>
      </c>
      <c r="K291" s="215" t="s">
        <v>151</v>
      </c>
      <c r="L291" s="45"/>
      <c r="M291" s="220" t="s">
        <v>19</v>
      </c>
      <c r="N291" s="221" t="s">
        <v>42</v>
      </c>
      <c r="O291" s="85"/>
      <c r="P291" s="222">
        <f>O291*H291</f>
        <v>0</v>
      </c>
      <c r="Q291" s="222">
        <v>0.00189</v>
      </c>
      <c r="R291" s="222">
        <f>Q291*H291</f>
        <v>0.041597009999999997</v>
      </c>
      <c r="S291" s="222">
        <v>0</v>
      </c>
      <c r="T291" s="223">
        <f>S291*H291</f>
        <v>0</v>
      </c>
      <c r="U291" s="39"/>
      <c r="V291" s="39"/>
      <c r="W291" s="39"/>
      <c r="X291" s="39"/>
      <c r="Y291" s="39"/>
      <c r="Z291" s="39"/>
      <c r="AA291" s="39"/>
      <c r="AB291" s="39"/>
      <c r="AC291" s="39"/>
      <c r="AD291" s="39"/>
      <c r="AE291" s="39"/>
      <c r="AR291" s="224" t="s">
        <v>256</v>
      </c>
      <c r="AT291" s="224" t="s">
        <v>147</v>
      </c>
      <c r="AU291" s="224" t="s">
        <v>81</v>
      </c>
      <c r="AY291" s="18" t="s">
        <v>144</v>
      </c>
      <c r="BE291" s="225">
        <f>IF(N291="základní",J291,0)</f>
        <v>0</v>
      </c>
      <c r="BF291" s="225">
        <f>IF(N291="snížená",J291,0)</f>
        <v>0</v>
      </c>
      <c r="BG291" s="225">
        <f>IF(N291="zákl. přenesená",J291,0)</f>
        <v>0</v>
      </c>
      <c r="BH291" s="225">
        <f>IF(N291="sníž. přenesená",J291,0)</f>
        <v>0</v>
      </c>
      <c r="BI291" s="225">
        <f>IF(N291="nulová",J291,0)</f>
        <v>0</v>
      </c>
      <c r="BJ291" s="18" t="s">
        <v>79</v>
      </c>
      <c r="BK291" s="225">
        <f>ROUND(I291*H291,2)</f>
        <v>0</v>
      </c>
      <c r="BL291" s="18" t="s">
        <v>256</v>
      </c>
      <c r="BM291" s="224" t="s">
        <v>1088</v>
      </c>
    </row>
    <row r="292" s="2" customFormat="1">
      <c r="A292" s="39"/>
      <c r="B292" s="40"/>
      <c r="C292" s="41"/>
      <c r="D292" s="226" t="s">
        <v>154</v>
      </c>
      <c r="E292" s="41"/>
      <c r="F292" s="227" t="s">
        <v>621</v>
      </c>
      <c r="G292" s="41"/>
      <c r="H292" s="41"/>
      <c r="I292" s="228"/>
      <c r="J292" s="41"/>
      <c r="K292" s="41"/>
      <c r="L292" s="45"/>
      <c r="M292" s="229"/>
      <c r="N292" s="230"/>
      <c r="O292" s="85"/>
      <c r="P292" s="85"/>
      <c r="Q292" s="85"/>
      <c r="R292" s="85"/>
      <c r="S292" s="85"/>
      <c r="T292" s="86"/>
      <c r="U292" s="39"/>
      <c r="V292" s="39"/>
      <c r="W292" s="39"/>
      <c r="X292" s="39"/>
      <c r="Y292" s="39"/>
      <c r="Z292" s="39"/>
      <c r="AA292" s="39"/>
      <c r="AB292" s="39"/>
      <c r="AC292" s="39"/>
      <c r="AD292" s="39"/>
      <c r="AE292" s="39"/>
      <c r="AT292" s="18" t="s">
        <v>154</v>
      </c>
      <c r="AU292" s="18" t="s">
        <v>81</v>
      </c>
    </row>
    <row r="293" s="2" customFormat="1">
      <c r="A293" s="39"/>
      <c r="B293" s="40"/>
      <c r="C293" s="41"/>
      <c r="D293" s="226" t="s">
        <v>156</v>
      </c>
      <c r="E293" s="41"/>
      <c r="F293" s="231" t="s">
        <v>603</v>
      </c>
      <c r="G293" s="41"/>
      <c r="H293" s="41"/>
      <c r="I293" s="228"/>
      <c r="J293" s="41"/>
      <c r="K293" s="41"/>
      <c r="L293" s="45"/>
      <c r="M293" s="229"/>
      <c r="N293" s="230"/>
      <c r="O293" s="85"/>
      <c r="P293" s="85"/>
      <c r="Q293" s="85"/>
      <c r="R293" s="85"/>
      <c r="S293" s="85"/>
      <c r="T293" s="86"/>
      <c r="U293" s="39"/>
      <c r="V293" s="39"/>
      <c r="W293" s="39"/>
      <c r="X293" s="39"/>
      <c r="Y293" s="39"/>
      <c r="Z293" s="39"/>
      <c r="AA293" s="39"/>
      <c r="AB293" s="39"/>
      <c r="AC293" s="39"/>
      <c r="AD293" s="39"/>
      <c r="AE293" s="39"/>
      <c r="AT293" s="18" t="s">
        <v>156</v>
      </c>
      <c r="AU293" s="18" t="s">
        <v>81</v>
      </c>
    </row>
    <row r="294" s="13" customFormat="1">
      <c r="A294" s="13"/>
      <c r="B294" s="232"/>
      <c r="C294" s="233"/>
      <c r="D294" s="226" t="s">
        <v>158</v>
      </c>
      <c r="E294" s="234" t="s">
        <v>19</v>
      </c>
      <c r="F294" s="235" t="s">
        <v>1089</v>
      </c>
      <c r="G294" s="233"/>
      <c r="H294" s="236">
        <v>22.009</v>
      </c>
      <c r="I294" s="237"/>
      <c r="J294" s="233"/>
      <c r="K294" s="233"/>
      <c r="L294" s="238"/>
      <c r="M294" s="239"/>
      <c r="N294" s="240"/>
      <c r="O294" s="240"/>
      <c r="P294" s="240"/>
      <c r="Q294" s="240"/>
      <c r="R294" s="240"/>
      <c r="S294" s="240"/>
      <c r="T294" s="241"/>
      <c r="U294" s="13"/>
      <c r="V294" s="13"/>
      <c r="W294" s="13"/>
      <c r="X294" s="13"/>
      <c r="Y294" s="13"/>
      <c r="Z294" s="13"/>
      <c r="AA294" s="13"/>
      <c r="AB294" s="13"/>
      <c r="AC294" s="13"/>
      <c r="AD294" s="13"/>
      <c r="AE294" s="13"/>
      <c r="AT294" s="242" t="s">
        <v>158</v>
      </c>
      <c r="AU294" s="242" t="s">
        <v>81</v>
      </c>
      <c r="AV294" s="13" t="s">
        <v>81</v>
      </c>
      <c r="AW294" s="13" t="s">
        <v>34</v>
      </c>
      <c r="AX294" s="13" t="s">
        <v>71</v>
      </c>
      <c r="AY294" s="242" t="s">
        <v>144</v>
      </c>
    </row>
    <row r="295" s="2" customFormat="1" ht="16.5" customHeight="1">
      <c r="A295" s="39"/>
      <c r="B295" s="40"/>
      <c r="C295" s="213" t="s">
        <v>519</v>
      </c>
      <c r="D295" s="213" t="s">
        <v>147</v>
      </c>
      <c r="E295" s="214" t="s">
        <v>646</v>
      </c>
      <c r="F295" s="215" t="s">
        <v>647</v>
      </c>
      <c r="G295" s="216" t="s">
        <v>150</v>
      </c>
      <c r="H295" s="217">
        <v>4.5</v>
      </c>
      <c r="I295" s="218"/>
      <c r="J295" s="219">
        <f>ROUND(I295*H295,2)</f>
        <v>0</v>
      </c>
      <c r="K295" s="215" t="s">
        <v>151</v>
      </c>
      <c r="L295" s="45"/>
      <c r="M295" s="220" t="s">
        <v>19</v>
      </c>
      <c r="N295" s="221" t="s">
        <v>42</v>
      </c>
      <c r="O295" s="85"/>
      <c r="P295" s="222">
        <f>O295*H295</f>
        <v>0</v>
      </c>
      <c r="Q295" s="222">
        <v>0</v>
      </c>
      <c r="R295" s="222">
        <f>Q295*H295</f>
        <v>0</v>
      </c>
      <c r="S295" s="222">
        <v>0.014</v>
      </c>
      <c r="T295" s="223">
        <f>S295*H295</f>
        <v>0.063</v>
      </c>
      <c r="U295" s="39"/>
      <c r="V295" s="39"/>
      <c r="W295" s="39"/>
      <c r="X295" s="39"/>
      <c r="Y295" s="39"/>
      <c r="Z295" s="39"/>
      <c r="AA295" s="39"/>
      <c r="AB295" s="39"/>
      <c r="AC295" s="39"/>
      <c r="AD295" s="39"/>
      <c r="AE295" s="39"/>
      <c r="AR295" s="224" t="s">
        <v>256</v>
      </c>
      <c r="AT295" s="224" t="s">
        <v>147</v>
      </c>
      <c r="AU295" s="224" t="s">
        <v>81</v>
      </c>
      <c r="AY295" s="18" t="s">
        <v>144</v>
      </c>
      <c r="BE295" s="225">
        <f>IF(N295="základní",J295,0)</f>
        <v>0</v>
      </c>
      <c r="BF295" s="225">
        <f>IF(N295="snížená",J295,0)</f>
        <v>0</v>
      </c>
      <c r="BG295" s="225">
        <f>IF(N295="zákl. přenesená",J295,0)</f>
        <v>0</v>
      </c>
      <c r="BH295" s="225">
        <f>IF(N295="sníž. přenesená",J295,0)</f>
        <v>0</v>
      </c>
      <c r="BI295" s="225">
        <f>IF(N295="nulová",J295,0)</f>
        <v>0</v>
      </c>
      <c r="BJ295" s="18" t="s">
        <v>79</v>
      </c>
      <c r="BK295" s="225">
        <f>ROUND(I295*H295,2)</f>
        <v>0</v>
      </c>
      <c r="BL295" s="18" t="s">
        <v>256</v>
      </c>
      <c r="BM295" s="224" t="s">
        <v>1090</v>
      </c>
    </row>
    <row r="296" s="2" customFormat="1">
      <c r="A296" s="39"/>
      <c r="B296" s="40"/>
      <c r="C296" s="41"/>
      <c r="D296" s="226" t="s">
        <v>154</v>
      </c>
      <c r="E296" s="41"/>
      <c r="F296" s="227" t="s">
        <v>649</v>
      </c>
      <c r="G296" s="41"/>
      <c r="H296" s="41"/>
      <c r="I296" s="228"/>
      <c r="J296" s="41"/>
      <c r="K296" s="41"/>
      <c r="L296" s="45"/>
      <c r="M296" s="229"/>
      <c r="N296" s="230"/>
      <c r="O296" s="85"/>
      <c r="P296" s="85"/>
      <c r="Q296" s="85"/>
      <c r="R296" s="85"/>
      <c r="S296" s="85"/>
      <c r="T296" s="86"/>
      <c r="U296" s="39"/>
      <c r="V296" s="39"/>
      <c r="W296" s="39"/>
      <c r="X296" s="39"/>
      <c r="Y296" s="39"/>
      <c r="Z296" s="39"/>
      <c r="AA296" s="39"/>
      <c r="AB296" s="39"/>
      <c r="AC296" s="39"/>
      <c r="AD296" s="39"/>
      <c r="AE296" s="39"/>
      <c r="AT296" s="18" t="s">
        <v>154</v>
      </c>
      <c r="AU296" s="18" t="s">
        <v>81</v>
      </c>
    </row>
    <row r="297" s="13" customFormat="1">
      <c r="A297" s="13"/>
      <c r="B297" s="232"/>
      <c r="C297" s="233"/>
      <c r="D297" s="226" t="s">
        <v>158</v>
      </c>
      <c r="E297" s="234" t="s">
        <v>19</v>
      </c>
      <c r="F297" s="235" t="s">
        <v>1091</v>
      </c>
      <c r="G297" s="233"/>
      <c r="H297" s="236">
        <v>4.5</v>
      </c>
      <c r="I297" s="237"/>
      <c r="J297" s="233"/>
      <c r="K297" s="233"/>
      <c r="L297" s="238"/>
      <c r="M297" s="239"/>
      <c r="N297" s="240"/>
      <c r="O297" s="240"/>
      <c r="P297" s="240"/>
      <c r="Q297" s="240"/>
      <c r="R297" s="240"/>
      <c r="S297" s="240"/>
      <c r="T297" s="241"/>
      <c r="U297" s="13"/>
      <c r="V297" s="13"/>
      <c r="W297" s="13"/>
      <c r="X297" s="13"/>
      <c r="Y297" s="13"/>
      <c r="Z297" s="13"/>
      <c r="AA297" s="13"/>
      <c r="AB297" s="13"/>
      <c r="AC297" s="13"/>
      <c r="AD297" s="13"/>
      <c r="AE297" s="13"/>
      <c r="AT297" s="242" t="s">
        <v>158</v>
      </c>
      <c r="AU297" s="242" t="s">
        <v>81</v>
      </c>
      <c r="AV297" s="13" t="s">
        <v>81</v>
      </c>
      <c r="AW297" s="13" t="s">
        <v>34</v>
      </c>
      <c r="AX297" s="13" t="s">
        <v>71</v>
      </c>
      <c r="AY297" s="242" t="s">
        <v>144</v>
      </c>
    </row>
    <row r="298" s="2" customFormat="1" ht="33" customHeight="1">
      <c r="A298" s="39"/>
      <c r="B298" s="40"/>
      <c r="C298" s="213" t="s">
        <v>524</v>
      </c>
      <c r="D298" s="213" t="s">
        <v>147</v>
      </c>
      <c r="E298" s="214" t="s">
        <v>1092</v>
      </c>
      <c r="F298" s="215" t="s">
        <v>1093</v>
      </c>
      <c r="G298" s="216" t="s">
        <v>150</v>
      </c>
      <c r="H298" s="217">
        <v>4.5</v>
      </c>
      <c r="I298" s="218"/>
      <c r="J298" s="219">
        <f>ROUND(I298*H298,2)</f>
        <v>0</v>
      </c>
      <c r="K298" s="215" t="s">
        <v>151</v>
      </c>
      <c r="L298" s="45"/>
      <c r="M298" s="220" t="s">
        <v>19</v>
      </c>
      <c r="N298" s="221" t="s">
        <v>42</v>
      </c>
      <c r="O298" s="85"/>
      <c r="P298" s="222">
        <f>O298*H298</f>
        <v>0</v>
      </c>
      <c r="Q298" s="222">
        <v>0</v>
      </c>
      <c r="R298" s="222">
        <f>Q298*H298</f>
        <v>0</v>
      </c>
      <c r="S298" s="222">
        <v>0</v>
      </c>
      <c r="T298" s="223">
        <f>S298*H298</f>
        <v>0</v>
      </c>
      <c r="U298" s="39"/>
      <c r="V298" s="39"/>
      <c r="W298" s="39"/>
      <c r="X298" s="39"/>
      <c r="Y298" s="39"/>
      <c r="Z298" s="39"/>
      <c r="AA298" s="39"/>
      <c r="AB298" s="39"/>
      <c r="AC298" s="39"/>
      <c r="AD298" s="39"/>
      <c r="AE298" s="39"/>
      <c r="AR298" s="224" t="s">
        <v>256</v>
      </c>
      <c r="AT298" s="224" t="s">
        <v>147</v>
      </c>
      <c r="AU298" s="224" t="s">
        <v>81</v>
      </c>
      <c r="AY298" s="18" t="s">
        <v>144</v>
      </c>
      <c r="BE298" s="225">
        <f>IF(N298="základní",J298,0)</f>
        <v>0</v>
      </c>
      <c r="BF298" s="225">
        <f>IF(N298="snížená",J298,0)</f>
        <v>0</v>
      </c>
      <c r="BG298" s="225">
        <f>IF(N298="zákl. přenesená",J298,0)</f>
        <v>0</v>
      </c>
      <c r="BH298" s="225">
        <f>IF(N298="sníž. přenesená",J298,0)</f>
        <v>0</v>
      </c>
      <c r="BI298" s="225">
        <f>IF(N298="nulová",J298,0)</f>
        <v>0</v>
      </c>
      <c r="BJ298" s="18" t="s">
        <v>79</v>
      </c>
      <c r="BK298" s="225">
        <f>ROUND(I298*H298,2)</f>
        <v>0</v>
      </c>
      <c r="BL298" s="18" t="s">
        <v>256</v>
      </c>
      <c r="BM298" s="224" t="s">
        <v>1094</v>
      </c>
    </row>
    <row r="299" s="2" customFormat="1">
      <c r="A299" s="39"/>
      <c r="B299" s="40"/>
      <c r="C299" s="41"/>
      <c r="D299" s="226" t="s">
        <v>154</v>
      </c>
      <c r="E299" s="41"/>
      <c r="F299" s="227" t="s">
        <v>1095</v>
      </c>
      <c r="G299" s="41"/>
      <c r="H299" s="41"/>
      <c r="I299" s="228"/>
      <c r="J299" s="41"/>
      <c r="K299" s="41"/>
      <c r="L299" s="45"/>
      <c r="M299" s="229"/>
      <c r="N299" s="230"/>
      <c r="O299" s="85"/>
      <c r="P299" s="85"/>
      <c r="Q299" s="85"/>
      <c r="R299" s="85"/>
      <c r="S299" s="85"/>
      <c r="T299" s="86"/>
      <c r="U299" s="39"/>
      <c r="V299" s="39"/>
      <c r="W299" s="39"/>
      <c r="X299" s="39"/>
      <c r="Y299" s="39"/>
      <c r="Z299" s="39"/>
      <c r="AA299" s="39"/>
      <c r="AB299" s="39"/>
      <c r="AC299" s="39"/>
      <c r="AD299" s="39"/>
      <c r="AE299" s="39"/>
      <c r="AT299" s="18" t="s">
        <v>154</v>
      </c>
      <c r="AU299" s="18" t="s">
        <v>81</v>
      </c>
    </row>
    <row r="300" s="2" customFormat="1">
      <c r="A300" s="39"/>
      <c r="B300" s="40"/>
      <c r="C300" s="41"/>
      <c r="D300" s="226" t="s">
        <v>156</v>
      </c>
      <c r="E300" s="41"/>
      <c r="F300" s="231" t="s">
        <v>1096</v>
      </c>
      <c r="G300" s="41"/>
      <c r="H300" s="41"/>
      <c r="I300" s="228"/>
      <c r="J300" s="41"/>
      <c r="K300" s="41"/>
      <c r="L300" s="45"/>
      <c r="M300" s="229"/>
      <c r="N300" s="230"/>
      <c r="O300" s="85"/>
      <c r="P300" s="85"/>
      <c r="Q300" s="85"/>
      <c r="R300" s="85"/>
      <c r="S300" s="85"/>
      <c r="T300" s="86"/>
      <c r="U300" s="39"/>
      <c r="V300" s="39"/>
      <c r="W300" s="39"/>
      <c r="X300" s="39"/>
      <c r="Y300" s="39"/>
      <c r="Z300" s="39"/>
      <c r="AA300" s="39"/>
      <c r="AB300" s="39"/>
      <c r="AC300" s="39"/>
      <c r="AD300" s="39"/>
      <c r="AE300" s="39"/>
      <c r="AT300" s="18" t="s">
        <v>156</v>
      </c>
      <c r="AU300" s="18" t="s">
        <v>81</v>
      </c>
    </row>
    <row r="301" s="13" customFormat="1">
      <c r="A301" s="13"/>
      <c r="B301" s="232"/>
      <c r="C301" s="233"/>
      <c r="D301" s="226" t="s">
        <v>158</v>
      </c>
      <c r="E301" s="234" t="s">
        <v>19</v>
      </c>
      <c r="F301" s="235" t="s">
        <v>1091</v>
      </c>
      <c r="G301" s="233"/>
      <c r="H301" s="236">
        <v>4.5</v>
      </c>
      <c r="I301" s="237"/>
      <c r="J301" s="233"/>
      <c r="K301" s="233"/>
      <c r="L301" s="238"/>
      <c r="M301" s="239"/>
      <c r="N301" s="240"/>
      <c r="O301" s="240"/>
      <c r="P301" s="240"/>
      <c r="Q301" s="240"/>
      <c r="R301" s="240"/>
      <c r="S301" s="240"/>
      <c r="T301" s="241"/>
      <c r="U301" s="13"/>
      <c r="V301" s="13"/>
      <c r="W301" s="13"/>
      <c r="X301" s="13"/>
      <c r="Y301" s="13"/>
      <c r="Z301" s="13"/>
      <c r="AA301" s="13"/>
      <c r="AB301" s="13"/>
      <c r="AC301" s="13"/>
      <c r="AD301" s="13"/>
      <c r="AE301" s="13"/>
      <c r="AT301" s="242" t="s">
        <v>158</v>
      </c>
      <c r="AU301" s="242" t="s">
        <v>81</v>
      </c>
      <c r="AV301" s="13" t="s">
        <v>81</v>
      </c>
      <c r="AW301" s="13" t="s">
        <v>34</v>
      </c>
      <c r="AX301" s="13" t="s">
        <v>71</v>
      </c>
      <c r="AY301" s="242" t="s">
        <v>144</v>
      </c>
    </row>
    <row r="302" s="2" customFormat="1" ht="16.5" customHeight="1">
      <c r="A302" s="39"/>
      <c r="B302" s="40"/>
      <c r="C302" s="243" t="s">
        <v>529</v>
      </c>
      <c r="D302" s="243" t="s">
        <v>190</v>
      </c>
      <c r="E302" s="244" t="s">
        <v>717</v>
      </c>
      <c r="F302" s="245" t="s">
        <v>718</v>
      </c>
      <c r="G302" s="246" t="s">
        <v>150</v>
      </c>
      <c r="H302" s="247">
        <v>4.9500000000000002</v>
      </c>
      <c r="I302" s="248"/>
      <c r="J302" s="249">
        <f>ROUND(I302*H302,2)</f>
        <v>0</v>
      </c>
      <c r="K302" s="245" t="s">
        <v>151</v>
      </c>
      <c r="L302" s="250"/>
      <c r="M302" s="251" t="s">
        <v>19</v>
      </c>
      <c r="N302" s="252" t="s">
        <v>42</v>
      </c>
      <c r="O302" s="85"/>
      <c r="P302" s="222">
        <f>O302*H302</f>
        <v>0</v>
      </c>
      <c r="Q302" s="222">
        <v>0.01023</v>
      </c>
      <c r="R302" s="222">
        <f>Q302*H302</f>
        <v>0.050638499999999996</v>
      </c>
      <c r="S302" s="222">
        <v>0</v>
      </c>
      <c r="T302" s="223">
        <f>S302*H302</f>
        <v>0</v>
      </c>
      <c r="U302" s="39"/>
      <c r="V302" s="39"/>
      <c r="W302" s="39"/>
      <c r="X302" s="39"/>
      <c r="Y302" s="39"/>
      <c r="Z302" s="39"/>
      <c r="AA302" s="39"/>
      <c r="AB302" s="39"/>
      <c r="AC302" s="39"/>
      <c r="AD302" s="39"/>
      <c r="AE302" s="39"/>
      <c r="AR302" s="224" t="s">
        <v>351</v>
      </c>
      <c r="AT302" s="224" t="s">
        <v>190</v>
      </c>
      <c r="AU302" s="224" t="s">
        <v>81</v>
      </c>
      <c r="AY302" s="18" t="s">
        <v>144</v>
      </c>
      <c r="BE302" s="225">
        <f>IF(N302="základní",J302,0)</f>
        <v>0</v>
      </c>
      <c r="BF302" s="225">
        <f>IF(N302="snížená",J302,0)</f>
        <v>0</v>
      </c>
      <c r="BG302" s="225">
        <f>IF(N302="zákl. přenesená",J302,0)</f>
        <v>0</v>
      </c>
      <c r="BH302" s="225">
        <f>IF(N302="sníž. přenesená",J302,0)</f>
        <v>0</v>
      </c>
      <c r="BI302" s="225">
        <f>IF(N302="nulová",J302,0)</f>
        <v>0</v>
      </c>
      <c r="BJ302" s="18" t="s">
        <v>79</v>
      </c>
      <c r="BK302" s="225">
        <f>ROUND(I302*H302,2)</f>
        <v>0</v>
      </c>
      <c r="BL302" s="18" t="s">
        <v>256</v>
      </c>
      <c r="BM302" s="224" t="s">
        <v>1097</v>
      </c>
    </row>
    <row r="303" s="2" customFormat="1">
      <c r="A303" s="39"/>
      <c r="B303" s="40"/>
      <c r="C303" s="41"/>
      <c r="D303" s="226" t="s">
        <v>154</v>
      </c>
      <c r="E303" s="41"/>
      <c r="F303" s="227" t="s">
        <v>718</v>
      </c>
      <c r="G303" s="41"/>
      <c r="H303" s="41"/>
      <c r="I303" s="228"/>
      <c r="J303" s="41"/>
      <c r="K303" s="41"/>
      <c r="L303" s="45"/>
      <c r="M303" s="229"/>
      <c r="N303" s="230"/>
      <c r="O303" s="85"/>
      <c r="P303" s="85"/>
      <c r="Q303" s="85"/>
      <c r="R303" s="85"/>
      <c r="S303" s="85"/>
      <c r="T303" s="86"/>
      <c r="U303" s="39"/>
      <c r="V303" s="39"/>
      <c r="W303" s="39"/>
      <c r="X303" s="39"/>
      <c r="Y303" s="39"/>
      <c r="Z303" s="39"/>
      <c r="AA303" s="39"/>
      <c r="AB303" s="39"/>
      <c r="AC303" s="39"/>
      <c r="AD303" s="39"/>
      <c r="AE303" s="39"/>
      <c r="AT303" s="18" t="s">
        <v>154</v>
      </c>
      <c r="AU303" s="18" t="s">
        <v>81</v>
      </c>
    </row>
    <row r="304" s="13" customFormat="1">
      <c r="A304" s="13"/>
      <c r="B304" s="232"/>
      <c r="C304" s="233"/>
      <c r="D304" s="226" t="s">
        <v>158</v>
      </c>
      <c r="E304" s="233"/>
      <c r="F304" s="235" t="s">
        <v>1098</v>
      </c>
      <c r="G304" s="233"/>
      <c r="H304" s="236">
        <v>4.9500000000000002</v>
      </c>
      <c r="I304" s="237"/>
      <c r="J304" s="233"/>
      <c r="K304" s="233"/>
      <c r="L304" s="238"/>
      <c r="M304" s="239"/>
      <c r="N304" s="240"/>
      <c r="O304" s="240"/>
      <c r="P304" s="240"/>
      <c r="Q304" s="240"/>
      <c r="R304" s="240"/>
      <c r="S304" s="240"/>
      <c r="T304" s="241"/>
      <c r="U304" s="13"/>
      <c r="V304" s="13"/>
      <c r="W304" s="13"/>
      <c r="X304" s="13"/>
      <c r="Y304" s="13"/>
      <c r="Z304" s="13"/>
      <c r="AA304" s="13"/>
      <c r="AB304" s="13"/>
      <c r="AC304" s="13"/>
      <c r="AD304" s="13"/>
      <c r="AE304" s="13"/>
      <c r="AT304" s="242" t="s">
        <v>158</v>
      </c>
      <c r="AU304" s="242" t="s">
        <v>81</v>
      </c>
      <c r="AV304" s="13" t="s">
        <v>81</v>
      </c>
      <c r="AW304" s="13" t="s">
        <v>4</v>
      </c>
      <c r="AX304" s="13" t="s">
        <v>79</v>
      </c>
      <c r="AY304" s="242" t="s">
        <v>144</v>
      </c>
    </row>
    <row r="305" s="2" customFormat="1">
      <c r="A305" s="39"/>
      <c r="B305" s="40"/>
      <c r="C305" s="213" t="s">
        <v>534</v>
      </c>
      <c r="D305" s="213" t="s">
        <v>147</v>
      </c>
      <c r="E305" s="214" t="s">
        <v>1099</v>
      </c>
      <c r="F305" s="215" t="s">
        <v>1100</v>
      </c>
      <c r="G305" s="216" t="s">
        <v>162</v>
      </c>
      <c r="H305" s="217">
        <v>0.108</v>
      </c>
      <c r="I305" s="218"/>
      <c r="J305" s="219">
        <f>ROUND(I305*H305,2)</f>
        <v>0</v>
      </c>
      <c r="K305" s="215" t="s">
        <v>151</v>
      </c>
      <c r="L305" s="45"/>
      <c r="M305" s="220" t="s">
        <v>19</v>
      </c>
      <c r="N305" s="221" t="s">
        <v>42</v>
      </c>
      <c r="O305" s="85"/>
      <c r="P305" s="222">
        <f>O305*H305</f>
        <v>0</v>
      </c>
      <c r="Q305" s="222">
        <v>0.012659999999999999</v>
      </c>
      <c r="R305" s="222">
        <f>Q305*H305</f>
        <v>0.00136728</v>
      </c>
      <c r="S305" s="222">
        <v>0</v>
      </c>
      <c r="T305" s="223">
        <f>S305*H305</f>
        <v>0</v>
      </c>
      <c r="U305" s="39"/>
      <c r="V305" s="39"/>
      <c r="W305" s="39"/>
      <c r="X305" s="39"/>
      <c r="Y305" s="39"/>
      <c r="Z305" s="39"/>
      <c r="AA305" s="39"/>
      <c r="AB305" s="39"/>
      <c r="AC305" s="39"/>
      <c r="AD305" s="39"/>
      <c r="AE305" s="39"/>
      <c r="AR305" s="224" t="s">
        <v>256</v>
      </c>
      <c r="AT305" s="224" t="s">
        <v>147</v>
      </c>
      <c r="AU305" s="224" t="s">
        <v>81</v>
      </c>
      <c r="AY305" s="18" t="s">
        <v>144</v>
      </c>
      <c r="BE305" s="225">
        <f>IF(N305="základní",J305,0)</f>
        <v>0</v>
      </c>
      <c r="BF305" s="225">
        <f>IF(N305="snížená",J305,0)</f>
        <v>0</v>
      </c>
      <c r="BG305" s="225">
        <f>IF(N305="zákl. přenesená",J305,0)</f>
        <v>0</v>
      </c>
      <c r="BH305" s="225">
        <f>IF(N305="sníž. přenesená",J305,0)</f>
        <v>0</v>
      </c>
      <c r="BI305" s="225">
        <f>IF(N305="nulová",J305,0)</f>
        <v>0</v>
      </c>
      <c r="BJ305" s="18" t="s">
        <v>79</v>
      </c>
      <c r="BK305" s="225">
        <f>ROUND(I305*H305,2)</f>
        <v>0</v>
      </c>
      <c r="BL305" s="18" t="s">
        <v>256</v>
      </c>
      <c r="BM305" s="224" t="s">
        <v>1101</v>
      </c>
    </row>
    <row r="306" s="2" customFormat="1">
      <c r="A306" s="39"/>
      <c r="B306" s="40"/>
      <c r="C306" s="41"/>
      <c r="D306" s="226" t="s">
        <v>154</v>
      </c>
      <c r="E306" s="41"/>
      <c r="F306" s="227" t="s">
        <v>1102</v>
      </c>
      <c r="G306" s="41"/>
      <c r="H306" s="41"/>
      <c r="I306" s="228"/>
      <c r="J306" s="41"/>
      <c r="K306" s="41"/>
      <c r="L306" s="45"/>
      <c r="M306" s="229"/>
      <c r="N306" s="230"/>
      <c r="O306" s="85"/>
      <c r="P306" s="85"/>
      <c r="Q306" s="85"/>
      <c r="R306" s="85"/>
      <c r="S306" s="85"/>
      <c r="T306" s="86"/>
      <c r="U306" s="39"/>
      <c r="V306" s="39"/>
      <c r="W306" s="39"/>
      <c r="X306" s="39"/>
      <c r="Y306" s="39"/>
      <c r="Z306" s="39"/>
      <c r="AA306" s="39"/>
      <c r="AB306" s="39"/>
      <c r="AC306" s="39"/>
      <c r="AD306" s="39"/>
      <c r="AE306" s="39"/>
      <c r="AT306" s="18" t="s">
        <v>154</v>
      </c>
      <c r="AU306" s="18" t="s">
        <v>81</v>
      </c>
    </row>
    <row r="307" s="2" customFormat="1">
      <c r="A307" s="39"/>
      <c r="B307" s="40"/>
      <c r="C307" s="41"/>
      <c r="D307" s="226" t="s">
        <v>156</v>
      </c>
      <c r="E307" s="41"/>
      <c r="F307" s="231" t="s">
        <v>1103</v>
      </c>
      <c r="G307" s="41"/>
      <c r="H307" s="41"/>
      <c r="I307" s="228"/>
      <c r="J307" s="41"/>
      <c r="K307" s="41"/>
      <c r="L307" s="45"/>
      <c r="M307" s="229"/>
      <c r="N307" s="230"/>
      <c r="O307" s="85"/>
      <c r="P307" s="85"/>
      <c r="Q307" s="85"/>
      <c r="R307" s="85"/>
      <c r="S307" s="85"/>
      <c r="T307" s="86"/>
      <c r="U307" s="39"/>
      <c r="V307" s="39"/>
      <c r="W307" s="39"/>
      <c r="X307" s="39"/>
      <c r="Y307" s="39"/>
      <c r="Z307" s="39"/>
      <c r="AA307" s="39"/>
      <c r="AB307" s="39"/>
      <c r="AC307" s="39"/>
      <c r="AD307" s="39"/>
      <c r="AE307" s="39"/>
      <c r="AT307" s="18" t="s">
        <v>156</v>
      </c>
      <c r="AU307" s="18" t="s">
        <v>81</v>
      </c>
    </row>
    <row r="308" s="13" customFormat="1">
      <c r="A308" s="13"/>
      <c r="B308" s="232"/>
      <c r="C308" s="233"/>
      <c r="D308" s="226" t="s">
        <v>158</v>
      </c>
      <c r="E308" s="234" t="s">
        <v>19</v>
      </c>
      <c r="F308" s="235" t="s">
        <v>1104</v>
      </c>
      <c r="G308" s="233"/>
      <c r="H308" s="236">
        <v>0.108</v>
      </c>
      <c r="I308" s="237"/>
      <c r="J308" s="233"/>
      <c r="K308" s="233"/>
      <c r="L308" s="238"/>
      <c r="M308" s="239"/>
      <c r="N308" s="240"/>
      <c r="O308" s="240"/>
      <c r="P308" s="240"/>
      <c r="Q308" s="240"/>
      <c r="R308" s="240"/>
      <c r="S308" s="240"/>
      <c r="T308" s="241"/>
      <c r="U308" s="13"/>
      <c r="V308" s="13"/>
      <c r="W308" s="13"/>
      <c r="X308" s="13"/>
      <c r="Y308" s="13"/>
      <c r="Z308" s="13"/>
      <c r="AA308" s="13"/>
      <c r="AB308" s="13"/>
      <c r="AC308" s="13"/>
      <c r="AD308" s="13"/>
      <c r="AE308" s="13"/>
      <c r="AT308" s="242" t="s">
        <v>158</v>
      </c>
      <c r="AU308" s="242" t="s">
        <v>81</v>
      </c>
      <c r="AV308" s="13" t="s">
        <v>81</v>
      </c>
      <c r="AW308" s="13" t="s">
        <v>34</v>
      </c>
      <c r="AX308" s="13" t="s">
        <v>71</v>
      </c>
      <c r="AY308" s="242" t="s">
        <v>144</v>
      </c>
    </row>
    <row r="309" s="2" customFormat="1">
      <c r="A309" s="39"/>
      <c r="B309" s="40"/>
      <c r="C309" s="213" t="s">
        <v>538</v>
      </c>
      <c r="D309" s="213" t="s">
        <v>147</v>
      </c>
      <c r="E309" s="214" t="s">
        <v>660</v>
      </c>
      <c r="F309" s="215" t="s">
        <v>661</v>
      </c>
      <c r="G309" s="216" t="s">
        <v>305</v>
      </c>
      <c r="H309" s="217">
        <v>276.56</v>
      </c>
      <c r="I309" s="218"/>
      <c r="J309" s="219">
        <f>ROUND(I309*H309,2)</f>
        <v>0</v>
      </c>
      <c r="K309" s="215" t="s">
        <v>151</v>
      </c>
      <c r="L309" s="45"/>
      <c r="M309" s="220" t="s">
        <v>19</v>
      </c>
      <c r="N309" s="221" t="s">
        <v>42</v>
      </c>
      <c r="O309" s="85"/>
      <c r="P309" s="222">
        <f>O309*H309</f>
        <v>0</v>
      </c>
      <c r="Q309" s="222">
        <v>0</v>
      </c>
      <c r="R309" s="222">
        <f>Q309*H309</f>
        <v>0</v>
      </c>
      <c r="S309" s="222">
        <v>0.014</v>
      </c>
      <c r="T309" s="223">
        <f>S309*H309</f>
        <v>3.8718400000000002</v>
      </c>
      <c r="U309" s="39"/>
      <c r="V309" s="39"/>
      <c r="W309" s="39"/>
      <c r="X309" s="39"/>
      <c r="Y309" s="39"/>
      <c r="Z309" s="39"/>
      <c r="AA309" s="39"/>
      <c r="AB309" s="39"/>
      <c r="AC309" s="39"/>
      <c r="AD309" s="39"/>
      <c r="AE309" s="39"/>
      <c r="AR309" s="224" t="s">
        <v>256</v>
      </c>
      <c r="AT309" s="224" t="s">
        <v>147</v>
      </c>
      <c r="AU309" s="224" t="s">
        <v>81</v>
      </c>
      <c r="AY309" s="18" t="s">
        <v>144</v>
      </c>
      <c r="BE309" s="225">
        <f>IF(N309="základní",J309,0)</f>
        <v>0</v>
      </c>
      <c r="BF309" s="225">
        <f>IF(N309="snížená",J309,0)</f>
        <v>0</v>
      </c>
      <c r="BG309" s="225">
        <f>IF(N309="zákl. přenesená",J309,0)</f>
        <v>0</v>
      </c>
      <c r="BH309" s="225">
        <f>IF(N309="sníž. přenesená",J309,0)</f>
        <v>0</v>
      </c>
      <c r="BI309" s="225">
        <f>IF(N309="nulová",J309,0)</f>
        <v>0</v>
      </c>
      <c r="BJ309" s="18" t="s">
        <v>79</v>
      </c>
      <c r="BK309" s="225">
        <f>ROUND(I309*H309,2)</f>
        <v>0</v>
      </c>
      <c r="BL309" s="18" t="s">
        <v>256</v>
      </c>
      <c r="BM309" s="224" t="s">
        <v>1105</v>
      </c>
    </row>
    <row r="310" s="2" customFormat="1">
      <c r="A310" s="39"/>
      <c r="B310" s="40"/>
      <c r="C310" s="41"/>
      <c r="D310" s="226" t="s">
        <v>154</v>
      </c>
      <c r="E310" s="41"/>
      <c r="F310" s="227" t="s">
        <v>663</v>
      </c>
      <c r="G310" s="41"/>
      <c r="H310" s="41"/>
      <c r="I310" s="228"/>
      <c r="J310" s="41"/>
      <c r="K310" s="41"/>
      <c r="L310" s="45"/>
      <c r="M310" s="229"/>
      <c r="N310" s="230"/>
      <c r="O310" s="85"/>
      <c r="P310" s="85"/>
      <c r="Q310" s="85"/>
      <c r="R310" s="85"/>
      <c r="S310" s="85"/>
      <c r="T310" s="86"/>
      <c r="U310" s="39"/>
      <c r="V310" s="39"/>
      <c r="W310" s="39"/>
      <c r="X310" s="39"/>
      <c r="Y310" s="39"/>
      <c r="Z310" s="39"/>
      <c r="AA310" s="39"/>
      <c r="AB310" s="39"/>
      <c r="AC310" s="39"/>
      <c r="AD310" s="39"/>
      <c r="AE310" s="39"/>
      <c r="AT310" s="18" t="s">
        <v>154</v>
      </c>
      <c r="AU310" s="18" t="s">
        <v>81</v>
      </c>
    </row>
    <row r="311" s="13" customFormat="1">
      <c r="A311" s="13"/>
      <c r="B311" s="232"/>
      <c r="C311" s="233"/>
      <c r="D311" s="226" t="s">
        <v>158</v>
      </c>
      <c r="E311" s="234" t="s">
        <v>19</v>
      </c>
      <c r="F311" s="235" t="s">
        <v>1106</v>
      </c>
      <c r="G311" s="233"/>
      <c r="H311" s="236">
        <v>276.56</v>
      </c>
      <c r="I311" s="237"/>
      <c r="J311" s="233"/>
      <c r="K311" s="233"/>
      <c r="L311" s="238"/>
      <c r="M311" s="239"/>
      <c r="N311" s="240"/>
      <c r="O311" s="240"/>
      <c r="P311" s="240"/>
      <c r="Q311" s="240"/>
      <c r="R311" s="240"/>
      <c r="S311" s="240"/>
      <c r="T311" s="241"/>
      <c r="U311" s="13"/>
      <c r="V311" s="13"/>
      <c r="W311" s="13"/>
      <c r="X311" s="13"/>
      <c r="Y311" s="13"/>
      <c r="Z311" s="13"/>
      <c r="AA311" s="13"/>
      <c r="AB311" s="13"/>
      <c r="AC311" s="13"/>
      <c r="AD311" s="13"/>
      <c r="AE311" s="13"/>
      <c r="AT311" s="242" t="s">
        <v>158</v>
      </c>
      <c r="AU311" s="242" t="s">
        <v>81</v>
      </c>
      <c r="AV311" s="13" t="s">
        <v>81</v>
      </c>
      <c r="AW311" s="13" t="s">
        <v>34</v>
      </c>
      <c r="AX311" s="13" t="s">
        <v>71</v>
      </c>
      <c r="AY311" s="242" t="s">
        <v>144</v>
      </c>
    </row>
    <row r="312" s="2" customFormat="1">
      <c r="A312" s="39"/>
      <c r="B312" s="40"/>
      <c r="C312" s="213" t="s">
        <v>542</v>
      </c>
      <c r="D312" s="213" t="s">
        <v>147</v>
      </c>
      <c r="E312" s="214" t="s">
        <v>1107</v>
      </c>
      <c r="F312" s="215" t="s">
        <v>1108</v>
      </c>
      <c r="G312" s="216" t="s">
        <v>305</v>
      </c>
      <c r="H312" s="217">
        <v>230.01499999999999</v>
      </c>
      <c r="I312" s="218"/>
      <c r="J312" s="219">
        <f>ROUND(I312*H312,2)</f>
        <v>0</v>
      </c>
      <c r="K312" s="215" t="s">
        <v>151</v>
      </c>
      <c r="L312" s="45"/>
      <c r="M312" s="220" t="s">
        <v>19</v>
      </c>
      <c r="N312" s="221" t="s">
        <v>42</v>
      </c>
      <c r="O312" s="85"/>
      <c r="P312" s="222">
        <f>O312*H312</f>
        <v>0</v>
      </c>
      <c r="Q312" s="222">
        <v>0</v>
      </c>
      <c r="R312" s="222">
        <f>Q312*H312</f>
        <v>0</v>
      </c>
      <c r="S312" s="222">
        <v>0.024</v>
      </c>
      <c r="T312" s="223">
        <f>S312*H312</f>
        <v>5.5203600000000002</v>
      </c>
      <c r="U312" s="39"/>
      <c r="V312" s="39"/>
      <c r="W312" s="39"/>
      <c r="X312" s="39"/>
      <c r="Y312" s="39"/>
      <c r="Z312" s="39"/>
      <c r="AA312" s="39"/>
      <c r="AB312" s="39"/>
      <c r="AC312" s="39"/>
      <c r="AD312" s="39"/>
      <c r="AE312" s="39"/>
      <c r="AR312" s="224" t="s">
        <v>256</v>
      </c>
      <c r="AT312" s="224" t="s">
        <v>147</v>
      </c>
      <c r="AU312" s="224" t="s">
        <v>81</v>
      </c>
      <c r="AY312" s="18" t="s">
        <v>144</v>
      </c>
      <c r="BE312" s="225">
        <f>IF(N312="základní",J312,0)</f>
        <v>0</v>
      </c>
      <c r="BF312" s="225">
        <f>IF(N312="snížená",J312,0)</f>
        <v>0</v>
      </c>
      <c r="BG312" s="225">
        <f>IF(N312="zákl. přenesená",J312,0)</f>
        <v>0</v>
      </c>
      <c r="BH312" s="225">
        <f>IF(N312="sníž. přenesená",J312,0)</f>
        <v>0</v>
      </c>
      <c r="BI312" s="225">
        <f>IF(N312="nulová",J312,0)</f>
        <v>0</v>
      </c>
      <c r="BJ312" s="18" t="s">
        <v>79</v>
      </c>
      <c r="BK312" s="225">
        <f>ROUND(I312*H312,2)</f>
        <v>0</v>
      </c>
      <c r="BL312" s="18" t="s">
        <v>256</v>
      </c>
      <c r="BM312" s="224" t="s">
        <v>1109</v>
      </c>
    </row>
    <row r="313" s="2" customFormat="1">
      <c r="A313" s="39"/>
      <c r="B313" s="40"/>
      <c r="C313" s="41"/>
      <c r="D313" s="226" t="s">
        <v>154</v>
      </c>
      <c r="E313" s="41"/>
      <c r="F313" s="227" t="s">
        <v>1110</v>
      </c>
      <c r="G313" s="41"/>
      <c r="H313" s="41"/>
      <c r="I313" s="228"/>
      <c r="J313" s="41"/>
      <c r="K313" s="41"/>
      <c r="L313" s="45"/>
      <c r="M313" s="229"/>
      <c r="N313" s="230"/>
      <c r="O313" s="85"/>
      <c r="P313" s="85"/>
      <c r="Q313" s="85"/>
      <c r="R313" s="85"/>
      <c r="S313" s="85"/>
      <c r="T313" s="86"/>
      <c r="U313" s="39"/>
      <c r="V313" s="39"/>
      <c r="W313" s="39"/>
      <c r="X313" s="39"/>
      <c r="Y313" s="39"/>
      <c r="Z313" s="39"/>
      <c r="AA313" s="39"/>
      <c r="AB313" s="39"/>
      <c r="AC313" s="39"/>
      <c r="AD313" s="39"/>
      <c r="AE313" s="39"/>
      <c r="AT313" s="18" t="s">
        <v>154</v>
      </c>
      <c r="AU313" s="18" t="s">
        <v>81</v>
      </c>
    </row>
    <row r="314" s="2" customFormat="1">
      <c r="A314" s="39"/>
      <c r="B314" s="40"/>
      <c r="C314" s="213" t="s">
        <v>548</v>
      </c>
      <c r="D314" s="213" t="s">
        <v>147</v>
      </c>
      <c r="E314" s="214" t="s">
        <v>668</v>
      </c>
      <c r="F314" s="215" t="s">
        <v>669</v>
      </c>
      <c r="G314" s="216" t="s">
        <v>305</v>
      </c>
      <c r="H314" s="217">
        <v>19.199999999999999</v>
      </c>
      <c r="I314" s="218"/>
      <c r="J314" s="219">
        <f>ROUND(I314*H314,2)</f>
        <v>0</v>
      </c>
      <c r="K314" s="215" t="s">
        <v>151</v>
      </c>
      <c r="L314" s="45"/>
      <c r="M314" s="220" t="s">
        <v>19</v>
      </c>
      <c r="N314" s="221" t="s">
        <v>42</v>
      </c>
      <c r="O314" s="85"/>
      <c r="P314" s="222">
        <f>O314*H314</f>
        <v>0</v>
      </c>
      <c r="Q314" s="222">
        <v>0</v>
      </c>
      <c r="R314" s="222">
        <f>Q314*H314</f>
        <v>0</v>
      </c>
      <c r="S314" s="222">
        <v>0</v>
      </c>
      <c r="T314" s="223">
        <f>S314*H314</f>
        <v>0</v>
      </c>
      <c r="U314" s="39"/>
      <c r="V314" s="39"/>
      <c r="W314" s="39"/>
      <c r="X314" s="39"/>
      <c r="Y314" s="39"/>
      <c r="Z314" s="39"/>
      <c r="AA314" s="39"/>
      <c r="AB314" s="39"/>
      <c r="AC314" s="39"/>
      <c r="AD314" s="39"/>
      <c r="AE314" s="39"/>
      <c r="AR314" s="224" t="s">
        <v>256</v>
      </c>
      <c r="AT314" s="224" t="s">
        <v>147</v>
      </c>
      <c r="AU314" s="224" t="s">
        <v>81</v>
      </c>
      <c r="AY314" s="18" t="s">
        <v>144</v>
      </c>
      <c r="BE314" s="225">
        <f>IF(N314="základní",J314,0)</f>
        <v>0</v>
      </c>
      <c r="BF314" s="225">
        <f>IF(N314="snížená",J314,0)</f>
        <v>0</v>
      </c>
      <c r="BG314" s="225">
        <f>IF(N314="zákl. přenesená",J314,0)</f>
        <v>0</v>
      </c>
      <c r="BH314" s="225">
        <f>IF(N314="sníž. přenesená",J314,0)</f>
        <v>0</v>
      </c>
      <c r="BI314" s="225">
        <f>IF(N314="nulová",J314,0)</f>
        <v>0</v>
      </c>
      <c r="BJ314" s="18" t="s">
        <v>79</v>
      </c>
      <c r="BK314" s="225">
        <f>ROUND(I314*H314,2)</f>
        <v>0</v>
      </c>
      <c r="BL314" s="18" t="s">
        <v>256</v>
      </c>
      <c r="BM314" s="224" t="s">
        <v>1111</v>
      </c>
    </row>
    <row r="315" s="2" customFormat="1">
      <c r="A315" s="39"/>
      <c r="B315" s="40"/>
      <c r="C315" s="41"/>
      <c r="D315" s="226" t="s">
        <v>154</v>
      </c>
      <c r="E315" s="41"/>
      <c r="F315" s="227" t="s">
        <v>671</v>
      </c>
      <c r="G315" s="41"/>
      <c r="H315" s="41"/>
      <c r="I315" s="228"/>
      <c r="J315" s="41"/>
      <c r="K315" s="41"/>
      <c r="L315" s="45"/>
      <c r="M315" s="229"/>
      <c r="N315" s="230"/>
      <c r="O315" s="85"/>
      <c r="P315" s="85"/>
      <c r="Q315" s="85"/>
      <c r="R315" s="85"/>
      <c r="S315" s="85"/>
      <c r="T315" s="86"/>
      <c r="U315" s="39"/>
      <c r="V315" s="39"/>
      <c r="W315" s="39"/>
      <c r="X315" s="39"/>
      <c r="Y315" s="39"/>
      <c r="Z315" s="39"/>
      <c r="AA315" s="39"/>
      <c r="AB315" s="39"/>
      <c r="AC315" s="39"/>
      <c r="AD315" s="39"/>
      <c r="AE315" s="39"/>
      <c r="AT315" s="18" t="s">
        <v>154</v>
      </c>
      <c r="AU315" s="18" t="s">
        <v>81</v>
      </c>
    </row>
    <row r="316" s="2" customFormat="1">
      <c r="A316" s="39"/>
      <c r="B316" s="40"/>
      <c r="C316" s="41"/>
      <c r="D316" s="226" t="s">
        <v>156</v>
      </c>
      <c r="E316" s="41"/>
      <c r="F316" s="231" t="s">
        <v>672</v>
      </c>
      <c r="G316" s="41"/>
      <c r="H316" s="41"/>
      <c r="I316" s="228"/>
      <c r="J316" s="41"/>
      <c r="K316" s="41"/>
      <c r="L316" s="45"/>
      <c r="M316" s="229"/>
      <c r="N316" s="230"/>
      <c r="O316" s="85"/>
      <c r="P316" s="85"/>
      <c r="Q316" s="85"/>
      <c r="R316" s="85"/>
      <c r="S316" s="85"/>
      <c r="T316" s="86"/>
      <c r="U316" s="39"/>
      <c r="V316" s="39"/>
      <c r="W316" s="39"/>
      <c r="X316" s="39"/>
      <c r="Y316" s="39"/>
      <c r="Z316" s="39"/>
      <c r="AA316" s="39"/>
      <c r="AB316" s="39"/>
      <c r="AC316" s="39"/>
      <c r="AD316" s="39"/>
      <c r="AE316" s="39"/>
      <c r="AT316" s="18" t="s">
        <v>156</v>
      </c>
      <c r="AU316" s="18" t="s">
        <v>81</v>
      </c>
    </row>
    <row r="317" s="13" customFormat="1">
      <c r="A317" s="13"/>
      <c r="B317" s="232"/>
      <c r="C317" s="233"/>
      <c r="D317" s="226" t="s">
        <v>158</v>
      </c>
      <c r="E317" s="234" t="s">
        <v>19</v>
      </c>
      <c r="F317" s="235" t="s">
        <v>1112</v>
      </c>
      <c r="G317" s="233"/>
      <c r="H317" s="236">
        <v>19.199999999999999</v>
      </c>
      <c r="I317" s="237"/>
      <c r="J317" s="233"/>
      <c r="K317" s="233"/>
      <c r="L317" s="238"/>
      <c r="M317" s="239"/>
      <c r="N317" s="240"/>
      <c r="O317" s="240"/>
      <c r="P317" s="240"/>
      <c r="Q317" s="240"/>
      <c r="R317" s="240"/>
      <c r="S317" s="240"/>
      <c r="T317" s="241"/>
      <c r="U317" s="13"/>
      <c r="V317" s="13"/>
      <c r="W317" s="13"/>
      <c r="X317" s="13"/>
      <c r="Y317" s="13"/>
      <c r="Z317" s="13"/>
      <c r="AA317" s="13"/>
      <c r="AB317" s="13"/>
      <c r="AC317" s="13"/>
      <c r="AD317" s="13"/>
      <c r="AE317" s="13"/>
      <c r="AT317" s="242" t="s">
        <v>158</v>
      </c>
      <c r="AU317" s="242" t="s">
        <v>81</v>
      </c>
      <c r="AV317" s="13" t="s">
        <v>81</v>
      </c>
      <c r="AW317" s="13" t="s">
        <v>34</v>
      </c>
      <c r="AX317" s="13" t="s">
        <v>71</v>
      </c>
      <c r="AY317" s="242" t="s">
        <v>144</v>
      </c>
    </row>
    <row r="318" s="2" customFormat="1" ht="21.75" customHeight="1">
      <c r="A318" s="39"/>
      <c r="B318" s="40"/>
      <c r="C318" s="243" t="s">
        <v>552</v>
      </c>
      <c r="D318" s="243" t="s">
        <v>190</v>
      </c>
      <c r="E318" s="244" t="s">
        <v>677</v>
      </c>
      <c r="F318" s="245" t="s">
        <v>678</v>
      </c>
      <c r="G318" s="246" t="s">
        <v>162</v>
      </c>
      <c r="H318" s="247">
        <v>0.28799999999999998</v>
      </c>
      <c r="I318" s="248"/>
      <c r="J318" s="249">
        <f>ROUND(I318*H318,2)</f>
        <v>0</v>
      </c>
      <c r="K318" s="245" t="s">
        <v>151</v>
      </c>
      <c r="L318" s="250"/>
      <c r="M318" s="251" t="s">
        <v>19</v>
      </c>
      <c r="N318" s="252" t="s">
        <v>42</v>
      </c>
      <c r="O318" s="85"/>
      <c r="P318" s="222">
        <f>O318*H318</f>
        <v>0</v>
      </c>
      <c r="Q318" s="222">
        <v>0.55000000000000004</v>
      </c>
      <c r="R318" s="222">
        <f>Q318*H318</f>
        <v>0.15840000000000001</v>
      </c>
      <c r="S318" s="222">
        <v>0</v>
      </c>
      <c r="T318" s="223">
        <f>S318*H318</f>
        <v>0</v>
      </c>
      <c r="U318" s="39"/>
      <c r="V318" s="39"/>
      <c r="W318" s="39"/>
      <c r="X318" s="39"/>
      <c r="Y318" s="39"/>
      <c r="Z318" s="39"/>
      <c r="AA318" s="39"/>
      <c r="AB318" s="39"/>
      <c r="AC318" s="39"/>
      <c r="AD318" s="39"/>
      <c r="AE318" s="39"/>
      <c r="AR318" s="224" t="s">
        <v>351</v>
      </c>
      <c r="AT318" s="224" t="s">
        <v>190</v>
      </c>
      <c r="AU318" s="224" t="s">
        <v>81</v>
      </c>
      <c r="AY318" s="18" t="s">
        <v>144</v>
      </c>
      <c r="BE318" s="225">
        <f>IF(N318="základní",J318,0)</f>
        <v>0</v>
      </c>
      <c r="BF318" s="225">
        <f>IF(N318="snížená",J318,0)</f>
        <v>0</v>
      </c>
      <c r="BG318" s="225">
        <f>IF(N318="zákl. přenesená",J318,0)</f>
        <v>0</v>
      </c>
      <c r="BH318" s="225">
        <f>IF(N318="sníž. přenesená",J318,0)</f>
        <v>0</v>
      </c>
      <c r="BI318" s="225">
        <f>IF(N318="nulová",J318,0)</f>
        <v>0</v>
      </c>
      <c r="BJ318" s="18" t="s">
        <v>79</v>
      </c>
      <c r="BK318" s="225">
        <f>ROUND(I318*H318,2)</f>
        <v>0</v>
      </c>
      <c r="BL318" s="18" t="s">
        <v>256</v>
      </c>
      <c r="BM318" s="224" t="s">
        <v>1113</v>
      </c>
    </row>
    <row r="319" s="2" customFormat="1">
      <c r="A319" s="39"/>
      <c r="B319" s="40"/>
      <c r="C319" s="41"/>
      <c r="D319" s="226" t="s">
        <v>154</v>
      </c>
      <c r="E319" s="41"/>
      <c r="F319" s="227" t="s">
        <v>678</v>
      </c>
      <c r="G319" s="41"/>
      <c r="H319" s="41"/>
      <c r="I319" s="228"/>
      <c r="J319" s="41"/>
      <c r="K319" s="41"/>
      <c r="L319" s="45"/>
      <c r="M319" s="229"/>
      <c r="N319" s="230"/>
      <c r="O319" s="85"/>
      <c r="P319" s="85"/>
      <c r="Q319" s="85"/>
      <c r="R319" s="85"/>
      <c r="S319" s="85"/>
      <c r="T319" s="86"/>
      <c r="U319" s="39"/>
      <c r="V319" s="39"/>
      <c r="W319" s="39"/>
      <c r="X319" s="39"/>
      <c r="Y319" s="39"/>
      <c r="Z319" s="39"/>
      <c r="AA319" s="39"/>
      <c r="AB319" s="39"/>
      <c r="AC319" s="39"/>
      <c r="AD319" s="39"/>
      <c r="AE319" s="39"/>
      <c r="AT319" s="18" t="s">
        <v>154</v>
      </c>
      <c r="AU319" s="18" t="s">
        <v>81</v>
      </c>
    </row>
    <row r="320" s="13" customFormat="1">
      <c r="A320" s="13"/>
      <c r="B320" s="232"/>
      <c r="C320" s="233"/>
      <c r="D320" s="226" t="s">
        <v>158</v>
      </c>
      <c r="E320" s="234" t="s">
        <v>19</v>
      </c>
      <c r="F320" s="235" t="s">
        <v>1114</v>
      </c>
      <c r="G320" s="233"/>
      <c r="H320" s="236">
        <v>0.28799999999999998</v>
      </c>
      <c r="I320" s="237"/>
      <c r="J320" s="233"/>
      <c r="K320" s="233"/>
      <c r="L320" s="238"/>
      <c r="M320" s="239"/>
      <c r="N320" s="240"/>
      <c r="O320" s="240"/>
      <c r="P320" s="240"/>
      <c r="Q320" s="240"/>
      <c r="R320" s="240"/>
      <c r="S320" s="240"/>
      <c r="T320" s="241"/>
      <c r="U320" s="13"/>
      <c r="V320" s="13"/>
      <c r="W320" s="13"/>
      <c r="X320" s="13"/>
      <c r="Y320" s="13"/>
      <c r="Z320" s="13"/>
      <c r="AA320" s="13"/>
      <c r="AB320" s="13"/>
      <c r="AC320" s="13"/>
      <c r="AD320" s="13"/>
      <c r="AE320" s="13"/>
      <c r="AT320" s="242" t="s">
        <v>158</v>
      </c>
      <c r="AU320" s="242" t="s">
        <v>81</v>
      </c>
      <c r="AV320" s="13" t="s">
        <v>81</v>
      </c>
      <c r="AW320" s="13" t="s">
        <v>34</v>
      </c>
      <c r="AX320" s="13" t="s">
        <v>71</v>
      </c>
      <c r="AY320" s="242" t="s">
        <v>144</v>
      </c>
    </row>
    <row r="321" s="2" customFormat="1">
      <c r="A321" s="39"/>
      <c r="B321" s="40"/>
      <c r="C321" s="213" t="s">
        <v>556</v>
      </c>
      <c r="D321" s="213" t="s">
        <v>147</v>
      </c>
      <c r="E321" s="214" t="s">
        <v>684</v>
      </c>
      <c r="F321" s="215" t="s">
        <v>685</v>
      </c>
      <c r="G321" s="216" t="s">
        <v>305</v>
      </c>
      <c r="H321" s="217">
        <v>257.36000000000001</v>
      </c>
      <c r="I321" s="218"/>
      <c r="J321" s="219">
        <f>ROUND(I321*H321,2)</f>
        <v>0</v>
      </c>
      <c r="K321" s="215" t="s">
        <v>151</v>
      </c>
      <c r="L321" s="45"/>
      <c r="M321" s="220" t="s">
        <v>19</v>
      </c>
      <c r="N321" s="221" t="s">
        <v>42</v>
      </c>
      <c r="O321" s="85"/>
      <c r="P321" s="222">
        <f>O321*H321</f>
        <v>0</v>
      </c>
      <c r="Q321" s="222">
        <v>0</v>
      </c>
      <c r="R321" s="222">
        <f>Q321*H321</f>
        <v>0</v>
      </c>
      <c r="S321" s="222">
        <v>0</v>
      </c>
      <c r="T321" s="223">
        <f>S321*H321</f>
        <v>0</v>
      </c>
      <c r="U321" s="39"/>
      <c r="V321" s="39"/>
      <c r="W321" s="39"/>
      <c r="X321" s="39"/>
      <c r="Y321" s="39"/>
      <c r="Z321" s="39"/>
      <c r="AA321" s="39"/>
      <c r="AB321" s="39"/>
      <c r="AC321" s="39"/>
      <c r="AD321" s="39"/>
      <c r="AE321" s="39"/>
      <c r="AR321" s="224" t="s">
        <v>256</v>
      </c>
      <c r="AT321" s="224" t="s">
        <v>147</v>
      </c>
      <c r="AU321" s="224" t="s">
        <v>81</v>
      </c>
      <c r="AY321" s="18" t="s">
        <v>144</v>
      </c>
      <c r="BE321" s="225">
        <f>IF(N321="základní",J321,0)</f>
        <v>0</v>
      </c>
      <c r="BF321" s="225">
        <f>IF(N321="snížená",J321,0)</f>
        <v>0</v>
      </c>
      <c r="BG321" s="225">
        <f>IF(N321="zákl. přenesená",J321,0)</f>
        <v>0</v>
      </c>
      <c r="BH321" s="225">
        <f>IF(N321="sníž. přenesená",J321,0)</f>
        <v>0</v>
      </c>
      <c r="BI321" s="225">
        <f>IF(N321="nulová",J321,0)</f>
        <v>0</v>
      </c>
      <c r="BJ321" s="18" t="s">
        <v>79</v>
      </c>
      <c r="BK321" s="225">
        <f>ROUND(I321*H321,2)</f>
        <v>0</v>
      </c>
      <c r="BL321" s="18" t="s">
        <v>256</v>
      </c>
      <c r="BM321" s="224" t="s">
        <v>1115</v>
      </c>
    </row>
    <row r="322" s="2" customFormat="1">
      <c r="A322" s="39"/>
      <c r="B322" s="40"/>
      <c r="C322" s="41"/>
      <c r="D322" s="226" t="s">
        <v>154</v>
      </c>
      <c r="E322" s="41"/>
      <c r="F322" s="227" t="s">
        <v>687</v>
      </c>
      <c r="G322" s="41"/>
      <c r="H322" s="41"/>
      <c r="I322" s="228"/>
      <c r="J322" s="41"/>
      <c r="K322" s="41"/>
      <c r="L322" s="45"/>
      <c r="M322" s="229"/>
      <c r="N322" s="230"/>
      <c r="O322" s="85"/>
      <c r="P322" s="85"/>
      <c r="Q322" s="85"/>
      <c r="R322" s="85"/>
      <c r="S322" s="85"/>
      <c r="T322" s="86"/>
      <c r="U322" s="39"/>
      <c r="V322" s="39"/>
      <c r="W322" s="39"/>
      <c r="X322" s="39"/>
      <c r="Y322" s="39"/>
      <c r="Z322" s="39"/>
      <c r="AA322" s="39"/>
      <c r="AB322" s="39"/>
      <c r="AC322" s="39"/>
      <c r="AD322" s="39"/>
      <c r="AE322" s="39"/>
      <c r="AT322" s="18" t="s">
        <v>154</v>
      </c>
      <c r="AU322" s="18" t="s">
        <v>81</v>
      </c>
    </row>
    <row r="323" s="2" customFormat="1">
      <c r="A323" s="39"/>
      <c r="B323" s="40"/>
      <c r="C323" s="41"/>
      <c r="D323" s="226" t="s">
        <v>156</v>
      </c>
      <c r="E323" s="41"/>
      <c r="F323" s="231" t="s">
        <v>672</v>
      </c>
      <c r="G323" s="41"/>
      <c r="H323" s="41"/>
      <c r="I323" s="228"/>
      <c r="J323" s="41"/>
      <c r="K323" s="41"/>
      <c r="L323" s="45"/>
      <c r="M323" s="229"/>
      <c r="N323" s="230"/>
      <c r="O323" s="85"/>
      <c r="P323" s="85"/>
      <c r="Q323" s="85"/>
      <c r="R323" s="85"/>
      <c r="S323" s="85"/>
      <c r="T323" s="86"/>
      <c r="U323" s="39"/>
      <c r="V323" s="39"/>
      <c r="W323" s="39"/>
      <c r="X323" s="39"/>
      <c r="Y323" s="39"/>
      <c r="Z323" s="39"/>
      <c r="AA323" s="39"/>
      <c r="AB323" s="39"/>
      <c r="AC323" s="39"/>
      <c r="AD323" s="39"/>
      <c r="AE323" s="39"/>
      <c r="AT323" s="18" t="s">
        <v>156</v>
      </c>
      <c r="AU323" s="18" t="s">
        <v>81</v>
      </c>
    </row>
    <row r="324" s="13" customFormat="1">
      <c r="A324" s="13"/>
      <c r="B324" s="232"/>
      <c r="C324" s="233"/>
      <c r="D324" s="226" t="s">
        <v>158</v>
      </c>
      <c r="E324" s="234" t="s">
        <v>19</v>
      </c>
      <c r="F324" s="235" t="s">
        <v>1116</v>
      </c>
      <c r="G324" s="233"/>
      <c r="H324" s="236">
        <v>35.567010309278402</v>
      </c>
      <c r="I324" s="237"/>
      <c r="J324" s="233"/>
      <c r="K324" s="233"/>
      <c r="L324" s="238"/>
      <c r="M324" s="239"/>
      <c r="N324" s="240"/>
      <c r="O324" s="240"/>
      <c r="P324" s="240"/>
      <c r="Q324" s="240"/>
      <c r="R324" s="240"/>
      <c r="S324" s="240"/>
      <c r="T324" s="241"/>
      <c r="U324" s="13"/>
      <c r="V324" s="13"/>
      <c r="W324" s="13"/>
      <c r="X324" s="13"/>
      <c r="Y324" s="13"/>
      <c r="Z324" s="13"/>
      <c r="AA324" s="13"/>
      <c r="AB324" s="13"/>
      <c r="AC324" s="13"/>
      <c r="AD324" s="13"/>
      <c r="AE324" s="13"/>
      <c r="AT324" s="242" t="s">
        <v>158</v>
      </c>
      <c r="AU324" s="242" t="s">
        <v>81</v>
      </c>
      <c r="AV324" s="13" t="s">
        <v>81</v>
      </c>
      <c r="AW324" s="13" t="s">
        <v>34</v>
      </c>
      <c r="AX324" s="13" t="s">
        <v>71</v>
      </c>
      <c r="AY324" s="242" t="s">
        <v>144</v>
      </c>
    </row>
    <row r="325" s="13" customFormat="1">
      <c r="A325" s="13"/>
      <c r="B325" s="232"/>
      <c r="C325" s="233"/>
      <c r="D325" s="226" t="s">
        <v>158</v>
      </c>
      <c r="E325" s="234" t="s">
        <v>19</v>
      </c>
      <c r="F325" s="235" t="s">
        <v>1117</v>
      </c>
      <c r="G325" s="233"/>
      <c r="H325" s="236">
        <v>21.600000000000001</v>
      </c>
      <c r="I325" s="237"/>
      <c r="J325" s="233"/>
      <c r="K325" s="233"/>
      <c r="L325" s="238"/>
      <c r="M325" s="239"/>
      <c r="N325" s="240"/>
      <c r="O325" s="240"/>
      <c r="P325" s="240"/>
      <c r="Q325" s="240"/>
      <c r="R325" s="240"/>
      <c r="S325" s="240"/>
      <c r="T325" s="241"/>
      <c r="U325" s="13"/>
      <c r="V325" s="13"/>
      <c r="W325" s="13"/>
      <c r="X325" s="13"/>
      <c r="Y325" s="13"/>
      <c r="Z325" s="13"/>
      <c r="AA325" s="13"/>
      <c r="AB325" s="13"/>
      <c r="AC325" s="13"/>
      <c r="AD325" s="13"/>
      <c r="AE325" s="13"/>
      <c r="AT325" s="242" t="s">
        <v>158</v>
      </c>
      <c r="AU325" s="242" t="s">
        <v>81</v>
      </c>
      <c r="AV325" s="13" t="s">
        <v>81</v>
      </c>
      <c r="AW325" s="13" t="s">
        <v>34</v>
      </c>
      <c r="AX325" s="13" t="s">
        <v>71</v>
      </c>
      <c r="AY325" s="242" t="s">
        <v>144</v>
      </c>
    </row>
    <row r="326" s="13" customFormat="1">
      <c r="A326" s="13"/>
      <c r="B326" s="232"/>
      <c r="C326" s="233"/>
      <c r="D326" s="226" t="s">
        <v>158</v>
      </c>
      <c r="E326" s="234" t="s">
        <v>19</v>
      </c>
      <c r="F326" s="235" t="s">
        <v>1118</v>
      </c>
      <c r="G326" s="233"/>
      <c r="H326" s="236">
        <v>37.544696066746098</v>
      </c>
      <c r="I326" s="237"/>
      <c r="J326" s="233"/>
      <c r="K326" s="233"/>
      <c r="L326" s="238"/>
      <c r="M326" s="239"/>
      <c r="N326" s="240"/>
      <c r="O326" s="240"/>
      <c r="P326" s="240"/>
      <c r="Q326" s="240"/>
      <c r="R326" s="240"/>
      <c r="S326" s="240"/>
      <c r="T326" s="241"/>
      <c r="U326" s="13"/>
      <c r="V326" s="13"/>
      <c r="W326" s="13"/>
      <c r="X326" s="13"/>
      <c r="Y326" s="13"/>
      <c r="Z326" s="13"/>
      <c r="AA326" s="13"/>
      <c r="AB326" s="13"/>
      <c r="AC326" s="13"/>
      <c r="AD326" s="13"/>
      <c r="AE326" s="13"/>
      <c r="AT326" s="242" t="s">
        <v>158</v>
      </c>
      <c r="AU326" s="242" t="s">
        <v>81</v>
      </c>
      <c r="AV326" s="13" t="s">
        <v>81</v>
      </c>
      <c r="AW326" s="13" t="s">
        <v>34</v>
      </c>
      <c r="AX326" s="13" t="s">
        <v>71</v>
      </c>
      <c r="AY326" s="242" t="s">
        <v>144</v>
      </c>
    </row>
    <row r="327" s="13" customFormat="1">
      <c r="A327" s="13"/>
      <c r="B327" s="232"/>
      <c r="C327" s="233"/>
      <c r="D327" s="226" t="s">
        <v>158</v>
      </c>
      <c r="E327" s="234" t="s">
        <v>19</v>
      </c>
      <c r="F327" s="235" t="s">
        <v>1119</v>
      </c>
      <c r="G327" s="233"/>
      <c r="H327" s="236">
        <v>31.771428571428601</v>
      </c>
      <c r="I327" s="237"/>
      <c r="J327" s="233"/>
      <c r="K327" s="233"/>
      <c r="L327" s="238"/>
      <c r="M327" s="239"/>
      <c r="N327" s="240"/>
      <c r="O327" s="240"/>
      <c r="P327" s="240"/>
      <c r="Q327" s="240"/>
      <c r="R327" s="240"/>
      <c r="S327" s="240"/>
      <c r="T327" s="241"/>
      <c r="U327" s="13"/>
      <c r="V327" s="13"/>
      <c r="W327" s="13"/>
      <c r="X327" s="13"/>
      <c r="Y327" s="13"/>
      <c r="Z327" s="13"/>
      <c r="AA327" s="13"/>
      <c r="AB327" s="13"/>
      <c r="AC327" s="13"/>
      <c r="AD327" s="13"/>
      <c r="AE327" s="13"/>
      <c r="AT327" s="242" t="s">
        <v>158</v>
      </c>
      <c r="AU327" s="242" t="s">
        <v>81</v>
      </c>
      <c r="AV327" s="13" t="s">
        <v>81</v>
      </c>
      <c r="AW327" s="13" t="s">
        <v>34</v>
      </c>
      <c r="AX327" s="13" t="s">
        <v>71</v>
      </c>
      <c r="AY327" s="242" t="s">
        <v>144</v>
      </c>
    </row>
    <row r="328" s="13" customFormat="1">
      <c r="A328" s="13"/>
      <c r="B328" s="232"/>
      <c r="C328" s="233"/>
      <c r="D328" s="226" t="s">
        <v>158</v>
      </c>
      <c r="E328" s="234" t="s">
        <v>19</v>
      </c>
      <c r="F328" s="235" t="s">
        <v>1120</v>
      </c>
      <c r="G328" s="233"/>
      <c r="H328" s="236">
        <v>84.669811320754704</v>
      </c>
      <c r="I328" s="237"/>
      <c r="J328" s="233"/>
      <c r="K328" s="233"/>
      <c r="L328" s="238"/>
      <c r="M328" s="239"/>
      <c r="N328" s="240"/>
      <c r="O328" s="240"/>
      <c r="P328" s="240"/>
      <c r="Q328" s="240"/>
      <c r="R328" s="240"/>
      <c r="S328" s="240"/>
      <c r="T328" s="241"/>
      <c r="U328" s="13"/>
      <c r="V328" s="13"/>
      <c r="W328" s="13"/>
      <c r="X328" s="13"/>
      <c r="Y328" s="13"/>
      <c r="Z328" s="13"/>
      <c r="AA328" s="13"/>
      <c r="AB328" s="13"/>
      <c r="AC328" s="13"/>
      <c r="AD328" s="13"/>
      <c r="AE328" s="13"/>
      <c r="AT328" s="242" t="s">
        <v>158</v>
      </c>
      <c r="AU328" s="242" t="s">
        <v>81</v>
      </c>
      <c r="AV328" s="13" t="s">
        <v>81</v>
      </c>
      <c r="AW328" s="13" t="s">
        <v>34</v>
      </c>
      <c r="AX328" s="13" t="s">
        <v>71</v>
      </c>
      <c r="AY328" s="242" t="s">
        <v>144</v>
      </c>
    </row>
    <row r="329" s="13" customFormat="1">
      <c r="A329" s="13"/>
      <c r="B329" s="232"/>
      <c r="C329" s="233"/>
      <c r="D329" s="226" t="s">
        <v>158</v>
      </c>
      <c r="E329" s="234" t="s">
        <v>19</v>
      </c>
      <c r="F329" s="235" t="s">
        <v>1121</v>
      </c>
      <c r="G329" s="233"/>
      <c r="H329" s="236">
        <v>25.707547169811299</v>
      </c>
      <c r="I329" s="237"/>
      <c r="J329" s="233"/>
      <c r="K329" s="233"/>
      <c r="L329" s="238"/>
      <c r="M329" s="239"/>
      <c r="N329" s="240"/>
      <c r="O329" s="240"/>
      <c r="P329" s="240"/>
      <c r="Q329" s="240"/>
      <c r="R329" s="240"/>
      <c r="S329" s="240"/>
      <c r="T329" s="241"/>
      <c r="U329" s="13"/>
      <c r="V329" s="13"/>
      <c r="W329" s="13"/>
      <c r="X329" s="13"/>
      <c r="Y329" s="13"/>
      <c r="Z329" s="13"/>
      <c r="AA329" s="13"/>
      <c r="AB329" s="13"/>
      <c r="AC329" s="13"/>
      <c r="AD329" s="13"/>
      <c r="AE329" s="13"/>
      <c r="AT329" s="242" t="s">
        <v>158</v>
      </c>
      <c r="AU329" s="242" t="s">
        <v>81</v>
      </c>
      <c r="AV329" s="13" t="s">
        <v>81</v>
      </c>
      <c r="AW329" s="13" t="s">
        <v>34</v>
      </c>
      <c r="AX329" s="13" t="s">
        <v>71</v>
      </c>
      <c r="AY329" s="242" t="s">
        <v>144</v>
      </c>
    </row>
    <row r="330" s="13" customFormat="1">
      <c r="A330" s="13"/>
      <c r="B330" s="232"/>
      <c r="C330" s="233"/>
      <c r="D330" s="226" t="s">
        <v>158</v>
      </c>
      <c r="E330" s="234" t="s">
        <v>19</v>
      </c>
      <c r="F330" s="235" t="s">
        <v>1122</v>
      </c>
      <c r="G330" s="233"/>
      <c r="H330" s="236">
        <v>18.5</v>
      </c>
      <c r="I330" s="237"/>
      <c r="J330" s="233"/>
      <c r="K330" s="233"/>
      <c r="L330" s="238"/>
      <c r="M330" s="239"/>
      <c r="N330" s="240"/>
      <c r="O330" s="240"/>
      <c r="P330" s="240"/>
      <c r="Q330" s="240"/>
      <c r="R330" s="240"/>
      <c r="S330" s="240"/>
      <c r="T330" s="241"/>
      <c r="U330" s="13"/>
      <c r="V330" s="13"/>
      <c r="W330" s="13"/>
      <c r="X330" s="13"/>
      <c r="Y330" s="13"/>
      <c r="Z330" s="13"/>
      <c r="AA330" s="13"/>
      <c r="AB330" s="13"/>
      <c r="AC330" s="13"/>
      <c r="AD330" s="13"/>
      <c r="AE330" s="13"/>
      <c r="AT330" s="242" t="s">
        <v>158</v>
      </c>
      <c r="AU330" s="242" t="s">
        <v>81</v>
      </c>
      <c r="AV330" s="13" t="s">
        <v>81</v>
      </c>
      <c r="AW330" s="13" t="s">
        <v>34</v>
      </c>
      <c r="AX330" s="13" t="s">
        <v>71</v>
      </c>
      <c r="AY330" s="242" t="s">
        <v>144</v>
      </c>
    </row>
    <row r="331" s="13" customFormat="1">
      <c r="A331" s="13"/>
      <c r="B331" s="232"/>
      <c r="C331" s="233"/>
      <c r="D331" s="226" t="s">
        <v>158</v>
      </c>
      <c r="E331" s="234" t="s">
        <v>19</v>
      </c>
      <c r="F331" s="235" t="s">
        <v>1123</v>
      </c>
      <c r="G331" s="233"/>
      <c r="H331" s="236">
        <v>2</v>
      </c>
      <c r="I331" s="237"/>
      <c r="J331" s="233"/>
      <c r="K331" s="233"/>
      <c r="L331" s="238"/>
      <c r="M331" s="239"/>
      <c r="N331" s="240"/>
      <c r="O331" s="240"/>
      <c r="P331" s="240"/>
      <c r="Q331" s="240"/>
      <c r="R331" s="240"/>
      <c r="S331" s="240"/>
      <c r="T331" s="241"/>
      <c r="U331" s="13"/>
      <c r="V331" s="13"/>
      <c r="W331" s="13"/>
      <c r="X331" s="13"/>
      <c r="Y331" s="13"/>
      <c r="Z331" s="13"/>
      <c r="AA331" s="13"/>
      <c r="AB331" s="13"/>
      <c r="AC331" s="13"/>
      <c r="AD331" s="13"/>
      <c r="AE331" s="13"/>
      <c r="AT331" s="242" t="s">
        <v>158</v>
      </c>
      <c r="AU331" s="242" t="s">
        <v>81</v>
      </c>
      <c r="AV331" s="13" t="s">
        <v>81</v>
      </c>
      <c r="AW331" s="13" t="s">
        <v>34</v>
      </c>
      <c r="AX331" s="13" t="s">
        <v>71</v>
      </c>
      <c r="AY331" s="242" t="s">
        <v>144</v>
      </c>
    </row>
    <row r="332" s="2" customFormat="1" ht="21.75" customHeight="1">
      <c r="A332" s="39"/>
      <c r="B332" s="40"/>
      <c r="C332" s="243" t="s">
        <v>560</v>
      </c>
      <c r="D332" s="243" t="s">
        <v>190</v>
      </c>
      <c r="E332" s="244" t="s">
        <v>690</v>
      </c>
      <c r="F332" s="245" t="s">
        <v>691</v>
      </c>
      <c r="G332" s="246" t="s">
        <v>162</v>
      </c>
      <c r="H332" s="247">
        <v>6.7939999999999996</v>
      </c>
      <c r="I332" s="248"/>
      <c r="J332" s="249">
        <f>ROUND(I332*H332,2)</f>
        <v>0</v>
      </c>
      <c r="K332" s="245" t="s">
        <v>151</v>
      </c>
      <c r="L332" s="250"/>
      <c r="M332" s="251" t="s">
        <v>19</v>
      </c>
      <c r="N332" s="252" t="s">
        <v>42</v>
      </c>
      <c r="O332" s="85"/>
      <c r="P332" s="222">
        <f>O332*H332</f>
        <v>0</v>
      </c>
      <c r="Q332" s="222">
        <v>0.55000000000000004</v>
      </c>
      <c r="R332" s="222">
        <f>Q332*H332</f>
        <v>3.7366999999999999</v>
      </c>
      <c r="S332" s="222">
        <v>0</v>
      </c>
      <c r="T332" s="223">
        <f>S332*H332</f>
        <v>0</v>
      </c>
      <c r="U332" s="39"/>
      <c r="V332" s="39"/>
      <c r="W332" s="39"/>
      <c r="X332" s="39"/>
      <c r="Y332" s="39"/>
      <c r="Z332" s="39"/>
      <c r="AA332" s="39"/>
      <c r="AB332" s="39"/>
      <c r="AC332" s="39"/>
      <c r="AD332" s="39"/>
      <c r="AE332" s="39"/>
      <c r="AR332" s="224" t="s">
        <v>351</v>
      </c>
      <c r="AT332" s="224" t="s">
        <v>190</v>
      </c>
      <c r="AU332" s="224" t="s">
        <v>81</v>
      </c>
      <c r="AY332" s="18" t="s">
        <v>144</v>
      </c>
      <c r="BE332" s="225">
        <f>IF(N332="základní",J332,0)</f>
        <v>0</v>
      </c>
      <c r="BF332" s="225">
        <f>IF(N332="snížená",J332,0)</f>
        <v>0</v>
      </c>
      <c r="BG332" s="225">
        <f>IF(N332="zákl. přenesená",J332,0)</f>
        <v>0</v>
      </c>
      <c r="BH332" s="225">
        <f>IF(N332="sníž. přenesená",J332,0)</f>
        <v>0</v>
      </c>
      <c r="BI332" s="225">
        <f>IF(N332="nulová",J332,0)</f>
        <v>0</v>
      </c>
      <c r="BJ332" s="18" t="s">
        <v>79</v>
      </c>
      <c r="BK332" s="225">
        <f>ROUND(I332*H332,2)</f>
        <v>0</v>
      </c>
      <c r="BL332" s="18" t="s">
        <v>256</v>
      </c>
      <c r="BM332" s="224" t="s">
        <v>1124</v>
      </c>
    </row>
    <row r="333" s="2" customFormat="1">
      <c r="A333" s="39"/>
      <c r="B333" s="40"/>
      <c r="C333" s="41"/>
      <c r="D333" s="226" t="s">
        <v>154</v>
      </c>
      <c r="E333" s="41"/>
      <c r="F333" s="227" t="s">
        <v>691</v>
      </c>
      <c r="G333" s="41"/>
      <c r="H333" s="41"/>
      <c r="I333" s="228"/>
      <c r="J333" s="41"/>
      <c r="K333" s="41"/>
      <c r="L333" s="45"/>
      <c r="M333" s="229"/>
      <c r="N333" s="230"/>
      <c r="O333" s="85"/>
      <c r="P333" s="85"/>
      <c r="Q333" s="85"/>
      <c r="R333" s="85"/>
      <c r="S333" s="85"/>
      <c r="T333" s="86"/>
      <c r="U333" s="39"/>
      <c r="V333" s="39"/>
      <c r="W333" s="39"/>
      <c r="X333" s="39"/>
      <c r="Y333" s="39"/>
      <c r="Z333" s="39"/>
      <c r="AA333" s="39"/>
      <c r="AB333" s="39"/>
      <c r="AC333" s="39"/>
      <c r="AD333" s="39"/>
      <c r="AE333" s="39"/>
      <c r="AT333" s="18" t="s">
        <v>154</v>
      </c>
      <c r="AU333" s="18" t="s">
        <v>81</v>
      </c>
    </row>
    <row r="334" s="13" customFormat="1">
      <c r="A334" s="13"/>
      <c r="B334" s="232"/>
      <c r="C334" s="233"/>
      <c r="D334" s="226" t="s">
        <v>158</v>
      </c>
      <c r="E334" s="234" t="s">
        <v>19</v>
      </c>
      <c r="F334" s="235" t="s">
        <v>1125</v>
      </c>
      <c r="G334" s="233"/>
      <c r="H334" s="236">
        <v>6.1766399999999999</v>
      </c>
      <c r="I334" s="237"/>
      <c r="J334" s="233"/>
      <c r="K334" s="233"/>
      <c r="L334" s="238"/>
      <c r="M334" s="239"/>
      <c r="N334" s="240"/>
      <c r="O334" s="240"/>
      <c r="P334" s="240"/>
      <c r="Q334" s="240"/>
      <c r="R334" s="240"/>
      <c r="S334" s="240"/>
      <c r="T334" s="241"/>
      <c r="U334" s="13"/>
      <c r="V334" s="13"/>
      <c r="W334" s="13"/>
      <c r="X334" s="13"/>
      <c r="Y334" s="13"/>
      <c r="Z334" s="13"/>
      <c r="AA334" s="13"/>
      <c r="AB334" s="13"/>
      <c r="AC334" s="13"/>
      <c r="AD334" s="13"/>
      <c r="AE334" s="13"/>
      <c r="AT334" s="242" t="s">
        <v>158</v>
      </c>
      <c r="AU334" s="242" t="s">
        <v>81</v>
      </c>
      <c r="AV334" s="13" t="s">
        <v>81</v>
      </c>
      <c r="AW334" s="13" t="s">
        <v>34</v>
      </c>
      <c r="AX334" s="13" t="s">
        <v>71</v>
      </c>
      <c r="AY334" s="242" t="s">
        <v>144</v>
      </c>
    </row>
    <row r="335" s="13" customFormat="1">
      <c r="A335" s="13"/>
      <c r="B335" s="232"/>
      <c r="C335" s="233"/>
      <c r="D335" s="226" t="s">
        <v>158</v>
      </c>
      <c r="E335" s="233"/>
      <c r="F335" s="235" t="s">
        <v>1126</v>
      </c>
      <c r="G335" s="233"/>
      <c r="H335" s="236">
        <v>6.7939999999999996</v>
      </c>
      <c r="I335" s="237"/>
      <c r="J335" s="233"/>
      <c r="K335" s="233"/>
      <c r="L335" s="238"/>
      <c r="M335" s="239"/>
      <c r="N335" s="240"/>
      <c r="O335" s="240"/>
      <c r="P335" s="240"/>
      <c r="Q335" s="240"/>
      <c r="R335" s="240"/>
      <c r="S335" s="240"/>
      <c r="T335" s="241"/>
      <c r="U335" s="13"/>
      <c r="V335" s="13"/>
      <c r="W335" s="13"/>
      <c r="X335" s="13"/>
      <c r="Y335" s="13"/>
      <c r="Z335" s="13"/>
      <c r="AA335" s="13"/>
      <c r="AB335" s="13"/>
      <c r="AC335" s="13"/>
      <c r="AD335" s="13"/>
      <c r="AE335" s="13"/>
      <c r="AT335" s="242" t="s">
        <v>158</v>
      </c>
      <c r="AU335" s="242" t="s">
        <v>81</v>
      </c>
      <c r="AV335" s="13" t="s">
        <v>81</v>
      </c>
      <c r="AW335" s="13" t="s">
        <v>4</v>
      </c>
      <c r="AX335" s="13" t="s">
        <v>79</v>
      </c>
      <c r="AY335" s="242" t="s">
        <v>144</v>
      </c>
    </row>
    <row r="336" s="2" customFormat="1" ht="33" customHeight="1">
      <c r="A336" s="39"/>
      <c r="B336" s="40"/>
      <c r="C336" s="213" t="s">
        <v>564</v>
      </c>
      <c r="D336" s="213" t="s">
        <v>147</v>
      </c>
      <c r="E336" s="214" t="s">
        <v>696</v>
      </c>
      <c r="F336" s="215" t="s">
        <v>697</v>
      </c>
      <c r="G336" s="216" t="s">
        <v>305</v>
      </c>
      <c r="H336" s="217">
        <v>230.01499999999999</v>
      </c>
      <c r="I336" s="218"/>
      <c r="J336" s="219">
        <f>ROUND(I336*H336,2)</f>
        <v>0</v>
      </c>
      <c r="K336" s="215" t="s">
        <v>151</v>
      </c>
      <c r="L336" s="45"/>
      <c r="M336" s="220" t="s">
        <v>19</v>
      </c>
      <c r="N336" s="221" t="s">
        <v>42</v>
      </c>
      <c r="O336" s="85"/>
      <c r="P336" s="222">
        <f>O336*H336</f>
        <v>0</v>
      </c>
      <c r="Q336" s="222">
        <v>0</v>
      </c>
      <c r="R336" s="222">
        <f>Q336*H336</f>
        <v>0</v>
      </c>
      <c r="S336" s="222">
        <v>0</v>
      </c>
      <c r="T336" s="223">
        <f>S336*H336</f>
        <v>0</v>
      </c>
      <c r="U336" s="39"/>
      <c r="V336" s="39"/>
      <c r="W336" s="39"/>
      <c r="X336" s="39"/>
      <c r="Y336" s="39"/>
      <c r="Z336" s="39"/>
      <c r="AA336" s="39"/>
      <c r="AB336" s="39"/>
      <c r="AC336" s="39"/>
      <c r="AD336" s="39"/>
      <c r="AE336" s="39"/>
      <c r="AR336" s="224" t="s">
        <v>256</v>
      </c>
      <c r="AT336" s="224" t="s">
        <v>147</v>
      </c>
      <c r="AU336" s="224" t="s">
        <v>81</v>
      </c>
      <c r="AY336" s="18" t="s">
        <v>144</v>
      </c>
      <c r="BE336" s="225">
        <f>IF(N336="základní",J336,0)</f>
        <v>0</v>
      </c>
      <c r="BF336" s="225">
        <f>IF(N336="snížená",J336,0)</f>
        <v>0</v>
      </c>
      <c r="BG336" s="225">
        <f>IF(N336="zákl. přenesená",J336,0)</f>
        <v>0</v>
      </c>
      <c r="BH336" s="225">
        <f>IF(N336="sníž. přenesená",J336,0)</f>
        <v>0</v>
      </c>
      <c r="BI336" s="225">
        <f>IF(N336="nulová",J336,0)</f>
        <v>0</v>
      </c>
      <c r="BJ336" s="18" t="s">
        <v>79</v>
      </c>
      <c r="BK336" s="225">
        <f>ROUND(I336*H336,2)</f>
        <v>0</v>
      </c>
      <c r="BL336" s="18" t="s">
        <v>256</v>
      </c>
      <c r="BM336" s="224" t="s">
        <v>1127</v>
      </c>
    </row>
    <row r="337" s="2" customFormat="1">
      <c r="A337" s="39"/>
      <c r="B337" s="40"/>
      <c r="C337" s="41"/>
      <c r="D337" s="226" t="s">
        <v>154</v>
      </c>
      <c r="E337" s="41"/>
      <c r="F337" s="227" t="s">
        <v>699</v>
      </c>
      <c r="G337" s="41"/>
      <c r="H337" s="41"/>
      <c r="I337" s="228"/>
      <c r="J337" s="41"/>
      <c r="K337" s="41"/>
      <c r="L337" s="45"/>
      <c r="M337" s="229"/>
      <c r="N337" s="230"/>
      <c r="O337" s="85"/>
      <c r="P337" s="85"/>
      <c r="Q337" s="85"/>
      <c r="R337" s="85"/>
      <c r="S337" s="85"/>
      <c r="T337" s="86"/>
      <c r="U337" s="39"/>
      <c r="V337" s="39"/>
      <c r="W337" s="39"/>
      <c r="X337" s="39"/>
      <c r="Y337" s="39"/>
      <c r="Z337" s="39"/>
      <c r="AA337" s="39"/>
      <c r="AB337" s="39"/>
      <c r="AC337" s="39"/>
      <c r="AD337" s="39"/>
      <c r="AE337" s="39"/>
      <c r="AT337" s="18" t="s">
        <v>154</v>
      </c>
      <c r="AU337" s="18" t="s">
        <v>81</v>
      </c>
    </row>
    <row r="338" s="2" customFormat="1">
      <c r="A338" s="39"/>
      <c r="B338" s="40"/>
      <c r="C338" s="41"/>
      <c r="D338" s="226" t="s">
        <v>156</v>
      </c>
      <c r="E338" s="41"/>
      <c r="F338" s="231" t="s">
        <v>672</v>
      </c>
      <c r="G338" s="41"/>
      <c r="H338" s="41"/>
      <c r="I338" s="228"/>
      <c r="J338" s="41"/>
      <c r="K338" s="41"/>
      <c r="L338" s="45"/>
      <c r="M338" s="229"/>
      <c r="N338" s="230"/>
      <c r="O338" s="85"/>
      <c r="P338" s="85"/>
      <c r="Q338" s="85"/>
      <c r="R338" s="85"/>
      <c r="S338" s="85"/>
      <c r="T338" s="86"/>
      <c r="U338" s="39"/>
      <c r="V338" s="39"/>
      <c r="W338" s="39"/>
      <c r="X338" s="39"/>
      <c r="Y338" s="39"/>
      <c r="Z338" s="39"/>
      <c r="AA338" s="39"/>
      <c r="AB338" s="39"/>
      <c r="AC338" s="39"/>
      <c r="AD338" s="39"/>
      <c r="AE338" s="39"/>
      <c r="AT338" s="18" t="s">
        <v>156</v>
      </c>
      <c r="AU338" s="18" t="s">
        <v>81</v>
      </c>
    </row>
    <row r="339" s="13" customFormat="1">
      <c r="A339" s="13"/>
      <c r="B339" s="232"/>
      <c r="C339" s="233"/>
      <c r="D339" s="226" t="s">
        <v>158</v>
      </c>
      <c r="E339" s="234" t="s">
        <v>19</v>
      </c>
      <c r="F339" s="235" t="s">
        <v>1128</v>
      </c>
      <c r="G339" s="233"/>
      <c r="H339" s="236">
        <v>39.200000000000003</v>
      </c>
      <c r="I339" s="237"/>
      <c r="J339" s="233"/>
      <c r="K339" s="233"/>
      <c r="L339" s="238"/>
      <c r="M339" s="239"/>
      <c r="N339" s="240"/>
      <c r="O339" s="240"/>
      <c r="P339" s="240"/>
      <c r="Q339" s="240"/>
      <c r="R339" s="240"/>
      <c r="S339" s="240"/>
      <c r="T339" s="241"/>
      <c r="U339" s="13"/>
      <c r="V339" s="13"/>
      <c r="W339" s="13"/>
      <c r="X339" s="13"/>
      <c r="Y339" s="13"/>
      <c r="Z339" s="13"/>
      <c r="AA339" s="13"/>
      <c r="AB339" s="13"/>
      <c r="AC339" s="13"/>
      <c r="AD339" s="13"/>
      <c r="AE339" s="13"/>
      <c r="AT339" s="242" t="s">
        <v>158</v>
      </c>
      <c r="AU339" s="242" t="s">
        <v>81</v>
      </c>
      <c r="AV339" s="13" t="s">
        <v>81</v>
      </c>
      <c r="AW339" s="13" t="s">
        <v>34</v>
      </c>
      <c r="AX339" s="13" t="s">
        <v>71</v>
      </c>
      <c r="AY339" s="242" t="s">
        <v>144</v>
      </c>
    </row>
    <row r="340" s="13" customFormat="1">
      <c r="A340" s="13"/>
      <c r="B340" s="232"/>
      <c r="C340" s="233"/>
      <c r="D340" s="226" t="s">
        <v>158</v>
      </c>
      <c r="E340" s="234" t="s">
        <v>19</v>
      </c>
      <c r="F340" s="235" t="s">
        <v>1129</v>
      </c>
      <c r="G340" s="233"/>
      <c r="H340" s="236">
        <v>12.800000000000001</v>
      </c>
      <c r="I340" s="237"/>
      <c r="J340" s="233"/>
      <c r="K340" s="233"/>
      <c r="L340" s="238"/>
      <c r="M340" s="239"/>
      <c r="N340" s="240"/>
      <c r="O340" s="240"/>
      <c r="P340" s="240"/>
      <c r="Q340" s="240"/>
      <c r="R340" s="240"/>
      <c r="S340" s="240"/>
      <c r="T340" s="241"/>
      <c r="U340" s="13"/>
      <c r="V340" s="13"/>
      <c r="W340" s="13"/>
      <c r="X340" s="13"/>
      <c r="Y340" s="13"/>
      <c r="Z340" s="13"/>
      <c r="AA340" s="13"/>
      <c r="AB340" s="13"/>
      <c r="AC340" s="13"/>
      <c r="AD340" s="13"/>
      <c r="AE340" s="13"/>
      <c r="AT340" s="242" t="s">
        <v>158</v>
      </c>
      <c r="AU340" s="242" t="s">
        <v>81</v>
      </c>
      <c r="AV340" s="13" t="s">
        <v>81</v>
      </c>
      <c r="AW340" s="13" t="s">
        <v>34</v>
      </c>
      <c r="AX340" s="13" t="s">
        <v>71</v>
      </c>
      <c r="AY340" s="242" t="s">
        <v>144</v>
      </c>
    </row>
    <row r="341" s="13" customFormat="1">
      <c r="A341" s="13"/>
      <c r="B341" s="232"/>
      <c r="C341" s="233"/>
      <c r="D341" s="226" t="s">
        <v>158</v>
      </c>
      <c r="E341" s="234" t="s">
        <v>19</v>
      </c>
      <c r="F341" s="235" t="s">
        <v>1130</v>
      </c>
      <c r="G341" s="233"/>
      <c r="H341" s="236">
        <v>80.400000000000006</v>
      </c>
      <c r="I341" s="237"/>
      <c r="J341" s="233"/>
      <c r="K341" s="233"/>
      <c r="L341" s="238"/>
      <c r="M341" s="239"/>
      <c r="N341" s="240"/>
      <c r="O341" s="240"/>
      <c r="P341" s="240"/>
      <c r="Q341" s="240"/>
      <c r="R341" s="240"/>
      <c r="S341" s="240"/>
      <c r="T341" s="241"/>
      <c r="U341" s="13"/>
      <c r="V341" s="13"/>
      <c r="W341" s="13"/>
      <c r="X341" s="13"/>
      <c r="Y341" s="13"/>
      <c r="Z341" s="13"/>
      <c r="AA341" s="13"/>
      <c r="AB341" s="13"/>
      <c r="AC341" s="13"/>
      <c r="AD341" s="13"/>
      <c r="AE341" s="13"/>
      <c r="AT341" s="242" t="s">
        <v>158</v>
      </c>
      <c r="AU341" s="242" t="s">
        <v>81</v>
      </c>
      <c r="AV341" s="13" t="s">
        <v>81</v>
      </c>
      <c r="AW341" s="13" t="s">
        <v>34</v>
      </c>
      <c r="AX341" s="13" t="s">
        <v>71</v>
      </c>
      <c r="AY341" s="242" t="s">
        <v>144</v>
      </c>
    </row>
    <row r="342" s="13" customFormat="1">
      <c r="A342" s="13"/>
      <c r="B342" s="232"/>
      <c r="C342" s="233"/>
      <c r="D342" s="226" t="s">
        <v>158</v>
      </c>
      <c r="E342" s="234" t="s">
        <v>19</v>
      </c>
      <c r="F342" s="235" t="s">
        <v>1131</v>
      </c>
      <c r="G342" s="233"/>
      <c r="H342" s="236">
        <v>6.2999999999999998</v>
      </c>
      <c r="I342" s="237"/>
      <c r="J342" s="233"/>
      <c r="K342" s="233"/>
      <c r="L342" s="238"/>
      <c r="M342" s="239"/>
      <c r="N342" s="240"/>
      <c r="O342" s="240"/>
      <c r="P342" s="240"/>
      <c r="Q342" s="240"/>
      <c r="R342" s="240"/>
      <c r="S342" s="240"/>
      <c r="T342" s="241"/>
      <c r="U342" s="13"/>
      <c r="V342" s="13"/>
      <c r="W342" s="13"/>
      <c r="X342" s="13"/>
      <c r="Y342" s="13"/>
      <c r="Z342" s="13"/>
      <c r="AA342" s="13"/>
      <c r="AB342" s="13"/>
      <c r="AC342" s="13"/>
      <c r="AD342" s="13"/>
      <c r="AE342" s="13"/>
      <c r="AT342" s="242" t="s">
        <v>158</v>
      </c>
      <c r="AU342" s="242" t="s">
        <v>81</v>
      </c>
      <c r="AV342" s="13" t="s">
        <v>81</v>
      </c>
      <c r="AW342" s="13" t="s">
        <v>34</v>
      </c>
      <c r="AX342" s="13" t="s">
        <v>71</v>
      </c>
      <c r="AY342" s="242" t="s">
        <v>144</v>
      </c>
    </row>
    <row r="343" s="13" customFormat="1">
      <c r="A343" s="13"/>
      <c r="B343" s="232"/>
      <c r="C343" s="233"/>
      <c r="D343" s="226" t="s">
        <v>158</v>
      </c>
      <c r="E343" s="234" t="s">
        <v>19</v>
      </c>
      <c r="F343" s="235" t="s">
        <v>1132</v>
      </c>
      <c r="G343" s="233"/>
      <c r="H343" s="236">
        <v>53.5403432311711</v>
      </c>
      <c r="I343" s="237"/>
      <c r="J343" s="233"/>
      <c r="K343" s="233"/>
      <c r="L343" s="238"/>
      <c r="M343" s="239"/>
      <c r="N343" s="240"/>
      <c r="O343" s="240"/>
      <c r="P343" s="240"/>
      <c r="Q343" s="240"/>
      <c r="R343" s="240"/>
      <c r="S343" s="240"/>
      <c r="T343" s="241"/>
      <c r="U343" s="13"/>
      <c r="V343" s="13"/>
      <c r="W343" s="13"/>
      <c r="X343" s="13"/>
      <c r="Y343" s="13"/>
      <c r="Z343" s="13"/>
      <c r="AA343" s="13"/>
      <c r="AB343" s="13"/>
      <c r="AC343" s="13"/>
      <c r="AD343" s="13"/>
      <c r="AE343" s="13"/>
      <c r="AT343" s="242" t="s">
        <v>158</v>
      </c>
      <c r="AU343" s="242" t="s">
        <v>81</v>
      </c>
      <c r="AV343" s="13" t="s">
        <v>81</v>
      </c>
      <c r="AW343" s="13" t="s">
        <v>34</v>
      </c>
      <c r="AX343" s="13" t="s">
        <v>71</v>
      </c>
      <c r="AY343" s="242" t="s">
        <v>144</v>
      </c>
    </row>
    <row r="344" s="13" customFormat="1">
      <c r="A344" s="13"/>
      <c r="B344" s="232"/>
      <c r="C344" s="233"/>
      <c r="D344" s="226" t="s">
        <v>158</v>
      </c>
      <c r="E344" s="234" t="s">
        <v>19</v>
      </c>
      <c r="F344" s="235" t="s">
        <v>1133</v>
      </c>
      <c r="G344" s="233"/>
      <c r="H344" s="236">
        <v>37.774999999999999</v>
      </c>
      <c r="I344" s="237"/>
      <c r="J344" s="233"/>
      <c r="K344" s="233"/>
      <c r="L344" s="238"/>
      <c r="M344" s="239"/>
      <c r="N344" s="240"/>
      <c r="O344" s="240"/>
      <c r="P344" s="240"/>
      <c r="Q344" s="240"/>
      <c r="R344" s="240"/>
      <c r="S344" s="240"/>
      <c r="T344" s="241"/>
      <c r="U344" s="13"/>
      <c r="V344" s="13"/>
      <c r="W344" s="13"/>
      <c r="X344" s="13"/>
      <c r="Y344" s="13"/>
      <c r="Z344" s="13"/>
      <c r="AA344" s="13"/>
      <c r="AB344" s="13"/>
      <c r="AC344" s="13"/>
      <c r="AD344" s="13"/>
      <c r="AE344" s="13"/>
      <c r="AT344" s="242" t="s">
        <v>158</v>
      </c>
      <c r="AU344" s="242" t="s">
        <v>81</v>
      </c>
      <c r="AV344" s="13" t="s">
        <v>81</v>
      </c>
      <c r="AW344" s="13" t="s">
        <v>34</v>
      </c>
      <c r="AX344" s="13" t="s">
        <v>71</v>
      </c>
      <c r="AY344" s="242" t="s">
        <v>144</v>
      </c>
    </row>
    <row r="345" s="2" customFormat="1" ht="21.75" customHeight="1">
      <c r="A345" s="39"/>
      <c r="B345" s="40"/>
      <c r="C345" s="243" t="s">
        <v>568</v>
      </c>
      <c r="D345" s="243" t="s">
        <v>190</v>
      </c>
      <c r="E345" s="244" t="s">
        <v>704</v>
      </c>
      <c r="F345" s="245" t="s">
        <v>705</v>
      </c>
      <c r="G345" s="246" t="s">
        <v>162</v>
      </c>
      <c r="H345" s="247">
        <v>14.574</v>
      </c>
      <c r="I345" s="248"/>
      <c r="J345" s="249">
        <f>ROUND(I345*H345,2)</f>
        <v>0</v>
      </c>
      <c r="K345" s="245" t="s">
        <v>151</v>
      </c>
      <c r="L345" s="250"/>
      <c r="M345" s="251" t="s">
        <v>19</v>
      </c>
      <c r="N345" s="252" t="s">
        <v>42</v>
      </c>
      <c r="O345" s="85"/>
      <c r="P345" s="222">
        <f>O345*H345</f>
        <v>0</v>
      </c>
      <c r="Q345" s="222">
        <v>0.55000000000000004</v>
      </c>
      <c r="R345" s="222">
        <f>Q345*H345</f>
        <v>8.0157000000000007</v>
      </c>
      <c r="S345" s="222">
        <v>0</v>
      </c>
      <c r="T345" s="223">
        <f>S345*H345</f>
        <v>0</v>
      </c>
      <c r="U345" s="39"/>
      <c r="V345" s="39"/>
      <c r="W345" s="39"/>
      <c r="X345" s="39"/>
      <c r="Y345" s="39"/>
      <c r="Z345" s="39"/>
      <c r="AA345" s="39"/>
      <c r="AB345" s="39"/>
      <c r="AC345" s="39"/>
      <c r="AD345" s="39"/>
      <c r="AE345" s="39"/>
      <c r="AR345" s="224" t="s">
        <v>351</v>
      </c>
      <c r="AT345" s="224" t="s">
        <v>190</v>
      </c>
      <c r="AU345" s="224" t="s">
        <v>81</v>
      </c>
      <c r="AY345" s="18" t="s">
        <v>144</v>
      </c>
      <c r="BE345" s="225">
        <f>IF(N345="základní",J345,0)</f>
        <v>0</v>
      </c>
      <c r="BF345" s="225">
        <f>IF(N345="snížená",J345,0)</f>
        <v>0</v>
      </c>
      <c r="BG345" s="225">
        <f>IF(N345="zákl. přenesená",J345,0)</f>
        <v>0</v>
      </c>
      <c r="BH345" s="225">
        <f>IF(N345="sníž. přenesená",J345,0)</f>
        <v>0</v>
      </c>
      <c r="BI345" s="225">
        <f>IF(N345="nulová",J345,0)</f>
        <v>0</v>
      </c>
      <c r="BJ345" s="18" t="s">
        <v>79</v>
      </c>
      <c r="BK345" s="225">
        <f>ROUND(I345*H345,2)</f>
        <v>0</v>
      </c>
      <c r="BL345" s="18" t="s">
        <v>256</v>
      </c>
      <c r="BM345" s="224" t="s">
        <v>1134</v>
      </c>
    </row>
    <row r="346" s="2" customFormat="1">
      <c r="A346" s="39"/>
      <c r="B346" s="40"/>
      <c r="C346" s="41"/>
      <c r="D346" s="226" t="s">
        <v>154</v>
      </c>
      <c r="E346" s="41"/>
      <c r="F346" s="227" t="s">
        <v>705</v>
      </c>
      <c r="G346" s="41"/>
      <c r="H346" s="41"/>
      <c r="I346" s="228"/>
      <c r="J346" s="41"/>
      <c r="K346" s="41"/>
      <c r="L346" s="45"/>
      <c r="M346" s="229"/>
      <c r="N346" s="230"/>
      <c r="O346" s="85"/>
      <c r="P346" s="85"/>
      <c r="Q346" s="85"/>
      <c r="R346" s="85"/>
      <c r="S346" s="85"/>
      <c r="T346" s="86"/>
      <c r="U346" s="39"/>
      <c r="V346" s="39"/>
      <c r="W346" s="39"/>
      <c r="X346" s="39"/>
      <c r="Y346" s="39"/>
      <c r="Z346" s="39"/>
      <c r="AA346" s="39"/>
      <c r="AB346" s="39"/>
      <c r="AC346" s="39"/>
      <c r="AD346" s="39"/>
      <c r="AE346" s="39"/>
      <c r="AT346" s="18" t="s">
        <v>154</v>
      </c>
      <c r="AU346" s="18" t="s">
        <v>81</v>
      </c>
    </row>
    <row r="347" s="13" customFormat="1">
      <c r="A347" s="13"/>
      <c r="B347" s="232"/>
      <c r="C347" s="233"/>
      <c r="D347" s="226" t="s">
        <v>158</v>
      </c>
      <c r="E347" s="234" t="s">
        <v>19</v>
      </c>
      <c r="F347" s="235" t="s">
        <v>1135</v>
      </c>
      <c r="G347" s="233"/>
      <c r="H347" s="236">
        <v>13.248863999999999</v>
      </c>
      <c r="I347" s="237"/>
      <c r="J347" s="233"/>
      <c r="K347" s="233"/>
      <c r="L347" s="238"/>
      <c r="M347" s="239"/>
      <c r="N347" s="240"/>
      <c r="O347" s="240"/>
      <c r="P347" s="240"/>
      <c r="Q347" s="240"/>
      <c r="R347" s="240"/>
      <c r="S347" s="240"/>
      <c r="T347" s="241"/>
      <c r="U347" s="13"/>
      <c r="V347" s="13"/>
      <c r="W347" s="13"/>
      <c r="X347" s="13"/>
      <c r="Y347" s="13"/>
      <c r="Z347" s="13"/>
      <c r="AA347" s="13"/>
      <c r="AB347" s="13"/>
      <c r="AC347" s="13"/>
      <c r="AD347" s="13"/>
      <c r="AE347" s="13"/>
      <c r="AT347" s="242" t="s">
        <v>158</v>
      </c>
      <c r="AU347" s="242" t="s">
        <v>81</v>
      </c>
      <c r="AV347" s="13" t="s">
        <v>81</v>
      </c>
      <c r="AW347" s="13" t="s">
        <v>34</v>
      </c>
      <c r="AX347" s="13" t="s">
        <v>71</v>
      </c>
      <c r="AY347" s="242" t="s">
        <v>144</v>
      </c>
    </row>
    <row r="348" s="13" customFormat="1">
      <c r="A348" s="13"/>
      <c r="B348" s="232"/>
      <c r="C348" s="233"/>
      <c r="D348" s="226" t="s">
        <v>158</v>
      </c>
      <c r="E348" s="233"/>
      <c r="F348" s="235" t="s">
        <v>1136</v>
      </c>
      <c r="G348" s="233"/>
      <c r="H348" s="236">
        <v>14.574</v>
      </c>
      <c r="I348" s="237"/>
      <c r="J348" s="233"/>
      <c r="K348" s="233"/>
      <c r="L348" s="238"/>
      <c r="M348" s="239"/>
      <c r="N348" s="240"/>
      <c r="O348" s="240"/>
      <c r="P348" s="240"/>
      <c r="Q348" s="240"/>
      <c r="R348" s="240"/>
      <c r="S348" s="240"/>
      <c r="T348" s="241"/>
      <c r="U348" s="13"/>
      <c r="V348" s="13"/>
      <c r="W348" s="13"/>
      <c r="X348" s="13"/>
      <c r="Y348" s="13"/>
      <c r="Z348" s="13"/>
      <c r="AA348" s="13"/>
      <c r="AB348" s="13"/>
      <c r="AC348" s="13"/>
      <c r="AD348" s="13"/>
      <c r="AE348" s="13"/>
      <c r="AT348" s="242" t="s">
        <v>158</v>
      </c>
      <c r="AU348" s="242" t="s">
        <v>81</v>
      </c>
      <c r="AV348" s="13" t="s">
        <v>81</v>
      </c>
      <c r="AW348" s="13" t="s">
        <v>4</v>
      </c>
      <c r="AX348" s="13" t="s">
        <v>79</v>
      </c>
      <c r="AY348" s="242" t="s">
        <v>144</v>
      </c>
    </row>
    <row r="349" s="2" customFormat="1">
      <c r="A349" s="39"/>
      <c r="B349" s="40"/>
      <c r="C349" s="213" t="s">
        <v>572</v>
      </c>
      <c r="D349" s="213" t="s">
        <v>147</v>
      </c>
      <c r="E349" s="214" t="s">
        <v>711</v>
      </c>
      <c r="F349" s="215" t="s">
        <v>712</v>
      </c>
      <c r="G349" s="216" t="s">
        <v>150</v>
      </c>
      <c r="H349" s="217">
        <v>246.40600000000001</v>
      </c>
      <c r="I349" s="218"/>
      <c r="J349" s="219">
        <f>ROUND(I349*H349,2)</f>
        <v>0</v>
      </c>
      <c r="K349" s="215" t="s">
        <v>151</v>
      </c>
      <c r="L349" s="45"/>
      <c r="M349" s="220" t="s">
        <v>19</v>
      </c>
      <c r="N349" s="221" t="s">
        <v>42</v>
      </c>
      <c r="O349" s="85"/>
      <c r="P349" s="222">
        <f>O349*H349</f>
        <v>0</v>
      </c>
      <c r="Q349" s="222">
        <v>0</v>
      </c>
      <c r="R349" s="222">
        <f>Q349*H349</f>
        <v>0</v>
      </c>
      <c r="S349" s="222">
        <v>0</v>
      </c>
      <c r="T349" s="223">
        <f>S349*H349</f>
        <v>0</v>
      </c>
      <c r="U349" s="39"/>
      <c r="V349" s="39"/>
      <c r="W349" s="39"/>
      <c r="X349" s="39"/>
      <c r="Y349" s="39"/>
      <c r="Z349" s="39"/>
      <c r="AA349" s="39"/>
      <c r="AB349" s="39"/>
      <c r="AC349" s="39"/>
      <c r="AD349" s="39"/>
      <c r="AE349" s="39"/>
      <c r="AR349" s="224" t="s">
        <v>256</v>
      </c>
      <c r="AT349" s="224" t="s">
        <v>147</v>
      </c>
      <c r="AU349" s="224" t="s">
        <v>81</v>
      </c>
      <c r="AY349" s="18" t="s">
        <v>144</v>
      </c>
      <c r="BE349" s="225">
        <f>IF(N349="základní",J349,0)</f>
        <v>0</v>
      </c>
      <c r="BF349" s="225">
        <f>IF(N349="snížená",J349,0)</f>
        <v>0</v>
      </c>
      <c r="BG349" s="225">
        <f>IF(N349="zákl. přenesená",J349,0)</f>
        <v>0</v>
      </c>
      <c r="BH349" s="225">
        <f>IF(N349="sníž. přenesená",J349,0)</f>
        <v>0</v>
      </c>
      <c r="BI349" s="225">
        <f>IF(N349="nulová",J349,0)</f>
        <v>0</v>
      </c>
      <c r="BJ349" s="18" t="s">
        <v>79</v>
      </c>
      <c r="BK349" s="225">
        <f>ROUND(I349*H349,2)</f>
        <v>0</v>
      </c>
      <c r="BL349" s="18" t="s">
        <v>256</v>
      </c>
      <c r="BM349" s="224" t="s">
        <v>1137</v>
      </c>
    </row>
    <row r="350" s="2" customFormat="1">
      <c r="A350" s="39"/>
      <c r="B350" s="40"/>
      <c r="C350" s="41"/>
      <c r="D350" s="226" t="s">
        <v>154</v>
      </c>
      <c r="E350" s="41"/>
      <c r="F350" s="227" t="s">
        <v>714</v>
      </c>
      <c r="G350" s="41"/>
      <c r="H350" s="41"/>
      <c r="I350" s="228"/>
      <c r="J350" s="41"/>
      <c r="K350" s="41"/>
      <c r="L350" s="45"/>
      <c r="M350" s="229"/>
      <c r="N350" s="230"/>
      <c r="O350" s="85"/>
      <c r="P350" s="85"/>
      <c r="Q350" s="85"/>
      <c r="R350" s="85"/>
      <c r="S350" s="85"/>
      <c r="T350" s="86"/>
      <c r="U350" s="39"/>
      <c r="V350" s="39"/>
      <c r="W350" s="39"/>
      <c r="X350" s="39"/>
      <c r="Y350" s="39"/>
      <c r="Z350" s="39"/>
      <c r="AA350" s="39"/>
      <c r="AB350" s="39"/>
      <c r="AC350" s="39"/>
      <c r="AD350" s="39"/>
      <c r="AE350" s="39"/>
      <c r="AT350" s="18" t="s">
        <v>154</v>
      </c>
      <c r="AU350" s="18" t="s">
        <v>81</v>
      </c>
    </row>
    <row r="351" s="2" customFormat="1">
      <c r="A351" s="39"/>
      <c r="B351" s="40"/>
      <c r="C351" s="41"/>
      <c r="D351" s="226" t="s">
        <v>156</v>
      </c>
      <c r="E351" s="41"/>
      <c r="F351" s="231" t="s">
        <v>715</v>
      </c>
      <c r="G351" s="41"/>
      <c r="H351" s="41"/>
      <c r="I351" s="228"/>
      <c r="J351" s="41"/>
      <c r="K351" s="41"/>
      <c r="L351" s="45"/>
      <c r="M351" s="229"/>
      <c r="N351" s="230"/>
      <c r="O351" s="85"/>
      <c r="P351" s="85"/>
      <c r="Q351" s="85"/>
      <c r="R351" s="85"/>
      <c r="S351" s="85"/>
      <c r="T351" s="86"/>
      <c r="U351" s="39"/>
      <c r="V351" s="39"/>
      <c r="W351" s="39"/>
      <c r="X351" s="39"/>
      <c r="Y351" s="39"/>
      <c r="Z351" s="39"/>
      <c r="AA351" s="39"/>
      <c r="AB351" s="39"/>
      <c r="AC351" s="39"/>
      <c r="AD351" s="39"/>
      <c r="AE351" s="39"/>
      <c r="AT351" s="18" t="s">
        <v>156</v>
      </c>
      <c r="AU351" s="18" t="s">
        <v>81</v>
      </c>
    </row>
    <row r="352" s="14" customFormat="1">
      <c r="A352" s="14"/>
      <c r="B352" s="253"/>
      <c r="C352" s="254"/>
      <c r="D352" s="226" t="s">
        <v>158</v>
      </c>
      <c r="E352" s="255" t="s">
        <v>19</v>
      </c>
      <c r="F352" s="256" t="s">
        <v>1031</v>
      </c>
      <c r="G352" s="254"/>
      <c r="H352" s="255" t="s">
        <v>19</v>
      </c>
      <c r="I352" s="257"/>
      <c r="J352" s="254"/>
      <c r="K352" s="254"/>
      <c r="L352" s="258"/>
      <c r="M352" s="259"/>
      <c r="N352" s="260"/>
      <c r="O352" s="260"/>
      <c r="P352" s="260"/>
      <c r="Q352" s="260"/>
      <c r="R352" s="260"/>
      <c r="S352" s="260"/>
      <c r="T352" s="261"/>
      <c r="U352" s="14"/>
      <c r="V352" s="14"/>
      <c r="W352" s="14"/>
      <c r="X352" s="14"/>
      <c r="Y352" s="14"/>
      <c r="Z352" s="14"/>
      <c r="AA352" s="14"/>
      <c r="AB352" s="14"/>
      <c r="AC352" s="14"/>
      <c r="AD352" s="14"/>
      <c r="AE352" s="14"/>
      <c r="AT352" s="262" t="s">
        <v>158</v>
      </c>
      <c r="AU352" s="262" t="s">
        <v>81</v>
      </c>
      <c r="AV352" s="14" t="s">
        <v>79</v>
      </c>
      <c r="AW352" s="14" t="s">
        <v>34</v>
      </c>
      <c r="AX352" s="14" t="s">
        <v>71</v>
      </c>
      <c r="AY352" s="262" t="s">
        <v>144</v>
      </c>
    </row>
    <row r="353" s="13" customFormat="1">
      <c r="A353" s="13"/>
      <c r="B353" s="232"/>
      <c r="C353" s="233"/>
      <c r="D353" s="226" t="s">
        <v>158</v>
      </c>
      <c r="E353" s="234" t="s">
        <v>19</v>
      </c>
      <c r="F353" s="235" t="s">
        <v>1032</v>
      </c>
      <c r="G353" s="233"/>
      <c r="H353" s="236">
        <v>109.944575471698</v>
      </c>
      <c r="I353" s="237"/>
      <c r="J353" s="233"/>
      <c r="K353" s="233"/>
      <c r="L353" s="238"/>
      <c r="M353" s="239"/>
      <c r="N353" s="240"/>
      <c r="O353" s="240"/>
      <c r="P353" s="240"/>
      <c r="Q353" s="240"/>
      <c r="R353" s="240"/>
      <c r="S353" s="240"/>
      <c r="T353" s="241"/>
      <c r="U353" s="13"/>
      <c r="V353" s="13"/>
      <c r="W353" s="13"/>
      <c r="X353" s="13"/>
      <c r="Y353" s="13"/>
      <c r="Z353" s="13"/>
      <c r="AA353" s="13"/>
      <c r="AB353" s="13"/>
      <c r="AC353" s="13"/>
      <c r="AD353" s="13"/>
      <c r="AE353" s="13"/>
      <c r="AT353" s="242" t="s">
        <v>158</v>
      </c>
      <c r="AU353" s="242" t="s">
        <v>81</v>
      </c>
      <c r="AV353" s="13" t="s">
        <v>81</v>
      </c>
      <c r="AW353" s="13" t="s">
        <v>34</v>
      </c>
      <c r="AX353" s="13" t="s">
        <v>71</v>
      </c>
      <c r="AY353" s="242" t="s">
        <v>144</v>
      </c>
    </row>
    <row r="354" s="13" customFormat="1">
      <c r="A354" s="13"/>
      <c r="B354" s="232"/>
      <c r="C354" s="233"/>
      <c r="D354" s="226" t="s">
        <v>158</v>
      </c>
      <c r="E354" s="234" t="s">
        <v>19</v>
      </c>
      <c r="F354" s="235" t="s">
        <v>1033</v>
      </c>
      <c r="G354" s="233"/>
      <c r="H354" s="236">
        <v>27.2705601907032</v>
      </c>
      <c r="I354" s="237"/>
      <c r="J354" s="233"/>
      <c r="K354" s="233"/>
      <c r="L354" s="238"/>
      <c r="M354" s="239"/>
      <c r="N354" s="240"/>
      <c r="O354" s="240"/>
      <c r="P354" s="240"/>
      <c r="Q354" s="240"/>
      <c r="R354" s="240"/>
      <c r="S354" s="240"/>
      <c r="T354" s="241"/>
      <c r="U354" s="13"/>
      <c r="V354" s="13"/>
      <c r="W354" s="13"/>
      <c r="X354" s="13"/>
      <c r="Y354" s="13"/>
      <c r="Z354" s="13"/>
      <c r="AA354" s="13"/>
      <c r="AB354" s="13"/>
      <c r="AC354" s="13"/>
      <c r="AD354" s="13"/>
      <c r="AE354" s="13"/>
      <c r="AT354" s="242" t="s">
        <v>158</v>
      </c>
      <c r="AU354" s="242" t="s">
        <v>81</v>
      </c>
      <c r="AV354" s="13" t="s">
        <v>81</v>
      </c>
      <c r="AW354" s="13" t="s">
        <v>34</v>
      </c>
      <c r="AX354" s="13" t="s">
        <v>71</v>
      </c>
      <c r="AY354" s="242" t="s">
        <v>144</v>
      </c>
    </row>
    <row r="355" s="13" customFormat="1">
      <c r="A355" s="13"/>
      <c r="B355" s="232"/>
      <c r="C355" s="233"/>
      <c r="D355" s="226" t="s">
        <v>158</v>
      </c>
      <c r="E355" s="234" t="s">
        <v>19</v>
      </c>
      <c r="F355" s="235" t="s">
        <v>1034</v>
      </c>
      <c r="G355" s="233"/>
      <c r="H355" s="236">
        <v>27.449142857142899</v>
      </c>
      <c r="I355" s="237"/>
      <c r="J355" s="233"/>
      <c r="K355" s="233"/>
      <c r="L355" s="238"/>
      <c r="M355" s="239"/>
      <c r="N355" s="240"/>
      <c r="O355" s="240"/>
      <c r="P355" s="240"/>
      <c r="Q355" s="240"/>
      <c r="R355" s="240"/>
      <c r="S355" s="240"/>
      <c r="T355" s="241"/>
      <c r="U355" s="13"/>
      <c r="V355" s="13"/>
      <c r="W355" s="13"/>
      <c r="X355" s="13"/>
      <c r="Y355" s="13"/>
      <c r="Z355" s="13"/>
      <c r="AA355" s="13"/>
      <c r="AB355" s="13"/>
      <c r="AC355" s="13"/>
      <c r="AD355" s="13"/>
      <c r="AE355" s="13"/>
      <c r="AT355" s="242" t="s">
        <v>158</v>
      </c>
      <c r="AU355" s="242" t="s">
        <v>81</v>
      </c>
      <c r="AV355" s="13" t="s">
        <v>81</v>
      </c>
      <c r="AW355" s="13" t="s">
        <v>34</v>
      </c>
      <c r="AX355" s="13" t="s">
        <v>71</v>
      </c>
      <c r="AY355" s="242" t="s">
        <v>144</v>
      </c>
    </row>
    <row r="356" s="13" customFormat="1">
      <c r="A356" s="13"/>
      <c r="B356" s="232"/>
      <c r="C356" s="233"/>
      <c r="D356" s="226" t="s">
        <v>158</v>
      </c>
      <c r="E356" s="234" t="s">
        <v>19</v>
      </c>
      <c r="F356" s="235" t="s">
        <v>1035</v>
      </c>
      <c r="G356" s="233"/>
      <c r="H356" s="236">
        <v>5.3797195253505903</v>
      </c>
      <c r="I356" s="237"/>
      <c r="J356" s="233"/>
      <c r="K356" s="233"/>
      <c r="L356" s="238"/>
      <c r="M356" s="239"/>
      <c r="N356" s="240"/>
      <c r="O356" s="240"/>
      <c r="P356" s="240"/>
      <c r="Q356" s="240"/>
      <c r="R356" s="240"/>
      <c r="S356" s="240"/>
      <c r="T356" s="241"/>
      <c r="U356" s="13"/>
      <c r="V356" s="13"/>
      <c r="W356" s="13"/>
      <c r="X356" s="13"/>
      <c r="Y356" s="13"/>
      <c r="Z356" s="13"/>
      <c r="AA356" s="13"/>
      <c r="AB356" s="13"/>
      <c r="AC356" s="13"/>
      <c r="AD356" s="13"/>
      <c r="AE356" s="13"/>
      <c r="AT356" s="242" t="s">
        <v>158</v>
      </c>
      <c r="AU356" s="242" t="s">
        <v>81</v>
      </c>
      <c r="AV356" s="13" t="s">
        <v>81</v>
      </c>
      <c r="AW356" s="13" t="s">
        <v>34</v>
      </c>
      <c r="AX356" s="13" t="s">
        <v>71</v>
      </c>
      <c r="AY356" s="242" t="s">
        <v>144</v>
      </c>
    </row>
    <row r="357" s="13" customFormat="1">
      <c r="A357" s="13"/>
      <c r="B357" s="232"/>
      <c r="C357" s="233"/>
      <c r="D357" s="226" t="s">
        <v>158</v>
      </c>
      <c r="E357" s="234" t="s">
        <v>19</v>
      </c>
      <c r="F357" s="235" t="s">
        <v>1036</v>
      </c>
      <c r="G357" s="233"/>
      <c r="H357" s="236">
        <v>3.5972006220839798</v>
      </c>
      <c r="I357" s="237"/>
      <c r="J357" s="233"/>
      <c r="K357" s="233"/>
      <c r="L357" s="238"/>
      <c r="M357" s="239"/>
      <c r="N357" s="240"/>
      <c r="O357" s="240"/>
      <c r="P357" s="240"/>
      <c r="Q357" s="240"/>
      <c r="R357" s="240"/>
      <c r="S357" s="240"/>
      <c r="T357" s="241"/>
      <c r="U357" s="13"/>
      <c r="V357" s="13"/>
      <c r="W357" s="13"/>
      <c r="X357" s="13"/>
      <c r="Y357" s="13"/>
      <c r="Z357" s="13"/>
      <c r="AA357" s="13"/>
      <c r="AB357" s="13"/>
      <c r="AC357" s="13"/>
      <c r="AD357" s="13"/>
      <c r="AE357" s="13"/>
      <c r="AT357" s="242" t="s">
        <v>158</v>
      </c>
      <c r="AU357" s="242" t="s">
        <v>81</v>
      </c>
      <c r="AV357" s="13" t="s">
        <v>81</v>
      </c>
      <c r="AW357" s="13" t="s">
        <v>34</v>
      </c>
      <c r="AX357" s="13" t="s">
        <v>71</v>
      </c>
      <c r="AY357" s="242" t="s">
        <v>144</v>
      </c>
    </row>
    <row r="358" s="13" customFormat="1">
      <c r="A358" s="13"/>
      <c r="B358" s="232"/>
      <c r="C358" s="233"/>
      <c r="D358" s="226" t="s">
        <v>158</v>
      </c>
      <c r="E358" s="234" t="s">
        <v>19</v>
      </c>
      <c r="F358" s="235" t="s">
        <v>1037</v>
      </c>
      <c r="G358" s="233"/>
      <c r="H358" s="236">
        <v>13.9462857142857</v>
      </c>
      <c r="I358" s="237"/>
      <c r="J358" s="233"/>
      <c r="K358" s="233"/>
      <c r="L358" s="238"/>
      <c r="M358" s="239"/>
      <c r="N358" s="240"/>
      <c r="O358" s="240"/>
      <c r="P358" s="240"/>
      <c r="Q358" s="240"/>
      <c r="R358" s="240"/>
      <c r="S358" s="240"/>
      <c r="T358" s="241"/>
      <c r="U358" s="13"/>
      <c r="V358" s="13"/>
      <c r="W358" s="13"/>
      <c r="X358" s="13"/>
      <c r="Y358" s="13"/>
      <c r="Z358" s="13"/>
      <c r="AA358" s="13"/>
      <c r="AB358" s="13"/>
      <c r="AC358" s="13"/>
      <c r="AD358" s="13"/>
      <c r="AE358" s="13"/>
      <c r="AT358" s="242" t="s">
        <v>158</v>
      </c>
      <c r="AU358" s="242" t="s">
        <v>81</v>
      </c>
      <c r="AV358" s="13" t="s">
        <v>81</v>
      </c>
      <c r="AW358" s="13" t="s">
        <v>34</v>
      </c>
      <c r="AX358" s="13" t="s">
        <v>71</v>
      </c>
      <c r="AY358" s="242" t="s">
        <v>144</v>
      </c>
    </row>
    <row r="359" s="13" customFormat="1">
      <c r="A359" s="13"/>
      <c r="B359" s="232"/>
      <c r="C359" s="233"/>
      <c r="D359" s="226" t="s">
        <v>158</v>
      </c>
      <c r="E359" s="234" t="s">
        <v>19</v>
      </c>
      <c r="F359" s="235" t="s">
        <v>1038</v>
      </c>
      <c r="G359" s="233"/>
      <c r="H359" s="236">
        <v>7.2536656891495603</v>
      </c>
      <c r="I359" s="237"/>
      <c r="J359" s="233"/>
      <c r="K359" s="233"/>
      <c r="L359" s="238"/>
      <c r="M359" s="239"/>
      <c r="N359" s="240"/>
      <c r="O359" s="240"/>
      <c r="P359" s="240"/>
      <c r="Q359" s="240"/>
      <c r="R359" s="240"/>
      <c r="S359" s="240"/>
      <c r="T359" s="241"/>
      <c r="U359" s="13"/>
      <c r="V359" s="13"/>
      <c r="W359" s="13"/>
      <c r="X359" s="13"/>
      <c r="Y359" s="13"/>
      <c r="Z359" s="13"/>
      <c r="AA359" s="13"/>
      <c r="AB359" s="13"/>
      <c r="AC359" s="13"/>
      <c r="AD359" s="13"/>
      <c r="AE359" s="13"/>
      <c r="AT359" s="242" t="s">
        <v>158</v>
      </c>
      <c r="AU359" s="242" t="s">
        <v>81</v>
      </c>
      <c r="AV359" s="13" t="s">
        <v>81</v>
      </c>
      <c r="AW359" s="13" t="s">
        <v>34</v>
      </c>
      <c r="AX359" s="13" t="s">
        <v>71</v>
      </c>
      <c r="AY359" s="242" t="s">
        <v>144</v>
      </c>
    </row>
    <row r="360" s="13" customFormat="1">
      <c r="A360" s="13"/>
      <c r="B360" s="232"/>
      <c r="C360" s="233"/>
      <c r="D360" s="226" t="s">
        <v>158</v>
      </c>
      <c r="E360" s="234" t="s">
        <v>19</v>
      </c>
      <c r="F360" s="235" t="s">
        <v>1039</v>
      </c>
      <c r="G360" s="233"/>
      <c r="H360" s="236">
        <v>21.911340206185599</v>
      </c>
      <c r="I360" s="237"/>
      <c r="J360" s="233"/>
      <c r="K360" s="233"/>
      <c r="L360" s="238"/>
      <c r="M360" s="239"/>
      <c r="N360" s="240"/>
      <c r="O360" s="240"/>
      <c r="P360" s="240"/>
      <c r="Q360" s="240"/>
      <c r="R360" s="240"/>
      <c r="S360" s="240"/>
      <c r="T360" s="241"/>
      <c r="U360" s="13"/>
      <c r="V360" s="13"/>
      <c r="W360" s="13"/>
      <c r="X360" s="13"/>
      <c r="Y360" s="13"/>
      <c r="Z360" s="13"/>
      <c r="AA360" s="13"/>
      <c r="AB360" s="13"/>
      <c r="AC360" s="13"/>
      <c r="AD360" s="13"/>
      <c r="AE360" s="13"/>
      <c r="AT360" s="242" t="s">
        <v>158</v>
      </c>
      <c r="AU360" s="242" t="s">
        <v>81</v>
      </c>
      <c r="AV360" s="13" t="s">
        <v>81</v>
      </c>
      <c r="AW360" s="13" t="s">
        <v>34</v>
      </c>
      <c r="AX360" s="13" t="s">
        <v>71</v>
      </c>
      <c r="AY360" s="242" t="s">
        <v>144</v>
      </c>
    </row>
    <row r="361" s="13" customFormat="1">
      <c r="A361" s="13"/>
      <c r="B361" s="232"/>
      <c r="C361" s="233"/>
      <c r="D361" s="226" t="s">
        <v>158</v>
      </c>
      <c r="E361" s="234" t="s">
        <v>19</v>
      </c>
      <c r="F361" s="235" t="s">
        <v>1040</v>
      </c>
      <c r="G361" s="233"/>
      <c r="H361" s="236">
        <v>29.653209109730799</v>
      </c>
      <c r="I361" s="237"/>
      <c r="J361" s="233"/>
      <c r="K361" s="233"/>
      <c r="L361" s="238"/>
      <c r="M361" s="239"/>
      <c r="N361" s="240"/>
      <c r="O361" s="240"/>
      <c r="P361" s="240"/>
      <c r="Q361" s="240"/>
      <c r="R361" s="240"/>
      <c r="S361" s="240"/>
      <c r="T361" s="241"/>
      <c r="U361" s="13"/>
      <c r="V361" s="13"/>
      <c r="W361" s="13"/>
      <c r="X361" s="13"/>
      <c r="Y361" s="13"/>
      <c r="Z361" s="13"/>
      <c r="AA361" s="13"/>
      <c r="AB361" s="13"/>
      <c r="AC361" s="13"/>
      <c r="AD361" s="13"/>
      <c r="AE361" s="13"/>
      <c r="AT361" s="242" t="s">
        <v>158</v>
      </c>
      <c r="AU361" s="242" t="s">
        <v>81</v>
      </c>
      <c r="AV361" s="13" t="s">
        <v>81</v>
      </c>
      <c r="AW361" s="13" t="s">
        <v>34</v>
      </c>
      <c r="AX361" s="13" t="s">
        <v>71</v>
      </c>
      <c r="AY361" s="242" t="s">
        <v>144</v>
      </c>
    </row>
    <row r="362" s="15" customFormat="1">
      <c r="A362" s="15"/>
      <c r="B362" s="263"/>
      <c r="C362" s="264"/>
      <c r="D362" s="226" t="s">
        <v>158</v>
      </c>
      <c r="E362" s="265" t="s">
        <v>19</v>
      </c>
      <c r="F362" s="266" t="s">
        <v>774</v>
      </c>
      <c r="G362" s="264"/>
      <c r="H362" s="267">
        <v>246.40569938633001</v>
      </c>
      <c r="I362" s="268"/>
      <c r="J362" s="264"/>
      <c r="K362" s="264"/>
      <c r="L362" s="269"/>
      <c r="M362" s="270"/>
      <c r="N362" s="271"/>
      <c r="O362" s="271"/>
      <c r="P362" s="271"/>
      <c r="Q362" s="271"/>
      <c r="R362" s="271"/>
      <c r="S362" s="271"/>
      <c r="T362" s="272"/>
      <c r="U362" s="15"/>
      <c r="V362" s="15"/>
      <c r="W362" s="15"/>
      <c r="X362" s="15"/>
      <c r="Y362" s="15"/>
      <c r="Z362" s="15"/>
      <c r="AA362" s="15"/>
      <c r="AB362" s="15"/>
      <c r="AC362" s="15"/>
      <c r="AD362" s="15"/>
      <c r="AE362" s="15"/>
      <c r="AT362" s="273" t="s">
        <v>158</v>
      </c>
      <c r="AU362" s="273" t="s">
        <v>81</v>
      </c>
      <c r="AV362" s="15" t="s">
        <v>152</v>
      </c>
      <c r="AW362" s="15" t="s">
        <v>34</v>
      </c>
      <c r="AX362" s="15" t="s">
        <v>79</v>
      </c>
      <c r="AY362" s="273" t="s">
        <v>144</v>
      </c>
    </row>
    <row r="363" s="2" customFormat="1" ht="16.5" customHeight="1">
      <c r="A363" s="39"/>
      <c r="B363" s="40"/>
      <c r="C363" s="243" t="s">
        <v>576</v>
      </c>
      <c r="D363" s="243" t="s">
        <v>190</v>
      </c>
      <c r="E363" s="244" t="s">
        <v>717</v>
      </c>
      <c r="F363" s="245" t="s">
        <v>718</v>
      </c>
      <c r="G363" s="246" t="s">
        <v>150</v>
      </c>
      <c r="H363" s="247">
        <v>271.04700000000003</v>
      </c>
      <c r="I363" s="248"/>
      <c r="J363" s="249">
        <f>ROUND(I363*H363,2)</f>
        <v>0</v>
      </c>
      <c r="K363" s="245" t="s">
        <v>151</v>
      </c>
      <c r="L363" s="250"/>
      <c r="M363" s="251" t="s">
        <v>19</v>
      </c>
      <c r="N363" s="252" t="s">
        <v>42</v>
      </c>
      <c r="O363" s="85"/>
      <c r="P363" s="222">
        <f>O363*H363</f>
        <v>0</v>
      </c>
      <c r="Q363" s="222">
        <v>0.01023</v>
      </c>
      <c r="R363" s="222">
        <f>Q363*H363</f>
        <v>2.7728108100000002</v>
      </c>
      <c r="S363" s="222">
        <v>0</v>
      </c>
      <c r="T363" s="223">
        <f>S363*H363</f>
        <v>0</v>
      </c>
      <c r="U363" s="39"/>
      <c r="V363" s="39"/>
      <c r="W363" s="39"/>
      <c r="X363" s="39"/>
      <c r="Y363" s="39"/>
      <c r="Z363" s="39"/>
      <c r="AA363" s="39"/>
      <c r="AB363" s="39"/>
      <c r="AC363" s="39"/>
      <c r="AD363" s="39"/>
      <c r="AE363" s="39"/>
      <c r="AR363" s="224" t="s">
        <v>351</v>
      </c>
      <c r="AT363" s="224" t="s">
        <v>190</v>
      </c>
      <c r="AU363" s="224" t="s">
        <v>81</v>
      </c>
      <c r="AY363" s="18" t="s">
        <v>144</v>
      </c>
      <c r="BE363" s="225">
        <f>IF(N363="základní",J363,0)</f>
        <v>0</v>
      </c>
      <c r="BF363" s="225">
        <f>IF(N363="snížená",J363,0)</f>
        <v>0</v>
      </c>
      <c r="BG363" s="225">
        <f>IF(N363="zákl. přenesená",J363,0)</f>
        <v>0</v>
      </c>
      <c r="BH363" s="225">
        <f>IF(N363="sníž. přenesená",J363,0)</f>
        <v>0</v>
      </c>
      <c r="BI363" s="225">
        <f>IF(N363="nulová",J363,0)</f>
        <v>0</v>
      </c>
      <c r="BJ363" s="18" t="s">
        <v>79</v>
      </c>
      <c r="BK363" s="225">
        <f>ROUND(I363*H363,2)</f>
        <v>0</v>
      </c>
      <c r="BL363" s="18" t="s">
        <v>256</v>
      </c>
      <c r="BM363" s="224" t="s">
        <v>1138</v>
      </c>
    </row>
    <row r="364" s="2" customFormat="1">
      <c r="A364" s="39"/>
      <c r="B364" s="40"/>
      <c r="C364" s="41"/>
      <c r="D364" s="226" t="s">
        <v>154</v>
      </c>
      <c r="E364" s="41"/>
      <c r="F364" s="227" t="s">
        <v>718</v>
      </c>
      <c r="G364" s="41"/>
      <c r="H364" s="41"/>
      <c r="I364" s="228"/>
      <c r="J364" s="41"/>
      <c r="K364" s="41"/>
      <c r="L364" s="45"/>
      <c r="M364" s="229"/>
      <c r="N364" s="230"/>
      <c r="O364" s="85"/>
      <c r="P364" s="85"/>
      <c r="Q364" s="85"/>
      <c r="R364" s="85"/>
      <c r="S364" s="85"/>
      <c r="T364" s="86"/>
      <c r="U364" s="39"/>
      <c r="V364" s="39"/>
      <c r="W364" s="39"/>
      <c r="X364" s="39"/>
      <c r="Y364" s="39"/>
      <c r="Z364" s="39"/>
      <c r="AA364" s="39"/>
      <c r="AB364" s="39"/>
      <c r="AC364" s="39"/>
      <c r="AD364" s="39"/>
      <c r="AE364" s="39"/>
      <c r="AT364" s="18" t="s">
        <v>154</v>
      </c>
      <c r="AU364" s="18" t="s">
        <v>81</v>
      </c>
    </row>
    <row r="365" s="13" customFormat="1">
      <c r="A365" s="13"/>
      <c r="B365" s="232"/>
      <c r="C365" s="233"/>
      <c r="D365" s="226" t="s">
        <v>158</v>
      </c>
      <c r="E365" s="233"/>
      <c r="F365" s="235" t="s">
        <v>1139</v>
      </c>
      <c r="G365" s="233"/>
      <c r="H365" s="236">
        <v>271.04700000000003</v>
      </c>
      <c r="I365" s="237"/>
      <c r="J365" s="233"/>
      <c r="K365" s="233"/>
      <c r="L365" s="238"/>
      <c r="M365" s="239"/>
      <c r="N365" s="240"/>
      <c r="O365" s="240"/>
      <c r="P365" s="240"/>
      <c r="Q365" s="240"/>
      <c r="R365" s="240"/>
      <c r="S365" s="240"/>
      <c r="T365" s="241"/>
      <c r="U365" s="13"/>
      <c r="V365" s="13"/>
      <c r="W365" s="13"/>
      <c r="X365" s="13"/>
      <c r="Y365" s="13"/>
      <c r="Z365" s="13"/>
      <c r="AA365" s="13"/>
      <c r="AB365" s="13"/>
      <c r="AC365" s="13"/>
      <c r="AD365" s="13"/>
      <c r="AE365" s="13"/>
      <c r="AT365" s="242" t="s">
        <v>158</v>
      </c>
      <c r="AU365" s="242" t="s">
        <v>81</v>
      </c>
      <c r="AV365" s="13" t="s">
        <v>81</v>
      </c>
      <c r="AW365" s="13" t="s">
        <v>4</v>
      </c>
      <c r="AX365" s="13" t="s">
        <v>79</v>
      </c>
      <c r="AY365" s="242" t="s">
        <v>144</v>
      </c>
    </row>
    <row r="366" s="2" customFormat="1">
      <c r="A366" s="39"/>
      <c r="B366" s="40"/>
      <c r="C366" s="213" t="s">
        <v>580</v>
      </c>
      <c r="D366" s="213" t="s">
        <v>147</v>
      </c>
      <c r="E366" s="214" t="s">
        <v>1140</v>
      </c>
      <c r="F366" s="215" t="s">
        <v>1141</v>
      </c>
      <c r="G366" s="216" t="s">
        <v>150</v>
      </c>
      <c r="H366" s="217">
        <v>246.40600000000001</v>
      </c>
      <c r="I366" s="218"/>
      <c r="J366" s="219">
        <f>ROUND(I366*H366,2)</f>
        <v>0</v>
      </c>
      <c r="K366" s="215" t="s">
        <v>151</v>
      </c>
      <c r="L366" s="45"/>
      <c r="M366" s="220" t="s">
        <v>19</v>
      </c>
      <c r="N366" s="221" t="s">
        <v>42</v>
      </c>
      <c r="O366" s="85"/>
      <c r="P366" s="222">
        <f>O366*H366</f>
        <v>0</v>
      </c>
      <c r="Q366" s="222">
        <v>0</v>
      </c>
      <c r="R366" s="222">
        <f>Q366*H366</f>
        <v>0</v>
      </c>
      <c r="S366" s="222">
        <v>0</v>
      </c>
      <c r="T366" s="223">
        <f>S366*H366</f>
        <v>0</v>
      </c>
      <c r="U366" s="39"/>
      <c r="V366" s="39"/>
      <c r="W366" s="39"/>
      <c r="X366" s="39"/>
      <c r="Y366" s="39"/>
      <c r="Z366" s="39"/>
      <c r="AA366" s="39"/>
      <c r="AB366" s="39"/>
      <c r="AC366" s="39"/>
      <c r="AD366" s="39"/>
      <c r="AE366" s="39"/>
      <c r="AR366" s="224" t="s">
        <v>256</v>
      </c>
      <c r="AT366" s="224" t="s">
        <v>147</v>
      </c>
      <c r="AU366" s="224" t="s">
        <v>81</v>
      </c>
      <c r="AY366" s="18" t="s">
        <v>144</v>
      </c>
      <c r="BE366" s="225">
        <f>IF(N366="základní",J366,0)</f>
        <v>0</v>
      </c>
      <c r="BF366" s="225">
        <f>IF(N366="snížená",J366,0)</f>
        <v>0</v>
      </c>
      <c r="BG366" s="225">
        <f>IF(N366="zákl. přenesená",J366,0)</f>
        <v>0</v>
      </c>
      <c r="BH366" s="225">
        <f>IF(N366="sníž. přenesená",J366,0)</f>
        <v>0</v>
      </c>
      <c r="BI366" s="225">
        <f>IF(N366="nulová",J366,0)</f>
        <v>0</v>
      </c>
      <c r="BJ366" s="18" t="s">
        <v>79</v>
      </c>
      <c r="BK366" s="225">
        <f>ROUND(I366*H366,2)</f>
        <v>0</v>
      </c>
      <c r="BL366" s="18" t="s">
        <v>256</v>
      </c>
      <c r="BM366" s="224" t="s">
        <v>1142</v>
      </c>
    </row>
    <row r="367" s="2" customFormat="1">
      <c r="A367" s="39"/>
      <c r="B367" s="40"/>
      <c r="C367" s="41"/>
      <c r="D367" s="226" t="s">
        <v>154</v>
      </c>
      <c r="E367" s="41"/>
      <c r="F367" s="227" t="s">
        <v>1143</v>
      </c>
      <c r="G367" s="41"/>
      <c r="H367" s="41"/>
      <c r="I367" s="228"/>
      <c r="J367" s="41"/>
      <c r="K367" s="41"/>
      <c r="L367" s="45"/>
      <c r="M367" s="229"/>
      <c r="N367" s="230"/>
      <c r="O367" s="85"/>
      <c r="P367" s="85"/>
      <c r="Q367" s="85"/>
      <c r="R367" s="85"/>
      <c r="S367" s="85"/>
      <c r="T367" s="86"/>
      <c r="U367" s="39"/>
      <c r="V367" s="39"/>
      <c r="W367" s="39"/>
      <c r="X367" s="39"/>
      <c r="Y367" s="39"/>
      <c r="Z367" s="39"/>
      <c r="AA367" s="39"/>
      <c r="AB367" s="39"/>
      <c r="AC367" s="39"/>
      <c r="AD367" s="39"/>
      <c r="AE367" s="39"/>
      <c r="AT367" s="18" t="s">
        <v>154</v>
      </c>
      <c r="AU367" s="18" t="s">
        <v>81</v>
      </c>
    </row>
    <row r="368" s="2" customFormat="1">
      <c r="A368" s="39"/>
      <c r="B368" s="40"/>
      <c r="C368" s="41"/>
      <c r="D368" s="226" t="s">
        <v>156</v>
      </c>
      <c r="E368" s="41"/>
      <c r="F368" s="231" t="s">
        <v>715</v>
      </c>
      <c r="G368" s="41"/>
      <c r="H368" s="41"/>
      <c r="I368" s="228"/>
      <c r="J368" s="41"/>
      <c r="K368" s="41"/>
      <c r="L368" s="45"/>
      <c r="M368" s="229"/>
      <c r="N368" s="230"/>
      <c r="O368" s="85"/>
      <c r="P368" s="85"/>
      <c r="Q368" s="85"/>
      <c r="R368" s="85"/>
      <c r="S368" s="85"/>
      <c r="T368" s="86"/>
      <c r="U368" s="39"/>
      <c r="V368" s="39"/>
      <c r="W368" s="39"/>
      <c r="X368" s="39"/>
      <c r="Y368" s="39"/>
      <c r="Z368" s="39"/>
      <c r="AA368" s="39"/>
      <c r="AB368" s="39"/>
      <c r="AC368" s="39"/>
      <c r="AD368" s="39"/>
      <c r="AE368" s="39"/>
      <c r="AT368" s="18" t="s">
        <v>156</v>
      </c>
      <c r="AU368" s="18" t="s">
        <v>81</v>
      </c>
    </row>
    <row r="369" s="14" customFormat="1">
      <c r="A369" s="14"/>
      <c r="B369" s="253"/>
      <c r="C369" s="254"/>
      <c r="D369" s="226" t="s">
        <v>158</v>
      </c>
      <c r="E369" s="255" t="s">
        <v>19</v>
      </c>
      <c r="F369" s="256" t="s">
        <v>1144</v>
      </c>
      <c r="G369" s="254"/>
      <c r="H369" s="255" t="s">
        <v>19</v>
      </c>
      <c r="I369" s="257"/>
      <c r="J369" s="254"/>
      <c r="K369" s="254"/>
      <c r="L369" s="258"/>
      <c r="M369" s="259"/>
      <c r="N369" s="260"/>
      <c r="O369" s="260"/>
      <c r="P369" s="260"/>
      <c r="Q369" s="260"/>
      <c r="R369" s="260"/>
      <c r="S369" s="260"/>
      <c r="T369" s="261"/>
      <c r="U369" s="14"/>
      <c r="V369" s="14"/>
      <c r="W369" s="14"/>
      <c r="X369" s="14"/>
      <c r="Y369" s="14"/>
      <c r="Z369" s="14"/>
      <c r="AA369" s="14"/>
      <c r="AB369" s="14"/>
      <c r="AC369" s="14"/>
      <c r="AD369" s="14"/>
      <c r="AE369" s="14"/>
      <c r="AT369" s="262" t="s">
        <v>158</v>
      </c>
      <c r="AU369" s="262" t="s">
        <v>81</v>
      </c>
      <c r="AV369" s="14" t="s">
        <v>79</v>
      </c>
      <c r="AW369" s="14" t="s">
        <v>34</v>
      </c>
      <c r="AX369" s="14" t="s">
        <v>71</v>
      </c>
      <c r="AY369" s="262" t="s">
        <v>144</v>
      </c>
    </row>
    <row r="370" s="14" customFormat="1">
      <c r="A370" s="14"/>
      <c r="B370" s="253"/>
      <c r="C370" s="254"/>
      <c r="D370" s="226" t="s">
        <v>158</v>
      </c>
      <c r="E370" s="255" t="s">
        <v>19</v>
      </c>
      <c r="F370" s="256" t="s">
        <v>1031</v>
      </c>
      <c r="G370" s="254"/>
      <c r="H370" s="255" t="s">
        <v>19</v>
      </c>
      <c r="I370" s="257"/>
      <c r="J370" s="254"/>
      <c r="K370" s="254"/>
      <c r="L370" s="258"/>
      <c r="M370" s="259"/>
      <c r="N370" s="260"/>
      <c r="O370" s="260"/>
      <c r="P370" s="260"/>
      <c r="Q370" s="260"/>
      <c r="R370" s="260"/>
      <c r="S370" s="260"/>
      <c r="T370" s="261"/>
      <c r="U370" s="14"/>
      <c r="V370" s="14"/>
      <c r="W370" s="14"/>
      <c r="X370" s="14"/>
      <c r="Y370" s="14"/>
      <c r="Z370" s="14"/>
      <c r="AA370" s="14"/>
      <c r="AB370" s="14"/>
      <c r="AC370" s="14"/>
      <c r="AD370" s="14"/>
      <c r="AE370" s="14"/>
      <c r="AT370" s="262" t="s">
        <v>158</v>
      </c>
      <c r="AU370" s="262" t="s">
        <v>81</v>
      </c>
      <c r="AV370" s="14" t="s">
        <v>79</v>
      </c>
      <c r="AW370" s="14" t="s">
        <v>34</v>
      </c>
      <c r="AX370" s="14" t="s">
        <v>71</v>
      </c>
      <c r="AY370" s="262" t="s">
        <v>144</v>
      </c>
    </row>
    <row r="371" s="13" customFormat="1">
      <c r="A371" s="13"/>
      <c r="B371" s="232"/>
      <c r="C371" s="233"/>
      <c r="D371" s="226" t="s">
        <v>158</v>
      </c>
      <c r="E371" s="234" t="s">
        <v>19</v>
      </c>
      <c r="F371" s="235" t="s">
        <v>1032</v>
      </c>
      <c r="G371" s="233"/>
      <c r="H371" s="236">
        <v>109.944575471698</v>
      </c>
      <c r="I371" s="237"/>
      <c r="J371" s="233"/>
      <c r="K371" s="233"/>
      <c r="L371" s="238"/>
      <c r="M371" s="239"/>
      <c r="N371" s="240"/>
      <c r="O371" s="240"/>
      <c r="P371" s="240"/>
      <c r="Q371" s="240"/>
      <c r="R371" s="240"/>
      <c r="S371" s="240"/>
      <c r="T371" s="241"/>
      <c r="U371" s="13"/>
      <c r="V371" s="13"/>
      <c r="W371" s="13"/>
      <c r="X371" s="13"/>
      <c r="Y371" s="13"/>
      <c r="Z371" s="13"/>
      <c r="AA371" s="13"/>
      <c r="AB371" s="13"/>
      <c r="AC371" s="13"/>
      <c r="AD371" s="13"/>
      <c r="AE371" s="13"/>
      <c r="AT371" s="242" t="s">
        <v>158</v>
      </c>
      <c r="AU371" s="242" t="s">
        <v>81</v>
      </c>
      <c r="AV371" s="13" t="s">
        <v>81</v>
      </c>
      <c r="AW371" s="13" t="s">
        <v>34</v>
      </c>
      <c r="AX371" s="13" t="s">
        <v>71</v>
      </c>
      <c r="AY371" s="242" t="s">
        <v>144</v>
      </c>
    </row>
    <row r="372" s="13" customFormat="1">
      <c r="A372" s="13"/>
      <c r="B372" s="232"/>
      <c r="C372" s="233"/>
      <c r="D372" s="226" t="s">
        <v>158</v>
      </c>
      <c r="E372" s="234" t="s">
        <v>19</v>
      </c>
      <c r="F372" s="235" t="s">
        <v>1033</v>
      </c>
      <c r="G372" s="233"/>
      <c r="H372" s="236">
        <v>27.2705601907032</v>
      </c>
      <c r="I372" s="237"/>
      <c r="J372" s="233"/>
      <c r="K372" s="233"/>
      <c r="L372" s="238"/>
      <c r="M372" s="239"/>
      <c r="N372" s="240"/>
      <c r="O372" s="240"/>
      <c r="P372" s="240"/>
      <c r="Q372" s="240"/>
      <c r="R372" s="240"/>
      <c r="S372" s="240"/>
      <c r="T372" s="241"/>
      <c r="U372" s="13"/>
      <c r="V372" s="13"/>
      <c r="W372" s="13"/>
      <c r="X372" s="13"/>
      <c r="Y372" s="13"/>
      <c r="Z372" s="13"/>
      <c r="AA372" s="13"/>
      <c r="AB372" s="13"/>
      <c r="AC372" s="13"/>
      <c r="AD372" s="13"/>
      <c r="AE372" s="13"/>
      <c r="AT372" s="242" t="s">
        <v>158</v>
      </c>
      <c r="AU372" s="242" t="s">
        <v>81</v>
      </c>
      <c r="AV372" s="13" t="s">
        <v>81</v>
      </c>
      <c r="AW372" s="13" t="s">
        <v>34</v>
      </c>
      <c r="AX372" s="13" t="s">
        <v>71</v>
      </c>
      <c r="AY372" s="242" t="s">
        <v>144</v>
      </c>
    </row>
    <row r="373" s="13" customFormat="1">
      <c r="A373" s="13"/>
      <c r="B373" s="232"/>
      <c r="C373" s="233"/>
      <c r="D373" s="226" t="s">
        <v>158</v>
      </c>
      <c r="E373" s="234" t="s">
        <v>19</v>
      </c>
      <c r="F373" s="235" t="s">
        <v>1034</v>
      </c>
      <c r="G373" s="233"/>
      <c r="H373" s="236">
        <v>27.449142857142899</v>
      </c>
      <c r="I373" s="237"/>
      <c r="J373" s="233"/>
      <c r="K373" s="233"/>
      <c r="L373" s="238"/>
      <c r="M373" s="239"/>
      <c r="N373" s="240"/>
      <c r="O373" s="240"/>
      <c r="P373" s="240"/>
      <c r="Q373" s="240"/>
      <c r="R373" s="240"/>
      <c r="S373" s="240"/>
      <c r="T373" s="241"/>
      <c r="U373" s="13"/>
      <c r="V373" s="13"/>
      <c r="W373" s="13"/>
      <c r="X373" s="13"/>
      <c r="Y373" s="13"/>
      <c r="Z373" s="13"/>
      <c r="AA373" s="13"/>
      <c r="AB373" s="13"/>
      <c r="AC373" s="13"/>
      <c r="AD373" s="13"/>
      <c r="AE373" s="13"/>
      <c r="AT373" s="242" t="s">
        <v>158</v>
      </c>
      <c r="AU373" s="242" t="s">
        <v>81</v>
      </c>
      <c r="AV373" s="13" t="s">
        <v>81</v>
      </c>
      <c r="AW373" s="13" t="s">
        <v>34</v>
      </c>
      <c r="AX373" s="13" t="s">
        <v>71</v>
      </c>
      <c r="AY373" s="242" t="s">
        <v>144</v>
      </c>
    </row>
    <row r="374" s="13" customFormat="1">
      <c r="A374" s="13"/>
      <c r="B374" s="232"/>
      <c r="C374" s="233"/>
      <c r="D374" s="226" t="s">
        <v>158</v>
      </c>
      <c r="E374" s="234" t="s">
        <v>19</v>
      </c>
      <c r="F374" s="235" t="s">
        <v>1035</v>
      </c>
      <c r="G374" s="233"/>
      <c r="H374" s="236">
        <v>5.3797195253505903</v>
      </c>
      <c r="I374" s="237"/>
      <c r="J374" s="233"/>
      <c r="K374" s="233"/>
      <c r="L374" s="238"/>
      <c r="M374" s="239"/>
      <c r="N374" s="240"/>
      <c r="O374" s="240"/>
      <c r="P374" s="240"/>
      <c r="Q374" s="240"/>
      <c r="R374" s="240"/>
      <c r="S374" s="240"/>
      <c r="T374" s="241"/>
      <c r="U374" s="13"/>
      <c r="V374" s="13"/>
      <c r="W374" s="13"/>
      <c r="X374" s="13"/>
      <c r="Y374" s="13"/>
      <c r="Z374" s="13"/>
      <c r="AA374" s="13"/>
      <c r="AB374" s="13"/>
      <c r="AC374" s="13"/>
      <c r="AD374" s="13"/>
      <c r="AE374" s="13"/>
      <c r="AT374" s="242" t="s">
        <v>158</v>
      </c>
      <c r="AU374" s="242" t="s">
        <v>81</v>
      </c>
      <c r="AV374" s="13" t="s">
        <v>81</v>
      </c>
      <c r="AW374" s="13" t="s">
        <v>34</v>
      </c>
      <c r="AX374" s="13" t="s">
        <v>71</v>
      </c>
      <c r="AY374" s="242" t="s">
        <v>144</v>
      </c>
    </row>
    <row r="375" s="13" customFormat="1">
      <c r="A375" s="13"/>
      <c r="B375" s="232"/>
      <c r="C375" s="233"/>
      <c r="D375" s="226" t="s">
        <v>158</v>
      </c>
      <c r="E375" s="234" t="s">
        <v>19</v>
      </c>
      <c r="F375" s="235" t="s">
        <v>1036</v>
      </c>
      <c r="G375" s="233"/>
      <c r="H375" s="236">
        <v>3.5972006220839798</v>
      </c>
      <c r="I375" s="237"/>
      <c r="J375" s="233"/>
      <c r="K375" s="233"/>
      <c r="L375" s="238"/>
      <c r="M375" s="239"/>
      <c r="N375" s="240"/>
      <c r="O375" s="240"/>
      <c r="P375" s="240"/>
      <c r="Q375" s="240"/>
      <c r="R375" s="240"/>
      <c r="S375" s="240"/>
      <c r="T375" s="241"/>
      <c r="U375" s="13"/>
      <c r="V375" s="13"/>
      <c r="W375" s="13"/>
      <c r="X375" s="13"/>
      <c r="Y375" s="13"/>
      <c r="Z375" s="13"/>
      <c r="AA375" s="13"/>
      <c r="AB375" s="13"/>
      <c r="AC375" s="13"/>
      <c r="AD375" s="13"/>
      <c r="AE375" s="13"/>
      <c r="AT375" s="242" t="s">
        <v>158</v>
      </c>
      <c r="AU375" s="242" t="s">
        <v>81</v>
      </c>
      <c r="AV375" s="13" t="s">
        <v>81</v>
      </c>
      <c r="AW375" s="13" t="s">
        <v>34</v>
      </c>
      <c r="AX375" s="13" t="s">
        <v>71</v>
      </c>
      <c r="AY375" s="242" t="s">
        <v>144</v>
      </c>
    </row>
    <row r="376" s="13" customFormat="1">
      <c r="A376" s="13"/>
      <c r="B376" s="232"/>
      <c r="C376" s="233"/>
      <c r="D376" s="226" t="s">
        <v>158</v>
      </c>
      <c r="E376" s="234" t="s">
        <v>19</v>
      </c>
      <c r="F376" s="235" t="s">
        <v>1037</v>
      </c>
      <c r="G376" s="233"/>
      <c r="H376" s="236">
        <v>13.9462857142857</v>
      </c>
      <c r="I376" s="237"/>
      <c r="J376" s="233"/>
      <c r="K376" s="233"/>
      <c r="L376" s="238"/>
      <c r="M376" s="239"/>
      <c r="N376" s="240"/>
      <c r="O376" s="240"/>
      <c r="P376" s="240"/>
      <c r="Q376" s="240"/>
      <c r="R376" s="240"/>
      <c r="S376" s="240"/>
      <c r="T376" s="241"/>
      <c r="U376" s="13"/>
      <c r="V376" s="13"/>
      <c r="W376" s="13"/>
      <c r="X376" s="13"/>
      <c r="Y376" s="13"/>
      <c r="Z376" s="13"/>
      <c r="AA376" s="13"/>
      <c r="AB376" s="13"/>
      <c r="AC376" s="13"/>
      <c r="AD376" s="13"/>
      <c r="AE376" s="13"/>
      <c r="AT376" s="242" t="s">
        <v>158</v>
      </c>
      <c r="AU376" s="242" t="s">
        <v>81</v>
      </c>
      <c r="AV376" s="13" t="s">
        <v>81</v>
      </c>
      <c r="AW376" s="13" t="s">
        <v>34</v>
      </c>
      <c r="AX376" s="13" t="s">
        <v>71</v>
      </c>
      <c r="AY376" s="242" t="s">
        <v>144</v>
      </c>
    </row>
    <row r="377" s="13" customFormat="1">
      <c r="A377" s="13"/>
      <c r="B377" s="232"/>
      <c r="C377" s="233"/>
      <c r="D377" s="226" t="s">
        <v>158</v>
      </c>
      <c r="E377" s="234" t="s">
        <v>19</v>
      </c>
      <c r="F377" s="235" t="s">
        <v>1038</v>
      </c>
      <c r="G377" s="233"/>
      <c r="H377" s="236">
        <v>7.2536656891495603</v>
      </c>
      <c r="I377" s="237"/>
      <c r="J377" s="233"/>
      <c r="K377" s="233"/>
      <c r="L377" s="238"/>
      <c r="M377" s="239"/>
      <c r="N377" s="240"/>
      <c r="O377" s="240"/>
      <c r="P377" s="240"/>
      <c r="Q377" s="240"/>
      <c r="R377" s="240"/>
      <c r="S377" s="240"/>
      <c r="T377" s="241"/>
      <c r="U377" s="13"/>
      <c r="V377" s="13"/>
      <c r="W377" s="13"/>
      <c r="X377" s="13"/>
      <c r="Y377" s="13"/>
      <c r="Z377" s="13"/>
      <c r="AA377" s="13"/>
      <c r="AB377" s="13"/>
      <c r="AC377" s="13"/>
      <c r="AD377" s="13"/>
      <c r="AE377" s="13"/>
      <c r="AT377" s="242" t="s">
        <v>158</v>
      </c>
      <c r="AU377" s="242" t="s">
        <v>81</v>
      </c>
      <c r="AV377" s="13" t="s">
        <v>81</v>
      </c>
      <c r="AW377" s="13" t="s">
        <v>34</v>
      </c>
      <c r="AX377" s="13" t="s">
        <v>71</v>
      </c>
      <c r="AY377" s="242" t="s">
        <v>144</v>
      </c>
    </row>
    <row r="378" s="13" customFormat="1">
      <c r="A378" s="13"/>
      <c r="B378" s="232"/>
      <c r="C378" s="233"/>
      <c r="D378" s="226" t="s">
        <v>158</v>
      </c>
      <c r="E378" s="234" t="s">
        <v>19</v>
      </c>
      <c r="F378" s="235" t="s">
        <v>1039</v>
      </c>
      <c r="G378" s="233"/>
      <c r="H378" s="236">
        <v>21.911340206185599</v>
      </c>
      <c r="I378" s="237"/>
      <c r="J378" s="233"/>
      <c r="K378" s="233"/>
      <c r="L378" s="238"/>
      <c r="M378" s="239"/>
      <c r="N378" s="240"/>
      <c r="O378" s="240"/>
      <c r="P378" s="240"/>
      <c r="Q378" s="240"/>
      <c r="R378" s="240"/>
      <c r="S378" s="240"/>
      <c r="T378" s="241"/>
      <c r="U378" s="13"/>
      <c r="V378" s="13"/>
      <c r="W378" s="13"/>
      <c r="X378" s="13"/>
      <c r="Y378" s="13"/>
      <c r="Z378" s="13"/>
      <c r="AA378" s="13"/>
      <c r="AB378" s="13"/>
      <c r="AC378" s="13"/>
      <c r="AD378" s="13"/>
      <c r="AE378" s="13"/>
      <c r="AT378" s="242" t="s">
        <v>158</v>
      </c>
      <c r="AU378" s="242" t="s">
        <v>81</v>
      </c>
      <c r="AV378" s="13" t="s">
        <v>81</v>
      </c>
      <c r="AW378" s="13" t="s">
        <v>34</v>
      </c>
      <c r="AX378" s="13" t="s">
        <v>71</v>
      </c>
      <c r="AY378" s="242" t="s">
        <v>144</v>
      </c>
    </row>
    <row r="379" s="13" customFormat="1">
      <c r="A379" s="13"/>
      <c r="B379" s="232"/>
      <c r="C379" s="233"/>
      <c r="D379" s="226" t="s">
        <v>158</v>
      </c>
      <c r="E379" s="234" t="s">
        <v>19</v>
      </c>
      <c r="F379" s="235" t="s">
        <v>1040</v>
      </c>
      <c r="G379" s="233"/>
      <c r="H379" s="236">
        <v>29.653209109730799</v>
      </c>
      <c r="I379" s="237"/>
      <c r="J379" s="233"/>
      <c r="K379" s="233"/>
      <c r="L379" s="238"/>
      <c r="M379" s="239"/>
      <c r="N379" s="240"/>
      <c r="O379" s="240"/>
      <c r="P379" s="240"/>
      <c r="Q379" s="240"/>
      <c r="R379" s="240"/>
      <c r="S379" s="240"/>
      <c r="T379" s="241"/>
      <c r="U379" s="13"/>
      <c r="V379" s="13"/>
      <c r="W379" s="13"/>
      <c r="X379" s="13"/>
      <c r="Y379" s="13"/>
      <c r="Z379" s="13"/>
      <c r="AA379" s="13"/>
      <c r="AB379" s="13"/>
      <c r="AC379" s="13"/>
      <c r="AD379" s="13"/>
      <c r="AE379" s="13"/>
      <c r="AT379" s="242" t="s">
        <v>158</v>
      </c>
      <c r="AU379" s="242" t="s">
        <v>81</v>
      </c>
      <c r="AV379" s="13" t="s">
        <v>81</v>
      </c>
      <c r="AW379" s="13" t="s">
        <v>34</v>
      </c>
      <c r="AX379" s="13" t="s">
        <v>71</v>
      </c>
      <c r="AY379" s="242" t="s">
        <v>144</v>
      </c>
    </row>
    <row r="380" s="15" customFormat="1">
      <c r="A380" s="15"/>
      <c r="B380" s="263"/>
      <c r="C380" s="264"/>
      <c r="D380" s="226" t="s">
        <v>158</v>
      </c>
      <c r="E380" s="265" t="s">
        <v>19</v>
      </c>
      <c r="F380" s="266" t="s">
        <v>774</v>
      </c>
      <c r="G380" s="264"/>
      <c r="H380" s="267">
        <v>246.40569938633001</v>
      </c>
      <c r="I380" s="268"/>
      <c r="J380" s="264"/>
      <c r="K380" s="264"/>
      <c r="L380" s="269"/>
      <c r="M380" s="270"/>
      <c r="N380" s="271"/>
      <c r="O380" s="271"/>
      <c r="P380" s="271"/>
      <c r="Q380" s="271"/>
      <c r="R380" s="271"/>
      <c r="S380" s="271"/>
      <c r="T380" s="272"/>
      <c r="U380" s="15"/>
      <c r="V380" s="15"/>
      <c r="W380" s="15"/>
      <c r="X380" s="15"/>
      <c r="Y380" s="15"/>
      <c r="Z380" s="15"/>
      <c r="AA380" s="15"/>
      <c r="AB380" s="15"/>
      <c r="AC380" s="15"/>
      <c r="AD380" s="15"/>
      <c r="AE380" s="15"/>
      <c r="AT380" s="273" t="s">
        <v>158</v>
      </c>
      <c r="AU380" s="273" t="s">
        <v>81</v>
      </c>
      <c r="AV380" s="15" t="s">
        <v>152</v>
      </c>
      <c r="AW380" s="15" t="s">
        <v>34</v>
      </c>
      <c r="AX380" s="15" t="s">
        <v>79</v>
      </c>
      <c r="AY380" s="273" t="s">
        <v>144</v>
      </c>
    </row>
    <row r="381" s="2" customFormat="1">
      <c r="A381" s="39"/>
      <c r="B381" s="40"/>
      <c r="C381" s="213" t="s">
        <v>584</v>
      </c>
      <c r="D381" s="213" t="s">
        <v>147</v>
      </c>
      <c r="E381" s="214" t="s">
        <v>732</v>
      </c>
      <c r="F381" s="215" t="s">
        <v>733</v>
      </c>
      <c r="G381" s="216" t="s">
        <v>305</v>
      </c>
      <c r="H381" s="217">
        <v>236.86000000000001</v>
      </c>
      <c r="I381" s="218"/>
      <c r="J381" s="219">
        <f>ROUND(I381*H381,2)</f>
        <v>0</v>
      </c>
      <c r="K381" s="215" t="s">
        <v>151</v>
      </c>
      <c r="L381" s="45"/>
      <c r="M381" s="220" t="s">
        <v>19</v>
      </c>
      <c r="N381" s="221" t="s">
        <v>42</v>
      </c>
      <c r="O381" s="85"/>
      <c r="P381" s="222">
        <f>O381*H381</f>
        <v>0</v>
      </c>
      <c r="Q381" s="222">
        <v>0</v>
      </c>
      <c r="R381" s="222">
        <f>Q381*H381</f>
        <v>0</v>
      </c>
      <c r="S381" s="222">
        <v>0</v>
      </c>
      <c r="T381" s="223">
        <f>S381*H381</f>
        <v>0</v>
      </c>
      <c r="U381" s="39"/>
      <c r="V381" s="39"/>
      <c r="W381" s="39"/>
      <c r="X381" s="39"/>
      <c r="Y381" s="39"/>
      <c r="Z381" s="39"/>
      <c r="AA381" s="39"/>
      <c r="AB381" s="39"/>
      <c r="AC381" s="39"/>
      <c r="AD381" s="39"/>
      <c r="AE381" s="39"/>
      <c r="AR381" s="224" t="s">
        <v>256</v>
      </c>
      <c r="AT381" s="224" t="s">
        <v>147</v>
      </c>
      <c r="AU381" s="224" t="s">
        <v>81</v>
      </c>
      <c r="AY381" s="18" t="s">
        <v>144</v>
      </c>
      <c r="BE381" s="225">
        <f>IF(N381="základní",J381,0)</f>
        <v>0</v>
      </c>
      <c r="BF381" s="225">
        <f>IF(N381="snížená",J381,0)</f>
        <v>0</v>
      </c>
      <c r="BG381" s="225">
        <f>IF(N381="zákl. přenesená",J381,0)</f>
        <v>0</v>
      </c>
      <c r="BH381" s="225">
        <f>IF(N381="sníž. přenesená",J381,0)</f>
        <v>0</v>
      </c>
      <c r="BI381" s="225">
        <f>IF(N381="nulová",J381,0)</f>
        <v>0</v>
      </c>
      <c r="BJ381" s="18" t="s">
        <v>79</v>
      </c>
      <c r="BK381" s="225">
        <f>ROUND(I381*H381,2)</f>
        <v>0</v>
      </c>
      <c r="BL381" s="18" t="s">
        <v>256</v>
      </c>
      <c r="BM381" s="224" t="s">
        <v>1145</v>
      </c>
    </row>
    <row r="382" s="2" customFormat="1">
      <c r="A382" s="39"/>
      <c r="B382" s="40"/>
      <c r="C382" s="41"/>
      <c r="D382" s="226" t="s">
        <v>154</v>
      </c>
      <c r="E382" s="41"/>
      <c r="F382" s="227" t="s">
        <v>735</v>
      </c>
      <c r="G382" s="41"/>
      <c r="H382" s="41"/>
      <c r="I382" s="228"/>
      <c r="J382" s="41"/>
      <c r="K382" s="41"/>
      <c r="L382" s="45"/>
      <c r="M382" s="229"/>
      <c r="N382" s="230"/>
      <c r="O382" s="85"/>
      <c r="P382" s="85"/>
      <c r="Q382" s="85"/>
      <c r="R382" s="85"/>
      <c r="S382" s="85"/>
      <c r="T382" s="86"/>
      <c r="U382" s="39"/>
      <c r="V382" s="39"/>
      <c r="W382" s="39"/>
      <c r="X382" s="39"/>
      <c r="Y382" s="39"/>
      <c r="Z382" s="39"/>
      <c r="AA382" s="39"/>
      <c r="AB382" s="39"/>
      <c r="AC382" s="39"/>
      <c r="AD382" s="39"/>
      <c r="AE382" s="39"/>
      <c r="AT382" s="18" t="s">
        <v>154</v>
      </c>
      <c r="AU382" s="18" t="s">
        <v>81</v>
      </c>
    </row>
    <row r="383" s="2" customFormat="1">
      <c r="A383" s="39"/>
      <c r="B383" s="40"/>
      <c r="C383" s="41"/>
      <c r="D383" s="226" t="s">
        <v>156</v>
      </c>
      <c r="E383" s="41"/>
      <c r="F383" s="231" t="s">
        <v>715</v>
      </c>
      <c r="G383" s="41"/>
      <c r="H383" s="41"/>
      <c r="I383" s="228"/>
      <c r="J383" s="41"/>
      <c r="K383" s="41"/>
      <c r="L383" s="45"/>
      <c r="M383" s="229"/>
      <c r="N383" s="230"/>
      <c r="O383" s="85"/>
      <c r="P383" s="85"/>
      <c r="Q383" s="85"/>
      <c r="R383" s="85"/>
      <c r="S383" s="85"/>
      <c r="T383" s="86"/>
      <c r="U383" s="39"/>
      <c r="V383" s="39"/>
      <c r="W383" s="39"/>
      <c r="X383" s="39"/>
      <c r="Y383" s="39"/>
      <c r="Z383" s="39"/>
      <c r="AA383" s="39"/>
      <c r="AB383" s="39"/>
      <c r="AC383" s="39"/>
      <c r="AD383" s="39"/>
      <c r="AE383" s="39"/>
      <c r="AT383" s="18" t="s">
        <v>156</v>
      </c>
      <c r="AU383" s="18" t="s">
        <v>81</v>
      </c>
    </row>
    <row r="384" s="13" customFormat="1">
      <c r="A384" s="13"/>
      <c r="B384" s="232"/>
      <c r="C384" s="233"/>
      <c r="D384" s="226" t="s">
        <v>158</v>
      </c>
      <c r="E384" s="234" t="s">
        <v>19</v>
      </c>
      <c r="F384" s="235" t="s">
        <v>1116</v>
      </c>
      <c r="G384" s="233"/>
      <c r="H384" s="236">
        <v>35.567010309278402</v>
      </c>
      <c r="I384" s="237"/>
      <c r="J384" s="233"/>
      <c r="K384" s="233"/>
      <c r="L384" s="238"/>
      <c r="M384" s="239"/>
      <c r="N384" s="240"/>
      <c r="O384" s="240"/>
      <c r="P384" s="240"/>
      <c r="Q384" s="240"/>
      <c r="R384" s="240"/>
      <c r="S384" s="240"/>
      <c r="T384" s="241"/>
      <c r="U384" s="13"/>
      <c r="V384" s="13"/>
      <c r="W384" s="13"/>
      <c r="X384" s="13"/>
      <c r="Y384" s="13"/>
      <c r="Z384" s="13"/>
      <c r="AA384" s="13"/>
      <c r="AB384" s="13"/>
      <c r="AC384" s="13"/>
      <c r="AD384" s="13"/>
      <c r="AE384" s="13"/>
      <c r="AT384" s="242" t="s">
        <v>158</v>
      </c>
      <c r="AU384" s="242" t="s">
        <v>81</v>
      </c>
      <c r="AV384" s="13" t="s">
        <v>81</v>
      </c>
      <c r="AW384" s="13" t="s">
        <v>34</v>
      </c>
      <c r="AX384" s="13" t="s">
        <v>71</v>
      </c>
      <c r="AY384" s="242" t="s">
        <v>144</v>
      </c>
    </row>
    <row r="385" s="13" customFormat="1">
      <c r="A385" s="13"/>
      <c r="B385" s="232"/>
      <c r="C385" s="233"/>
      <c r="D385" s="226" t="s">
        <v>158</v>
      </c>
      <c r="E385" s="234" t="s">
        <v>19</v>
      </c>
      <c r="F385" s="235" t="s">
        <v>1117</v>
      </c>
      <c r="G385" s="233"/>
      <c r="H385" s="236">
        <v>21.600000000000001</v>
      </c>
      <c r="I385" s="237"/>
      <c r="J385" s="233"/>
      <c r="K385" s="233"/>
      <c r="L385" s="238"/>
      <c r="M385" s="239"/>
      <c r="N385" s="240"/>
      <c r="O385" s="240"/>
      <c r="P385" s="240"/>
      <c r="Q385" s="240"/>
      <c r="R385" s="240"/>
      <c r="S385" s="240"/>
      <c r="T385" s="241"/>
      <c r="U385" s="13"/>
      <c r="V385" s="13"/>
      <c r="W385" s="13"/>
      <c r="X385" s="13"/>
      <c r="Y385" s="13"/>
      <c r="Z385" s="13"/>
      <c r="AA385" s="13"/>
      <c r="AB385" s="13"/>
      <c r="AC385" s="13"/>
      <c r="AD385" s="13"/>
      <c r="AE385" s="13"/>
      <c r="AT385" s="242" t="s">
        <v>158</v>
      </c>
      <c r="AU385" s="242" t="s">
        <v>81</v>
      </c>
      <c r="AV385" s="13" t="s">
        <v>81</v>
      </c>
      <c r="AW385" s="13" t="s">
        <v>34</v>
      </c>
      <c r="AX385" s="13" t="s">
        <v>71</v>
      </c>
      <c r="AY385" s="242" t="s">
        <v>144</v>
      </c>
    </row>
    <row r="386" s="13" customFormat="1">
      <c r="A386" s="13"/>
      <c r="B386" s="232"/>
      <c r="C386" s="233"/>
      <c r="D386" s="226" t="s">
        <v>158</v>
      </c>
      <c r="E386" s="234" t="s">
        <v>19</v>
      </c>
      <c r="F386" s="235" t="s">
        <v>1118</v>
      </c>
      <c r="G386" s="233"/>
      <c r="H386" s="236">
        <v>37.544696066746098</v>
      </c>
      <c r="I386" s="237"/>
      <c r="J386" s="233"/>
      <c r="K386" s="233"/>
      <c r="L386" s="238"/>
      <c r="M386" s="239"/>
      <c r="N386" s="240"/>
      <c r="O386" s="240"/>
      <c r="P386" s="240"/>
      <c r="Q386" s="240"/>
      <c r="R386" s="240"/>
      <c r="S386" s="240"/>
      <c r="T386" s="241"/>
      <c r="U386" s="13"/>
      <c r="V386" s="13"/>
      <c r="W386" s="13"/>
      <c r="X386" s="13"/>
      <c r="Y386" s="13"/>
      <c r="Z386" s="13"/>
      <c r="AA386" s="13"/>
      <c r="AB386" s="13"/>
      <c r="AC386" s="13"/>
      <c r="AD386" s="13"/>
      <c r="AE386" s="13"/>
      <c r="AT386" s="242" t="s">
        <v>158</v>
      </c>
      <c r="AU386" s="242" t="s">
        <v>81</v>
      </c>
      <c r="AV386" s="13" t="s">
        <v>81</v>
      </c>
      <c r="AW386" s="13" t="s">
        <v>34</v>
      </c>
      <c r="AX386" s="13" t="s">
        <v>71</v>
      </c>
      <c r="AY386" s="242" t="s">
        <v>144</v>
      </c>
    </row>
    <row r="387" s="13" customFormat="1">
      <c r="A387" s="13"/>
      <c r="B387" s="232"/>
      <c r="C387" s="233"/>
      <c r="D387" s="226" t="s">
        <v>158</v>
      </c>
      <c r="E387" s="234" t="s">
        <v>19</v>
      </c>
      <c r="F387" s="235" t="s">
        <v>1119</v>
      </c>
      <c r="G387" s="233"/>
      <c r="H387" s="236">
        <v>31.771428571428601</v>
      </c>
      <c r="I387" s="237"/>
      <c r="J387" s="233"/>
      <c r="K387" s="233"/>
      <c r="L387" s="238"/>
      <c r="M387" s="239"/>
      <c r="N387" s="240"/>
      <c r="O387" s="240"/>
      <c r="P387" s="240"/>
      <c r="Q387" s="240"/>
      <c r="R387" s="240"/>
      <c r="S387" s="240"/>
      <c r="T387" s="241"/>
      <c r="U387" s="13"/>
      <c r="V387" s="13"/>
      <c r="W387" s="13"/>
      <c r="X387" s="13"/>
      <c r="Y387" s="13"/>
      <c r="Z387" s="13"/>
      <c r="AA387" s="13"/>
      <c r="AB387" s="13"/>
      <c r="AC387" s="13"/>
      <c r="AD387" s="13"/>
      <c r="AE387" s="13"/>
      <c r="AT387" s="242" t="s">
        <v>158</v>
      </c>
      <c r="AU387" s="242" t="s">
        <v>81</v>
      </c>
      <c r="AV387" s="13" t="s">
        <v>81</v>
      </c>
      <c r="AW387" s="13" t="s">
        <v>34</v>
      </c>
      <c r="AX387" s="13" t="s">
        <v>71</v>
      </c>
      <c r="AY387" s="242" t="s">
        <v>144</v>
      </c>
    </row>
    <row r="388" s="13" customFormat="1">
      <c r="A388" s="13"/>
      <c r="B388" s="232"/>
      <c r="C388" s="233"/>
      <c r="D388" s="226" t="s">
        <v>158</v>
      </c>
      <c r="E388" s="234" t="s">
        <v>19</v>
      </c>
      <c r="F388" s="235" t="s">
        <v>1120</v>
      </c>
      <c r="G388" s="233"/>
      <c r="H388" s="236">
        <v>84.669811320754704</v>
      </c>
      <c r="I388" s="237"/>
      <c r="J388" s="233"/>
      <c r="K388" s="233"/>
      <c r="L388" s="238"/>
      <c r="M388" s="239"/>
      <c r="N388" s="240"/>
      <c r="O388" s="240"/>
      <c r="P388" s="240"/>
      <c r="Q388" s="240"/>
      <c r="R388" s="240"/>
      <c r="S388" s="240"/>
      <c r="T388" s="241"/>
      <c r="U388" s="13"/>
      <c r="V388" s="13"/>
      <c r="W388" s="13"/>
      <c r="X388" s="13"/>
      <c r="Y388" s="13"/>
      <c r="Z388" s="13"/>
      <c r="AA388" s="13"/>
      <c r="AB388" s="13"/>
      <c r="AC388" s="13"/>
      <c r="AD388" s="13"/>
      <c r="AE388" s="13"/>
      <c r="AT388" s="242" t="s">
        <v>158</v>
      </c>
      <c r="AU388" s="242" t="s">
        <v>81</v>
      </c>
      <c r="AV388" s="13" t="s">
        <v>81</v>
      </c>
      <c r="AW388" s="13" t="s">
        <v>34</v>
      </c>
      <c r="AX388" s="13" t="s">
        <v>71</v>
      </c>
      <c r="AY388" s="242" t="s">
        <v>144</v>
      </c>
    </row>
    <row r="389" s="13" customFormat="1">
      <c r="A389" s="13"/>
      <c r="B389" s="232"/>
      <c r="C389" s="233"/>
      <c r="D389" s="226" t="s">
        <v>158</v>
      </c>
      <c r="E389" s="234" t="s">
        <v>19</v>
      </c>
      <c r="F389" s="235" t="s">
        <v>1121</v>
      </c>
      <c r="G389" s="233"/>
      <c r="H389" s="236">
        <v>25.707547169811299</v>
      </c>
      <c r="I389" s="237"/>
      <c r="J389" s="233"/>
      <c r="K389" s="233"/>
      <c r="L389" s="238"/>
      <c r="M389" s="239"/>
      <c r="N389" s="240"/>
      <c r="O389" s="240"/>
      <c r="P389" s="240"/>
      <c r="Q389" s="240"/>
      <c r="R389" s="240"/>
      <c r="S389" s="240"/>
      <c r="T389" s="241"/>
      <c r="U389" s="13"/>
      <c r="V389" s="13"/>
      <c r="W389" s="13"/>
      <c r="X389" s="13"/>
      <c r="Y389" s="13"/>
      <c r="Z389" s="13"/>
      <c r="AA389" s="13"/>
      <c r="AB389" s="13"/>
      <c r="AC389" s="13"/>
      <c r="AD389" s="13"/>
      <c r="AE389" s="13"/>
      <c r="AT389" s="242" t="s">
        <v>158</v>
      </c>
      <c r="AU389" s="242" t="s">
        <v>81</v>
      </c>
      <c r="AV389" s="13" t="s">
        <v>81</v>
      </c>
      <c r="AW389" s="13" t="s">
        <v>34</v>
      </c>
      <c r="AX389" s="13" t="s">
        <v>71</v>
      </c>
      <c r="AY389" s="242" t="s">
        <v>144</v>
      </c>
    </row>
    <row r="390" s="2" customFormat="1" ht="16.5" customHeight="1">
      <c r="A390" s="39"/>
      <c r="B390" s="40"/>
      <c r="C390" s="243" t="s">
        <v>588</v>
      </c>
      <c r="D390" s="243" t="s">
        <v>190</v>
      </c>
      <c r="E390" s="244" t="s">
        <v>738</v>
      </c>
      <c r="F390" s="245" t="s">
        <v>739</v>
      </c>
      <c r="G390" s="246" t="s">
        <v>162</v>
      </c>
      <c r="H390" s="247">
        <v>3.8780000000000001</v>
      </c>
      <c r="I390" s="248"/>
      <c r="J390" s="249">
        <f>ROUND(I390*H390,2)</f>
        <v>0</v>
      </c>
      <c r="K390" s="245" t="s">
        <v>151</v>
      </c>
      <c r="L390" s="250"/>
      <c r="M390" s="251" t="s">
        <v>19</v>
      </c>
      <c r="N390" s="252" t="s">
        <v>42</v>
      </c>
      <c r="O390" s="85"/>
      <c r="P390" s="222">
        <f>O390*H390</f>
        <v>0</v>
      </c>
      <c r="Q390" s="222">
        <v>0.55000000000000004</v>
      </c>
      <c r="R390" s="222">
        <f>Q390*H390</f>
        <v>2.1329000000000002</v>
      </c>
      <c r="S390" s="222">
        <v>0</v>
      </c>
      <c r="T390" s="223">
        <f>S390*H390</f>
        <v>0</v>
      </c>
      <c r="U390" s="39"/>
      <c r="V390" s="39"/>
      <c r="W390" s="39"/>
      <c r="X390" s="39"/>
      <c r="Y390" s="39"/>
      <c r="Z390" s="39"/>
      <c r="AA390" s="39"/>
      <c r="AB390" s="39"/>
      <c r="AC390" s="39"/>
      <c r="AD390" s="39"/>
      <c r="AE390" s="39"/>
      <c r="AR390" s="224" t="s">
        <v>351</v>
      </c>
      <c r="AT390" s="224" t="s">
        <v>190</v>
      </c>
      <c r="AU390" s="224" t="s">
        <v>81</v>
      </c>
      <c r="AY390" s="18" t="s">
        <v>144</v>
      </c>
      <c r="BE390" s="225">
        <f>IF(N390="základní",J390,0)</f>
        <v>0</v>
      </c>
      <c r="BF390" s="225">
        <f>IF(N390="snížená",J390,0)</f>
        <v>0</v>
      </c>
      <c r="BG390" s="225">
        <f>IF(N390="zákl. přenesená",J390,0)</f>
        <v>0</v>
      </c>
      <c r="BH390" s="225">
        <f>IF(N390="sníž. přenesená",J390,0)</f>
        <v>0</v>
      </c>
      <c r="BI390" s="225">
        <f>IF(N390="nulová",J390,0)</f>
        <v>0</v>
      </c>
      <c r="BJ390" s="18" t="s">
        <v>79</v>
      </c>
      <c r="BK390" s="225">
        <f>ROUND(I390*H390,2)</f>
        <v>0</v>
      </c>
      <c r="BL390" s="18" t="s">
        <v>256</v>
      </c>
      <c r="BM390" s="224" t="s">
        <v>1146</v>
      </c>
    </row>
    <row r="391" s="2" customFormat="1">
      <c r="A391" s="39"/>
      <c r="B391" s="40"/>
      <c r="C391" s="41"/>
      <c r="D391" s="226" t="s">
        <v>154</v>
      </c>
      <c r="E391" s="41"/>
      <c r="F391" s="227" t="s">
        <v>739</v>
      </c>
      <c r="G391" s="41"/>
      <c r="H391" s="41"/>
      <c r="I391" s="228"/>
      <c r="J391" s="41"/>
      <c r="K391" s="41"/>
      <c r="L391" s="45"/>
      <c r="M391" s="229"/>
      <c r="N391" s="230"/>
      <c r="O391" s="85"/>
      <c r="P391" s="85"/>
      <c r="Q391" s="85"/>
      <c r="R391" s="85"/>
      <c r="S391" s="85"/>
      <c r="T391" s="86"/>
      <c r="U391" s="39"/>
      <c r="V391" s="39"/>
      <c r="W391" s="39"/>
      <c r="X391" s="39"/>
      <c r="Y391" s="39"/>
      <c r="Z391" s="39"/>
      <c r="AA391" s="39"/>
      <c r="AB391" s="39"/>
      <c r="AC391" s="39"/>
      <c r="AD391" s="39"/>
      <c r="AE391" s="39"/>
      <c r="AT391" s="18" t="s">
        <v>154</v>
      </c>
      <c r="AU391" s="18" t="s">
        <v>81</v>
      </c>
    </row>
    <row r="392" s="13" customFormat="1">
      <c r="A392" s="13"/>
      <c r="B392" s="232"/>
      <c r="C392" s="233"/>
      <c r="D392" s="226" t="s">
        <v>158</v>
      </c>
      <c r="E392" s="234" t="s">
        <v>19</v>
      </c>
      <c r="F392" s="235" t="s">
        <v>1147</v>
      </c>
      <c r="G392" s="233"/>
      <c r="H392" s="236">
        <v>2.9568720000000002</v>
      </c>
      <c r="I392" s="237"/>
      <c r="J392" s="233"/>
      <c r="K392" s="233"/>
      <c r="L392" s="238"/>
      <c r="M392" s="239"/>
      <c r="N392" s="240"/>
      <c r="O392" s="240"/>
      <c r="P392" s="240"/>
      <c r="Q392" s="240"/>
      <c r="R392" s="240"/>
      <c r="S392" s="240"/>
      <c r="T392" s="241"/>
      <c r="U392" s="13"/>
      <c r="V392" s="13"/>
      <c r="W392" s="13"/>
      <c r="X392" s="13"/>
      <c r="Y392" s="13"/>
      <c r="Z392" s="13"/>
      <c r="AA392" s="13"/>
      <c r="AB392" s="13"/>
      <c r="AC392" s="13"/>
      <c r="AD392" s="13"/>
      <c r="AE392" s="13"/>
      <c r="AT392" s="242" t="s">
        <v>158</v>
      </c>
      <c r="AU392" s="242" t="s">
        <v>81</v>
      </c>
      <c r="AV392" s="13" t="s">
        <v>81</v>
      </c>
      <c r="AW392" s="13" t="s">
        <v>34</v>
      </c>
      <c r="AX392" s="13" t="s">
        <v>71</v>
      </c>
      <c r="AY392" s="242" t="s">
        <v>144</v>
      </c>
    </row>
    <row r="393" s="13" customFormat="1">
      <c r="A393" s="13"/>
      <c r="B393" s="232"/>
      <c r="C393" s="233"/>
      <c r="D393" s="226" t="s">
        <v>158</v>
      </c>
      <c r="E393" s="234" t="s">
        <v>19</v>
      </c>
      <c r="F393" s="235" t="s">
        <v>1148</v>
      </c>
      <c r="G393" s="233"/>
      <c r="H393" s="236">
        <v>0.56846399999999997</v>
      </c>
      <c r="I393" s="237"/>
      <c r="J393" s="233"/>
      <c r="K393" s="233"/>
      <c r="L393" s="238"/>
      <c r="M393" s="239"/>
      <c r="N393" s="240"/>
      <c r="O393" s="240"/>
      <c r="P393" s="240"/>
      <c r="Q393" s="240"/>
      <c r="R393" s="240"/>
      <c r="S393" s="240"/>
      <c r="T393" s="241"/>
      <c r="U393" s="13"/>
      <c r="V393" s="13"/>
      <c r="W393" s="13"/>
      <c r="X393" s="13"/>
      <c r="Y393" s="13"/>
      <c r="Z393" s="13"/>
      <c r="AA393" s="13"/>
      <c r="AB393" s="13"/>
      <c r="AC393" s="13"/>
      <c r="AD393" s="13"/>
      <c r="AE393" s="13"/>
      <c r="AT393" s="242" t="s">
        <v>158</v>
      </c>
      <c r="AU393" s="242" t="s">
        <v>81</v>
      </c>
      <c r="AV393" s="13" t="s">
        <v>81</v>
      </c>
      <c r="AW393" s="13" t="s">
        <v>34</v>
      </c>
      <c r="AX393" s="13" t="s">
        <v>71</v>
      </c>
      <c r="AY393" s="242" t="s">
        <v>144</v>
      </c>
    </row>
    <row r="394" s="13" customFormat="1">
      <c r="A394" s="13"/>
      <c r="B394" s="232"/>
      <c r="C394" s="233"/>
      <c r="D394" s="226" t="s">
        <v>158</v>
      </c>
      <c r="E394" s="233"/>
      <c r="F394" s="235" t="s">
        <v>1149</v>
      </c>
      <c r="G394" s="233"/>
      <c r="H394" s="236">
        <v>3.8780000000000001</v>
      </c>
      <c r="I394" s="237"/>
      <c r="J394" s="233"/>
      <c r="K394" s="233"/>
      <c r="L394" s="238"/>
      <c r="M394" s="239"/>
      <c r="N394" s="240"/>
      <c r="O394" s="240"/>
      <c r="P394" s="240"/>
      <c r="Q394" s="240"/>
      <c r="R394" s="240"/>
      <c r="S394" s="240"/>
      <c r="T394" s="241"/>
      <c r="U394" s="13"/>
      <c r="V394" s="13"/>
      <c r="W394" s="13"/>
      <c r="X394" s="13"/>
      <c r="Y394" s="13"/>
      <c r="Z394" s="13"/>
      <c r="AA394" s="13"/>
      <c r="AB394" s="13"/>
      <c r="AC394" s="13"/>
      <c r="AD394" s="13"/>
      <c r="AE394" s="13"/>
      <c r="AT394" s="242" t="s">
        <v>158</v>
      </c>
      <c r="AU394" s="242" t="s">
        <v>81</v>
      </c>
      <c r="AV394" s="13" t="s">
        <v>81</v>
      </c>
      <c r="AW394" s="13" t="s">
        <v>4</v>
      </c>
      <c r="AX394" s="13" t="s">
        <v>79</v>
      </c>
      <c r="AY394" s="242" t="s">
        <v>144</v>
      </c>
    </row>
    <row r="395" s="2" customFormat="1">
      <c r="A395" s="39"/>
      <c r="B395" s="40"/>
      <c r="C395" s="213" t="s">
        <v>592</v>
      </c>
      <c r="D395" s="213" t="s">
        <v>147</v>
      </c>
      <c r="E395" s="214" t="s">
        <v>1150</v>
      </c>
      <c r="F395" s="215" t="s">
        <v>1151</v>
      </c>
      <c r="G395" s="216" t="s">
        <v>150</v>
      </c>
      <c r="H395" s="217">
        <v>246.40600000000001</v>
      </c>
      <c r="I395" s="218"/>
      <c r="J395" s="219">
        <f>ROUND(I395*H395,2)</f>
        <v>0</v>
      </c>
      <c r="K395" s="215" t="s">
        <v>151</v>
      </c>
      <c r="L395" s="45"/>
      <c r="M395" s="220" t="s">
        <v>19</v>
      </c>
      <c r="N395" s="221" t="s">
        <v>42</v>
      </c>
      <c r="O395" s="85"/>
      <c r="P395" s="222">
        <f>O395*H395</f>
        <v>0</v>
      </c>
      <c r="Q395" s="222">
        <v>0</v>
      </c>
      <c r="R395" s="222">
        <f>Q395*H395</f>
        <v>0</v>
      </c>
      <c r="S395" s="222">
        <v>0.0030000000000000001</v>
      </c>
      <c r="T395" s="223">
        <f>S395*H395</f>
        <v>0.73921800000000004</v>
      </c>
      <c r="U395" s="39"/>
      <c r="V395" s="39"/>
      <c r="W395" s="39"/>
      <c r="X395" s="39"/>
      <c r="Y395" s="39"/>
      <c r="Z395" s="39"/>
      <c r="AA395" s="39"/>
      <c r="AB395" s="39"/>
      <c r="AC395" s="39"/>
      <c r="AD395" s="39"/>
      <c r="AE395" s="39"/>
      <c r="AR395" s="224" t="s">
        <v>256</v>
      </c>
      <c r="AT395" s="224" t="s">
        <v>147</v>
      </c>
      <c r="AU395" s="224" t="s">
        <v>81</v>
      </c>
      <c r="AY395" s="18" t="s">
        <v>144</v>
      </c>
      <c r="BE395" s="225">
        <f>IF(N395="základní",J395,0)</f>
        <v>0</v>
      </c>
      <c r="BF395" s="225">
        <f>IF(N395="snížená",J395,0)</f>
        <v>0</v>
      </c>
      <c r="BG395" s="225">
        <f>IF(N395="zákl. přenesená",J395,0)</f>
        <v>0</v>
      </c>
      <c r="BH395" s="225">
        <f>IF(N395="sníž. přenesená",J395,0)</f>
        <v>0</v>
      </c>
      <c r="BI395" s="225">
        <f>IF(N395="nulová",J395,0)</f>
        <v>0</v>
      </c>
      <c r="BJ395" s="18" t="s">
        <v>79</v>
      </c>
      <c r="BK395" s="225">
        <f>ROUND(I395*H395,2)</f>
        <v>0</v>
      </c>
      <c r="BL395" s="18" t="s">
        <v>256</v>
      </c>
      <c r="BM395" s="224" t="s">
        <v>1152</v>
      </c>
    </row>
    <row r="396" s="2" customFormat="1">
      <c r="A396" s="39"/>
      <c r="B396" s="40"/>
      <c r="C396" s="41"/>
      <c r="D396" s="226" t="s">
        <v>154</v>
      </c>
      <c r="E396" s="41"/>
      <c r="F396" s="227" t="s">
        <v>1153</v>
      </c>
      <c r="G396" s="41"/>
      <c r="H396" s="41"/>
      <c r="I396" s="228"/>
      <c r="J396" s="41"/>
      <c r="K396" s="41"/>
      <c r="L396" s="45"/>
      <c r="M396" s="229"/>
      <c r="N396" s="230"/>
      <c r="O396" s="85"/>
      <c r="P396" s="85"/>
      <c r="Q396" s="85"/>
      <c r="R396" s="85"/>
      <c r="S396" s="85"/>
      <c r="T396" s="86"/>
      <c r="U396" s="39"/>
      <c r="V396" s="39"/>
      <c r="W396" s="39"/>
      <c r="X396" s="39"/>
      <c r="Y396" s="39"/>
      <c r="Z396" s="39"/>
      <c r="AA396" s="39"/>
      <c r="AB396" s="39"/>
      <c r="AC396" s="39"/>
      <c r="AD396" s="39"/>
      <c r="AE396" s="39"/>
      <c r="AT396" s="18" t="s">
        <v>154</v>
      </c>
      <c r="AU396" s="18" t="s">
        <v>81</v>
      </c>
    </row>
    <row r="397" s="2" customFormat="1">
      <c r="A397" s="39"/>
      <c r="B397" s="40"/>
      <c r="C397" s="213" t="s">
        <v>598</v>
      </c>
      <c r="D397" s="213" t="s">
        <v>147</v>
      </c>
      <c r="E397" s="214" t="s">
        <v>1154</v>
      </c>
      <c r="F397" s="215" t="s">
        <v>1155</v>
      </c>
      <c r="G397" s="216" t="s">
        <v>305</v>
      </c>
      <c r="H397" s="217">
        <v>20.600000000000001</v>
      </c>
      <c r="I397" s="218"/>
      <c r="J397" s="219">
        <f>ROUND(I397*H397,2)</f>
        <v>0</v>
      </c>
      <c r="K397" s="215" t="s">
        <v>151</v>
      </c>
      <c r="L397" s="45"/>
      <c r="M397" s="220" t="s">
        <v>19</v>
      </c>
      <c r="N397" s="221" t="s">
        <v>42</v>
      </c>
      <c r="O397" s="85"/>
      <c r="P397" s="222">
        <f>O397*H397</f>
        <v>0</v>
      </c>
      <c r="Q397" s="222">
        <v>0</v>
      </c>
      <c r="R397" s="222">
        <f>Q397*H397</f>
        <v>0</v>
      </c>
      <c r="S397" s="222">
        <v>0</v>
      </c>
      <c r="T397" s="223">
        <f>S397*H397</f>
        <v>0</v>
      </c>
      <c r="U397" s="39"/>
      <c r="V397" s="39"/>
      <c r="W397" s="39"/>
      <c r="X397" s="39"/>
      <c r="Y397" s="39"/>
      <c r="Z397" s="39"/>
      <c r="AA397" s="39"/>
      <c r="AB397" s="39"/>
      <c r="AC397" s="39"/>
      <c r="AD397" s="39"/>
      <c r="AE397" s="39"/>
      <c r="AR397" s="224" t="s">
        <v>256</v>
      </c>
      <c r="AT397" s="224" t="s">
        <v>147</v>
      </c>
      <c r="AU397" s="224" t="s">
        <v>81</v>
      </c>
      <c r="AY397" s="18" t="s">
        <v>144</v>
      </c>
      <c r="BE397" s="225">
        <f>IF(N397="základní",J397,0)</f>
        <v>0</v>
      </c>
      <c r="BF397" s="225">
        <f>IF(N397="snížená",J397,0)</f>
        <v>0</v>
      </c>
      <c r="BG397" s="225">
        <f>IF(N397="zákl. přenesená",J397,0)</f>
        <v>0</v>
      </c>
      <c r="BH397" s="225">
        <f>IF(N397="sníž. přenesená",J397,0)</f>
        <v>0</v>
      </c>
      <c r="BI397" s="225">
        <f>IF(N397="nulová",J397,0)</f>
        <v>0</v>
      </c>
      <c r="BJ397" s="18" t="s">
        <v>79</v>
      </c>
      <c r="BK397" s="225">
        <f>ROUND(I397*H397,2)</f>
        <v>0</v>
      </c>
      <c r="BL397" s="18" t="s">
        <v>256</v>
      </c>
      <c r="BM397" s="224" t="s">
        <v>1156</v>
      </c>
    </row>
    <row r="398" s="2" customFormat="1">
      <c r="A398" s="39"/>
      <c r="B398" s="40"/>
      <c r="C398" s="41"/>
      <c r="D398" s="226" t="s">
        <v>154</v>
      </c>
      <c r="E398" s="41"/>
      <c r="F398" s="227" t="s">
        <v>1157</v>
      </c>
      <c r="G398" s="41"/>
      <c r="H398" s="41"/>
      <c r="I398" s="228"/>
      <c r="J398" s="41"/>
      <c r="K398" s="41"/>
      <c r="L398" s="45"/>
      <c r="M398" s="229"/>
      <c r="N398" s="230"/>
      <c r="O398" s="85"/>
      <c r="P398" s="85"/>
      <c r="Q398" s="85"/>
      <c r="R398" s="85"/>
      <c r="S398" s="85"/>
      <c r="T398" s="86"/>
      <c r="U398" s="39"/>
      <c r="V398" s="39"/>
      <c r="W398" s="39"/>
      <c r="X398" s="39"/>
      <c r="Y398" s="39"/>
      <c r="Z398" s="39"/>
      <c r="AA398" s="39"/>
      <c r="AB398" s="39"/>
      <c r="AC398" s="39"/>
      <c r="AD398" s="39"/>
      <c r="AE398" s="39"/>
      <c r="AT398" s="18" t="s">
        <v>154</v>
      </c>
      <c r="AU398" s="18" t="s">
        <v>81</v>
      </c>
    </row>
    <row r="399" s="14" customFormat="1">
      <c r="A399" s="14"/>
      <c r="B399" s="253"/>
      <c r="C399" s="254"/>
      <c r="D399" s="226" t="s">
        <v>158</v>
      </c>
      <c r="E399" s="255" t="s">
        <v>19</v>
      </c>
      <c r="F399" s="256" t="s">
        <v>1158</v>
      </c>
      <c r="G399" s="254"/>
      <c r="H399" s="255" t="s">
        <v>19</v>
      </c>
      <c r="I399" s="257"/>
      <c r="J399" s="254"/>
      <c r="K399" s="254"/>
      <c r="L399" s="258"/>
      <c r="M399" s="259"/>
      <c r="N399" s="260"/>
      <c r="O399" s="260"/>
      <c r="P399" s="260"/>
      <c r="Q399" s="260"/>
      <c r="R399" s="260"/>
      <c r="S399" s="260"/>
      <c r="T399" s="261"/>
      <c r="U399" s="14"/>
      <c r="V399" s="14"/>
      <c r="W399" s="14"/>
      <c r="X399" s="14"/>
      <c r="Y399" s="14"/>
      <c r="Z399" s="14"/>
      <c r="AA399" s="14"/>
      <c r="AB399" s="14"/>
      <c r="AC399" s="14"/>
      <c r="AD399" s="14"/>
      <c r="AE399" s="14"/>
      <c r="AT399" s="262" t="s">
        <v>158</v>
      </c>
      <c r="AU399" s="262" t="s">
        <v>81</v>
      </c>
      <c r="AV399" s="14" t="s">
        <v>79</v>
      </c>
      <c r="AW399" s="14" t="s">
        <v>34</v>
      </c>
      <c r="AX399" s="14" t="s">
        <v>71</v>
      </c>
      <c r="AY399" s="262" t="s">
        <v>144</v>
      </c>
    </row>
    <row r="400" s="13" customFormat="1">
      <c r="A400" s="13"/>
      <c r="B400" s="232"/>
      <c r="C400" s="233"/>
      <c r="D400" s="226" t="s">
        <v>158</v>
      </c>
      <c r="E400" s="234" t="s">
        <v>19</v>
      </c>
      <c r="F400" s="235" t="s">
        <v>1159</v>
      </c>
      <c r="G400" s="233"/>
      <c r="H400" s="236">
        <v>15</v>
      </c>
      <c r="I400" s="237"/>
      <c r="J400" s="233"/>
      <c r="K400" s="233"/>
      <c r="L400" s="238"/>
      <c r="M400" s="239"/>
      <c r="N400" s="240"/>
      <c r="O400" s="240"/>
      <c r="P400" s="240"/>
      <c r="Q400" s="240"/>
      <c r="R400" s="240"/>
      <c r="S400" s="240"/>
      <c r="T400" s="241"/>
      <c r="U400" s="13"/>
      <c r="V400" s="13"/>
      <c r="W400" s="13"/>
      <c r="X400" s="13"/>
      <c r="Y400" s="13"/>
      <c r="Z400" s="13"/>
      <c r="AA400" s="13"/>
      <c r="AB400" s="13"/>
      <c r="AC400" s="13"/>
      <c r="AD400" s="13"/>
      <c r="AE400" s="13"/>
      <c r="AT400" s="242" t="s">
        <v>158</v>
      </c>
      <c r="AU400" s="242" t="s">
        <v>81</v>
      </c>
      <c r="AV400" s="13" t="s">
        <v>81</v>
      </c>
      <c r="AW400" s="13" t="s">
        <v>34</v>
      </c>
      <c r="AX400" s="13" t="s">
        <v>71</v>
      </c>
      <c r="AY400" s="242" t="s">
        <v>144</v>
      </c>
    </row>
    <row r="401" s="13" customFormat="1">
      <c r="A401" s="13"/>
      <c r="B401" s="232"/>
      <c r="C401" s="233"/>
      <c r="D401" s="226" t="s">
        <v>158</v>
      </c>
      <c r="E401" s="234" t="s">
        <v>19</v>
      </c>
      <c r="F401" s="235" t="s">
        <v>1160</v>
      </c>
      <c r="G401" s="233"/>
      <c r="H401" s="236">
        <v>5.5999999999999996</v>
      </c>
      <c r="I401" s="237"/>
      <c r="J401" s="233"/>
      <c r="K401" s="233"/>
      <c r="L401" s="238"/>
      <c r="M401" s="239"/>
      <c r="N401" s="240"/>
      <c r="O401" s="240"/>
      <c r="P401" s="240"/>
      <c r="Q401" s="240"/>
      <c r="R401" s="240"/>
      <c r="S401" s="240"/>
      <c r="T401" s="241"/>
      <c r="U401" s="13"/>
      <c r="V401" s="13"/>
      <c r="W401" s="13"/>
      <c r="X401" s="13"/>
      <c r="Y401" s="13"/>
      <c r="Z401" s="13"/>
      <c r="AA401" s="13"/>
      <c r="AB401" s="13"/>
      <c r="AC401" s="13"/>
      <c r="AD401" s="13"/>
      <c r="AE401" s="13"/>
      <c r="AT401" s="242" t="s">
        <v>158</v>
      </c>
      <c r="AU401" s="242" t="s">
        <v>81</v>
      </c>
      <c r="AV401" s="13" t="s">
        <v>81</v>
      </c>
      <c r="AW401" s="13" t="s">
        <v>34</v>
      </c>
      <c r="AX401" s="13" t="s">
        <v>71</v>
      </c>
      <c r="AY401" s="242" t="s">
        <v>144</v>
      </c>
    </row>
    <row r="402" s="2" customFormat="1" ht="21.75" customHeight="1">
      <c r="A402" s="39"/>
      <c r="B402" s="40"/>
      <c r="C402" s="243" t="s">
        <v>605</v>
      </c>
      <c r="D402" s="243" t="s">
        <v>190</v>
      </c>
      <c r="E402" s="244" t="s">
        <v>1161</v>
      </c>
      <c r="F402" s="245" t="s">
        <v>1162</v>
      </c>
      <c r="G402" s="246" t="s">
        <v>162</v>
      </c>
      <c r="H402" s="247">
        <v>0.35299999999999998</v>
      </c>
      <c r="I402" s="248"/>
      <c r="J402" s="249">
        <f>ROUND(I402*H402,2)</f>
        <v>0</v>
      </c>
      <c r="K402" s="245" t="s">
        <v>151</v>
      </c>
      <c r="L402" s="250"/>
      <c r="M402" s="251" t="s">
        <v>19</v>
      </c>
      <c r="N402" s="252" t="s">
        <v>42</v>
      </c>
      <c r="O402" s="85"/>
      <c r="P402" s="222">
        <f>O402*H402</f>
        <v>0</v>
      </c>
      <c r="Q402" s="222">
        <v>0.55000000000000004</v>
      </c>
      <c r="R402" s="222">
        <f>Q402*H402</f>
        <v>0.19415000000000002</v>
      </c>
      <c r="S402" s="222">
        <v>0</v>
      </c>
      <c r="T402" s="223">
        <f>S402*H402</f>
        <v>0</v>
      </c>
      <c r="U402" s="39"/>
      <c r="V402" s="39"/>
      <c r="W402" s="39"/>
      <c r="X402" s="39"/>
      <c r="Y402" s="39"/>
      <c r="Z402" s="39"/>
      <c r="AA402" s="39"/>
      <c r="AB402" s="39"/>
      <c r="AC402" s="39"/>
      <c r="AD402" s="39"/>
      <c r="AE402" s="39"/>
      <c r="AR402" s="224" t="s">
        <v>351</v>
      </c>
      <c r="AT402" s="224" t="s">
        <v>190</v>
      </c>
      <c r="AU402" s="224" t="s">
        <v>81</v>
      </c>
      <c r="AY402" s="18" t="s">
        <v>144</v>
      </c>
      <c r="BE402" s="225">
        <f>IF(N402="základní",J402,0)</f>
        <v>0</v>
      </c>
      <c r="BF402" s="225">
        <f>IF(N402="snížená",J402,0)</f>
        <v>0</v>
      </c>
      <c r="BG402" s="225">
        <f>IF(N402="zákl. přenesená",J402,0)</f>
        <v>0</v>
      </c>
      <c r="BH402" s="225">
        <f>IF(N402="sníž. přenesená",J402,0)</f>
        <v>0</v>
      </c>
      <c r="BI402" s="225">
        <f>IF(N402="nulová",J402,0)</f>
        <v>0</v>
      </c>
      <c r="BJ402" s="18" t="s">
        <v>79</v>
      </c>
      <c r="BK402" s="225">
        <f>ROUND(I402*H402,2)</f>
        <v>0</v>
      </c>
      <c r="BL402" s="18" t="s">
        <v>256</v>
      </c>
      <c r="BM402" s="224" t="s">
        <v>1163</v>
      </c>
    </row>
    <row r="403" s="2" customFormat="1">
      <c r="A403" s="39"/>
      <c r="B403" s="40"/>
      <c r="C403" s="41"/>
      <c r="D403" s="226" t="s">
        <v>154</v>
      </c>
      <c r="E403" s="41"/>
      <c r="F403" s="227" t="s">
        <v>1162</v>
      </c>
      <c r="G403" s="41"/>
      <c r="H403" s="41"/>
      <c r="I403" s="228"/>
      <c r="J403" s="41"/>
      <c r="K403" s="41"/>
      <c r="L403" s="45"/>
      <c r="M403" s="229"/>
      <c r="N403" s="230"/>
      <c r="O403" s="85"/>
      <c r="P403" s="85"/>
      <c r="Q403" s="85"/>
      <c r="R403" s="85"/>
      <c r="S403" s="85"/>
      <c r="T403" s="86"/>
      <c r="U403" s="39"/>
      <c r="V403" s="39"/>
      <c r="W403" s="39"/>
      <c r="X403" s="39"/>
      <c r="Y403" s="39"/>
      <c r="Z403" s="39"/>
      <c r="AA403" s="39"/>
      <c r="AB403" s="39"/>
      <c r="AC403" s="39"/>
      <c r="AD403" s="39"/>
      <c r="AE403" s="39"/>
      <c r="AT403" s="18" t="s">
        <v>154</v>
      </c>
      <c r="AU403" s="18" t="s">
        <v>81</v>
      </c>
    </row>
    <row r="404" s="14" customFormat="1">
      <c r="A404" s="14"/>
      <c r="B404" s="253"/>
      <c r="C404" s="254"/>
      <c r="D404" s="226" t="s">
        <v>158</v>
      </c>
      <c r="E404" s="255" t="s">
        <v>19</v>
      </c>
      <c r="F404" s="256" t="s">
        <v>1158</v>
      </c>
      <c r="G404" s="254"/>
      <c r="H404" s="255" t="s">
        <v>19</v>
      </c>
      <c r="I404" s="257"/>
      <c r="J404" s="254"/>
      <c r="K404" s="254"/>
      <c r="L404" s="258"/>
      <c r="M404" s="259"/>
      <c r="N404" s="260"/>
      <c r="O404" s="260"/>
      <c r="P404" s="260"/>
      <c r="Q404" s="260"/>
      <c r="R404" s="260"/>
      <c r="S404" s="260"/>
      <c r="T404" s="261"/>
      <c r="U404" s="14"/>
      <c r="V404" s="14"/>
      <c r="W404" s="14"/>
      <c r="X404" s="14"/>
      <c r="Y404" s="14"/>
      <c r="Z404" s="14"/>
      <c r="AA404" s="14"/>
      <c r="AB404" s="14"/>
      <c r="AC404" s="14"/>
      <c r="AD404" s="14"/>
      <c r="AE404" s="14"/>
      <c r="AT404" s="262" t="s">
        <v>158</v>
      </c>
      <c r="AU404" s="262" t="s">
        <v>81</v>
      </c>
      <c r="AV404" s="14" t="s">
        <v>79</v>
      </c>
      <c r="AW404" s="14" t="s">
        <v>34</v>
      </c>
      <c r="AX404" s="14" t="s">
        <v>71</v>
      </c>
      <c r="AY404" s="262" t="s">
        <v>144</v>
      </c>
    </row>
    <row r="405" s="13" customFormat="1">
      <c r="A405" s="13"/>
      <c r="B405" s="232"/>
      <c r="C405" s="233"/>
      <c r="D405" s="226" t="s">
        <v>158</v>
      </c>
      <c r="E405" s="234" t="s">
        <v>19</v>
      </c>
      <c r="F405" s="235" t="s">
        <v>1164</v>
      </c>
      <c r="G405" s="233"/>
      <c r="H405" s="236">
        <v>0.23999999999999999</v>
      </c>
      <c r="I405" s="237"/>
      <c r="J405" s="233"/>
      <c r="K405" s="233"/>
      <c r="L405" s="238"/>
      <c r="M405" s="239"/>
      <c r="N405" s="240"/>
      <c r="O405" s="240"/>
      <c r="P405" s="240"/>
      <c r="Q405" s="240"/>
      <c r="R405" s="240"/>
      <c r="S405" s="240"/>
      <c r="T405" s="241"/>
      <c r="U405" s="13"/>
      <c r="V405" s="13"/>
      <c r="W405" s="13"/>
      <c r="X405" s="13"/>
      <c r="Y405" s="13"/>
      <c r="Z405" s="13"/>
      <c r="AA405" s="13"/>
      <c r="AB405" s="13"/>
      <c r="AC405" s="13"/>
      <c r="AD405" s="13"/>
      <c r="AE405" s="13"/>
      <c r="AT405" s="242" t="s">
        <v>158</v>
      </c>
      <c r="AU405" s="242" t="s">
        <v>81</v>
      </c>
      <c r="AV405" s="13" t="s">
        <v>81</v>
      </c>
      <c r="AW405" s="13" t="s">
        <v>34</v>
      </c>
      <c r="AX405" s="13" t="s">
        <v>71</v>
      </c>
      <c r="AY405" s="242" t="s">
        <v>144</v>
      </c>
    </row>
    <row r="406" s="13" customFormat="1">
      <c r="A406" s="13"/>
      <c r="B406" s="232"/>
      <c r="C406" s="233"/>
      <c r="D406" s="226" t="s">
        <v>158</v>
      </c>
      <c r="E406" s="234" t="s">
        <v>19</v>
      </c>
      <c r="F406" s="235" t="s">
        <v>1165</v>
      </c>
      <c r="G406" s="233"/>
      <c r="H406" s="236">
        <v>0.080640000000000003</v>
      </c>
      <c r="I406" s="237"/>
      <c r="J406" s="233"/>
      <c r="K406" s="233"/>
      <c r="L406" s="238"/>
      <c r="M406" s="239"/>
      <c r="N406" s="240"/>
      <c r="O406" s="240"/>
      <c r="P406" s="240"/>
      <c r="Q406" s="240"/>
      <c r="R406" s="240"/>
      <c r="S406" s="240"/>
      <c r="T406" s="241"/>
      <c r="U406" s="13"/>
      <c r="V406" s="13"/>
      <c r="W406" s="13"/>
      <c r="X406" s="13"/>
      <c r="Y406" s="13"/>
      <c r="Z406" s="13"/>
      <c r="AA406" s="13"/>
      <c r="AB406" s="13"/>
      <c r="AC406" s="13"/>
      <c r="AD406" s="13"/>
      <c r="AE406" s="13"/>
      <c r="AT406" s="242" t="s">
        <v>158</v>
      </c>
      <c r="AU406" s="242" t="s">
        <v>81</v>
      </c>
      <c r="AV406" s="13" t="s">
        <v>81</v>
      </c>
      <c r="AW406" s="13" t="s">
        <v>34</v>
      </c>
      <c r="AX406" s="13" t="s">
        <v>71</v>
      </c>
      <c r="AY406" s="242" t="s">
        <v>144</v>
      </c>
    </row>
    <row r="407" s="13" customFormat="1">
      <c r="A407" s="13"/>
      <c r="B407" s="232"/>
      <c r="C407" s="233"/>
      <c r="D407" s="226" t="s">
        <v>158</v>
      </c>
      <c r="E407" s="233"/>
      <c r="F407" s="235" t="s">
        <v>1166</v>
      </c>
      <c r="G407" s="233"/>
      <c r="H407" s="236">
        <v>0.35299999999999998</v>
      </c>
      <c r="I407" s="237"/>
      <c r="J407" s="233"/>
      <c r="K407" s="233"/>
      <c r="L407" s="238"/>
      <c r="M407" s="239"/>
      <c r="N407" s="240"/>
      <c r="O407" s="240"/>
      <c r="P407" s="240"/>
      <c r="Q407" s="240"/>
      <c r="R407" s="240"/>
      <c r="S407" s="240"/>
      <c r="T407" s="241"/>
      <c r="U407" s="13"/>
      <c r="V407" s="13"/>
      <c r="W407" s="13"/>
      <c r="X407" s="13"/>
      <c r="Y407" s="13"/>
      <c r="Z407" s="13"/>
      <c r="AA407" s="13"/>
      <c r="AB407" s="13"/>
      <c r="AC407" s="13"/>
      <c r="AD407" s="13"/>
      <c r="AE407" s="13"/>
      <c r="AT407" s="242" t="s">
        <v>158</v>
      </c>
      <c r="AU407" s="242" t="s">
        <v>81</v>
      </c>
      <c r="AV407" s="13" t="s">
        <v>81</v>
      </c>
      <c r="AW407" s="13" t="s">
        <v>4</v>
      </c>
      <c r="AX407" s="13" t="s">
        <v>79</v>
      </c>
      <c r="AY407" s="242" t="s">
        <v>144</v>
      </c>
    </row>
    <row r="408" s="2" customFormat="1" ht="16.5" customHeight="1">
      <c r="A408" s="39"/>
      <c r="B408" s="40"/>
      <c r="C408" s="213" t="s">
        <v>611</v>
      </c>
      <c r="D408" s="213" t="s">
        <v>147</v>
      </c>
      <c r="E408" s="214" t="s">
        <v>745</v>
      </c>
      <c r="F408" s="215" t="s">
        <v>746</v>
      </c>
      <c r="G408" s="216" t="s">
        <v>193</v>
      </c>
      <c r="H408" s="217">
        <v>1</v>
      </c>
      <c r="I408" s="218"/>
      <c r="J408" s="219">
        <f>ROUND(I408*H408,2)</f>
        <v>0</v>
      </c>
      <c r="K408" s="215" t="s">
        <v>151</v>
      </c>
      <c r="L408" s="45"/>
      <c r="M408" s="220" t="s">
        <v>19</v>
      </c>
      <c r="N408" s="221" t="s">
        <v>42</v>
      </c>
      <c r="O408" s="85"/>
      <c r="P408" s="222">
        <f>O408*H408</f>
        <v>0</v>
      </c>
      <c r="Q408" s="222">
        <v>0.015599999999999999</v>
      </c>
      <c r="R408" s="222">
        <f>Q408*H408</f>
        <v>0.015599999999999999</v>
      </c>
      <c r="S408" s="222">
        <v>0</v>
      </c>
      <c r="T408" s="223">
        <f>S408*H408</f>
        <v>0</v>
      </c>
      <c r="U408" s="39"/>
      <c r="V408" s="39"/>
      <c r="W408" s="39"/>
      <c r="X408" s="39"/>
      <c r="Y408" s="39"/>
      <c r="Z408" s="39"/>
      <c r="AA408" s="39"/>
      <c r="AB408" s="39"/>
      <c r="AC408" s="39"/>
      <c r="AD408" s="39"/>
      <c r="AE408" s="39"/>
      <c r="AR408" s="224" t="s">
        <v>256</v>
      </c>
      <c r="AT408" s="224" t="s">
        <v>147</v>
      </c>
      <c r="AU408" s="224" t="s">
        <v>81</v>
      </c>
      <c r="AY408" s="18" t="s">
        <v>144</v>
      </c>
      <c r="BE408" s="225">
        <f>IF(N408="základní",J408,0)</f>
        <v>0</v>
      </c>
      <c r="BF408" s="225">
        <f>IF(N408="snížená",J408,0)</f>
        <v>0</v>
      </c>
      <c r="BG408" s="225">
        <f>IF(N408="zákl. přenesená",J408,0)</f>
        <v>0</v>
      </c>
      <c r="BH408" s="225">
        <f>IF(N408="sníž. přenesená",J408,0)</f>
        <v>0</v>
      </c>
      <c r="BI408" s="225">
        <f>IF(N408="nulová",J408,0)</f>
        <v>0</v>
      </c>
      <c r="BJ408" s="18" t="s">
        <v>79</v>
      </c>
      <c r="BK408" s="225">
        <f>ROUND(I408*H408,2)</f>
        <v>0</v>
      </c>
      <c r="BL408" s="18" t="s">
        <v>256</v>
      </c>
      <c r="BM408" s="224" t="s">
        <v>1167</v>
      </c>
    </row>
    <row r="409" s="2" customFormat="1">
      <c r="A409" s="39"/>
      <c r="B409" s="40"/>
      <c r="C409" s="41"/>
      <c r="D409" s="226" t="s">
        <v>154</v>
      </c>
      <c r="E409" s="41"/>
      <c r="F409" s="227" t="s">
        <v>748</v>
      </c>
      <c r="G409" s="41"/>
      <c r="H409" s="41"/>
      <c r="I409" s="228"/>
      <c r="J409" s="41"/>
      <c r="K409" s="41"/>
      <c r="L409" s="45"/>
      <c r="M409" s="229"/>
      <c r="N409" s="230"/>
      <c r="O409" s="85"/>
      <c r="P409" s="85"/>
      <c r="Q409" s="85"/>
      <c r="R409" s="85"/>
      <c r="S409" s="85"/>
      <c r="T409" s="86"/>
      <c r="U409" s="39"/>
      <c r="V409" s="39"/>
      <c r="W409" s="39"/>
      <c r="X409" s="39"/>
      <c r="Y409" s="39"/>
      <c r="Z409" s="39"/>
      <c r="AA409" s="39"/>
      <c r="AB409" s="39"/>
      <c r="AC409" s="39"/>
      <c r="AD409" s="39"/>
      <c r="AE409" s="39"/>
      <c r="AT409" s="18" t="s">
        <v>154</v>
      </c>
      <c r="AU409" s="18" t="s">
        <v>81</v>
      </c>
    </row>
    <row r="410" s="2" customFormat="1">
      <c r="A410" s="39"/>
      <c r="B410" s="40"/>
      <c r="C410" s="41"/>
      <c r="D410" s="226" t="s">
        <v>156</v>
      </c>
      <c r="E410" s="41"/>
      <c r="F410" s="231" t="s">
        <v>749</v>
      </c>
      <c r="G410" s="41"/>
      <c r="H410" s="41"/>
      <c r="I410" s="228"/>
      <c r="J410" s="41"/>
      <c r="K410" s="41"/>
      <c r="L410" s="45"/>
      <c r="M410" s="229"/>
      <c r="N410" s="230"/>
      <c r="O410" s="85"/>
      <c r="P410" s="85"/>
      <c r="Q410" s="85"/>
      <c r="R410" s="85"/>
      <c r="S410" s="85"/>
      <c r="T410" s="86"/>
      <c r="U410" s="39"/>
      <c r="V410" s="39"/>
      <c r="W410" s="39"/>
      <c r="X410" s="39"/>
      <c r="Y410" s="39"/>
      <c r="Z410" s="39"/>
      <c r="AA410" s="39"/>
      <c r="AB410" s="39"/>
      <c r="AC410" s="39"/>
      <c r="AD410" s="39"/>
      <c r="AE410" s="39"/>
      <c r="AT410" s="18" t="s">
        <v>156</v>
      </c>
      <c r="AU410" s="18" t="s">
        <v>81</v>
      </c>
    </row>
    <row r="411" s="2" customFormat="1">
      <c r="A411" s="39"/>
      <c r="B411" s="40"/>
      <c r="C411" s="213" t="s">
        <v>617</v>
      </c>
      <c r="D411" s="213" t="s">
        <v>147</v>
      </c>
      <c r="E411" s="214" t="s">
        <v>751</v>
      </c>
      <c r="F411" s="215" t="s">
        <v>752</v>
      </c>
      <c r="G411" s="216" t="s">
        <v>162</v>
      </c>
      <c r="H411" s="217">
        <v>23.533999999999999</v>
      </c>
      <c r="I411" s="218"/>
      <c r="J411" s="219">
        <f>ROUND(I411*H411,2)</f>
        <v>0</v>
      </c>
      <c r="K411" s="215" t="s">
        <v>151</v>
      </c>
      <c r="L411" s="45"/>
      <c r="M411" s="220" t="s">
        <v>19</v>
      </c>
      <c r="N411" s="221" t="s">
        <v>42</v>
      </c>
      <c r="O411" s="85"/>
      <c r="P411" s="222">
        <f>O411*H411</f>
        <v>0</v>
      </c>
      <c r="Q411" s="222">
        <v>0.023369999999999998</v>
      </c>
      <c r="R411" s="222">
        <f>Q411*H411</f>
        <v>0.54998957999999998</v>
      </c>
      <c r="S411" s="222">
        <v>0</v>
      </c>
      <c r="T411" s="223">
        <f>S411*H411</f>
        <v>0</v>
      </c>
      <c r="U411" s="39"/>
      <c r="V411" s="39"/>
      <c r="W411" s="39"/>
      <c r="X411" s="39"/>
      <c r="Y411" s="39"/>
      <c r="Z411" s="39"/>
      <c r="AA411" s="39"/>
      <c r="AB411" s="39"/>
      <c r="AC411" s="39"/>
      <c r="AD411" s="39"/>
      <c r="AE411" s="39"/>
      <c r="AR411" s="224" t="s">
        <v>256</v>
      </c>
      <c r="AT411" s="224" t="s">
        <v>147</v>
      </c>
      <c r="AU411" s="224" t="s">
        <v>81</v>
      </c>
      <c r="AY411" s="18" t="s">
        <v>144</v>
      </c>
      <c r="BE411" s="225">
        <f>IF(N411="základní",J411,0)</f>
        <v>0</v>
      </c>
      <c r="BF411" s="225">
        <f>IF(N411="snížená",J411,0)</f>
        <v>0</v>
      </c>
      <c r="BG411" s="225">
        <f>IF(N411="zákl. přenesená",J411,0)</f>
        <v>0</v>
      </c>
      <c r="BH411" s="225">
        <f>IF(N411="sníž. přenesená",J411,0)</f>
        <v>0</v>
      </c>
      <c r="BI411" s="225">
        <f>IF(N411="nulová",J411,0)</f>
        <v>0</v>
      </c>
      <c r="BJ411" s="18" t="s">
        <v>79</v>
      </c>
      <c r="BK411" s="225">
        <f>ROUND(I411*H411,2)</f>
        <v>0</v>
      </c>
      <c r="BL411" s="18" t="s">
        <v>256</v>
      </c>
      <c r="BM411" s="224" t="s">
        <v>1168</v>
      </c>
    </row>
    <row r="412" s="2" customFormat="1">
      <c r="A412" s="39"/>
      <c r="B412" s="40"/>
      <c r="C412" s="41"/>
      <c r="D412" s="226" t="s">
        <v>154</v>
      </c>
      <c r="E412" s="41"/>
      <c r="F412" s="227" t="s">
        <v>754</v>
      </c>
      <c r="G412" s="41"/>
      <c r="H412" s="41"/>
      <c r="I412" s="228"/>
      <c r="J412" s="41"/>
      <c r="K412" s="41"/>
      <c r="L412" s="45"/>
      <c r="M412" s="229"/>
      <c r="N412" s="230"/>
      <c r="O412" s="85"/>
      <c r="P412" s="85"/>
      <c r="Q412" s="85"/>
      <c r="R412" s="85"/>
      <c r="S412" s="85"/>
      <c r="T412" s="86"/>
      <c r="U412" s="39"/>
      <c r="V412" s="39"/>
      <c r="W412" s="39"/>
      <c r="X412" s="39"/>
      <c r="Y412" s="39"/>
      <c r="Z412" s="39"/>
      <c r="AA412" s="39"/>
      <c r="AB412" s="39"/>
      <c r="AC412" s="39"/>
      <c r="AD412" s="39"/>
      <c r="AE412" s="39"/>
      <c r="AT412" s="18" t="s">
        <v>154</v>
      </c>
      <c r="AU412" s="18" t="s">
        <v>81</v>
      </c>
    </row>
    <row r="413" s="2" customFormat="1">
      <c r="A413" s="39"/>
      <c r="B413" s="40"/>
      <c r="C413" s="41"/>
      <c r="D413" s="226" t="s">
        <v>156</v>
      </c>
      <c r="E413" s="41"/>
      <c r="F413" s="231" t="s">
        <v>755</v>
      </c>
      <c r="G413" s="41"/>
      <c r="H413" s="41"/>
      <c r="I413" s="228"/>
      <c r="J413" s="41"/>
      <c r="K413" s="41"/>
      <c r="L413" s="45"/>
      <c r="M413" s="229"/>
      <c r="N413" s="230"/>
      <c r="O413" s="85"/>
      <c r="P413" s="85"/>
      <c r="Q413" s="85"/>
      <c r="R413" s="85"/>
      <c r="S413" s="85"/>
      <c r="T413" s="86"/>
      <c r="U413" s="39"/>
      <c r="V413" s="39"/>
      <c r="W413" s="39"/>
      <c r="X413" s="39"/>
      <c r="Y413" s="39"/>
      <c r="Z413" s="39"/>
      <c r="AA413" s="39"/>
      <c r="AB413" s="39"/>
      <c r="AC413" s="39"/>
      <c r="AD413" s="39"/>
      <c r="AE413" s="39"/>
      <c r="AT413" s="18" t="s">
        <v>156</v>
      </c>
      <c r="AU413" s="18" t="s">
        <v>81</v>
      </c>
    </row>
    <row r="414" s="13" customFormat="1">
      <c r="A414" s="13"/>
      <c r="B414" s="232"/>
      <c r="C414" s="233"/>
      <c r="D414" s="226" t="s">
        <v>158</v>
      </c>
      <c r="E414" s="234" t="s">
        <v>19</v>
      </c>
      <c r="F414" s="235" t="s">
        <v>1169</v>
      </c>
      <c r="G414" s="233"/>
      <c r="H414" s="236">
        <v>23.533636363636401</v>
      </c>
      <c r="I414" s="237"/>
      <c r="J414" s="233"/>
      <c r="K414" s="233"/>
      <c r="L414" s="238"/>
      <c r="M414" s="239"/>
      <c r="N414" s="240"/>
      <c r="O414" s="240"/>
      <c r="P414" s="240"/>
      <c r="Q414" s="240"/>
      <c r="R414" s="240"/>
      <c r="S414" s="240"/>
      <c r="T414" s="241"/>
      <c r="U414" s="13"/>
      <c r="V414" s="13"/>
      <c r="W414" s="13"/>
      <c r="X414" s="13"/>
      <c r="Y414" s="13"/>
      <c r="Z414" s="13"/>
      <c r="AA414" s="13"/>
      <c r="AB414" s="13"/>
      <c r="AC414" s="13"/>
      <c r="AD414" s="13"/>
      <c r="AE414" s="13"/>
      <c r="AT414" s="242" t="s">
        <v>158</v>
      </c>
      <c r="AU414" s="242" t="s">
        <v>81</v>
      </c>
      <c r="AV414" s="13" t="s">
        <v>81</v>
      </c>
      <c r="AW414" s="13" t="s">
        <v>34</v>
      </c>
      <c r="AX414" s="13" t="s">
        <v>79</v>
      </c>
      <c r="AY414" s="242" t="s">
        <v>144</v>
      </c>
    </row>
    <row r="415" s="2" customFormat="1">
      <c r="A415" s="39"/>
      <c r="B415" s="40"/>
      <c r="C415" s="213" t="s">
        <v>624</v>
      </c>
      <c r="D415" s="213" t="s">
        <v>147</v>
      </c>
      <c r="E415" s="214" t="s">
        <v>760</v>
      </c>
      <c r="F415" s="215" t="s">
        <v>761</v>
      </c>
      <c r="G415" s="216" t="s">
        <v>346</v>
      </c>
      <c r="H415" s="217">
        <v>17.670000000000002</v>
      </c>
      <c r="I415" s="218"/>
      <c r="J415" s="219">
        <f>ROUND(I415*H415,2)</f>
        <v>0</v>
      </c>
      <c r="K415" s="215" t="s">
        <v>1170</v>
      </c>
      <c r="L415" s="45"/>
      <c r="M415" s="220" t="s">
        <v>19</v>
      </c>
      <c r="N415" s="221" t="s">
        <v>42</v>
      </c>
      <c r="O415" s="85"/>
      <c r="P415" s="222">
        <f>O415*H415</f>
        <v>0</v>
      </c>
      <c r="Q415" s="222">
        <v>0</v>
      </c>
      <c r="R415" s="222">
        <f>Q415*H415</f>
        <v>0</v>
      </c>
      <c r="S415" s="222">
        <v>0</v>
      </c>
      <c r="T415" s="223">
        <f>S415*H415</f>
        <v>0</v>
      </c>
      <c r="U415" s="39"/>
      <c r="V415" s="39"/>
      <c r="W415" s="39"/>
      <c r="X415" s="39"/>
      <c r="Y415" s="39"/>
      <c r="Z415" s="39"/>
      <c r="AA415" s="39"/>
      <c r="AB415" s="39"/>
      <c r="AC415" s="39"/>
      <c r="AD415" s="39"/>
      <c r="AE415" s="39"/>
      <c r="AR415" s="224" t="s">
        <v>256</v>
      </c>
      <c r="AT415" s="224" t="s">
        <v>147</v>
      </c>
      <c r="AU415" s="224" t="s">
        <v>81</v>
      </c>
      <c r="AY415" s="18" t="s">
        <v>144</v>
      </c>
      <c r="BE415" s="225">
        <f>IF(N415="základní",J415,0)</f>
        <v>0</v>
      </c>
      <c r="BF415" s="225">
        <f>IF(N415="snížená",J415,0)</f>
        <v>0</v>
      </c>
      <c r="BG415" s="225">
        <f>IF(N415="zákl. přenesená",J415,0)</f>
        <v>0</v>
      </c>
      <c r="BH415" s="225">
        <f>IF(N415="sníž. přenesená",J415,0)</f>
        <v>0</v>
      </c>
      <c r="BI415" s="225">
        <f>IF(N415="nulová",J415,0)</f>
        <v>0</v>
      </c>
      <c r="BJ415" s="18" t="s">
        <v>79</v>
      </c>
      <c r="BK415" s="225">
        <f>ROUND(I415*H415,2)</f>
        <v>0</v>
      </c>
      <c r="BL415" s="18" t="s">
        <v>256</v>
      </c>
      <c r="BM415" s="224" t="s">
        <v>1171</v>
      </c>
    </row>
    <row r="416" s="2" customFormat="1">
      <c r="A416" s="39"/>
      <c r="B416" s="40"/>
      <c r="C416" s="41"/>
      <c r="D416" s="226" t="s">
        <v>154</v>
      </c>
      <c r="E416" s="41"/>
      <c r="F416" s="227" t="s">
        <v>763</v>
      </c>
      <c r="G416" s="41"/>
      <c r="H416" s="41"/>
      <c r="I416" s="228"/>
      <c r="J416" s="41"/>
      <c r="K416" s="41"/>
      <c r="L416" s="45"/>
      <c r="M416" s="229"/>
      <c r="N416" s="230"/>
      <c r="O416" s="85"/>
      <c r="P416" s="85"/>
      <c r="Q416" s="85"/>
      <c r="R416" s="85"/>
      <c r="S416" s="85"/>
      <c r="T416" s="86"/>
      <c r="U416" s="39"/>
      <c r="V416" s="39"/>
      <c r="W416" s="39"/>
      <c r="X416" s="39"/>
      <c r="Y416" s="39"/>
      <c r="Z416" s="39"/>
      <c r="AA416" s="39"/>
      <c r="AB416" s="39"/>
      <c r="AC416" s="39"/>
      <c r="AD416" s="39"/>
      <c r="AE416" s="39"/>
      <c r="AT416" s="18" t="s">
        <v>154</v>
      </c>
      <c r="AU416" s="18" t="s">
        <v>81</v>
      </c>
    </row>
    <row r="417" s="2" customFormat="1">
      <c r="A417" s="39"/>
      <c r="B417" s="40"/>
      <c r="C417" s="41"/>
      <c r="D417" s="226" t="s">
        <v>156</v>
      </c>
      <c r="E417" s="41"/>
      <c r="F417" s="231" t="s">
        <v>456</v>
      </c>
      <c r="G417" s="41"/>
      <c r="H417" s="41"/>
      <c r="I417" s="228"/>
      <c r="J417" s="41"/>
      <c r="K417" s="41"/>
      <c r="L417" s="45"/>
      <c r="M417" s="229"/>
      <c r="N417" s="230"/>
      <c r="O417" s="85"/>
      <c r="P417" s="85"/>
      <c r="Q417" s="85"/>
      <c r="R417" s="85"/>
      <c r="S417" s="85"/>
      <c r="T417" s="86"/>
      <c r="U417" s="39"/>
      <c r="V417" s="39"/>
      <c r="W417" s="39"/>
      <c r="X417" s="39"/>
      <c r="Y417" s="39"/>
      <c r="Z417" s="39"/>
      <c r="AA417" s="39"/>
      <c r="AB417" s="39"/>
      <c r="AC417" s="39"/>
      <c r="AD417" s="39"/>
      <c r="AE417" s="39"/>
      <c r="AT417" s="18" t="s">
        <v>156</v>
      </c>
      <c r="AU417" s="18" t="s">
        <v>81</v>
      </c>
    </row>
    <row r="418" s="12" customFormat="1" ht="22.8" customHeight="1">
      <c r="A418" s="12"/>
      <c r="B418" s="197"/>
      <c r="C418" s="198"/>
      <c r="D418" s="199" t="s">
        <v>70</v>
      </c>
      <c r="E418" s="211" t="s">
        <v>764</v>
      </c>
      <c r="F418" s="211" t="s">
        <v>765</v>
      </c>
      <c r="G418" s="198"/>
      <c r="H418" s="198"/>
      <c r="I418" s="201"/>
      <c r="J418" s="212">
        <f>BK418</f>
        <v>0</v>
      </c>
      <c r="K418" s="198"/>
      <c r="L418" s="203"/>
      <c r="M418" s="204"/>
      <c r="N418" s="205"/>
      <c r="O418" s="205"/>
      <c r="P418" s="206">
        <f>SUM(P419:P470)</f>
        <v>0</v>
      </c>
      <c r="Q418" s="205"/>
      <c r="R418" s="206">
        <f>SUM(R419:R470)</f>
        <v>0.34228544999999999</v>
      </c>
      <c r="S418" s="205"/>
      <c r="T418" s="207">
        <f>SUM(T419:T470)</f>
        <v>0.18143499999999999</v>
      </c>
      <c r="U418" s="12"/>
      <c r="V418" s="12"/>
      <c r="W418" s="12"/>
      <c r="X418" s="12"/>
      <c r="Y418" s="12"/>
      <c r="Z418" s="12"/>
      <c r="AA418" s="12"/>
      <c r="AB418" s="12"/>
      <c r="AC418" s="12"/>
      <c r="AD418" s="12"/>
      <c r="AE418" s="12"/>
      <c r="AR418" s="208" t="s">
        <v>81</v>
      </c>
      <c r="AT418" s="209" t="s">
        <v>70</v>
      </c>
      <c r="AU418" s="209" t="s">
        <v>79</v>
      </c>
      <c r="AY418" s="208" t="s">
        <v>144</v>
      </c>
      <c r="BK418" s="210">
        <f>SUM(BK419:BK470)</f>
        <v>0</v>
      </c>
    </row>
    <row r="419" s="2" customFormat="1" ht="16.5" customHeight="1">
      <c r="A419" s="39"/>
      <c r="B419" s="40"/>
      <c r="C419" s="213" t="s">
        <v>630</v>
      </c>
      <c r="D419" s="213" t="s">
        <v>147</v>
      </c>
      <c r="E419" s="214" t="s">
        <v>1172</v>
      </c>
      <c r="F419" s="215" t="s">
        <v>1173</v>
      </c>
      <c r="G419" s="216" t="s">
        <v>305</v>
      </c>
      <c r="H419" s="217">
        <v>64.099999999999994</v>
      </c>
      <c r="I419" s="218"/>
      <c r="J419" s="219">
        <f>ROUND(I419*H419,2)</f>
        <v>0</v>
      </c>
      <c r="K419" s="215" t="s">
        <v>151</v>
      </c>
      <c r="L419" s="45"/>
      <c r="M419" s="220" t="s">
        <v>19</v>
      </c>
      <c r="N419" s="221" t="s">
        <v>42</v>
      </c>
      <c r="O419" s="85"/>
      <c r="P419" s="222">
        <f>O419*H419</f>
        <v>0</v>
      </c>
      <c r="Q419" s="222">
        <v>0</v>
      </c>
      <c r="R419" s="222">
        <f>Q419*H419</f>
        <v>0</v>
      </c>
      <c r="S419" s="222">
        <v>0.0025999999999999999</v>
      </c>
      <c r="T419" s="223">
        <f>S419*H419</f>
        <v>0.16665999999999998</v>
      </c>
      <c r="U419" s="39"/>
      <c r="V419" s="39"/>
      <c r="W419" s="39"/>
      <c r="X419" s="39"/>
      <c r="Y419" s="39"/>
      <c r="Z419" s="39"/>
      <c r="AA419" s="39"/>
      <c r="AB419" s="39"/>
      <c r="AC419" s="39"/>
      <c r="AD419" s="39"/>
      <c r="AE419" s="39"/>
      <c r="AR419" s="224" t="s">
        <v>256</v>
      </c>
      <c r="AT419" s="224" t="s">
        <v>147</v>
      </c>
      <c r="AU419" s="224" t="s">
        <v>81</v>
      </c>
      <c r="AY419" s="18" t="s">
        <v>144</v>
      </c>
      <c r="BE419" s="225">
        <f>IF(N419="základní",J419,0)</f>
        <v>0</v>
      </c>
      <c r="BF419" s="225">
        <f>IF(N419="snížená",J419,0)</f>
        <v>0</v>
      </c>
      <c r="BG419" s="225">
        <f>IF(N419="zákl. přenesená",J419,0)</f>
        <v>0</v>
      </c>
      <c r="BH419" s="225">
        <f>IF(N419="sníž. přenesená",J419,0)</f>
        <v>0</v>
      </c>
      <c r="BI419" s="225">
        <f>IF(N419="nulová",J419,0)</f>
        <v>0</v>
      </c>
      <c r="BJ419" s="18" t="s">
        <v>79</v>
      </c>
      <c r="BK419" s="225">
        <f>ROUND(I419*H419,2)</f>
        <v>0</v>
      </c>
      <c r="BL419" s="18" t="s">
        <v>256</v>
      </c>
      <c r="BM419" s="224" t="s">
        <v>1174</v>
      </c>
    </row>
    <row r="420" s="2" customFormat="1">
      <c r="A420" s="39"/>
      <c r="B420" s="40"/>
      <c r="C420" s="41"/>
      <c r="D420" s="226" t="s">
        <v>154</v>
      </c>
      <c r="E420" s="41"/>
      <c r="F420" s="227" t="s">
        <v>1175</v>
      </c>
      <c r="G420" s="41"/>
      <c r="H420" s="41"/>
      <c r="I420" s="228"/>
      <c r="J420" s="41"/>
      <c r="K420" s="41"/>
      <c r="L420" s="45"/>
      <c r="M420" s="229"/>
      <c r="N420" s="230"/>
      <c r="O420" s="85"/>
      <c r="P420" s="85"/>
      <c r="Q420" s="85"/>
      <c r="R420" s="85"/>
      <c r="S420" s="85"/>
      <c r="T420" s="86"/>
      <c r="U420" s="39"/>
      <c r="V420" s="39"/>
      <c r="W420" s="39"/>
      <c r="X420" s="39"/>
      <c r="Y420" s="39"/>
      <c r="Z420" s="39"/>
      <c r="AA420" s="39"/>
      <c r="AB420" s="39"/>
      <c r="AC420" s="39"/>
      <c r="AD420" s="39"/>
      <c r="AE420" s="39"/>
      <c r="AT420" s="18" t="s">
        <v>154</v>
      </c>
      <c r="AU420" s="18" t="s">
        <v>81</v>
      </c>
    </row>
    <row r="421" s="2" customFormat="1" ht="16.5" customHeight="1">
      <c r="A421" s="39"/>
      <c r="B421" s="40"/>
      <c r="C421" s="213" t="s">
        <v>636</v>
      </c>
      <c r="D421" s="213" t="s">
        <v>147</v>
      </c>
      <c r="E421" s="214" t="s">
        <v>1176</v>
      </c>
      <c r="F421" s="215" t="s">
        <v>1177</v>
      </c>
      <c r="G421" s="216" t="s">
        <v>305</v>
      </c>
      <c r="H421" s="217">
        <v>3.75</v>
      </c>
      <c r="I421" s="218"/>
      <c r="J421" s="219">
        <f>ROUND(I421*H421,2)</f>
        <v>0</v>
      </c>
      <c r="K421" s="215" t="s">
        <v>151</v>
      </c>
      <c r="L421" s="45"/>
      <c r="M421" s="220" t="s">
        <v>19</v>
      </c>
      <c r="N421" s="221" t="s">
        <v>42</v>
      </c>
      <c r="O421" s="85"/>
      <c r="P421" s="222">
        <f>O421*H421</f>
        <v>0</v>
      </c>
      <c r="Q421" s="222">
        <v>0</v>
      </c>
      <c r="R421" s="222">
        <f>Q421*H421</f>
        <v>0</v>
      </c>
      <c r="S421" s="222">
        <v>0.0039399999999999999</v>
      </c>
      <c r="T421" s="223">
        <f>S421*H421</f>
        <v>0.014775</v>
      </c>
      <c r="U421" s="39"/>
      <c r="V421" s="39"/>
      <c r="W421" s="39"/>
      <c r="X421" s="39"/>
      <c r="Y421" s="39"/>
      <c r="Z421" s="39"/>
      <c r="AA421" s="39"/>
      <c r="AB421" s="39"/>
      <c r="AC421" s="39"/>
      <c r="AD421" s="39"/>
      <c r="AE421" s="39"/>
      <c r="AR421" s="224" t="s">
        <v>256</v>
      </c>
      <c r="AT421" s="224" t="s">
        <v>147</v>
      </c>
      <c r="AU421" s="224" t="s">
        <v>81</v>
      </c>
      <c r="AY421" s="18" t="s">
        <v>144</v>
      </c>
      <c r="BE421" s="225">
        <f>IF(N421="základní",J421,0)</f>
        <v>0</v>
      </c>
      <c r="BF421" s="225">
        <f>IF(N421="snížená",J421,0)</f>
        <v>0</v>
      </c>
      <c r="BG421" s="225">
        <f>IF(N421="zákl. přenesená",J421,0)</f>
        <v>0</v>
      </c>
      <c r="BH421" s="225">
        <f>IF(N421="sníž. přenesená",J421,0)</f>
        <v>0</v>
      </c>
      <c r="BI421" s="225">
        <f>IF(N421="nulová",J421,0)</f>
        <v>0</v>
      </c>
      <c r="BJ421" s="18" t="s">
        <v>79</v>
      </c>
      <c r="BK421" s="225">
        <f>ROUND(I421*H421,2)</f>
        <v>0</v>
      </c>
      <c r="BL421" s="18" t="s">
        <v>256</v>
      </c>
      <c r="BM421" s="224" t="s">
        <v>1178</v>
      </c>
    </row>
    <row r="422" s="2" customFormat="1">
      <c r="A422" s="39"/>
      <c r="B422" s="40"/>
      <c r="C422" s="41"/>
      <c r="D422" s="226" t="s">
        <v>154</v>
      </c>
      <c r="E422" s="41"/>
      <c r="F422" s="227" t="s">
        <v>1179</v>
      </c>
      <c r="G422" s="41"/>
      <c r="H422" s="41"/>
      <c r="I422" s="228"/>
      <c r="J422" s="41"/>
      <c r="K422" s="41"/>
      <c r="L422" s="45"/>
      <c r="M422" s="229"/>
      <c r="N422" s="230"/>
      <c r="O422" s="85"/>
      <c r="P422" s="85"/>
      <c r="Q422" s="85"/>
      <c r="R422" s="85"/>
      <c r="S422" s="85"/>
      <c r="T422" s="86"/>
      <c r="U422" s="39"/>
      <c r="V422" s="39"/>
      <c r="W422" s="39"/>
      <c r="X422" s="39"/>
      <c r="Y422" s="39"/>
      <c r="Z422" s="39"/>
      <c r="AA422" s="39"/>
      <c r="AB422" s="39"/>
      <c r="AC422" s="39"/>
      <c r="AD422" s="39"/>
      <c r="AE422" s="39"/>
      <c r="AT422" s="18" t="s">
        <v>154</v>
      </c>
      <c r="AU422" s="18" t="s">
        <v>81</v>
      </c>
    </row>
    <row r="423" s="2" customFormat="1" ht="16.5" customHeight="1">
      <c r="A423" s="39"/>
      <c r="B423" s="40"/>
      <c r="C423" s="213" t="s">
        <v>641</v>
      </c>
      <c r="D423" s="213" t="s">
        <v>147</v>
      </c>
      <c r="E423" s="214" t="s">
        <v>1180</v>
      </c>
      <c r="F423" s="215" t="s">
        <v>1181</v>
      </c>
      <c r="G423" s="216" t="s">
        <v>305</v>
      </c>
      <c r="H423" s="217">
        <v>6</v>
      </c>
      <c r="I423" s="218"/>
      <c r="J423" s="219">
        <f>ROUND(I423*H423,2)</f>
        <v>0</v>
      </c>
      <c r="K423" s="215" t="s">
        <v>151</v>
      </c>
      <c r="L423" s="45"/>
      <c r="M423" s="220" t="s">
        <v>19</v>
      </c>
      <c r="N423" s="221" t="s">
        <v>42</v>
      </c>
      <c r="O423" s="85"/>
      <c r="P423" s="222">
        <f>O423*H423</f>
        <v>0</v>
      </c>
      <c r="Q423" s="222">
        <v>0.00282</v>
      </c>
      <c r="R423" s="222">
        <f>Q423*H423</f>
        <v>0.016920000000000001</v>
      </c>
      <c r="S423" s="222">
        <v>0</v>
      </c>
      <c r="T423" s="223">
        <f>S423*H423</f>
        <v>0</v>
      </c>
      <c r="U423" s="39"/>
      <c r="V423" s="39"/>
      <c r="W423" s="39"/>
      <c r="X423" s="39"/>
      <c r="Y423" s="39"/>
      <c r="Z423" s="39"/>
      <c r="AA423" s="39"/>
      <c r="AB423" s="39"/>
      <c r="AC423" s="39"/>
      <c r="AD423" s="39"/>
      <c r="AE423" s="39"/>
      <c r="AR423" s="224" t="s">
        <v>256</v>
      </c>
      <c r="AT423" s="224" t="s">
        <v>147</v>
      </c>
      <c r="AU423" s="224" t="s">
        <v>81</v>
      </c>
      <c r="AY423" s="18" t="s">
        <v>144</v>
      </c>
      <c r="BE423" s="225">
        <f>IF(N423="základní",J423,0)</f>
        <v>0</v>
      </c>
      <c r="BF423" s="225">
        <f>IF(N423="snížená",J423,0)</f>
        <v>0</v>
      </c>
      <c r="BG423" s="225">
        <f>IF(N423="zákl. přenesená",J423,0)</f>
        <v>0</v>
      </c>
      <c r="BH423" s="225">
        <f>IF(N423="sníž. přenesená",J423,0)</f>
        <v>0</v>
      </c>
      <c r="BI423" s="225">
        <f>IF(N423="nulová",J423,0)</f>
        <v>0</v>
      </c>
      <c r="BJ423" s="18" t="s">
        <v>79</v>
      </c>
      <c r="BK423" s="225">
        <f>ROUND(I423*H423,2)</f>
        <v>0</v>
      </c>
      <c r="BL423" s="18" t="s">
        <v>256</v>
      </c>
      <c r="BM423" s="224" t="s">
        <v>1182</v>
      </c>
    </row>
    <row r="424" s="2" customFormat="1">
      <c r="A424" s="39"/>
      <c r="B424" s="40"/>
      <c r="C424" s="41"/>
      <c r="D424" s="226" t="s">
        <v>154</v>
      </c>
      <c r="E424" s="41"/>
      <c r="F424" s="227" t="s">
        <v>1183</v>
      </c>
      <c r="G424" s="41"/>
      <c r="H424" s="41"/>
      <c r="I424" s="228"/>
      <c r="J424" s="41"/>
      <c r="K424" s="41"/>
      <c r="L424" s="45"/>
      <c r="M424" s="229"/>
      <c r="N424" s="230"/>
      <c r="O424" s="85"/>
      <c r="P424" s="85"/>
      <c r="Q424" s="85"/>
      <c r="R424" s="85"/>
      <c r="S424" s="85"/>
      <c r="T424" s="86"/>
      <c r="U424" s="39"/>
      <c r="V424" s="39"/>
      <c r="W424" s="39"/>
      <c r="X424" s="39"/>
      <c r="Y424" s="39"/>
      <c r="Z424" s="39"/>
      <c r="AA424" s="39"/>
      <c r="AB424" s="39"/>
      <c r="AC424" s="39"/>
      <c r="AD424" s="39"/>
      <c r="AE424" s="39"/>
      <c r="AT424" s="18" t="s">
        <v>154</v>
      </c>
      <c r="AU424" s="18" t="s">
        <v>81</v>
      </c>
    </row>
    <row r="425" s="2" customFormat="1">
      <c r="A425" s="39"/>
      <c r="B425" s="40"/>
      <c r="C425" s="41"/>
      <c r="D425" s="226" t="s">
        <v>156</v>
      </c>
      <c r="E425" s="41"/>
      <c r="F425" s="231" t="s">
        <v>800</v>
      </c>
      <c r="G425" s="41"/>
      <c r="H425" s="41"/>
      <c r="I425" s="228"/>
      <c r="J425" s="41"/>
      <c r="K425" s="41"/>
      <c r="L425" s="45"/>
      <c r="M425" s="229"/>
      <c r="N425" s="230"/>
      <c r="O425" s="85"/>
      <c r="P425" s="85"/>
      <c r="Q425" s="85"/>
      <c r="R425" s="85"/>
      <c r="S425" s="85"/>
      <c r="T425" s="86"/>
      <c r="U425" s="39"/>
      <c r="V425" s="39"/>
      <c r="W425" s="39"/>
      <c r="X425" s="39"/>
      <c r="Y425" s="39"/>
      <c r="Z425" s="39"/>
      <c r="AA425" s="39"/>
      <c r="AB425" s="39"/>
      <c r="AC425" s="39"/>
      <c r="AD425" s="39"/>
      <c r="AE425" s="39"/>
      <c r="AT425" s="18" t="s">
        <v>156</v>
      </c>
      <c r="AU425" s="18" t="s">
        <v>81</v>
      </c>
    </row>
    <row r="426" s="14" customFormat="1">
      <c r="A426" s="14"/>
      <c r="B426" s="253"/>
      <c r="C426" s="254"/>
      <c r="D426" s="226" t="s">
        <v>158</v>
      </c>
      <c r="E426" s="255" t="s">
        <v>19</v>
      </c>
      <c r="F426" s="256" t="s">
        <v>1184</v>
      </c>
      <c r="G426" s="254"/>
      <c r="H426" s="255" t="s">
        <v>19</v>
      </c>
      <c r="I426" s="257"/>
      <c r="J426" s="254"/>
      <c r="K426" s="254"/>
      <c r="L426" s="258"/>
      <c r="M426" s="259"/>
      <c r="N426" s="260"/>
      <c r="O426" s="260"/>
      <c r="P426" s="260"/>
      <c r="Q426" s="260"/>
      <c r="R426" s="260"/>
      <c r="S426" s="260"/>
      <c r="T426" s="261"/>
      <c r="U426" s="14"/>
      <c r="V426" s="14"/>
      <c r="W426" s="14"/>
      <c r="X426" s="14"/>
      <c r="Y426" s="14"/>
      <c r="Z426" s="14"/>
      <c r="AA426" s="14"/>
      <c r="AB426" s="14"/>
      <c r="AC426" s="14"/>
      <c r="AD426" s="14"/>
      <c r="AE426" s="14"/>
      <c r="AT426" s="262" t="s">
        <v>158</v>
      </c>
      <c r="AU426" s="262" t="s">
        <v>81</v>
      </c>
      <c r="AV426" s="14" t="s">
        <v>79</v>
      </c>
      <c r="AW426" s="14" t="s">
        <v>34</v>
      </c>
      <c r="AX426" s="14" t="s">
        <v>71</v>
      </c>
      <c r="AY426" s="262" t="s">
        <v>144</v>
      </c>
    </row>
    <row r="427" s="14" customFormat="1">
      <c r="A427" s="14"/>
      <c r="B427" s="253"/>
      <c r="C427" s="254"/>
      <c r="D427" s="226" t="s">
        <v>158</v>
      </c>
      <c r="E427" s="255" t="s">
        <v>19</v>
      </c>
      <c r="F427" s="256" t="s">
        <v>1185</v>
      </c>
      <c r="G427" s="254"/>
      <c r="H427" s="255" t="s">
        <v>19</v>
      </c>
      <c r="I427" s="257"/>
      <c r="J427" s="254"/>
      <c r="K427" s="254"/>
      <c r="L427" s="258"/>
      <c r="M427" s="259"/>
      <c r="N427" s="260"/>
      <c r="O427" s="260"/>
      <c r="P427" s="260"/>
      <c r="Q427" s="260"/>
      <c r="R427" s="260"/>
      <c r="S427" s="260"/>
      <c r="T427" s="261"/>
      <c r="U427" s="14"/>
      <c r="V427" s="14"/>
      <c r="W427" s="14"/>
      <c r="X427" s="14"/>
      <c r="Y427" s="14"/>
      <c r="Z427" s="14"/>
      <c r="AA427" s="14"/>
      <c r="AB427" s="14"/>
      <c r="AC427" s="14"/>
      <c r="AD427" s="14"/>
      <c r="AE427" s="14"/>
      <c r="AT427" s="262" t="s">
        <v>158</v>
      </c>
      <c r="AU427" s="262" t="s">
        <v>81</v>
      </c>
      <c r="AV427" s="14" t="s">
        <v>79</v>
      </c>
      <c r="AW427" s="14" t="s">
        <v>34</v>
      </c>
      <c r="AX427" s="14" t="s">
        <v>71</v>
      </c>
      <c r="AY427" s="262" t="s">
        <v>144</v>
      </c>
    </row>
    <row r="428" s="13" customFormat="1">
      <c r="A428" s="13"/>
      <c r="B428" s="232"/>
      <c r="C428" s="233"/>
      <c r="D428" s="226" t="s">
        <v>158</v>
      </c>
      <c r="E428" s="234" t="s">
        <v>19</v>
      </c>
      <c r="F428" s="235" t="s">
        <v>1186</v>
      </c>
      <c r="G428" s="233"/>
      <c r="H428" s="236">
        <v>6</v>
      </c>
      <c r="I428" s="237"/>
      <c r="J428" s="233"/>
      <c r="K428" s="233"/>
      <c r="L428" s="238"/>
      <c r="M428" s="239"/>
      <c r="N428" s="240"/>
      <c r="O428" s="240"/>
      <c r="P428" s="240"/>
      <c r="Q428" s="240"/>
      <c r="R428" s="240"/>
      <c r="S428" s="240"/>
      <c r="T428" s="241"/>
      <c r="U428" s="13"/>
      <c r="V428" s="13"/>
      <c r="W428" s="13"/>
      <c r="X428" s="13"/>
      <c r="Y428" s="13"/>
      <c r="Z428" s="13"/>
      <c r="AA428" s="13"/>
      <c r="AB428" s="13"/>
      <c r="AC428" s="13"/>
      <c r="AD428" s="13"/>
      <c r="AE428" s="13"/>
      <c r="AT428" s="242" t="s">
        <v>158</v>
      </c>
      <c r="AU428" s="242" t="s">
        <v>81</v>
      </c>
      <c r="AV428" s="13" t="s">
        <v>81</v>
      </c>
      <c r="AW428" s="13" t="s">
        <v>34</v>
      </c>
      <c r="AX428" s="13" t="s">
        <v>71</v>
      </c>
      <c r="AY428" s="242" t="s">
        <v>144</v>
      </c>
    </row>
    <row r="429" s="15" customFormat="1">
      <c r="A429" s="15"/>
      <c r="B429" s="263"/>
      <c r="C429" s="264"/>
      <c r="D429" s="226" t="s">
        <v>158</v>
      </c>
      <c r="E429" s="265" t="s">
        <v>19</v>
      </c>
      <c r="F429" s="266" t="s">
        <v>774</v>
      </c>
      <c r="G429" s="264"/>
      <c r="H429" s="267">
        <v>6</v>
      </c>
      <c r="I429" s="268"/>
      <c r="J429" s="264"/>
      <c r="K429" s="264"/>
      <c r="L429" s="269"/>
      <c r="M429" s="270"/>
      <c r="N429" s="271"/>
      <c r="O429" s="271"/>
      <c r="P429" s="271"/>
      <c r="Q429" s="271"/>
      <c r="R429" s="271"/>
      <c r="S429" s="271"/>
      <c r="T429" s="272"/>
      <c r="U429" s="15"/>
      <c r="V429" s="15"/>
      <c r="W429" s="15"/>
      <c r="X429" s="15"/>
      <c r="Y429" s="15"/>
      <c r="Z429" s="15"/>
      <c r="AA429" s="15"/>
      <c r="AB429" s="15"/>
      <c r="AC429" s="15"/>
      <c r="AD429" s="15"/>
      <c r="AE429" s="15"/>
      <c r="AT429" s="273" t="s">
        <v>158</v>
      </c>
      <c r="AU429" s="273" t="s">
        <v>81</v>
      </c>
      <c r="AV429" s="15" t="s">
        <v>152</v>
      </c>
      <c r="AW429" s="15" t="s">
        <v>34</v>
      </c>
      <c r="AX429" s="15" t="s">
        <v>79</v>
      </c>
      <c r="AY429" s="273" t="s">
        <v>144</v>
      </c>
    </row>
    <row r="430" s="2" customFormat="1">
      <c r="A430" s="39"/>
      <c r="B430" s="40"/>
      <c r="C430" s="213" t="s">
        <v>645</v>
      </c>
      <c r="D430" s="213" t="s">
        <v>147</v>
      </c>
      <c r="E430" s="214" t="s">
        <v>1187</v>
      </c>
      <c r="F430" s="215" t="s">
        <v>1188</v>
      </c>
      <c r="G430" s="216" t="s">
        <v>305</v>
      </c>
      <c r="H430" s="217">
        <v>68.5</v>
      </c>
      <c r="I430" s="218"/>
      <c r="J430" s="219">
        <f>ROUND(I430*H430,2)</f>
        <v>0</v>
      </c>
      <c r="K430" s="215" t="s">
        <v>151</v>
      </c>
      <c r="L430" s="45"/>
      <c r="M430" s="220" t="s">
        <v>19</v>
      </c>
      <c r="N430" s="221" t="s">
        <v>42</v>
      </c>
      <c r="O430" s="85"/>
      <c r="P430" s="222">
        <f>O430*H430</f>
        <v>0</v>
      </c>
      <c r="Q430" s="222">
        <v>0.00116</v>
      </c>
      <c r="R430" s="222">
        <f>Q430*H430</f>
        <v>0.079460000000000003</v>
      </c>
      <c r="S430" s="222">
        <v>0</v>
      </c>
      <c r="T430" s="223">
        <f>S430*H430</f>
        <v>0</v>
      </c>
      <c r="U430" s="39"/>
      <c r="V430" s="39"/>
      <c r="W430" s="39"/>
      <c r="X430" s="39"/>
      <c r="Y430" s="39"/>
      <c r="Z430" s="39"/>
      <c r="AA430" s="39"/>
      <c r="AB430" s="39"/>
      <c r="AC430" s="39"/>
      <c r="AD430" s="39"/>
      <c r="AE430" s="39"/>
      <c r="AR430" s="224" t="s">
        <v>256</v>
      </c>
      <c r="AT430" s="224" t="s">
        <v>147</v>
      </c>
      <c r="AU430" s="224" t="s">
        <v>81</v>
      </c>
      <c r="AY430" s="18" t="s">
        <v>144</v>
      </c>
      <c r="BE430" s="225">
        <f>IF(N430="základní",J430,0)</f>
        <v>0</v>
      </c>
      <c r="BF430" s="225">
        <f>IF(N430="snížená",J430,0)</f>
        <v>0</v>
      </c>
      <c r="BG430" s="225">
        <f>IF(N430="zákl. přenesená",J430,0)</f>
        <v>0</v>
      </c>
      <c r="BH430" s="225">
        <f>IF(N430="sníž. přenesená",J430,0)</f>
        <v>0</v>
      </c>
      <c r="BI430" s="225">
        <f>IF(N430="nulová",J430,0)</f>
        <v>0</v>
      </c>
      <c r="BJ430" s="18" t="s">
        <v>79</v>
      </c>
      <c r="BK430" s="225">
        <f>ROUND(I430*H430,2)</f>
        <v>0</v>
      </c>
      <c r="BL430" s="18" t="s">
        <v>256</v>
      </c>
      <c r="BM430" s="224" t="s">
        <v>1189</v>
      </c>
    </row>
    <row r="431" s="2" customFormat="1">
      <c r="A431" s="39"/>
      <c r="B431" s="40"/>
      <c r="C431" s="41"/>
      <c r="D431" s="226" t="s">
        <v>154</v>
      </c>
      <c r="E431" s="41"/>
      <c r="F431" s="227" t="s">
        <v>1190</v>
      </c>
      <c r="G431" s="41"/>
      <c r="H431" s="41"/>
      <c r="I431" s="228"/>
      <c r="J431" s="41"/>
      <c r="K431" s="41"/>
      <c r="L431" s="45"/>
      <c r="M431" s="229"/>
      <c r="N431" s="230"/>
      <c r="O431" s="85"/>
      <c r="P431" s="85"/>
      <c r="Q431" s="85"/>
      <c r="R431" s="85"/>
      <c r="S431" s="85"/>
      <c r="T431" s="86"/>
      <c r="U431" s="39"/>
      <c r="V431" s="39"/>
      <c r="W431" s="39"/>
      <c r="X431" s="39"/>
      <c r="Y431" s="39"/>
      <c r="Z431" s="39"/>
      <c r="AA431" s="39"/>
      <c r="AB431" s="39"/>
      <c r="AC431" s="39"/>
      <c r="AD431" s="39"/>
      <c r="AE431" s="39"/>
      <c r="AT431" s="18" t="s">
        <v>154</v>
      </c>
      <c r="AU431" s="18" t="s">
        <v>81</v>
      </c>
    </row>
    <row r="432" s="2" customFormat="1">
      <c r="A432" s="39"/>
      <c r="B432" s="40"/>
      <c r="C432" s="41"/>
      <c r="D432" s="226" t="s">
        <v>156</v>
      </c>
      <c r="E432" s="41"/>
      <c r="F432" s="231" t="s">
        <v>800</v>
      </c>
      <c r="G432" s="41"/>
      <c r="H432" s="41"/>
      <c r="I432" s="228"/>
      <c r="J432" s="41"/>
      <c r="K432" s="41"/>
      <c r="L432" s="45"/>
      <c r="M432" s="229"/>
      <c r="N432" s="230"/>
      <c r="O432" s="85"/>
      <c r="P432" s="85"/>
      <c r="Q432" s="85"/>
      <c r="R432" s="85"/>
      <c r="S432" s="85"/>
      <c r="T432" s="86"/>
      <c r="U432" s="39"/>
      <c r="V432" s="39"/>
      <c r="W432" s="39"/>
      <c r="X432" s="39"/>
      <c r="Y432" s="39"/>
      <c r="Z432" s="39"/>
      <c r="AA432" s="39"/>
      <c r="AB432" s="39"/>
      <c r="AC432" s="39"/>
      <c r="AD432" s="39"/>
      <c r="AE432" s="39"/>
      <c r="AT432" s="18" t="s">
        <v>156</v>
      </c>
      <c r="AU432" s="18" t="s">
        <v>81</v>
      </c>
    </row>
    <row r="433" s="14" customFormat="1">
      <c r="A433" s="14"/>
      <c r="B433" s="253"/>
      <c r="C433" s="254"/>
      <c r="D433" s="226" t="s">
        <v>158</v>
      </c>
      <c r="E433" s="255" t="s">
        <v>19</v>
      </c>
      <c r="F433" s="256" t="s">
        <v>1191</v>
      </c>
      <c r="G433" s="254"/>
      <c r="H433" s="255" t="s">
        <v>19</v>
      </c>
      <c r="I433" s="257"/>
      <c r="J433" s="254"/>
      <c r="K433" s="254"/>
      <c r="L433" s="258"/>
      <c r="M433" s="259"/>
      <c r="N433" s="260"/>
      <c r="O433" s="260"/>
      <c r="P433" s="260"/>
      <c r="Q433" s="260"/>
      <c r="R433" s="260"/>
      <c r="S433" s="260"/>
      <c r="T433" s="261"/>
      <c r="U433" s="14"/>
      <c r="V433" s="14"/>
      <c r="W433" s="14"/>
      <c r="X433" s="14"/>
      <c r="Y433" s="14"/>
      <c r="Z433" s="14"/>
      <c r="AA433" s="14"/>
      <c r="AB433" s="14"/>
      <c r="AC433" s="14"/>
      <c r="AD433" s="14"/>
      <c r="AE433" s="14"/>
      <c r="AT433" s="262" t="s">
        <v>158</v>
      </c>
      <c r="AU433" s="262" t="s">
        <v>81</v>
      </c>
      <c r="AV433" s="14" t="s">
        <v>79</v>
      </c>
      <c r="AW433" s="14" t="s">
        <v>34</v>
      </c>
      <c r="AX433" s="14" t="s">
        <v>71</v>
      </c>
      <c r="AY433" s="262" t="s">
        <v>144</v>
      </c>
    </row>
    <row r="434" s="14" customFormat="1">
      <c r="A434" s="14"/>
      <c r="B434" s="253"/>
      <c r="C434" s="254"/>
      <c r="D434" s="226" t="s">
        <v>158</v>
      </c>
      <c r="E434" s="255" t="s">
        <v>19</v>
      </c>
      <c r="F434" s="256" t="s">
        <v>1192</v>
      </c>
      <c r="G434" s="254"/>
      <c r="H434" s="255" t="s">
        <v>19</v>
      </c>
      <c r="I434" s="257"/>
      <c r="J434" s="254"/>
      <c r="K434" s="254"/>
      <c r="L434" s="258"/>
      <c r="M434" s="259"/>
      <c r="N434" s="260"/>
      <c r="O434" s="260"/>
      <c r="P434" s="260"/>
      <c r="Q434" s="260"/>
      <c r="R434" s="260"/>
      <c r="S434" s="260"/>
      <c r="T434" s="261"/>
      <c r="U434" s="14"/>
      <c r="V434" s="14"/>
      <c r="W434" s="14"/>
      <c r="X434" s="14"/>
      <c r="Y434" s="14"/>
      <c r="Z434" s="14"/>
      <c r="AA434" s="14"/>
      <c r="AB434" s="14"/>
      <c r="AC434" s="14"/>
      <c r="AD434" s="14"/>
      <c r="AE434" s="14"/>
      <c r="AT434" s="262" t="s">
        <v>158</v>
      </c>
      <c r="AU434" s="262" t="s">
        <v>81</v>
      </c>
      <c r="AV434" s="14" t="s">
        <v>79</v>
      </c>
      <c r="AW434" s="14" t="s">
        <v>34</v>
      </c>
      <c r="AX434" s="14" t="s">
        <v>71</v>
      </c>
      <c r="AY434" s="262" t="s">
        <v>144</v>
      </c>
    </row>
    <row r="435" s="13" customFormat="1">
      <c r="A435" s="13"/>
      <c r="B435" s="232"/>
      <c r="C435" s="233"/>
      <c r="D435" s="226" t="s">
        <v>158</v>
      </c>
      <c r="E435" s="234" t="s">
        <v>19</v>
      </c>
      <c r="F435" s="235" t="s">
        <v>1193</v>
      </c>
      <c r="G435" s="233"/>
      <c r="H435" s="236">
        <v>68.5</v>
      </c>
      <c r="I435" s="237"/>
      <c r="J435" s="233"/>
      <c r="K435" s="233"/>
      <c r="L435" s="238"/>
      <c r="M435" s="239"/>
      <c r="N435" s="240"/>
      <c r="O435" s="240"/>
      <c r="P435" s="240"/>
      <c r="Q435" s="240"/>
      <c r="R435" s="240"/>
      <c r="S435" s="240"/>
      <c r="T435" s="241"/>
      <c r="U435" s="13"/>
      <c r="V435" s="13"/>
      <c r="W435" s="13"/>
      <c r="X435" s="13"/>
      <c r="Y435" s="13"/>
      <c r="Z435" s="13"/>
      <c r="AA435" s="13"/>
      <c r="AB435" s="13"/>
      <c r="AC435" s="13"/>
      <c r="AD435" s="13"/>
      <c r="AE435" s="13"/>
      <c r="AT435" s="242" t="s">
        <v>158</v>
      </c>
      <c r="AU435" s="242" t="s">
        <v>81</v>
      </c>
      <c r="AV435" s="13" t="s">
        <v>81</v>
      </c>
      <c r="AW435" s="13" t="s">
        <v>34</v>
      </c>
      <c r="AX435" s="13" t="s">
        <v>71</v>
      </c>
      <c r="AY435" s="242" t="s">
        <v>144</v>
      </c>
    </row>
    <row r="436" s="15" customFormat="1">
      <c r="A436" s="15"/>
      <c r="B436" s="263"/>
      <c r="C436" s="264"/>
      <c r="D436" s="226" t="s">
        <v>158</v>
      </c>
      <c r="E436" s="265" t="s">
        <v>19</v>
      </c>
      <c r="F436" s="266" t="s">
        <v>774</v>
      </c>
      <c r="G436" s="264"/>
      <c r="H436" s="267">
        <v>68.5</v>
      </c>
      <c r="I436" s="268"/>
      <c r="J436" s="264"/>
      <c r="K436" s="264"/>
      <c r="L436" s="269"/>
      <c r="M436" s="270"/>
      <c r="N436" s="271"/>
      <c r="O436" s="271"/>
      <c r="P436" s="271"/>
      <c r="Q436" s="271"/>
      <c r="R436" s="271"/>
      <c r="S436" s="271"/>
      <c r="T436" s="272"/>
      <c r="U436" s="15"/>
      <c r="V436" s="15"/>
      <c r="W436" s="15"/>
      <c r="X436" s="15"/>
      <c r="Y436" s="15"/>
      <c r="Z436" s="15"/>
      <c r="AA436" s="15"/>
      <c r="AB436" s="15"/>
      <c r="AC436" s="15"/>
      <c r="AD436" s="15"/>
      <c r="AE436" s="15"/>
      <c r="AT436" s="273" t="s">
        <v>158</v>
      </c>
      <c r="AU436" s="273" t="s">
        <v>81</v>
      </c>
      <c r="AV436" s="15" t="s">
        <v>152</v>
      </c>
      <c r="AW436" s="15" t="s">
        <v>34</v>
      </c>
      <c r="AX436" s="15" t="s">
        <v>79</v>
      </c>
      <c r="AY436" s="273" t="s">
        <v>144</v>
      </c>
    </row>
    <row r="437" s="2" customFormat="1">
      <c r="A437" s="39"/>
      <c r="B437" s="40"/>
      <c r="C437" s="213" t="s">
        <v>652</v>
      </c>
      <c r="D437" s="213" t="s">
        <v>147</v>
      </c>
      <c r="E437" s="214" t="s">
        <v>1194</v>
      </c>
      <c r="F437" s="215" t="s">
        <v>1195</v>
      </c>
      <c r="G437" s="216" t="s">
        <v>305</v>
      </c>
      <c r="H437" s="217">
        <v>5.5999999999999996</v>
      </c>
      <c r="I437" s="218"/>
      <c r="J437" s="219">
        <f>ROUND(I437*H437,2)</f>
        <v>0</v>
      </c>
      <c r="K437" s="215" t="s">
        <v>151</v>
      </c>
      <c r="L437" s="45"/>
      <c r="M437" s="220" t="s">
        <v>19</v>
      </c>
      <c r="N437" s="221" t="s">
        <v>42</v>
      </c>
      <c r="O437" s="85"/>
      <c r="P437" s="222">
        <f>O437*H437</f>
        <v>0</v>
      </c>
      <c r="Q437" s="222">
        <v>0.0027799999999999999</v>
      </c>
      <c r="R437" s="222">
        <f>Q437*H437</f>
        <v>0.015567999999999999</v>
      </c>
      <c r="S437" s="222">
        <v>0</v>
      </c>
      <c r="T437" s="223">
        <f>S437*H437</f>
        <v>0</v>
      </c>
      <c r="U437" s="39"/>
      <c r="V437" s="39"/>
      <c r="W437" s="39"/>
      <c r="X437" s="39"/>
      <c r="Y437" s="39"/>
      <c r="Z437" s="39"/>
      <c r="AA437" s="39"/>
      <c r="AB437" s="39"/>
      <c r="AC437" s="39"/>
      <c r="AD437" s="39"/>
      <c r="AE437" s="39"/>
      <c r="AR437" s="224" t="s">
        <v>256</v>
      </c>
      <c r="AT437" s="224" t="s">
        <v>147</v>
      </c>
      <c r="AU437" s="224" t="s">
        <v>81</v>
      </c>
      <c r="AY437" s="18" t="s">
        <v>144</v>
      </c>
      <c r="BE437" s="225">
        <f>IF(N437="základní",J437,0)</f>
        <v>0</v>
      </c>
      <c r="BF437" s="225">
        <f>IF(N437="snížená",J437,0)</f>
        <v>0</v>
      </c>
      <c r="BG437" s="225">
        <f>IF(N437="zákl. přenesená",J437,0)</f>
        <v>0</v>
      </c>
      <c r="BH437" s="225">
        <f>IF(N437="sníž. přenesená",J437,0)</f>
        <v>0</v>
      </c>
      <c r="BI437" s="225">
        <f>IF(N437="nulová",J437,0)</f>
        <v>0</v>
      </c>
      <c r="BJ437" s="18" t="s">
        <v>79</v>
      </c>
      <c r="BK437" s="225">
        <f>ROUND(I437*H437,2)</f>
        <v>0</v>
      </c>
      <c r="BL437" s="18" t="s">
        <v>256</v>
      </c>
      <c r="BM437" s="224" t="s">
        <v>1196</v>
      </c>
    </row>
    <row r="438" s="2" customFormat="1">
      <c r="A438" s="39"/>
      <c r="B438" s="40"/>
      <c r="C438" s="41"/>
      <c r="D438" s="226" t="s">
        <v>154</v>
      </c>
      <c r="E438" s="41"/>
      <c r="F438" s="227" t="s">
        <v>1197</v>
      </c>
      <c r="G438" s="41"/>
      <c r="H438" s="41"/>
      <c r="I438" s="228"/>
      <c r="J438" s="41"/>
      <c r="K438" s="41"/>
      <c r="L438" s="45"/>
      <c r="M438" s="229"/>
      <c r="N438" s="230"/>
      <c r="O438" s="85"/>
      <c r="P438" s="85"/>
      <c r="Q438" s="85"/>
      <c r="R438" s="85"/>
      <c r="S438" s="85"/>
      <c r="T438" s="86"/>
      <c r="U438" s="39"/>
      <c r="V438" s="39"/>
      <c r="W438" s="39"/>
      <c r="X438" s="39"/>
      <c r="Y438" s="39"/>
      <c r="Z438" s="39"/>
      <c r="AA438" s="39"/>
      <c r="AB438" s="39"/>
      <c r="AC438" s="39"/>
      <c r="AD438" s="39"/>
      <c r="AE438" s="39"/>
      <c r="AT438" s="18" t="s">
        <v>154</v>
      </c>
      <c r="AU438" s="18" t="s">
        <v>81</v>
      </c>
    </row>
    <row r="439" s="14" customFormat="1">
      <c r="A439" s="14"/>
      <c r="B439" s="253"/>
      <c r="C439" s="254"/>
      <c r="D439" s="226" t="s">
        <v>158</v>
      </c>
      <c r="E439" s="255" t="s">
        <v>19</v>
      </c>
      <c r="F439" s="256" t="s">
        <v>1198</v>
      </c>
      <c r="G439" s="254"/>
      <c r="H439" s="255" t="s">
        <v>19</v>
      </c>
      <c r="I439" s="257"/>
      <c r="J439" s="254"/>
      <c r="K439" s="254"/>
      <c r="L439" s="258"/>
      <c r="M439" s="259"/>
      <c r="N439" s="260"/>
      <c r="O439" s="260"/>
      <c r="P439" s="260"/>
      <c r="Q439" s="260"/>
      <c r="R439" s="260"/>
      <c r="S439" s="260"/>
      <c r="T439" s="261"/>
      <c r="U439" s="14"/>
      <c r="V439" s="14"/>
      <c r="W439" s="14"/>
      <c r="X439" s="14"/>
      <c r="Y439" s="14"/>
      <c r="Z439" s="14"/>
      <c r="AA439" s="14"/>
      <c r="AB439" s="14"/>
      <c r="AC439" s="14"/>
      <c r="AD439" s="14"/>
      <c r="AE439" s="14"/>
      <c r="AT439" s="262" t="s">
        <v>158</v>
      </c>
      <c r="AU439" s="262" t="s">
        <v>81</v>
      </c>
      <c r="AV439" s="14" t="s">
        <v>79</v>
      </c>
      <c r="AW439" s="14" t="s">
        <v>34</v>
      </c>
      <c r="AX439" s="14" t="s">
        <v>71</v>
      </c>
      <c r="AY439" s="262" t="s">
        <v>144</v>
      </c>
    </row>
    <row r="440" s="13" customFormat="1">
      <c r="A440" s="13"/>
      <c r="B440" s="232"/>
      <c r="C440" s="233"/>
      <c r="D440" s="226" t="s">
        <v>158</v>
      </c>
      <c r="E440" s="234" t="s">
        <v>19</v>
      </c>
      <c r="F440" s="235" t="s">
        <v>1199</v>
      </c>
      <c r="G440" s="233"/>
      <c r="H440" s="236">
        <v>5.5999999999999996</v>
      </c>
      <c r="I440" s="237"/>
      <c r="J440" s="233"/>
      <c r="K440" s="233"/>
      <c r="L440" s="238"/>
      <c r="M440" s="239"/>
      <c r="N440" s="240"/>
      <c r="O440" s="240"/>
      <c r="P440" s="240"/>
      <c r="Q440" s="240"/>
      <c r="R440" s="240"/>
      <c r="S440" s="240"/>
      <c r="T440" s="241"/>
      <c r="U440" s="13"/>
      <c r="V440" s="13"/>
      <c r="W440" s="13"/>
      <c r="X440" s="13"/>
      <c r="Y440" s="13"/>
      <c r="Z440" s="13"/>
      <c r="AA440" s="13"/>
      <c r="AB440" s="13"/>
      <c r="AC440" s="13"/>
      <c r="AD440" s="13"/>
      <c r="AE440" s="13"/>
      <c r="AT440" s="242" t="s">
        <v>158</v>
      </c>
      <c r="AU440" s="242" t="s">
        <v>81</v>
      </c>
      <c r="AV440" s="13" t="s">
        <v>81</v>
      </c>
      <c r="AW440" s="13" t="s">
        <v>34</v>
      </c>
      <c r="AX440" s="13" t="s">
        <v>71</v>
      </c>
      <c r="AY440" s="242" t="s">
        <v>144</v>
      </c>
    </row>
    <row r="441" s="15" customFormat="1">
      <c r="A441" s="15"/>
      <c r="B441" s="263"/>
      <c r="C441" s="264"/>
      <c r="D441" s="226" t="s">
        <v>158</v>
      </c>
      <c r="E441" s="265" t="s">
        <v>19</v>
      </c>
      <c r="F441" s="266" t="s">
        <v>774</v>
      </c>
      <c r="G441" s="264"/>
      <c r="H441" s="267">
        <v>5.5999999999999996</v>
      </c>
      <c r="I441" s="268"/>
      <c r="J441" s="264"/>
      <c r="K441" s="264"/>
      <c r="L441" s="269"/>
      <c r="M441" s="270"/>
      <c r="N441" s="271"/>
      <c r="O441" s="271"/>
      <c r="P441" s="271"/>
      <c r="Q441" s="271"/>
      <c r="R441" s="271"/>
      <c r="S441" s="271"/>
      <c r="T441" s="272"/>
      <c r="U441" s="15"/>
      <c r="V441" s="15"/>
      <c r="W441" s="15"/>
      <c r="X441" s="15"/>
      <c r="Y441" s="15"/>
      <c r="Z441" s="15"/>
      <c r="AA441" s="15"/>
      <c r="AB441" s="15"/>
      <c r="AC441" s="15"/>
      <c r="AD441" s="15"/>
      <c r="AE441" s="15"/>
      <c r="AT441" s="273" t="s">
        <v>158</v>
      </c>
      <c r="AU441" s="273" t="s">
        <v>81</v>
      </c>
      <c r="AV441" s="15" t="s">
        <v>152</v>
      </c>
      <c r="AW441" s="15" t="s">
        <v>34</v>
      </c>
      <c r="AX441" s="15" t="s">
        <v>79</v>
      </c>
      <c r="AY441" s="273" t="s">
        <v>144</v>
      </c>
    </row>
    <row r="442" s="2" customFormat="1">
      <c r="A442" s="39"/>
      <c r="B442" s="40"/>
      <c r="C442" s="213" t="s">
        <v>659</v>
      </c>
      <c r="D442" s="213" t="s">
        <v>147</v>
      </c>
      <c r="E442" s="214" t="s">
        <v>813</v>
      </c>
      <c r="F442" s="215" t="s">
        <v>814</v>
      </c>
      <c r="G442" s="216" t="s">
        <v>150</v>
      </c>
      <c r="H442" s="217">
        <v>0.58499999999999996</v>
      </c>
      <c r="I442" s="218"/>
      <c r="J442" s="219">
        <f>ROUND(I442*H442,2)</f>
        <v>0</v>
      </c>
      <c r="K442" s="215" t="s">
        <v>151</v>
      </c>
      <c r="L442" s="45"/>
      <c r="M442" s="220" t="s">
        <v>19</v>
      </c>
      <c r="N442" s="221" t="s">
        <v>42</v>
      </c>
      <c r="O442" s="85"/>
      <c r="P442" s="222">
        <f>O442*H442</f>
        <v>0</v>
      </c>
      <c r="Q442" s="222">
        <v>0.0063699999999999998</v>
      </c>
      <c r="R442" s="222">
        <f>Q442*H442</f>
        <v>0.0037264499999999996</v>
      </c>
      <c r="S442" s="222">
        <v>0</v>
      </c>
      <c r="T442" s="223">
        <f>S442*H442</f>
        <v>0</v>
      </c>
      <c r="U442" s="39"/>
      <c r="V442" s="39"/>
      <c r="W442" s="39"/>
      <c r="X442" s="39"/>
      <c r="Y442" s="39"/>
      <c r="Z442" s="39"/>
      <c r="AA442" s="39"/>
      <c r="AB442" s="39"/>
      <c r="AC442" s="39"/>
      <c r="AD442" s="39"/>
      <c r="AE442" s="39"/>
      <c r="AR442" s="224" t="s">
        <v>256</v>
      </c>
      <c r="AT442" s="224" t="s">
        <v>147</v>
      </c>
      <c r="AU442" s="224" t="s">
        <v>81</v>
      </c>
      <c r="AY442" s="18" t="s">
        <v>144</v>
      </c>
      <c r="BE442" s="225">
        <f>IF(N442="základní",J442,0)</f>
        <v>0</v>
      </c>
      <c r="BF442" s="225">
        <f>IF(N442="snížená",J442,0)</f>
        <v>0</v>
      </c>
      <c r="BG442" s="225">
        <f>IF(N442="zákl. přenesená",J442,0)</f>
        <v>0</v>
      </c>
      <c r="BH442" s="225">
        <f>IF(N442="sníž. přenesená",J442,0)</f>
        <v>0</v>
      </c>
      <c r="BI442" s="225">
        <f>IF(N442="nulová",J442,0)</f>
        <v>0</v>
      </c>
      <c r="BJ442" s="18" t="s">
        <v>79</v>
      </c>
      <c r="BK442" s="225">
        <f>ROUND(I442*H442,2)</f>
        <v>0</v>
      </c>
      <c r="BL442" s="18" t="s">
        <v>256</v>
      </c>
      <c r="BM442" s="224" t="s">
        <v>1200</v>
      </c>
    </row>
    <row r="443" s="2" customFormat="1">
      <c r="A443" s="39"/>
      <c r="B443" s="40"/>
      <c r="C443" s="41"/>
      <c r="D443" s="226" t="s">
        <v>154</v>
      </c>
      <c r="E443" s="41"/>
      <c r="F443" s="227" t="s">
        <v>816</v>
      </c>
      <c r="G443" s="41"/>
      <c r="H443" s="41"/>
      <c r="I443" s="228"/>
      <c r="J443" s="41"/>
      <c r="K443" s="41"/>
      <c r="L443" s="45"/>
      <c r="M443" s="229"/>
      <c r="N443" s="230"/>
      <c r="O443" s="85"/>
      <c r="P443" s="85"/>
      <c r="Q443" s="85"/>
      <c r="R443" s="85"/>
      <c r="S443" s="85"/>
      <c r="T443" s="86"/>
      <c r="U443" s="39"/>
      <c r="V443" s="39"/>
      <c r="W443" s="39"/>
      <c r="X443" s="39"/>
      <c r="Y443" s="39"/>
      <c r="Z443" s="39"/>
      <c r="AA443" s="39"/>
      <c r="AB443" s="39"/>
      <c r="AC443" s="39"/>
      <c r="AD443" s="39"/>
      <c r="AE443" s="39"/>
      <c r="AT443" s="18" t="s">
        <v>154</v>
      </c>
      <c r="AU443" s="18" t="s">
        <v>81</v>
      </c>
    </row>
    <row r="444" s="2" customFormat="1">
      <c r="A444" s="39"/>
      <c r="B444" s="40"/>
      <c r="C444" s="41"/>
      <c r="D444" s="226" t="s">
        <v>156</v>
      </c>
      <c r="E444" s="41"/>
      <c r="F444" s="231" t="s">
        <v>817</v>
      </c>
      <c r="G444" s="41"/>
      <c r="H444" s="41"/>
      <c r="I444" s="228"/>
      <c r="J444" s="41"/>
      <c r="K444" s="41"/>
      <c r="L444" s="45"/>
      <c r="M444" s="229"/>
      <c r="N444" s="230"/>
      <c r="O444" s="85"/>
      <c r="P444" s="85"/>
      <c r="Q444" s="85"/>
      <c r="R444" s="85"/>
      <c r="S444" s="85"/>
      <c r="T444" s="86"/>
      <c r="U444" s="39"/>
      <c r="V444" s="39"/>
      <c r="W444" s="39"/>
      <c r="X444" s="39"/>
      <c r="Y444" s="39"/>
      <c r="Z444" s="39"/>
      <c r="AA444" s="39"/>
      <c r="AB444" s="39"/>
      <c r="AC444" s="39"/>
      <c r="AD444" s="39"/>
      <c r="AE444" s="39"/>
      <c r="AT444" s="18" t="s">
        <v>156</v>
      </c>
      <c r="AU444" s="18" t="s">
        <v>81</v>
      </c>
    </row>
    <row r="445" s="14" customFormat="1">
      <c r="A445" s="14"/>
      <c r="B445" s="253"/>
      <c r="C445" s="254"/>
      <c r="D445" s="226" t="s">
        <v>158</v>
      </c>
      <c r="E445" s="255" t="s">
        <v>19</v>
      </c>
      <c r="F445" s="256" t="s">
        <v>1201</v>
      </c>
      <c r="G445" s="254"/>
      <c r="H445" s="255" t="s">
        <v>19</v>
      </c>
      <c r="I445" s="257"/>
      <c r="J445" s="254"/>
      <c r="K445" s="254"/>
      <c r="L445" s="258"/>
      <c r="M445" s="259"/>
      <c r="N445" s="260"/>
      <c r="O445" s="260"/>
      <c r="P445" s="260"/>
      <c r="Q445" s="260"/>
      <c r="R445" s="260"/>
      <c r="S445" s="260"/>
      <c r="T445" s="261"/>
      <c r="U445" s="14"/>
      <c r="V445" s="14"/>
      <c r="W445" s="14"/>
      <c r="X445" s="14"/>
      <c r="Y445" s="14"/>
      <c r="Z445" s="14"/>
      <c r="AA445" s="14"/>
      <c r="AB445" s="14"/>
      <c r="AC445" s="14"/>
      <c r="AD445" s="14"/>
      <c r="AE445" s="14"/>
      <c r="AT445" s="262" t="s">
        <v>158</v>
      </c>
      <c r="AU445" s="262" t="s">
        <v>81</v>
      </c>
      <c r="AV445" s="14" t="s">
        <v>79</v>
      </c>
      <c r="AW445" s="14" t="s">
        <v>34</v>
      </c>
      <c r="AX445" s="14" t="s">
        <v>71</v>
      </c>
      <c r="AY445" s="262" t="s">
        <v>144</v>
      </c>
    </row>
    <row r="446" s="13" customFormat="1">
      <c r="A446" s="13"/>
      <c r="B446" s="232"/>
      <c r="C446" s="233"/>
      <c r="D446" s="226" t="s">
        <v>158</v>
      </c>
      <c r="E446" s="234" t="s">
        <v>19</v>
      </c>
      <c r="F446" s="235" t="s">
        <v>1202</v>
      </c>
      <c r="G446" s="233"/>
      <c r="H446" s="236">
        <v>0.58460000000000001</v>
      </c>
      <c r="I446" s="237"/>
      <c r="J446" s="233"/>
      <c r="K446" s="233"/>
      <c r="L446" s="238"/>
      <c r="M446" s="239"/>
      <c r="N446" s="240"/>
      <c r="O446" s="240"/>
      <c r="P446" s="240"/>
      <c r="Q446" s="240"/>
      <c r="R446" s="240"/>
      <c r="S446" s="240"/>
      <c r="T446" s="241"/>
      <c r="U446" s="13"/>
      <c r="V446" s="13"/>
      <c r="W446" s="13"/>
      <c r="X446" s="13"/>
      <c r="Y446" s="13"/>
      <c r="Z446" s="13"/>
      <c r="AA446" s="13"/>
      <c r="AB446" s="13"/>
      <c r="AC446" s="13"/>
      <c r="AD446" s="13"/>
      <c r="AE446" s="13"/>
      <c r="AT446" s="242" t="s">
        <v>158</v>
      </c>
      <c r="AU446" s="242" t="s">
        <v>81</v>
      </c>
      <c r="AV446" s="13" t="s">
        <v>81</v>
      </c>
      <c r="AW446" s="13" t="s">
        <v>34</v>
      </c>
      <c r="AX446" s="13" t="s">
        <v>71</v>
      </c>
      <c r="AY446" s="242" t="s">
        <v>144</v>
      </c>
    </row>
    <row r="447" s="15" customFormat="1">
      <c r="A447" s="15"/>
      <c r="B447" s="263"/>
      <c r="C447" s="264"/>
      <c r="D447" s="226" t="s">
        <v>158</v>
      </c>
      <c r="E447" s="265" t="s">
        <v>19</v>
      </c>
      <c r="F447" s="266" t="s">
        <v>774</v>
      </c>
      <c r="G447" s="264"/>
      <c r="H447" s="267">
        <v>0.58460000000000001</v>
      </c>
      <c r="I447" s="268"/>
      <c r="J447" s="264"/>
      <c r="K447" s="264"/>
      <c r="L447" s="269"/>
      <c r="M447" s="270"/>
      <c r="N447" s="271"/>
      <c r="O447" s="271"/>
      <c r="P447" s="271"/>
      <c r="Q447" s="271"/>
      <c r="R447" s="271"/>
      <c r="S447" s="271"/>
      <c r="T447" s="272"/>
      <c r="U447" s="15"/>
      <c r="V447" s="15"/>
      <c r="W447" s="15"/>
      <c r="X447" s="15"/>
      <c r="Y447" s="15"/>
      <c r="Z447" s="15"/>
      <c r="AA447" s="15"/>
      <c r="AB447" s="15"/>
      <c r="AC447" s="15"/>
      <c r="AD447" s="15"/>
      <c r="AE447" s="15"/>
      <c r="AT447" s="273" t="s">
        <v>158</v>
      </c>
      <c r="AU447" s="273" t="s">
        <v>81</v>
      </c>
      <c r="AV447" s="15" t="s">
        <v>152</v>
      </c>
      <c r="AW447" s="15" t="s">
        <v>34</v>
      </c>
      <c r="AX447" s="15" t="s">
        <v>79</v>
      </c>
      <c r="AY447" s="273" t="s">
        <v>144</v>
      </c>
    </row>
    <row r="448" s="2" customFormat="1" ht="21.75" customHeight="1">
      <c r="A448" s="39"/>
      <c r="B448" s="40"/>
      <c r="C448" s="213" t="s">
        <v>667</v>
      </c>
      <c r="D448" s="213" t="s">
        <v>147</v>
      </c>
      <c r="E448" s="214" t="s">
        <v>1203</v>
      </c>
      <c r="F448" s="215" t="s">
        <v>1204</v>
      </c>
      <c r="G448" s="216" t="s">
        <v>305</v>
      </c>
      <c r="H448" s="217">
        <v>1.3</v>
      </c>
      <c r="I448" s="218"/>
      <c r="J448" s="219">
        <f>ROUND(I448*H448,2)</f>
        <v>0</v>
      </c>
      <c r="K448" s="215" t="s">
        <v>151</v>
      </c>
      <c r="L448" s="45"/>
      <c r="M448" s="220" t="s">
        <v>19</v>
      </c>
      <c r="N448" s="221" t="s">
        <v>42</v>
      </c>
      <c r="O448" s="85"/>
      <c r="P448" s="222">
        <f>O448*H448</f>
        <v>0</v>
      </c>
      <c r="Q448" s="222">
        <v>0.0025899999999999999</v>
      </c>
      <c r="R448" s="222">
        <f>Q448*H448</f>
        <v>0.0033669999999999998</v>
      </c>
      <c r="S448" s="222">
        <v>0</v>
      </c>
      <c r="T448" s="223">
        <f>S448*H448</f>
        <v>0</v>
      </c>
      <c r="U448" s="39"/>
      <c r="V448" s="39"/>
      <c r="W448" s="39"/>
      <c r="X448" s="39"/>
      <c r="Y448" s="39"/>
      <c r="Z448" s="39"/>
      <c r="AA448" s="39"/>
      <c r="AB448" s="39"/>
      <c r="AC448" s="39"/>
      <c r="AD448" s="39"/>
      <c r="AE448" s="39"/>
      <c r="AR448" s="224" t="s">
        <v>256</v>
      </c>
      <c r="AT448" s="224" t="s">
        <v>147</v>
      </c>
      <c r="AU448" s="224" t="s">
        <v>81</v>
      </c>
      <c r="AY448" s="18" t="s">
        <v>144</v>
      </c>
      <c r="BE448" s="225">
        <f>IF(N448="základní",J448,0)</f>
        <v>0</v>
      </c>
      <c r="BF448" s="225">
        <f>IF(N448="snížená",J448,0)</f>
        <v>0</v>
      </c>
      <c r="BG448" s="225">
        <f>IF(N448="zákl. přenesená",J448,0)</f>
        <v>0</v>
      </c>
      <c r="BH448" s="225">
        <f>IF(N448="sníž. přenesená",J448,0)</f>
        <v>0</v>
      </c>
      <c r="BI448" s="225">
        <f>IF(N448="nulová",J448,0)</f>
        <v>0</v>
      </c>
      <c r="BJ448" s="18" t="s">
        <v>79</v>
      </c>
      <c r="BK448" s="225">
        <f>ROUND(I448*H448,2)</f>
        <v>0</v>
      </c>
      <c r="BL448" s="18" t="s">
        <v>256</v>
      </c>
      <c r="BM448" s="224" t="s">
        <v>1205</v>
      </c>
    </row>
    <row r="449" s="2" customFormat="1">
      <c r="A449" s="39"/>
      <c r="B449" s="40"/>
      <c r="C449" s="41"/>
      <c r="D449" s="226" t="s">
        <v>154</v>
      </c>
      <c r="E449" s="41"/>
      <c r="F449" s="227" t="s">
        <v>1206</v>
      </c>
      <c r="G449" s="41"/>
      <c r="H449" s="41"/>
      <c r="I449" s="228"/>
      <c r="J449" s="41"/>
      <c r="K449" s="41"/>
      <c r="L449" s="45"/>
      <c r="M449" s="229"/>
      <c r="N449" s="230"/>
      <c r="O449" s="85"/>
      <c r="P449" s="85"/>
      <c r="Q449" s="85"/>
      <c r="R449" s="85"/>
      <c r="S449" s="85"/>
      <c r="T449" s="86"/>
      <c r="U449" s="39"/>
      <c r="V449" s="39"/>
      <c r="W449" s="39"/>
      <c r="X449" s="39"/>
      <c r="Y449" s="39"/>
      <c r="Z449" s="39"/>
      <c r="AA449" s="39"/>
      <c r="AB449" s="39"/>
      <c r="AC449" s="39"/>
      <c r="AD449" s="39"/>
      <c r="AE449" s="39"/>
      <c r="AT449" s="18" t="s">
        <v>154</v>
      </c>
      <c r="AU449" s="18" t="s">
        <v>81</v>
      </c>
    </row>
    <row r="450" s="14" customFormat="1">
      <c r="A450" s="14"/>
      <c r="B450" s="253"/>
      <c r="C450" s="254"/>
      <c r="D450" s="226" t="s">
        <v>158</v>
      </c>
      <c r="E450" s="255" t="s">
        <v>19</v>
      </c>
      <c r="F450" s="256" t="s">
        <v>1207</v>
      </c>
      <c r="G450" s="254"/>
      <c r="H450" s="255" t="s">
        <v>19</v>
      </c>
      <c r="I450" s="257"/>
      <c r="J450" s="254"/>
      <c r="K450" s="254"/>
      <c r="L450" s="258"/>
      <c r="M450" s="259"/>
      <c r="N450" s="260"/>
      <c r="O450" s="260"/>
      <c r="P450" s="260"/>
      <c r="Q450" s="260"/>
      <c r="R450" s="260"/>
      <c r="S450" s="260"/>
      <c r="T450" s="261"/>
      <c r="U450" s="14"/>
      <c r="V450" s="14"/>
      <c r="W450" s="14"/>
      <c r="X450" s="14"/>
      <c r="Y450" s="14"/>
      <c r="Z450" s="14"/>
      <c r="AA450" s="14"/>
      <c r="AB450" s="14"/>
      <c r="AC450" s="14"/>
      <c r="AD450" s="14"/>
      <c r="AE450" s="14"/>
      <c r="AT450" s="262" t="s">
        <v>158</v>
      </c>
      <c r="AU450" s="262" t="s">
        <v>81</v>
      </c>
      <c r="AV450" s="14" t="s">
        <v>79</v>
      </c>
      <c r="AW450" s="14" t="s">
        <v>34</v>
      </c>
      <c r="AX450" s="14" t="s">
        <v>71</v>
      </c>
      <c r="AY450" s="262" t="s">
        <v>144</v>
      </c>
    </row>
    <row r="451" s="13" customFormat="1">
      <c r="A451" s="13"/>
      <c r="B451" s="232"/>
      <c r="C451" s="233"/>
      <c r="D451" s="226" t="s">
        <v>158</v>
      </c>
      <c r="E451" s="234" t="s">
        <v>19</v>
      </c>
      <c r="F451" s="235" t="s">
        <v>1208</v>
      </c>
      <c r="G451" s="233"/>
      <c r="H451" s="236">
        <v>1.3</v>
      </c>
      <c r="I451" s="237"/>
      <c r="J451" s="233"/>
      <c r="K451" s="233"/>
      <c r="L451" s="238"/>
      <c r="M451" s="239"/>
      <c r="N451" s="240"/>
      <c r="O451" s="240"/>
      <c r="P451" s="240"/>
      <c r="Q451" s="240"/>
      <c r="R451" s="240"/>
      <c r="S451" s="240"/>
      <c r="T451" s="241"/>
      <c r="U451" s="13"/>
      <c r="V451" s="13"/>
      <c r="W451" s="13"/>
      <c r="X451" s="13"/>
      <c r="Y451" s="13"/>
      <c r="Z451" s="13"/>
      <c r="AA451" s="13"/>
      <c r="AB451" s="13"/>
      <c r="AC451" s="13"/>
      <c r="AD451" s="13"/>
      <c r="AE451" s="13"/>
      <c r="AT451" s="242" t="s">
        <v>158</v>
      </c>
      <c r="AU451" s="242" t="s">
        <v>81</v>
      </c>
      <c r="AV451" s="13" t="s">
        <v>81</v>
      </c>
      <c r="AW451" s="13" t="s">
        <v>34</v>
      </c>
      <c r="AX451" s="13" t="s">
        <v>71</v>
      </c>
      <c r="AY451" s="242" t="s">
        <v>144</v>
      </c>
    </row>
    <row r="452" s="15" customFormat="1">
      <c r="A452" s="15"/>
      <c r="B452" s="263"/>
      <c r="C452" s="264"/>
      <c r="D452" s="226" t="s">
        <v>158</v>
      </c>
      <c r="E452" s="265" t="s">
        <v>19</v>
      </c>
      <c r="F452" s="266" t="s">
        <v>774</v>
      </c>
      <c r="G452" s="264"/>
      <c r="H452" s="267">
        <v>1.3</v>
      </c>
      <c r="I452" s="268"/>
      <c r="J452" s="264"/>
      <c r="K452" s="264"/>
      <c r="L452" s="269"/>
      <c r="M452" s="270"/>
      <c r="N452" s="271"/>
      <c r="O452" s="271"/>
      <c r="P452" s="271"/>
      <c r="Q452" s="271"/>
      <c r="R452" s="271"/>
      <c r="S452" s="271"/>
      <c r="T452" s="272"/>
      <c r="U452" s="15"/>
      <c r="V452" s="15"/>
      <c r="W452" s="15"/>
      <c r="X452" s="15"/>
      <c r="Y452" s="15"/>
      <c r="Z452" s="15"/>
      <c r="AA452" s="15"/>
      <c r="AB452" s="15"/>
      <c r="AC452" s="15"/>
      <c r="AD452" s="15"/>
      <c r="AE452" s="15"/>
      <c r="AT452" s="273" t="s">
        <v>158</v>
      </c>
      <c r="AU452" s="273" t="s">
        <v>81</v>
      </c>
      <c r="AV452" s="15" t="s">
        <v>152</v>
      </c>
      <c r="AW452" s="15" t="s">
        <v>34</v>
      </c>
      <c r="AX452" s="15" t="s">
        <v>79</v>
      </c>
      <c r="AY452" s="273" t="s">
        <v>144</v>
      </c>
    </row>
    <row r="453" s="2" customFormat="1" ht="21.75" customHeight="1">
      <c r="A453" s="39"/>
      <c r="B453" s="40"/>
      <c r="C453" s="213" t="s">
        <v>676</v>
      </c>
      <c r="D453" s="213" t="s">
        <v>147</v>
      </c>
      <c r="E453" s="214" t="s">
        <v>1209</v>
      </c>
      <c r="F453" s="215" t="s">
        <v>1210</v>
      </c>
      <c r="G453" s="216" t="s">
        <v>305</v>
      </c>
      <c r="H453" s="217">
        <v>62.799999999999997</v>
      </c>
      <c r="I453" s="218"/>
      <c r="J453" s="219">
        <f>ROUND(I453*H453,2)</f>
        <v>0</v>
      </c>
      <c r="K453" s="215" t="s">
        <v>151</v>
      </c>
      <c r="L453" s="45"/>
      <c r="M453" s="220" t="s">
        <v>19</v>
      </c>
      <c r="N453" s="221" t="s">
        <v>42</v>
      </c>
      <c r="O453" s="85"/>
      <c r="P453" s="222">
        <f>O453*H453</f>
        <v>0</v>
      </c>
      <c r="Q453" s="222">
        <v>0.0030799999999999998</v>
      </c>
      <c r="R453" s="222">
        <f>Q453*H453</f>
        <v>0.19342399999999999</v>
      </c>
      <c r="S453" s="222">
        <v>0</v>
      </c>
      <c r="T453" s="223">
        <f>S453*H453</f>
        <v>0</v>
      </c>
      <c r="U453" s="39"/>
      <c r="V453" s="39"/>
      <c r="W453" s="39"/>
      <c r="X453" s="39"/>
      <c r="Y453" s="39"/>
      <c r="Z453" s="39"/>
      <c r="AA453" s="39"/>
      <c r="AB453" s="39"/>
      <c r="AC453" s="39"/>
      <c r="AD453" s="39"/>
      <c r="AE453" s="39"/>
      <c r="AR453" s="224" t="s">
        <v>256</v>
      </c>
      <c r="AT453" s="224" t="s">
        <v>147</v>
      </c>
      <c r="AU453" s="224" t="s">
        <v>81</v>
      </c>
      <c r="AY453" s="18" t="s">
        <v>144</v>
      </c>
      <c r="BE453" s="225">
        <f>IF(N453="základní",J453,0)</f>
        <v>0</v>
      </c>
      <c r="BF453" s="225">
        <f>IF(N453="snížená",J453,0)</f>
        <v>0</v>
      </c>
      <c r="BG453" s="225">
        <f>IF(N453="zákl. přenesená",J453,0)</f>
        <v>0</v>
      </c>
      <c r="BH453" s="225">
        <f>IF(N453="sníž. přenesená",J453,0)</f>
        <v>0</v>
      </c>
      <c r="BI453" s="225">
        <f>IF(N453="nulová",J453,0)</f>
        <v>0</v>
      </c>
      <c r="BJ453" s="18" t="s">
        <v>79</v>
      </c>
      <c r="BK453" s="225">
        <f>ROUND(I453*H453,2)</f>
        <v>0</v>
      </c>
      <c r="BL453" s="18" t="s">
        <v>256</v>
      </c>
      <c r="BM453" s="224" t="s">
        <v>1211</v>
      </c>
    </row>
    <row r="454" s="2" customFormat="1">
      <c r="A454" s="39"/>
      <c r="B454" s="40"/>
      <c r="C454" s="41"/>
      <c r="D454" s="226" t="s">
        <v>154</v>
      </c>
      <c r="E454" s="41"/>
      <c r="F454" s="227" t="s">
        <v>1212</v>
      </c>
      <c r="G454" s="41"/>
      <c r="H454" s="41"/>
      <c r="I454" s="228"/>
      <c r="J454" s="41"/>
      <c r="K454" s="41"/>
      <c r="L454" s="45"/>
      <c r="M454" s="229"/>
      <c r="N454" s="230"/>
      <c r="O454" s="85"/>
      <c r="P454" s="85"/>
      <c r="Q454" s="85"/>
      <c r="R454" s="85"/>
      <c r="S454" s="85"/>
      <c r="T454" s="86"/>
      <c r="U454" s="39"/>
      <c r="V454" s="39"/>
      <c r="W454" s="39"/>
      <c r="X454" s="39"/>
      <c r="Y454" s="39"/>
      <c r="Z454" s="39"/>
      <c r="AA454" s="39"/>
      <c r="AB454" s="39"/>
      <c r="AC454" s="39"/>
      <c r="AD454" s="39"/>
      <c r="AE454" s="39"/>
      <c r="AT454" s="18" t="s">
        <v>154</v>
      </c>
      <c r="AU454" s="18" t="s">
        <v>81</v>
      </c>
    </row>
    <row r="455" s="14" customFormat="1">
      <c r="A455" s="14"/>
      <c r="B455" s="253"/>
      <c r="C455" s="254"/>
      <c r="D455" s="226" t="s">
        <v>158</v>
      </c>
      <c r="E455" s="255" t="s">
        <v>19</v>
      </c>
      <c r="F455" s="256" t="s">
        <v>1213</v>
      </c>
      <c r="G455" s="254"/>
      <c r="H455" s="255" t="s">
        <v>19</v>
      </c>
      <c r="I455" s="257"/>
      <c r="J455" s="254"/>
      <c r="K455" s="254"/>
      <c r="L455" s="258"/>
      <c r="M455" s="259"/>
      <c r="N455" s="260"/>
      <c r="O455" s="260"/>
      <c r="P455" s="260"/>
      <c r="Q455" s="260"/>
      <c r="R455" s="260"/>
      <c r="S455" s="260"/>
      <c r="T455" s="261"/>
      <c r="U455" s="14"/>
      <c r="V455" s="14"/>
      <c r="W455" s="14"/>
      <c r="X455" s="14"/>
      <c r="Y455" s="14"/>
      <c r="Z455" s="14"/>
      <c r="AA455" s="14"/>
      <c r="AB455" s="14"/>
      <c r="AC455" s="14"/>
      <c r="AD455" s="14"/>
      <c r="AE455" s="14"/>
      <c r="AT455" s="262" t="s">
        <v>158</v>
      </c>
      <c r="AU455" s="262" t="s">
        <v>81</v>
      </c>
      <c r="AV455" s="14" t="s">
        <v>79</v>
      </c>
      <c r="AW455" s="14" t="s">
        <v>34</v>
      </c>
      <c r="AX455" s="14" t="s">
        <v>71</v>
      </c>
      <c r="AY455" s="262" t="s">
        <v>144</v>
      </c>
    </row>
    <row r="456" s="13" customFormat="1">
      <c r="A456" s="13"/>
      <c r="B456" s="232"/>
      <c r="C456" s="233"/>
      <c r="D456" s="226" t="s">
        <v>158</v>
      </c>
      <c r="E456" s="234" t="s">
        <v>19</v>
      </c>
      <c r="F456" s="235" t="s">
        <v>1214</v>
      </c>
      <c r="G456" s="233"/>
      <c r="H456" s="236">
        <v>62.799999999999997</v>
      </c>
      <c r="I456" s="237"/>
      <c r="J456" s="233"/>
      <c r="K456" s="233"/>
      <c r="L456" s="238"/>
      <c r="M456" s="239"/>
      <c r="N456" s="240"/>
      <c r="O456" s="240"/>
      <c r="P456" s="240"/>
      <c r="Q456" s="240"/>
      <c r="R456" s="240"/>
      <c r="S456" s="240"/>
      <c r="T456" s="241"/>
      <c r="U456" s="13"/>
      <c r="V456" s="13"/>
      <c r="W456" s="13"/>
      <c r="X456" s="13"/>
      <c r="Y456" s="13"/>
      <c r="Z456" s="13"/>
      <c r="AA456" s="13"/>
      <c r="AB456" s="13"/>
      <c r="AC456" s="13"/>
      <c r="AD456" s="13"/>
      <c r="AE456" s="13"/>
      <c r="AT456" s="242" t="s">
        <v>158</v>
      </c>
      <c r="AU456" s="242" t="s">
        <v>81</v>
      </c>
      <c r="AV456" s="13" t="s">
        <v>81</v>
      </c>
      <c r="AW456" s="13" t="s">
        <v>34</v>
      </c>
      <c r="AX456" s="13" t="s">
        <v>71</v>
      </c>
      <c r="AY456" s="242" t="s">
        <v>144</v>
      </c>
    </row>
    <row r="457" s="15" customFormat="1">
      <c r="A457" s="15"/>
      <c r="B457" s="263"/>
      <c r="C457" s="264"/>
      <c r="D457" s="226" t="s">
        <v>158</v>
      </c>
      <c r="E457" s="265" t="s">
        <v>19</v>
      </c>
      <c r="F457" s="266" t="s">
        <v>774</v>
      </c>
      <c r="G457" s="264"/>
      <c r="H457" s="267">
        <v>62.799999999999997</v>
      </c>
      <c r="I457" s="268"/>
      <c r="J457" s="264"/>
      <c r="K457" s="264"/>
      <c r="L457" s="269"/>
      <c r="M457" s="270"/>
      <c r="N457" s="271"/>
      <c r="O457" s="271"/>
      <c r="P457" s="271"/>
      <c r="Q457" s="271"/>
      <c r="R457" s="271"/>
      <c r="S457" s="271"/>
      <c r="T457" s="272"/>
      <c r="U457" s="15"/>
      <c r="V457" s="15"/>
      <c r="W457" s="15"/>
      <c r="X457" s="15"/>
      <c r="Y457" s="15"/>
      <c r="Z457" s="15"/>
      <c r="AA457" s="15"/>
      <c r="AB457" s="15"/>
      <c r="AC457" s="15"/>
      <c r="AD457" s="15"/>
      <c r="AE457" s="15"/>
      <c r="AT457" s="273" t="s">
        <v>158</v>
      </c>
      <c r="AU457" s="273" t="s">
        <v>81</v>
      </c>
      <c r="AV457" s="15" t="s">
        <v>152</v>
      </c>
      <c r="AW457" s="15" t="s">
        <v>34</v>
      </c>
      <c r="AX457" s="15" t="s">
        <v>79</v>
      </c>
      <c r="AY457" s="273" t="s">
        <v>144</v>
      </c>
    </row>
    <row r="458" s="2" customFormat="1">
      <c r="A458" s="39"/>
      <c r="B458" s="40"/>
      <c r="C458" s="213" t="s">
        <v>683</v>
      </c>
      <c r="D458" s="213" t="s">
        <v>147</v>
      </c>
      <c r="E458" s="214" t="s">
        <v>1215</v>
      </c>
      <c r="F458" s="215" t="s">
        <v>1216</v>
      </c>
      <c r="G458" s="216" t="s">
        <v>193</v>
      </c>
      <c r="H458" s="217">
        <v>3</v>
      </c>
      <c r="I458" s="218"/>
      <c r="J458" s="219">
        <f>ROUND(I458*H458,2)</f>
        <v>0</v>
      </c>
      <c r="K458" s="215" t="s">
        <v>151</v>
      </c>
      <c r="L458" s="45"/>
      <c r="M458" s="220" t="s">
        <v>19</v>
      </c>
      <c r="N458" s="221" t="s">
        <v>42</v>
      </c>
      <c r="O458" s="85"/>
      <c r="P458" s="222">
        <f>O458*H458</f>
        <v>0</v>
      </c>
      <c r="Q458" s="222">
        <v>0.0038899999999999998</v>
      </c>
      <c r="R458" s="222">
        <f>Q458*H458</f>
        <v>0.01167</v>
      </c>
      <c r="S458" s="222">
        <v>0</v>
      </c>
      <c r="T458" s="223">
        <f>S458*H458</f>
        <v>0</v>
      </c>
      <c r="U458" s="39"/>
      <c r="V458" s="39"/>
      <c r="W458" s="39"/>
      <c r="X458" s="39"/>
      <c r="Y458" s="39"/>
      <c r="Z458" s="39"/>
      <c r="AA458" s="39"/>
      <c r="AB458" s="39"/>
      <c r="AC458" s="39"/>
      <c r="AD458" s="39"/>
      <c r="AE458" s="39"/>
      <c r="AR458" s="224" t="s">
        <v>256</v>
      </c>
      <c r="AT458" s="224" t="s">
        <v>147</v>
      </c>
      <c r="AU458" s="224" t="s">
        <v>81</v>
      </c>
      <c r="AY458" s="18" t="s">
        <v>144</v>
      </c>
      <c r="BE458" s="225">
        <f>IF(N458="základní",J458,0)</f>
        <v>0</v>
      </c>
      <c r="BF458" s="225">
        <f>IF(N458="snížená",J458,0)</f>
        <v>0</v>
      </c>
      <c r="BG458" s="225">
        <f>IF(N458="zákl. přenesená",J458,0)</f>
        <v>0</v>
      </c>
      <c r="BH458" s="225">
        <f>IF(N458="sníž. přenesená",J458,0)</f>
        <v>0</v>
      </c>
      <c r="BI458" s="225">
        <f>IF(N458="nulová",J458,0)</f>
        <v>0</v>
      </c>
      <c r="BJ458" s="18" t="s">
        <v>79</v>
      </c>
      <c r="BK458" s="225">
        <f>ROUND(I458*H458,2)</f>
        <v>0</v>
      </c>
      <c r="BL458" s="18" t="s">
        <v>256</v>
      </c>
      <c r="BM458" s="224" t="s">
        <v>1217</v>
      </c>
    </row>
    <row r="459" s="2" customFormat="1">
      <c r="A459" s="39"/>
      <c r="B459" s="40"/>
      <c r="C459" s="41"/>
      <c r="D459" s="226" t="s">
        <v>154</v>
      </c>
      <c r="E459" s="41"/>
      <c r="F459" s="227" t="s">
        <v>1218</v>
      </c>
      <c r="G459" s="41"/>
      <c r="H459" s="41"/>
      <c r="I459" s="228"/>
      <c r="J459" s="41"/>
      <c r="K459" s="41"/>
      <c r="L459" s="45"/>
      <c r="M459" s="229"/>
      <c r="N459" s="230"/>
      <c r="O459" s="85"/>
      <c r="P459" s="85"/>
      <c r="Q459" s="85"/>
      <c r="R459" s="85"/>
      <c r="S459" s="85"/>
      <c r="T459" s="86"/>
      <c r="U459" s="39"/>
      <c r="V459" s="39"/>
      <c r="W459" s="39"/>
      <c r="X459" s="39"/>
      <c r="Y459" s="39"/>
      <c r="Z459" s="39"/>
      <c r="AA459" s="39"/>
      <c r="AB459" s="39"/>
      <c r="AC459" s="39"/>
      <c r="AD459" s="39"/>
      <c r="AE459" s="39"/>
      <c r="AT459" s="18" t="s">
        <v>154</v>
      </c>
      <c r="AU459" s="18" t="s">
        <v>81</v>
      </c>
    </row>
    <row r="460" s="14" customFormat="1">
      <c r="A460" s="14"/>
      <c r="B460" s="253"/>
      <c r="C460" s="254"/>
      <c r="D460" s="226" t="s">
        <v>158</v>
      </c>
      <c r="E460" s="255" t="s">
        <v>19</v>
      </c>
      <c r="F460" s="256" t="s">
        <v>1219</v>
      </c>
      <c r="G460" s="254"/>
      <c r="H460" s="255" t="s">
        <v>19</v>
      </c>
      <c r="I460" s="257"/>
      <c r="J460" s="254"/>
      <c r="K460" s="254"/>
      <c r="L460" s="258"/>
      <c r="M460" s="259"/>
      <c r="N460" s="260"/>
      <c r="O460" s="260"/>
      <c r="P460" s="260"/>
      <c r="Q460" s="260"/>
      <c r="R460" s="260"/>
      <c r="S460" s="260"/>
      <c r="T460" s="261"/>
      <c r="U460" s="14"/>
      <c r="V460" s="14"/>
      <c r="W460" s="14"/>
      <c r="X460" s="14"/>
      <c r="Y460" s="14"/>
      <c r="Z460" s="14"/>
      <c r="AA460" s="14"/>
      <c r="AB460" s="14"/>
      <c r="AC460" s="14"/>
      <c r="AD460" s="14"/>
      <c r="AE460" s="14"/>
      <c r="AT460" s="262" t="s">
        <v>158</v>
      </c>
      <c r="AU460" s="262" t="s">
        <v>81</v>
      </c>
      <c r="AV460" s="14" t="s">
        <v>79</v>
      </c>
      <c r="AW460" s="14" t="s">
        <v>34</v>
      </c>
      <c r="AX460" s="14" t="s">
        <v>71</v>
      </c>
      <c r="AY460" s="262" t="s">
        <v>144</v>
      </c>
    </row>
    <row r="461" s="13" customFormat="1">
      <c r="A461" s="13"/>
      <c r="B461" s="232"/>
      <c r="C461" s="233"/>
      <c r="D461" s="226" t="s">
        <v>158</v>
      </c>
      <c r="E461" s="234" t="s">
        <v>19</v>
      </c>
      <c r="F461" s="235" t="s">
        <v>145</v>
      </c>
      <c r="G461" s="233"/>
      <c r="H461" s="236">
        <v>3</v>
      </c>
      <c r="I461" s="237"/>
      <c r="J461" s="233"/>
      <c r="K461" s="233"/>
      <c r="L461" s="238"/>
      <c r="M461" s="239"/>
      <c r="N461" s="240"/>
      <c r="O461" s="240"/>
      <c r="P461" s="240"/>
      <c r="Q461" s="240"/>
      <c r="R461" s="240"/>
      <c r="S461" s="240"/>
      <c r="T461" s="241"/>
      <c r="U461" s="13"/>
      <c r="V461" s="13"/>
      <c r="W461" s="13"/>
      <c r="X461" s="13"/>
      <c r="Y461" s="13"/>
      <c r="Z461" s="13"/>
      <c r="AA461" s="13"/>
      <c r="AB461" s="13"/>
      <c r="AC461" s="13"/>
      <c r="AD461" s="13"/>
      <c r="AE461" s="13"/>
      <c r="AT461" s="242" t="s">
        <v>158</v>
      </c>
      <c r="AU461" s="242" t="s">
        <v>81</v>
      </c>
      <c r="AV461" s="13" t="s">
        <v>81</v>
      </c>
      <c r="AW461" s="13" t="s">
        <v>34</v>
      </c>
      <c r="AX461" s="13" t="s">
        <v>71</v>
      </c>
      <c r="AY461" s="242" t="s">
        <v>144</v>
      </c>
    </row>
    <row r="462" s="15" customFormat="1">
      <c r="A462" s="15"/>
      <c r="B462" s="263"/>
      <c r="C462" s="264"/>
      <c r="D462" s="226" t="s">
        <v>158</v>
      </c>
      <c r="E462" s="265" t="s">
        <v>19</v>
      </c>
      <c r="F462" s="266" t="s">
        <v>774</v>
      </c>
      <c r="G462" s="264"/>
      <c r="H462" s="267">
        <v>3</v>
      </c>
      <c r="I462" s="268"/>
      <c r="J462" s="264"/>
      <c r="K462" s="264"/>
      <c r="L462" s="269"/>
      <c r="M462" s="270"/>
      <c r="N462" s="271"/>
      <c r="O462" s="271"/>
      <c r="P462" s="271"/>
      <c r="Q462" s="271"/>
      <c r="R462" s="271"/>
      <c r="S462" s="271"/>
      <c r="T462" s="272"/>
      <c r="U462" s="15"/>
      <c r="V462" s="15"/>
      <c r="W462" s="15"/>
      <c r="X462" s="15"/>
      <c r="Y462" s="15"/>
      <c r="Z462" s="15"/>
      <c r="AA462" s="15"/>
      <c r="AB462" s="15"/>
      <c r="AC462" s="15"/>
      <c r="AD462" s="15"/>
      <c r="AE462" s="15"/>
      <c r="AT462" s="273" t="s">
        <v>158</v>
      </c>
      <c r="AU462" s="273" t="s">
        <v>81</v>
      </c>
      <c r="AV462" s="15" t="s">
        <v>152</v>
      </c>
      <c r="AW462" s="15" t="s">
        <v>34</v>
      </c>
      <c r="AX462" s="15" t="s">
        <v>79</v>
      </c>
      <c r="AY462" s="273" t="s">
        <v>144</v>
      </c>
    </row>
    <row r="463" s="2" customFormat="1">
      <c r="A463" s="39"/>
      <c r="B463" s="40"/>
      <c r="C463" s="213" t="s">
        <v>689</v>
      </c>
      <c r="D463" s="213" t="s">
        <v>147</v>
      </c>
      <c r="E463" s="214" t="s">
        <v>1220</v>
      </c>
      <c r="F463" s="215" t="s">
        <v>1221</v>
      </c>
      <c r="G463" s="216" t="s">
        <v>305</v>
      </c>
      <c r="H463" s="217">
        <v>3.75</v>
      </c>
      <c r="I463" s="218"/>
      <c r="J463" s="219">
        <f>ROUND(I463*H463,2)</f>
        <v>0</v>
      </c>
      <c r="K463" s="215" t="s">
        <v>151</v>
      </c>
      <c r="L463" s="45"/>
      <c r="M463" s="220" t="s">
        <v>19</v>
      </c>
      <c r="N463" s="221" t="s">
        <v>42</v>
      </c>
      <c r="O463" s="85"/>
      <c r="P463" s="222">
        <f>O463*H463</f>
        <v>0</v>
      </c>
      <c r="Q463" s="222">
        <v>0.0048399999999999997</v>
      </c>
      <c r="R463" s="222">
        <f>Q463*H463</f>
        <v>0.018149999999999999</v>
      </c>
      <c r="S463" s="222">
        <v>0</v>
      </c>
      <c r="T463" s="223">
        <f>S463*H463</f>
        <v>0</v>
      </c>
      <c r="U463" s="39"/>
      <c r="V463" s="39"/>
      <c r="W463" s="39"/>
      <c r="X463" s="39"/>
      <c r="Y463" s="39"/>
      <c r="Z463" s="39"/>
      <c r="AA463" s="39"/>
      <c r="AB463" s="39"/>
      <c r="AC463" s="39"/>
      <c r="AD463" s="39"/>
      <c r="AE463" s="39"/>
      <c r="AR463" s="224" t="s">
        <v>256</v>
      </c>
      <c r="AT463" s="224" t="s">
        <v>147</v>
      </c>
      <c r="AU463" s="224" t="s">
        <v>81</v>
      </c>
      <c r="AY463" s="18" t="s">
        <v>144</v>
      </c>
      <c r="BE463" s="225">
        <f>IF(N463="základní",J463,0)</f>
        <v>0</v>
      </c>
      <c r="BF463" s="225">
        <f>IF(N463="snížená",J463,0)</f>
        <v>0</v>
      </c>
      <c r="BG463" s="225">
        <f>IF(N463="zákl. přenesená",J463,0)</f>
        <v>0</v>
      </c>
      <c r="BH463" s="225">
        <f>IF(N463="sníž. přenesená",J463,0)</f>
        <v>0</v>
      </c>
      <c r="BI463" s="225">
        <f>IF(N463="nulová",J463,0)</f>
        <v>0</v>
      </c>
      <c r="BJ463" s="18" t="s">
        <v>79</v>
      </c>
      <c r="BK463" s="225">
        <f>ROUND(I463*H463,2)</f>
        <v>0</v>
      </c>
      <c r="BL463" s="18" t="s">
        <v>256</v>
      </c>
      <c r="BM463" s="224" t="s">
        <v>1222</v>
      </c>
    </row>
    <row r="464" s="2" customFormat="1">
      <c r="A464" s="39"/>
      <c r="B464" s="40"/>
      <c r="C464" s="41"/>
      <c r="D464" s="226" t="s">
        <v>154</v>
      </c>
      <c r="E464" s="41"/>
      <c r="F464" s="227" t="s">
        <v>1223</v>
      </c>
      <c r="G464" s="41"/>
      <c r="H464" s="41"/>
      <c r="I464" s="228"/>
      <c r="J464" s="41"/>
      <c r="K464" s="41"/>
      <c r="L464" s="45"/>
      <c r="M464" s="229"/>
      <c r="N464" s="230"/>
      <c r="O464" s="85"/>
      <c r="P464" s="85"/>
      <c r="Q464" s="85"/>
      <c r="R464" s="85"/>
      <c r="S464" s="85"/>
      <c r="T464" s="86"/>
      <c r="U464" s="39"/>
      <c r="V464" s="39"/>
      <c r="W464" s="39"/>
      <c r="X464" s="39"/>
      <c r="Y464" s="39"/>
      <c r="Z464" s="39"/>
      <c r="AA464" s="39"/>
      <c r="AB464" s="39"/>
      <c r="AC464" s="39"/>
      <c r="AD464" s="39"/>
      <c r="AE464" s="39"/>
      <c r="AT464" s="18" t="s">
        <v>154</v>
      </c>
      <c r="AU464" s="18" t="s">
        <v>81</v>
      </c>
    </row>
    <row r="465" s="14" customFormat="1">
      <c r="A465" s="14"/>
      <c r="B465" s="253"/>
      <c r="C465" s="254"/>
      <c r="D465" s="226" t="s">
        <v>158</v>
      </c>
      <c r="E465" s="255" t="s">
        <v>19</v>
      </c>
      <c r="F465" s="256" t="s">
        <v>1219</v>
      </c>
      <c r="G465" s="254"/>
      <c r="H465" s="255" t="s">
        <v>19</v>
      </c>
      <c r="I465" s="257"/>
      <c r="J465" s="254"/>
      <c r="K465" s="254"/>
      <c r="L465" s="258"/>
      <c r="M465" s="259"/>
      <c r="N465" s="260"/>
      <c r="O465" s="260"/>
      <c r="P465" s="260"/>
      <c r="Q465" s="260"/>
      <c r="R465" s="260"/>
      <c r="S465" s="260"/>
      <c r="T465" s="261"/>
      <c r="U465" s="14"/>
      <c r="V465" s="14"/>
      <c r="W465" s="14"/>
      <c r="X465" s="14"/>
      <c r="Y465" s="14"/>
      <c r="Z465" s="14"/>
      <c r="AA465" s="14"/>
      <c r="AB465" s="14"/>
      <c r="AC465" s="14"/>
      <c r="AD465" s="14"/>
      <c r="AE465" s="14"/>
      <c r="AT465" s="262" t="s">
        <v>158</v>
      </c>
      <c r="AU465" s="262" t="s">
        <v>81</v>
      </c>
      <c r="AV465" s="14" t="s">
        <v>79</v>
      </c>
      <c r="AW465" s="14" t="s">
        <v>34</v>
      </c>
      <c r="AX465" s="14" t="s">
        <v>71</v>
      </c>
      <c r="AY465" s="262" t="s">
        <v>144</v>
      </c>
    </row>
    <row r="466" s="13" customFormat="1">
      <c r="A466" s="13"/>
      <c r="B466" s="232"/>
      <c r="C466" s="233"/>
      <c r="D466" s="226" t="s">
        <v>158</v>
      </c>
      <c r="E466" s="234" t="s">
        <v>19</v>
      </c>
      <c r="F466" s="235" t="s">
        <v>1224</v>
      </c>
      <c r="G466" s="233"/>
      <c r="H466" s="236">
        <v>3.75</v>
      </c>
      <c r="I466" s="237"/>
      <c r="J466" s="233"/>
      <c r="K466" s="233"/>
      <c r="L466" s="238"/>
      <c r="M466" s="239"/>
      <c r="N466" s="240"/>
      <c r="O466" s="240"/>
      <c r="P466" s="240"/>
      <c r="Q466" s="240"/>
      <c r="R466" s="240"/>
      <c r="S466" s="240"/>
      <c r="T466" s="241"/>
      <c r="U466" s="13"/>
      <c r="V466" s="13"/>
      <c r="W466" s="13"/>
      <c r="X466" s="13"/>
      <c r="Y466" s="13"/>
      <c r="Z466" s="13"/>
      <c r="AA466" s="13"/>
      <c r="AB466" s="13"/>
      <c r="AC466" s="13"/>
      <c r="AD466" s="13"/>
      <c r="AE466" s="13"/>
      <c r="AT466" s="242" t="s">
        <v>158</v>
      </c>
      <c r="AU466" s="242" t="s">
        <v>81</v>
      </c>
      <c r="AV466" s="13" t="s">
        <v>81</v>
      </c>
      <c r="AW466" s="13" t="s">
        <v>34</v>
      </c>
      <c r="AX466" s="13" t="s">
        <v>71</v>
      </c>
      <c r="AY466" s="242" t="s">
        <v>144</v>
      </c>
    </row>
    <row r="467" s="15" customFormat="1">
      <c r="A467" s="15"/>
      <c r="B467" s="263"/>
      <c r="C467" s="264"/>
      <c r="D467" s="226" t="s">
        <v>158</v>
      </c>
      <c r="E467" s="265" t="s">
        <v>19</v>
      </c>
      <c r="F467" s="266" t="s">
        <v>774</v>
      </c>
      <c r="G467" s="264"/>
      <c r="H467" s="267">
        <v>3.75</v>
      </c>
      <c r="I467" s="268"/>
      <c r="J467" s="264"/>
      <c r="K467" s="264"/>
      <c r="L467" s="269"/>
      <c r="M467" s="270"/>
      <c r="N467" s="271"/>
      <c r="O467" s="271"/>
      <c r="P467" s="271"/>
      <c r="Q467" s="271"/>
      <c r="R467" s="271"/>
      <c r="S467" s="271"/>
      <c r="T467" s="272"/>
      <c r="U467" s="15"/>
      <c r="V467" s="15"/>
      <c r="W467" s="15"/>
      <c r="X467" s="15"/>
      <c r="Y467" s="15"/>
      <c r="Z467" s="15"/>
      <c r="AA467" s="15"/>
      <c r="AB467" s="15"/>
      <c r="AC467" s="15"/>
      <c r="AD467" s="15"/>
      <c r="AE467" s="15"/>
      <c r="AT467" s="273" t="s">
        <v>158</v>
      </c>
      <c r="AU467" s="273" t="s">
        <v>81</v>
      </c>
      <c r="AV467" s="15" t="s">
        <v>152</v>
      </c>
      <c r="AW467" s="15" t="s">
        <v>34</v>
      </c>
      <c r="AX467" s="15" t="s">
        <v>79</v>
      </c>
      <c r="AY467" s="273" t="s">
        <v>144</v>
      </c>
    </row>
    <row r="468" s="2" customFormat="1">
      <c r="A468" s="39"/>
      <c r="B468" s="40"/>
      <c r="C468" s="213" t="s">
        <v>695</v>
      </c>
      <c r="D468" s="213" t="s">
        <v>147</v>
      </c>
      <c r="E468" s="214" t="s">
        <v>825</v>
      </c>
      <c r="F468" s="215" t="s">
        <v>826</v>
      </c>
      <c r="G468" s="216" t="s">
        <v>346</v>
      </c>
      <c r="H468" s="217">
        <v>0.34200000000000003</v>
      </c>
      <c r="I468" s="218"/>
      <c r="J468" s="219">
        <f>ROUND(I468*H468,2)</f>
        <v>0</v>
      </c>
      <c r="K468" s="215" t="s">
        <v>151</v>
      </c>
      <c r="L468" s="45"/>
      <c r="M468" s="220" t="s">
        <v>19</v>
      </c>
      <c r="N468" s="221" t="s">
        <v>42</v>
      </c>
      <c r="O468" s="85"/>
      <c r="P468" s="222">
        <f>O468*H468</f>
        <v>0</v>
      </c>
      <c r="Q468" s="222">
        <v>0</v>
      </c>
      <c r="R468" s="222">
        <f>Q468*H468</f>
        <v>0</v>
      </c>
      <c r="S468" s="222">
        <v>0</v>
      </c>
      <c r="T468" s="223">
        <f>S468*H468</f>
        <v>0</v>
      </c>
      <c r="U468" s="39"/>
      <c r="V468" s="39"/>
      <c r="W468" s="39"/>
      <c r="X468" s="39"/>
      <c r="Y468" s="39"/>
      <c r="Z468" s="39"/>
      <c r="AA468" s="39"/>
      <c r="AB468" s="39"/>
      <c r="AC468" s="39"/>
      <c r="AD468" s="39"/>
      <c r="AE468" s="39"/>
      <c r="AR468" s="224" t="s">
        <v>256</v>
      </c>
      <c r="AT468" s="224" t="s">
        <v>147</v>
      </c>
      <c r="AU468" s="224" t="s">
        <v>81</v>
      </c>
      <c r="AY468" s="18" t="s">
        <v>144</v>
      </c>
      <c r="BE468" s="225">
        <f>IF(N468="základní",J468,0)</f>
        <v>0</v>
      </c>
      <c r="BF468" s="225">
        <f>IF(N468="snížená",J468,0)</f>
        <v>0</v>
      </c>
      <c r="BG468" s="225">
        <f>IF(N468="zákl. přenesená",J468,0)</f>
        <v>0</v>
      </c>
      <c r="BH468" s="225">
        <f>IF(N468="sníž. přenesená",J468,0)</f>
        <v>0</v>
      </c>
      <c r="BI468" s="225">
        <f>IF(N468="nulová",J468,0)</f>
        <v>0</v>
      </c>
      <c r="BJ468" s="18" t="s">
        <v>79</v>
      </c>
      <c r="BK468" s="225">
        <f>ROUND(I468*H468,2)</f>
        <v>0</v>
      </c>
      <c r="BL468" s="18" t="s">
        <v>256</v>
      </c>
      <c r="BM468" s="224" t="s">
        <v>1225</v>
      </c>
    </row>
    <row r="469" s="2" customFormat="1">
      <c r="A469" s="39"/>
      <c r="B469" s="40"/>
      <c r="C469" s="41"/>
      <c r="D469" s="226" t="s">
        <v>154</v>
      </c>
      <c r="E469" s="41"/>
      <c r="F469" s="227" t="s">
        <v>828</v>
      </c>
      <c r="G469" s="41"/>
      <c r="H469" s="41"/>
      <c r="I469" s="228"/>
      <c r="J469" s="41"/>
      <c r="K469" s="41"/>
      <c r="L469" s="45"/>
      <c r="M469" s="229"/>
      <c r="N469" s="230"/>
      <c r="O469" s="85"/>
      <c r="P469" s="85"/>
      <c r="Q469" s="85"/>
      <c r="R469" s="85"/>
      <c r="S469" s="85"/>
      <c r="T469" s="86"/>
      <c r="U469" s="39"/>
      <c r="V469" s="39"/>
      <c r="W469" s="39"/>
      <c r="X469" s="39"/>
      <c r="Y469" s="39"/>
      <c r="Z469" s="39"/>
      <c r="AA469" s="39"/>
      <c r="AB469" s="39"/>
      <c r="AC469" s="39"/>
      <c r="AD469" s="39"/>
      <c r="AE469" s="39"/>
      <c r="AT469" s="18" t="s">
        <v>154</v>
      </c>
      <c r="AU469" s="18" t="s">
        <v>81</v>
      </c>
    </row>
    <row r="470" s="2" customFormat="1">
      <c r="A470" s="39"/>
      <c r="B470" s="40"/>
      <c r="C470" s="41"/>
      <c r="D470" s="226" t="s">
        <v>156</v>
      </c>
      <c r="E470" s="41"/>
      <c r="F470" s="231" t="s">
        <v>829</v>
      </c>
      <c r="G470" s="41"/>
      <c r="H470" s="41"/>
      <c r="I470" s="228"/>
      <c r="J470" s="41"/>
      <c r="K470" s="41"/>
      <c r="L470" s="45"/>
      <c r="M470" s="229"/>
      <c r="N470" s="230"/>
      <c r="O470" s="85"/>
      <c r="P470" s="85"/>
      <c r="Q470" s="85"/>
      <c r="R470" s="85"/>
      <c r="S470" s="85"/>
      <c r="T470" s="86"/>
      <c r="U470" s="39"/>
      <c r="V470" s="39"/>
      <c r="W470" s="39"/>
      <c r="X470" s="39"/>
      <c r="Y470" s="39"/>
      <c r="Z470" s="39"/>
      <c r="AA470" s="39"/>
      <c r="AB470" s="39"/>
      <c r="AC470" s="39"/>
      <c r="AD470" s="39"/>
      <c r="AE470" s="39"/>
      <c r="AT470" s="18" t="s">
        <v>156</v>
      </c>
      <c r="AU470" s="18" t="s">
        <v>81</v>
      </c>
    </row>
    <row r="471" s="12" customFormat="1" ht="22.8" customHeight="1">
      <c r="A471" s="12"/>
      <c r="B471" s="197"/>
      <c r="C471" s="198"/>
      <c r="D471" s="199" t="s">
        <v>70</v>
      </c>
      <c r="E471" s="211" t="s">
        <v>830</v>
      </c>
      <c r="F471" s="211" t="s">
        <v>831</v>
      </c>
      <c r="G471" s="198"/>
      <c r="H471" s="198"/>
      <c r="I471" s="201"/>
      <c r="J471" s="212">
        <f>BK471</f>
        <v>0</v>
      </c>
      <c r="K471" s="198"/>
      <c r="L471" s="203"/>
      <c r="M471" s="204"/>
      <c r="N471" s="205"/>
      <c r="O471" s="205"/>
      <c r="P471" s="206">
        <f>SUM(P472:P509)</f>
        <v>0</v>
      </c>
      <c r="Q471" s="205"/>
      <c r="R471" s="206">
        <f>SUM(R472:R509)</f>
        <v>29.854324649999999</v>
      </c>
      <c r="S471" s="205"/>
      <c r="T471" s="207">
        <f>SUM(T472:T509)</f>
        <v>3.78479616</v>
      </c>
      <c r="U471" s="12"/>
      <c r="V471" s="12"/>
      <c r="W471" s="12"/>
      <c r="X471" s="12"/>
      <c r="Y471" s="12"/>
      <c r="Z471" s="12"/>
      <c r="AA471" s="12"/>
      <c r="AB471" s="12"/>
      <c r="AC471" s="12"/>
      <c r="AD471" s="12"/>
      <c r="AE471" s="12"/>
      <c r="AR471" s="208" t="s">
        <v>81</v>
      </c>
      <c r="AT471" s="209" t="s">
        <v>70</v>
      </c>
      <c r="AU471" s="209" t="s">
        <v>79</v>
      </c>
      <c r="AY471" s="208" t="s">
        <v>144</v>
      </c>
      <c r="BK471" s="210">
        <f>SUM(BK472:BK509)</f>
        <v>0</v>
      </c>
    </row>
    <row r="472" s="2" customFormat="1">
      <c r="A472" s="39"/>
      <c r="B472" s="40"/>
      <c r="C472" s="213" t="s">
        <v>703</v>
      </c>
      <c r="D472" s="213" t="s">
        <v>147</v>
      </c>
      <c r="E472" s="214" t="s">
        <v>833</v>
      </c>
      <c r="F472" s="215" t="s">
        <v>834</v>
      </c>
      <c r="G472" s="216" t="s">
        <v>150</v>
      </c>
      <c r="H472" s="217">
        <v>246.40600000000001</v>
      </c>
      <c r="I472" s="218"/>
      <c r="J472" s="219">
        <f>ROUND(I472*H472,2)</f>
        <v>0</v>
      </c>
      <c r="K472" s="215" t="s">
        <v>151</v>
      </c>
      <c r="L472" s="45"/>
      <c r="M472" s="220" t="s">
        <v>19</v>
      </c>
      <c r="N472" s="221" t="s">
        <v>42</v>
      </c>
      <c r="O472" s="85"/>
      <c r="P472" s="222">
        <f>O472*H472</f>
        <v>0</v>
      </c>
      <c r="Q472" s="222">
        <v>0.11523</v>
      </c>
      <c r="R472" s="222">
        <f>Q472*H472</f>
        <v>28.39336338</v>
      </c>
      <c r="S472" s="222">
        <v>0</v>
      </c>
      <c r="T472" s="223">
        <f>S472*H472</f>
        <v>0</v>
      </c>
      <c r="U472" s="39"/>
      <c r="V472" s="39"/>
      <c r="W472" s="39"/>
      <c r="X472" s="39"/>
      <c r="Y472" s="39"/>
      <c r="Z472" s="39"/>
      <c r="AA472" s="39"/>
      <c r="AB472" s="39"/>
      <c r="AC472" s="39"/>
      <c r="AD472" s="39"/>
      <c r="AE472" s="39"/>
      <c r="AR472" s="224" t="s">
        <v>256</v>
      </c>
      <c r="AT472" s="224" t="s">
        <v>147</v>
      </c>
      <c r="AU472" s="224" t="s">
        <v>81</v>
      </c>
      <c r="AY472" s="18" t="s">
        <v>144</v>
      </c>
      <c r="BE472" s="225">
        <f>IF(N472="základní",J472,0)</f>
        <v>0</v>
      </c>
      <c r="BF472" s="225">
        <f>IF(N472="snížená",J472,0)</f>
        <v>0</v>
      </c>
      <c r="BG472" s="225">
        <f>IF(N472="zákl. přenesená",J472,0)</f>
        <v>0</v>
      </c>
      <c r="BH472" s="225">
        <f>IF(N472="sníž. přenesená",J472,0)</f>
        <v>0</v>
      </c>
      <c r="BI472" s="225">
        <f>IF(N472="nulová",J472,0)</f>
        <v>0</v>
      </c>
      <c r="BJ472" s="18" t="s">
        <v>79</v>
      </c>
      <c r="BK472" s="225">
        <f>ROUND(I472*H472,2)</f>
        <v>0</v>
      </c>
      <c r="BL472" s="18" t="s">
        <v>256</v>
      </c>
      <c r="BM472" s="224" t="s">
        <v>1226</v>
      </c>
    </row>
    <row r="473" s="2" customFormat="1">
      <c r="A473" s="39"/>
      <c r="B473" s="40"/>
      <c r="C473" s="41"/>
      <c r="D473" s="226" t="s">
        <v>154</v>
      </c>
      <c r="E473" s="41"/>
      <c r="F473" s="227" t="s">
        <v>836</v>
      </c>
      <c r="G473" s="41"/>
      <c r="H473" s="41"/>
      <c r="I473" s="228"/>
      <c r="J473" s="41"/>
      <c r="K473" s="41"/>
      <c r="L473" s="45"/>
      <c r="M473" s="229"/>
      <c r="N473" s="230"/>
      <c r="O473" s="85"/>
      <c r="P473" s="85"/>
      <c r="Q473" s="85"/>
      <c r="R473" s="85"/>
      <c r="S473" s="85"/>
      <c r="T473" s="86"/>
      <c r="U473" s="39"/>
      <c r="V473" s="39"/>
      <c r="W473" s="39"/>
      <c r="X473" s="39"/>
      <c r="Y473" s="39"/>
      <c r="Z473" s="39"/>
      <c r="AA473" s="39"/>
      <c r="AB473" s="39"/>
      <c r="AC473" s="39"/>
      <c r="AD473" s="39"/>
      <c r="AE473" s="39"/>
      <c r="AT473" s="18" t="s">
        <v>154</v>
      </c>
      <c r="AU473" s="18" t="s">
        <v>81</v>
      </c>
    </row>
    <row r="474" s="2" customFormat="1">
      <c r="A474" s="39"/>
      <c r="B474" s="40"/>
      <c r="C474" s="41"/>
      <c r="D474" s="226" t="s">
        <v>156</v>
      </c>
      <c r="E474" s="41"/>
      <c r="F474" s="231" t="s">
        <v>837</v>
      </c>
      <c r="G474" s="41"/>
      <c r="H474" s="41"/>
      <c r="I474" s="228"/>
      <c r="J474" s="41"/>
      <c r="K474" s="41"/>
      <c r="L474" s="45"/>
      <c r="M474" s="229"/>
      <c r="N474" s="230"/>
      <c r="O474" s="85"/>
      <c r="P474" s="85"/>
      <c r="Q474" s="85"/>
      <c r="R474" s="85"/>
      <c r="S474" s="85"/>
      <c r="T474" s="86"/>
      <c r="U474" s="39"/>
      <c r="V474" s="39"/>
      <c r="W474" s="39"/>
      <c r="X474" s="39"/>
      <c r="Y474" s="39"/>
      <c r="Z474" s="39"/>
      <c r="AA474" s="39"/>
      <c r="AB474" s="39"/>
      <c r="AC474" s="39"/>
      <c r="AD474" s="39"/>
      <c r="AE474" s="39"/>
      <c r="AT474" s="18" t="s">
        <v>156</v>
      </c>
      <c r="AU474" s="18" t="s">
        <v>81</v>
      </c>
    </row>
    <row r="475" s="14" customFormat="1">
      <c r="A475" s="14"/>
      <c r="B475" s="253"/>
      <c r="C475" s="254"/>
      <c r="D475" s="226" t="s">
        <v>158</v>
      </c>
      <c r="E475" s="255" t="s">
        <v>19</v>
      </c>
      <c r="F475" s="256" t="s">
        <v>1031</v>
      </c>
      <c r="G475" s="254"/>
      <c r="H475" s="255" t="s">
        <v>19</v>
      </c>
      <c r="I475" s="257"/>
      <c r="J475" s="254"/>
      <c r="K475" s="254"/>
      <c r="L475" s="258"/>
      <c r="M475" s="259"/>
      <c r="N475" s="260"/>
      <c r="O475" s="260"/>
      <c r="P475" s="260"/>
      <c r="Q475" s="260"/>
      <c r="R475" s="260"/>
      <c r="S475" s="260"/>
      <c r="T475" s="261"/>
      <c r="U475" s="14"/>
      <c r="V475" s="14"/>
      <c r="W475" s="14"/>
      <c r="X475" s="14"/>
      <c r="Y475" s="14"/>
      <c r="Z475" s="14"/>
      <c r="AA475" s="14"/>
      <c r="AB475" s="14"/>
      <c r="AC475" s="14"/>
      <c r="AD475" s="14"/>
      <c r="AE475" s="14"/>
      <c r="AT475" s="262" t="s">
        <v>158</v>
      </c>
      <c r="AU475" s="262" t="s">
        <v>81</v>
      </c>
      <c r="AV475" s="14" t="s">
        <v>79</v>
      </c>
      <c r="AW475" s="14" t="s">
        <v>34</v>
      </c>
      <c r="AX475" s="14" t="s">
        <v>71</v>
      </c>
      <c r="AY475" s="262" t="s">
        <v>144</v>
      </c>
    </row>
    <row r="476" s="13" customFormat="1">
      <c r="A476" s="13"/>
      <c r="B476" s="232"/>
      <c r="C476" s="233"/>
      <c r="D476" s="226" t="s">
        <v>158</v>
      </c>
      <c r="E476" s="234" t="s">
        <v>19</v>
      </c>
      <c r="F476" s="235" t="s">
        <v>1032</v>
      </c>
      <c r="G476" s="233"/>
      <c r="H476" s="236">
        <v>109.944575471698</v>
      </c>
      <c r="I476" s="237"/>
      <c r="J476" s="233"/>
      <c r="K476" s="233"/>
      <c r="L476" s="238"/>
      <c r="M476" s="239"/>
      <c r="N476" s="240"/>
      <c r="O476" s="240"/>
      <c r="P476" s="240"/>
      <c r="Q476" s="240"/>
      <c r="R476" s="240"/>
      <c r="S476" s="240"/>
      <c r="T476" s="241"/>
      <c r="U476" s="13"/>
      <c r="V476" s="13"/>
      <c r="W476" s="13"/>
      <c r="X476" s="13"/>
      <c r="Y476" s="13"/>
      <c r="Z476" s="13"/>
      <c r="AA476" s="13"/>
      <c r="AB476" s="13"/>
      <c r="AC476" s="13"/>
      <c r="AD476" s="13"/>
      <c r="AE476" s="13"/>
      <c r="AT476" s="242" t="s">
        <v>158</v>
      </c>
      <c r="AU476" s="242" t="s">
        <v>81</v>
      </c>
      <c r="AV476" s="13" t="s">
        <v>81</v>
      </c>
      <c r="AW476" s="13" t="s">
        <v>34</v>
      </c>
      <c r="AX476" s="13" t="s">
        <v>71</v>
      </c>
      <c r="AY476" s="242" t="s">
        <v>144</v>
      </c>
    </row>
    <row r="477" s="13" customFormat="1">
      <c r="A477" s="13"/>
      <c r="B477" s="232"/>
      <c r="C477" s="233"/>
      <c r="D477" s="226" t="s">
        <v>158</v>
      </c>
      <c r="E477" s="234" t="s">
        <v>19</v>
      </c>
      <c r="F477" s="235" t="s">
        <v>1033</v>
      </c>
      <c r="G477" s="233"/>
      <c r="H477" s="236">
        <v>27.2705601907032</v>
      </c>
      <c r="I477" s="237"/>
      <c r="J477" s="233"/>
      <c r="K477" s="233"/>
      <c r="L477" s="238"/>
      <c r="M477" s="239"/>
      <c r="N477" s="240"/>
      <c r="O477" s="240"/>
      <c r="P477" s="240"/>
      <c r="Q477" s="240"/>
      <c r="R477" s="240"/>
      <c r="S477" s="240"/>
      <c r="T477" s="241"/>
      <c r="U477" s="13"/>
      <c r="V477" s="13"/>
      <c r="W477" s="13"/>
      <c r="X477" s="13"/>
      <c r="Y477" s="13"/>
      <c r="Z477" s="13"/>
      <c r="AA477" s="13"/>
      <c r="AB477" s="13"/>
      <c r="AC477" s="13"/>
      <c r="AD477" s="13"/>
      <c r="AE477" s="13"/>
      <c r="AT477" s="242" t="s">
        <v>158</v>
      </c>
      <c r="AU477" s="242" t="s">
        <v>81</v>
      </c>
      <c r="AV477" s="13" t="s">
        <v>81</v>
      </c>
      <c r="AW477" s="13" t="s">
        <v>34</v>
      </c>
      <c r="AX477" s="13" t="s">
        <v>71</v>
      </c>
      <c r="AY477" s="242" t="s">
        <v>144</v>
      </c>
    </row>
    <row r="478" s="13" customFormat="1">
      <c r="A478" s="13"/>
      <c r="B478" s="232"/>
      <c r="C478" s="233"/>
      <c r="D478" s="226" t="s">
        <v>158</v>
      </c>
      <c r="E478" s="234" t="s">
        <v>19</v>
      </c>
      <c r="F478" s="235" t="s">
        <v>1034</v>
      </c>
      <c r="G478" s="233"/>
      <c r="H478" s="236">
        <v>27.449142857142899</v>
      </c>
      <c r="I478" s="237"/>
      <c r="J478" s="233"/>
      <c r="K478" s="233"/>
      <c r="L478" s="238"/>
      <c r="M478" s="239"/>
      <c r="N478" s="240"/>
      <c r="O478" s="240"/>
      <c r="P478" s="240"/>
      <c r="Q478" s="240"/>
      <c r="R478" s="240"/>
      <c r="S478" s="240"/>
      <c r="T478" s="241"/>
      <c r="U478" s="13"/>
      <c r="V478" s="13"/>
      <c r="W478" s="13"/>
      <c r="X478" s="13"/>
      <c r="Y478" s="13"/>
      <c r="Z478" s="13"/>
      <c r="AA478" s="13"/>
      <c r="AB478" s="13"/>
      <c r="AC478" s="13"/>
      <c r="AD478" s="13"/>
      <c r="AE478" s="13"/>
      <c r="AT478" s="242" t="s">
        <v>158</v>
      </c>
      <c r="AU478" s="242" t="s">
        <v>81</v>
      </c>
      <c r="AV478" s="13" t="s">
        <v>81</v>
      </c>
      <c r="AW478" s="13" t="s">
        <v>34</v>
      </c>
      <c r="AX478" s="13" t="s">
        <v>71</v>
      </c>
      <c r="AY478" s="242" t="s">
        <v>144</v>
      </c>
    </row>
    <row r="479" s="13" customFormat="1">
      <c r="A479" s="13"/>
      <c r="B479" s="232"/>
      <c r="C479" s="233"/>
      <c r="D479" s="226" t="s">
        <v>158</v>
      </c>
      <c r="E479" s="234" t="s">
        <v>19</v>
      </c>
      <c r="F479" s="235" t="s">
        <v>1035</v>
      </c>
      <c r="G479" s="233"/>
      <c r="H479" s="236">
        <v>5.3797195253505903</v>
      </c>
      <c r="I479" s="237"/>
      <c r="J479" s="233"/>
      <c r="K479" s="233"/>
      <c r="L479" s="238"/>
      <c r="M479" s="239"/>
      <c r="N479" s="240"/>
      <c r="O479" s="240"/>
      <c r="P479" s="240"/>
      <c r="Q479" s="240"/>
      <c r="R479" s="240"/>
      <c r="S479" s="240"/>
      <c r="T479" s="241"/>
      <c r="U479" s="13"/>
      <c r="V479" s="13"/>
      <c r="W479" s="13"/>
      <c r="X479" s="13"/>
      <c r="Y479" s="13"/>
      <c r="Z479" s="13"/>
      <c r="AA479" s="13"/>
      <c r="AB479" s="13"/>
      <c r="AC479" s="13"/>
      <c r="AD479" s="13"/>
      <c r="AE479" s="13"/>
      <c r="AT479" s="242" t="s">
        <v>158</v>
      </c>
      <c r="AU479" s="242" t="s">
        <v>81</v>
      </c>
      <c r="AV479" s="13" t="s">
        <v>81</v>
      </c>
      <c r="AW479" s="13" t="s">
        <v>34</v>
      </c>
      <c r="AX479" s="13" t="s">
        <v>71</v>
      </c>
      <c r="AY479" s="242" t="s">
        <v>144</v>
      </c>
    </row>
    <row r="480" s="13" customFormat="1">
      <c r="A480" s="13"/>
      <c r="B480" s="232"/>
      <c r="C480" s="233"/>
      <c r="D480" s="226" t="s">
        <v>158</v>
      </c>
      <c r="E480" s="234" t="s">
        <v>19</v>
      </c>
      <c r="F480" s="235" t="s">
        <v>1036</v>
      </c>
      <c r="G480" s="233"/>
      <c r="H480" s="236">
        <v>3.5972006220839798</v>
      </c>
      <c r="I480" s="237"/>
      <c r="J480" s="233"/>
      <c r="K480" s="233"/>
      <c r="L480" s="238"/>
      <c r="M480" s="239"/>
      <c r="N480" s="240"/>
      <c r="O480" s="240"/>
      <c r="P480" s="240"/>
      <c r="Q480" s="240"/>
      <c r="R480" s="240"/>
      <c r="S480" s="240"/>
      <c r="T480" s="241"/>
      <c r="U480" s="13"/>
      <c r="V480" s="13"/>
      <c r="W480" s="13"/>
      <c r="X480" s="13"/>
      <c r="Y480" s="13"/>
      <c r="Z480" s="13"/>
      <c r="AA480" s="13"/>
      <c r="AB480" s="13"/>
      <c r="AC480" s="13"/>
      <c r="AD480" s="13"/>
      <c r="AE480" s="13"/>
      <c r="AT480" s="242" t="s">
        <v>158</v>
      </c>
      <c r="AU480" s="242" t="s">
        <v>81</v>
      </c>
      <c r="AV480" s="13" t="s">
        <v>81</v>
      </c>
      <c r="AW480" s="13" t="s">
        <v>34</v>
      </c>
      <c r="AX480" s="13" t="s">
        <v>71</v>
      </c>
      <c r="AY480" s="242" t="s">
        <v>144</v>
      </c>
    </row>
    <row r="481" s="13" customFormat="1">
      <c r="A481" s="13"/>
      <c r="B481" s="232"/>
      <c r="C481" s="233"/>
      <c r="D481" s="226" t="s">
        <v>158</v>
      </c>
      <c r="E481" s="234" t="s">
        <v>19</v>
      </c>
      <c r="F481" s="235" t="s">
        <v>1037</v>
      </c>
      <c r="G481" s="233"/>
      <c r="H481" s="236">
        <v>13.9462857142857</v>
      </c>
      <c r="I481" s="237"/>
      <c r="J481" s="233"/>
      <c r="K481" s="233"/>
      <c r="L481" s="238"/>
      <c r="M481" s="239"/>
      <c r="N481" s="240"/>
      <c r="O481" s="240"/>
      <c r="P481" s="240"/>
      <c r="Q481" s="240"/>
      <c r="R481" s="240"/>
      <c r="S481" s="240"/>
      <c r="T481" s="241"/>
      <c r="U481" s="13"/>
      <c r="V481" s="13"/>
      <c r="W481" s="13"/>
      <c r="X481" s="13"/>
      <c r="Y481" s="13"/>
      <c r="Z481" s="13"/>
      <c r="AA481" s="13"/>
      <c r="AB481" s="13"/>
      <c r="AC481" s="13"/>
      <c r="AD481" s="13"/>
      <c r="AE481" s="13"/>
      <c r="AT481" s="242" t="s">
        <v>158</v>
      </c>
      <c r="AU481" s="242" t="s">
        <v>81</v>
      </c>
      <c r="AV481" s="13" t="s">
        <v>81</v>
      </c>
      <c r="AW481" s="13" t="s">
        <v>34</v>
      </c>
      <c r="AX481" s="13" t="s">
        <v>71</v>
      </c>
      <c r="AY481" s="242" t="s">
        <v>144</v>
      </c>
    </row>
    <row r="482" s="13" customFormat="1">
      <c r="A482" s="13"/>
      <c r="B482" s="232"/>
      <c r="C482" s="233"/>
      <c r="D482" s="226" t="s">
        <v>158</v>
      </c>
      <c r="E482" s="234" t="s">
        <v>19</v>
      </c>
      <c r="F482" s="235" t="s">
        <v>1038</v>
      </c>
      <c r="G482" s="233"/>
      <c r="H482" s="236">
        <v>7.2536656891495603</v>
      </c>
      <c r="I482" s="237"/>
      <c r="J482" s="233"/>
      <c r="K482" s="233"/>
      <c r="L482" s="238"/>
      <c r="M482" s="239"/>
      <c r="N482" s="240"/>
      <c r="O482" s="240"/>
      <c r="P482" s="240"/>
      <c r="Q482" s="240"/>
      <c r="R482" s="240"/>
      <c r="S482" s="240"/>
      <c r="T482" s="241"/>
      <c r="U482" s="13"/>
      <c r="V482" s="13"/>
      <c r="W482" s="13"/>
      <c r="X482" s="13"/>
      <c r="Y482" s="13"/>
      <c r="Z482" s="13"/>
      <c r="AA482" s="13"/>
      <c r="AB482" s="13"/>
      <c r="AC482" s="13"/>
      <c r="AD482" s="13"/>
      <c r="AE482" s="13"/>
      <c r="AT482" s="242" t="s">
        <v>158</v>
      </c>
      <c r="AU482" s="242" t="s">
        <v>81</v>
      </c>
      <c r="AV482" s="13" t="s">
        <v>81</v>
      </c>
      <c r="AW482" s="13" t="s">
        <v>34</v>
      </c>
      <c r="AX482" s="13" t="s">
        <v>71</v>
      </c>
      <c r="AY482" s="242" t="s">
        <v>144</v>
      </c>
    </row>
    <row r="483" s="13" customFormat="1">
      <c r="A483" s="13"/>
      <c r="B483" s="232"/>
      <c r="C483" s="233"/>
      <c r="D483" s="226" t="s">
        <v>158</v>
      </c>
      <c r="E483" s="234" t="s">
        <v>19</v>
      </c>
      <c r="F483" s="235" t="s">
        <v>1039</v>
      </c>
      <c r="G483" s="233"/>
      <c r="H483" s="236">
        <v>21.911340206185599</v>
      </c>
      <c r="I483" s="237"/>
      <c r="J483" s="233"/>
      <c r="K483" s="233"/>
      <c r="L483" s="238"/>
      <c r="M483" s="239"/>
      <c r="N483" s="240"/>
      <c r="O483" s="240"/>
      <c r="P483" s="240"/>
      <c r="Q483" s="240"/>
      <c r="R483" s="240"/>
      <c r="S483" s="240"/>
      <c r="T483" s="241"/>
      <c r="U483" s="13"/>
      <c r="V483" s="13"/>
      <c r="W483" s="13"/>
      <c r="X483" s="13"/>
      <c r="Y483" s="13"/>
      <c r="Z483" s="13"/>
      <c r="AA483" s="13"/>
      <c r="AB483" s="13"/>
      <c r="AC483" s="13"/>
      <c r="AD483" s="13"/>
      <c r="AE483" s="13"/>
      <c r="AT483" s="242" t="s">
        <v>158</v>
      </c>
      <c r="AU483" s="242" t="s">
        <v>81</v>
      </c>
      <c r="AV483" s="13" t="s">
        <v>81</v>
      </c>
      <c r="AW483" s="13" t="s">
        <v>34</v>
      </c>
      <c r="AX483" s="13" t="s">
        <v>71</v>
      </c>
      <c r="AY483" s="242" t="s">
        <v>144</v>
      </c>
    </row>
    <row r="484" s="13" customFormat="1">
      <c r="A484" s="13"/>
      <c r="B484" s="232"/>
      <c r="C484" s="233"/>
      <c r="D484" s="226" t="s">
        <v>158</v>
      </c>
      <c r="E484" s="234" t="s">
        <v>19</v>
      </c>
      <c r="F484" s="235" t="s">
        <v>1040</v>
      </c>
      <c r="G484" s="233"/>
      <c r="H484" s="236">
        <v>29.653209109730799</v>
      </c>
      <c r="I484" s="237"/>
      <c r="J484" s="233"/>
      <c r="K484" s="233"/>
      <c r="L484" s="238"/>
      <c r="M484" s="239"/>
      <c r="N484" s="240"/>
      <c r="O484" s="240"/>
      <c r="P484" s="240"/>
      <c r="Q484" s="240"/>
      <c r="R484" s="240"/>
      <c r="S484" s="240"/>
      <c r="T484" s="241"/>
      <c r="U484" s="13"/>
      <c r="V484" s="13"/>
      <c r="W484" s="13"/>
      <c r="X484" s="13"/>
      <c r="Y484" s="13"/>
      <c r="Z484" s="13"/>
      <c r="AA484" s="13"/>
      <c r="AB484" s="13"/>
      <c r="AC484" s="13"/>
      <c r="AD484" s="13"/>
      <c r="AE484" s="13"/>
      <c r="AT484" s="242" t="s">
        <v>158</v>
      </c>
      <c r="AU484" s="242" t="s">
        <v>81</v>
      </c>
      <c r="AV484" s="13" t="s">
        <v>81</v>
      </c>
      <c r="AW484" s="13" t="s">
        <v>34</v>
      </c>
      <c r="AX484" s="13" t="s">
        <v>71</v>
      </c>
      <c r="AY484" s="242" t="s">
        <v>144</v>
      </c>
    </row>
    <row r="485" s="15" customFormat="1">
      <c r="A485" s="15"/>
      <c r="B485" s="263"/>
      <c r="C485" s="264"/>
      <c r="D485" s="226" t="s">
        <v>158</v>
      </c>
      <c r="E485" s="265" t="s">
        <v>19</v>
      </c>
      <c r="F485" s="266" t="s">
        <v>774</v>
      </c>
      <c r="G485" s="264"/>
      <c r="H485" s="267">
        <v>246.40569938633001</v>
      </c>
      <c r="I485" s="268"/>
      <c r="J485" s="264"/>
      <c r="K485" s="264"/>
      <c r="L485" s="269"/>
      <c r="M485" s="270"/>
      <c r="N485" s="271"/>
      <c r="O485" s="271"/>
      <c r="P485" s="271"/>
      <c r="Q485" s="271"/>
      <c r="R485" s="271"/>
      <c r="S485" s="271"/>
      <c r="T485" s="272"/>
      <c r="U485" s="15"/>
      <c r="V485" s="15"/>
      <c r="W485" s="15"/>
      <c r="X485" s="15"/>
      <c r="Y485" s="15"/>
      <c r="Z485" s="15"/>
      <c r="AA485" s="15"/>
      <c r="AB485" s="15"/>
      <c r="AC485" s="15"/>
      <c r="AD485" s="15"/>
      <c r="AE485" s="15"/>
      <c r="AT485" s="273" t="s">
        <v>158</v>
      </c>
      <c r="AU485" s="273" t="s">
        <v>81</v>
      </c>
      <c r="AV485" s="15" t="s">
        <v>152</v>
      </c>
      <c r="AW485" s="15" t="s">
        <v>34</v>
      </c>
      <c r="AX485" s="15" t="s">
        <v>79</v>
      </c>
      <c r="AY485" s="273" t="s">
        <v>144</v>
      </c>
    </row>
    <row r="486" s="2" customFormat="1">
      <c r="A486" s="39"/>
      <c r="B486" s="40"/>
      <c r="C486" s="213" t="s">
        <v>710</v>
      </c>
      <c r="D486" s="213" t="s">
        <v>147</v>
      </c>
      <c r="E486" s="214" t="s">
        <v>1227</v>
      </c>
      <c r="F486" s="215" t="s">
        <v>1228</v>
      </c>
      <c r="G486" s="216" t="s">
        <v>305</v>
      </c>
      <c r="H486" s="217">
        <v>46.908999999999999</v>
      </c>
      <c r="I486" s="218"/>
      <c r="J486" s="219">
        <f>ROUND(I486*H486,2)</f>
        <v>0</v>
      </c>
      <c r="K486" s="215" t="s">
        <v>151</v>
      </c>
      <c r="L486" s="45"/>
      <c r="M486" s="220" t="s">
        <v>19</v>
      </c>
      <c r="N486" s="221" t="s">
        <v>42</v>
      </c>
      <c r="O486" s="85"/>
      <c r="P486" s="222">
        <f>O486*H486</f>
        <v>0</v>
      </c>
      <c r="Q486" s="222">
        <v>0.027029999999999998</v>
      </c>
      <c r="R486" s="222">
        <f>Q486*H486</f>
        <v>1.2679502699999998</v>
      </c>
      <c r="S486" s="222">
        <v>0</v>
      </c>
      <c r="T486" s="223">
        <f>S486*H486</f>
        <v>0</v>
      </c>
      <c r="U486" s="39"/>
      <c r="V486" s="39"/>
      <c r="W486" s="39"/>
      <c r="X486" s="39"/>
      <c r="Y486" s="39"/>
      <c r="Z486" s="39"/>
      <c r="AA486" s="39"/>
      <c r="AB486" s="39"/>
      <c r="AC486" s="39"/>
      <c r="AD486" s="39"/>
      <c r="AE486" s="39"/>
      <c r="AR486" s="224" t="s">
        <v>256</v>
      </c>
      <c r="AT486" s="224" t="s">
        <v>147</v>
      </c>
      <c r="AU486" s="224" t="s">
        <v>81</v>
      </c>
      <c r="AY486" s="18" t="s">
        <v>144</v>
      </c>
      <c r="BE486" s="225">
        <f>IF(N486="základní",J486,0)</f>
        <v>0</v>
      </c>
      <c r="BF486" s="225">
        <f>IF(N486="snížená",J486,0)</f>
        <v>0</v>
      </c>
      <c r="BG486" s="225">
        <f>IF(N486="zákl. přenesená",J486,0)</f>
        <v>0</v>
      </c>
      <c r="BH486" s="225">
        <f>IF(N486="sníž. přenesená",J486,0)</f>
        <v>0</v>
      </c>
      <c r="BI486" s="225">
        <f>IF(N486="nulová",J486,0)</f>
        <v>0</v>
      </c>
      <c r="BJ486" s="18" t="s">
        <v>79</v>
      </c>
      <c r="BK486" s="225">
        <f>ROUND(I486*H486,2)</f>
        <v>0</v>
      </c>
      <c r="BL486" s="18" t="s">
        <v>256</v>
      </c>
      <c r="BM486" s="224" t="s">
        <v>1229</v>
      </c>
    </row>
    <row r="487" s="2" customFormat="1">
      <c r="A487" s="39"/>
      <c r="B487" s="40"/>
      <c r="C487" s="41"/>
      <c r="D487" s="226" t="s">
        <v>154</v>
      </c>
      <c r="E487" s="41"/>
      <c r="F487" s="227" t="s">
        <v>1230</v>
      </c>
      <c r="G487" s="41"/>
      <c r="H487" s="41"/>
      <c r="I487" s="228"/>
      <c r="J487" s="41"/>
      <c r="K487" s="41"/>
      <c r="L487" s="45"/>
      <c r="M487" s="229"/>
      <c r="N487" s="230"/>
      <c r="O487" s="85"/>
      <c r="P487" s="85"/>
      <c r="Q487" s="85"/>
      <c r="R487" s="85"/>
      <c r="S487" s="85"/>
      <c r="T487" s="86"/>
      <c r="U487" s="39"/>
      <c r="V487" s="39"/>
      <c r="W487" s="39"/>
      <c r="X487" s="39"/>
      <c r="Y487" s="39"/>
      <c r="Z487" s="39"/>
      <c r="AA487" s="39"/>
      <c r="AB487" s="39"/>
      <c r="AC487" s="39"/>
      <c r="AD487" s="39"/>
      <c r="AE487" s="39"/>
      <c r="AT487" s="18" t="s">
        <v>154</v>
      </c>
      <c r="AU487" s="18" t="s">
        <v>81</v>
      </c>
    </row>
    <row r="488" s="2" customFormat="1">
      <c r="A488" s="39"/>
      <c r="B488" s="40"/>
      <c r="C488" s="41"/>
      <c r="D488" s="226" t="s">
        <v>156</v>
      </c>
      <c r="E488" s="41"/>
      <c r="F488" s="231" t="s">
        <v>837</v>
      </c>
      <c r="G488" s="41"/>
      <c r="H488" s="41"/>
      <c r="I488" s="228"/>
      <c r="J488" s="41"/>
      <c r="K488" s="41"/>
      <c r="L488" s="45"/>
      <c r="M488" s="229"/>
      <c r="N488" s="230"/>
      <c r="O488" s="85"/>
      <c r="P488" s="85"/>
      <c r="Q488" s="85"/>
      <c r="R488" s="85"/>
      <c r="S488" s="85"/>
      <c r="T488" s="86"/>
      <c r="U488" s="39"/>
      <c r="V488" s="39"/>
      <c r="W488" s="39"/>
      <c r="X488" s="39"/>
      <c r="Y488" s="39"/>
      <c r="Z488" s="39"/>
      <c r="AA488" s="39"/>
      <c r="AB488" s="39"/>
      <c r="AC488" s="39"/>
      <c r="AD488" s="39"/>
      <c r="AE488" s="39"/>
      <c r="AT488" s="18" t="s">
        <v>156</v>
      </c>
      <c r="AU488" s="18" t="s">
        <v>81</v>
      </c>
    </row>
    <row r="489" s="13" customFormat="1">
      <c r="A489" s="13"/>
      <c r="B489" s="232"/>
      <c r="C489" s="233"/>
      <c r="D489" s="226" t="s">
        <v>158</v>
      </c>
      <c r="E489" s="234" t="s">
        <v>19</v>
      </c>
      <c r="F489" s="235" t="s">
        <v>1231</v>
      </c>
      <c r="G489" s="233"/>
      <c r="H489" s="236">
        <v>46.908889637505801</v>
      </c>
      <c r="I489" s="237"/>
      <c r="J489" s="233"/>
      <c r="K489" s="233"/>
      <c r="L489" s="238"/>
      <c r="M489" s="239"/>
      <c r="N489" s="240"/>
      <c r="O489" s="240"/>
      <c r="P489" s="240"/>
      <c r="Q489" s="240"/>
      <c r="R489" s="240"/>
      <c r="S489" s="240"/>
      <c r="T489" s="241"/>
      <c r="U489" s="13"/>
      <c r="V489" s="13"/>
      <c r="W489" s="13"/>
      <c r="X489" s="13"/>
      <c r="Y489" s="13"/>
      <c r="Z489" s="13"/>
      <c r="AA489" s="13"/>
      <c r="AB489" s="13"/>
      <c r="AC489" s="13"/>
      <c r="AD489" s="13"/>
      <c r="AE489" s="13"/>
      <c r="AT489" s="242" t="s">
        <v>158</v>
      </c>
      <c r="AU489" s="242" t="s">
        <v>81</v>
      </c>
      <c r="AV489" s="13" t="s">
        <v>81</v>
      </c>
      <c r="AW489" s="13" t="s">
        <v>34</v>
      </c>
      <c r="AX489" s="13" t="s">
        <v>71</v>
      </c>
      <c r="AY489" s="242" t="s">
        <v>144</v>
      </c>
    </row>
    <row r="490" s="2" customFormat="1">
      <c r="A490" s="39"/>
      <c r="B490" s="40"/>
      <c r="C490" s="213" t="s">
        <v>716</v>
      </c>
      <c r="D490" s="213" t="s">
        <v>147</v>
      </c>
      <c r="E490" s="214" t="s">
        <v>1232</v>
      </c>
      <c r="F490" s="215" t="s">
        <v>1233</v>
      </c>
      <c r="G490" s="216" t="s">
        <v>305</v>
      </c>
      <c r="H490" s="217">
        <v>10.1</v>
      </c>
      <c r="I490" s="218"/>
      <c r="J490" s="219">
        <f>ROUND(I490*H490,2)</f>
        <v>0</v>
      </c>
      <c r="K490" s="215" t="s">
        <v>151</v>
      </c>
      <c r="L490" s="45"/>
      <c r="M490" s="220" t="s">
        <v>19</v>
      </c>
      <c r="N490" s="221" t="s">
        <v>42</v>
      </c>
      <c r="O490" s="85"/>
      <c r="P490" s="222">
        <f>O490*H490</f>
        <v>0</v>
      </c>
      <c r="Q490" s="222">
        <v>0.019109999999999999</v>
      </c>
      <c r="R490" s="222">
        <f>Q490*H490</f>
        <v>0.19301099999999999</v>
      </c>
      <c r="S490" s="222">
        <v>0</v>
      </c>
      <c r="T490" s="223">
        <f>S490*H490</f>
        <v>0</v>
      </c>
      <c r="U490" s="39"/>
      <c r="V490" s="39"/>
      <c r="W490" s="39"/>
      <c r="X490" s="39"/>
      <c r="Y490" s="39"/>
      <c r="Z490" s="39"/>
      <c r="AA490" s="39"/>
      <c r="AB490" s="39"/>
      <c r="AC490" s="39"/>
      <c r="AD490" s="39"/>
      <c r="AE490" s="39"/>
      <c r="AR490" s="224" t="s">
        <v>256</v>
      </c>
      <c r="AT490" s="224" t="s">
        <v>147</v>
      </c>
      <c r="AU490" s="224" t="s">
        <v>81</v>
      </c>
      <c r="AY490" s="18" t="s">
        <v>144</v>
      </c>
      <c r="BE490" s="225">
        <f>IF(N490="základní",J490,0)</f>
        <v>0</v>
      </c>
      <c r="BF490" s="225">
        <f>IF(N490="snížená",J490,0)</f>
        <v>0</v>
      </c>
      <c r="BG490" s="225">
        <f>IF(N490="zákl. přenesená",J490,0)</f>
        <v>0</v>
      </c>
      <c r="BH490" s="225">
        <f>IF(N490="sníž. přenesená",J490,0)</f>
        <v>0</v>
      </c>
      <c r="BI490" s="225">
        <f>IF(N490="nulová",J490,0)</f>
        <v>0</v>
      </c>
      <c r="BJ490" s="18" t="s">
        <v>79</v>
      </c>
      <c r="BK490" s="225">
        <f>ROUND(I490*H490,2)</f>
        <v>0</v>
      </c>
      <c r="BL490" s="18" t="s">
        <v>256</v>
      </c>
      <c r="BM490" s="224" t="s">
        <v>1234</v>
      </c>
    </row>
    <row r="491" s="2" customFormat="1">
      <c r="A491" s="39"/>
      <c r="B491" s="40"/>
      <c r="C491" s="41"/>
      <c r="D491" s="226" t="s">
        <v>154</v>
      </c>
      <c r="E491" s="41"/>
      <c r="F491" s="227" t="s">
        <v>1235</v>
      </c>
      <c r="G491" s="41"/>
      <c r="H491" s="41"/>
      <c r="I491" s="228"/>
      <c r="J491" s="41"/>
      <c r="K491" s="41"/>
      <c r="L491" s="45"/>
      <c r="M491" s="229"/>
      <c r="N491" s="230"/>
      <c r="O491" s="85"/>
      <c r="P491" s="85"/>
      <c r="Q491" s="85"/>
      <c r="R491" s="85"/>
      <c r="S491" s="85"/>
      <c r="T491" s="86"/>
      <c r="U491" s="39"/>
      <c r="V491" s="39"/>
      <c r="W491" s="39"/>
      <c r="X491" s="39"/>
      <c r="Y491" s="39"/>
      <c r="Z491" s="39"/>
      <c r="AA491" s="39"/>
      <c r="AB491" s="39"/>
      <c r="AC491" s="39"/>
      <c r="AD491" s="39"/>
      <c r="AE491" s="39"/>
      <c r="AT491" s="18" t="s">
        <v>154</v>
      </c>
      <c r="AU491" s="18" t="s">
        <v>81</v>
      </c>
    </row>
    <row r="492" s="2" customFormat="1">
      <c r="A492" s="39"/>
      <c r="B492" s="40"/>
      <c r="C492" s="41"/>
      <c r="D492" s="226" t="s">
        <v>156</v>
      </c>
      <c r="E492" s="41"/>
      <c r="F492" s="231" t="s">
        <v>837</v>
      </c>
      <c r="G492" s="41"/>
      <c r="H492" s="41"/>
      <c r="I492" s="228"/>
      <c r="J492" s="41"/>
      <c r="K492" s="41"/>
      <c r="L492" s="45"/>
      <c r="M492" s="229"/>
      <c r="N492" s="230"/>
      <c r="O492" s="85"/>
      <c r="P492" s="85"/>
      <c r="Q492" s="85"/>
      <c r="R492" s="85"/>
      <c r="S492" s="85"/>
      <c r="T492" s="86"/>
      <c r="U492" s="39"/>
      <c r="V492" s="39"/>
      <c r="W492" s="39"/>
      <c r="X492" s="39"/>
      <c r="Y492" s="39"/>
      <c r="Z492" s="39"/>
      <c r="AA492" s="39"/>
      <c r="AB492" s="39"/>
      <c r="AC492" s="39"/>
      <c r="AD492" s="39"/>
      <c r="AE492" s="39"/>
      <c r="AT492" s="18" t="s">
        <v>156</v>
      </c>
      <c r="AU492" s="18" t="s">
        <v>81</v>
      </c>
    </row>
    <row r="493" s="13" customFormat="1">
      <c r="A493" s="13"/>
      <c r="B493" s="232"/>
      <c r="C493" s="233"/>
      <c r="D493" s="226" t="s">
        <v>158</v>
      </c>
      <c r="E493" s="234" t="s">
        <v>19</v>
      </c>
      <c r="F493" s="235" t="s">
        <v>1236</v>
      </c>
      <c r="G493" s="233"/>
      <c r="H493" s="236">
        <v>10.1</v>
      </c>
      <c r="I493" s="237"/>
      <c r="J493" s="233"/>
      <c r="K493" s="233"/>
      <c r="L493" s="238"/>
      <c r="M493" s="239"/>
      <c r="N493" s="240"/>
      <c r="O493" s="240"/>
      <c r="P493" s="240"/>
      <c r="Q493" s="240"/>
      <c r="R493" s="240"/>
      <c r="S493" s="240"/>
      <c r="T493" s="241"/>
      <c r="U493" s="13"/>
      <c r="V493" s="13"/>
      <c r="W493" s="13"/>
      <c r="X493" s="13"/>
      <c r="Y493" s="13"/>
      <c r="Z493" s="13"/>
      <c r="AA493" s="13"/>
      <c r="AB493" s="13"/>
      <c r="AC493" s="13"/>
      <c r="AD493" s="13"/>
      <c r="AE493" s="13"/>
      <c r="AT493" s="242" t="s">
        <v>158</v>
      </c>
      <c r="AU493" s="242" t="s">
        <v>81</v>
      </c>
      <c r="AV493" s="13" t="s">
        <v>81</v>
      </c>
      <c r="AW493" s="13" t="s">
        <v>34</v>
      </c>
      <c r="AX493" s="13" t="s">
        <v>71</v>
      </c>
      <c r="AY493" s="242" t="s">
        <v>144</v>
      </c>
    </row>
    <row r="494" s="2" customFormat="1">
      <c r="A494" s="39"/>
      <c r="B494" s="40"/>
      <c r="C494" s="213" t="s">
        <v>721</v>
      </c>
      <c r="D494" s="213" t="s">
        <v>147</v>
      </c>
      <c r="E494" s="214" t="s">
        <v>1237</v>
      </c>
      <c r="F494" s="215" t="s">
        <v>1238</v>
      </c>
      <c r="G494" s="216" t="s">
        <v>150</v>
      </c>
      <c r="H494" s="217">
        <v>246.40600000000001</v>
      </c>
      <c r="I494" s="218"/>
      <c r="J494" s="219">
        <f>ROUND(I494*H494,2)</f>
        <v>0</v>
      </c>
      <c r="K494" s="215" t="s">
        <v>151</v>
      </c>
      <c r="L494" s="45"/>
      <c r="M494" s="220" t="s">
        <v>19</v>
      </c>
      <c r="N494" s="221" t="s">
        <v>42</v>
      </c>
      <c r="O494" s="85"/>
      <c r="P494" s="222">
        <f>O494*H494</f>
        <v>0</v>
      </c>
      <c r="Q494" s="222">
        <v>0</v>
      </c>
      <c r="R494" s="222">
        <f>Q494*H494</f>
        <v>0</v>
      </c>
      <c r="S494" s="222">
        <v>0.01536</v>
      </c>
      <c r="T494" s="223">
        <f>S494*H494</f>
        <v>3.78479616</v>
      </c>
      <c r="U494" s="39"/>
      <c r="V494" s="39"/>
      <c r="W494" s="39"/>
      <c r="X494" s="39"/>
      <c r="Y494" s="39"/>
      <c r="Z494" s="39"/>
      <c r="AA494" s="39"/>
      <c r="AB494" s="39"/>
      <c r="AC494" s="39"/>
      <c r="AD494" s="39"/>
      <c r="AE494" s="39"/>
      <c r="AR494" s="224" t="s">
        <v>256</v>
      </c>
      <c r="AT494" s="224" t="s">
        <v>147</v>
      </c>
      <c r="AU494" s="224" t="s">
        <v>81</v>
      </c>
      <c r="AY494" s="18" t="s">
        <v>144</v>
      </c>
      <c r="BE494" s="225">
        <f>IF(N494="základní",J494,0)</f>
        <v>0</v>
      </c>
      <c r="BF494" s="225">
        <f>IF(N494="snížená",J494,0)</f>
        <v>0</v>
      </c>
      <c r="BG494" s="225">
        <f>IF(N494="zákl. přenesená",J494,0)</f>
        <v>0</v>
      </c>
      <c r="BH494" s="225">
        <f>IF(N494="sníž. přenesená",J494,0)</f>
        <v>0</v>
      </c>
      <c r="BI494" s="225">
        <f>IF(N494="nulová",J494,0)</f>
        <v>0</v>
      </c>
      <c r="BJ494" s="18" t="s">
        <v>79</v>
      </c>
      <c r="BK494" s="225">
        <f>ROUND(I494*H494,2)</f>
        <v>0</v>
      </c>
      <c r="BL494" s="18" t="s">
        <v>256</v>
      </c>
      <c r="BM494" s="224" t="s">
        <v>1239</v>
      </c>
    </row>
    <row r="495" s="2" customFormat="1">
      <c r="A495" s="39"/>
      <c r="B495" s="40"/>
      <c r="C495" s="41"/>
      <c r="D495" s="226" t="s">
        <v>154</v>
      </c>
      <c r="E495" s="41"/>
      <c r="F495" s="227" t="s">
        <v>1240</v>
      </c>
      <c r="G495" s="41"/>
      <c r="H495" s="41"/>
      <c r="I495" s="228"/>
      <c r="J495" s="41"/>
      <c r="K495" s="41"/>
      <c r="L495" s="45"/>
      <c r="M495" s="229"/>
      <c r="N495" s="230"/>
      <c r="O495" s="85"/>
      <c r="P495" s="85"/>
      <c r="Q495" s="85"/>
      <c r="R495" s="85"/>
      <c r="S495" s="85"/>
      <c r="T495" s="86"/>
      <c r="U495" s="39"/>
      <c r="V495" s="39"/>
      <c r="W495" s="39"/>
      <c r="X495" s="39"/>
      <c r="Y495" s="39"/>
      <c r="Z495" s="39"/>
      <c r="AA495" s="39"/>
      <c r="AB495" s="39"/>
      <c r="AC495" s="39"/>
      <c r="AD495" s="39"/>
      <c r="AE495" s="39"/>
      <c r="AT495" s="18" t="s">
        <v>154</v>
      </c>
      <c r="AU495" s="18" t="s">
        <v>81</v>
      </c>
    </row>
    <row r="496" s="14" customFormat="1">
      <c r="A496" s="14"/>
      <c r="B496" s="253"/>
      <c r="C496" s="254"/>
      <c r="D496" s="226" t="s">
        <v>158</v>
      </c>
      <c r="E496" s="255" t="s">
        <v>19</v>
      </c>
      <c r="F496" s="256" t="s">
        <v>1031</v>
      </c>
      <c r="G496" s="254"/>
      <c r="H496" s="255" t="s">
        <v>19</v>
      </c>
      <c r="I496" s="257"/>
      <c r="J496" s="254"/>
      <c r="K496" s="254"/>
      <c r="L496" s="258"/>
      <c r="M496" s="259"/>
      <c r="N496" s="260"/>
      <c r="O496" s="260"/>
      <c r="P496" s="260"/>
      <c r="Q496" s="260"/>
      <c r="R496" s="260"/>
      <c r="S496" s="260"/>
      <c r="T496" s="261"/>
      <c r="U496" s="14"/>
      <c r="V496" s="14"/>
      <c r="W496" s="14"/>
      <c r="X496" s="14"/>
      <c r="Y496" s="14"/>
      <c r="Z496" s="14"/>
      <c r="AA496" s="14"/>
      <c r="AB496" s="14"/>
      <c r="AC496" s="14"/>
      <c r="AD496" s="14"/>
      <c r="AE496" s="14"/>
      <c r="AT496" s="262" t="s">
        <v>158</v>
      </c>
      <c r="AU496" s="262" t="s">
        <v>81</v>
      </c>
      <c r="AV496" s="14" t="s">
        <v>79</v>
      </c>
      <c r="AW496" s="14" t="s">
        <v>34</v>
      </c>
      <c r="AX496" s="14" t="s">
        <v>71</v>
      </c>
      <c r="AY496" s="262" t="s">
        <v>144</v>
      </c>
    </row>
    <row r="497" s="13" customFormat="1">
      <c r="A497" s="13"/>
      <c r="B497" s="232"/>
      <c r="C497" s="233"/>
      <c r="D497" s="226" t="s">
        <v>158</v>
      </c>
      <c r="E497" s="234" t="s">
        <v>19</v>
      </c>
      <c r="F497" s="235" t="s">
        <v>1032</v>
      </c>
      <c r="G497" s="233"/>
      <c r="H497" s="236">
        <v>109.944575471698</v>
      </c>
      <c r="I497" s="237"/>
      <c r="J497" s="233"/>
      <c r="K497" s="233"/>
      <c r="L497" s="238"/>
      <c r="M497" s="239"/>
      <c r="N497" s="240"/>
      <c r="O497" s="240"/>
      <c r="P497" s="240"/>
      <c r="Q497" s="240"/>
      <c r="R497" s="240"/>
      <c r="S497" s="240"/>
      <c r="T497" s="241"/>
      <c r="U497" s="13"/>
      <c r="V497" s="13"/>
      <c r="W497" s="13"/>
      <c r="X497" s="13"/>
      <c r="Y497" s="13"/>
      <c r="Z497" s="13"/>
      <c r="AA497" s="13"/>
      <c r="AB497" s="13"/>
      <c r="AC497" s="13"/>
      <c r="AD497" s="13"/>
      <c r="AE497" s="13"/>
      <c r="AT497" s="242" t="s">
        <v>158</v>
      </c>
      <c r="AU497" s="242" t="s">
        <v>81</v>
      </c>
      <c r="AV497" s="13" t="s">
        <v>81</v>
      </c>
      <c r="AW497" s="13" t="s">
        <v>34</v>
      </c>
      <c r="AX497" s="13" t="s">
        <v>71</v>
      </c>
      <c r="AY497" s="242" t="s">
        <v>144</v>
      </c>
    </row>
    <row r="498" s="13" customFormat="1">
      <c r="A498" s="13"/>
      <c r="B498" s="232"/>
      <c r="C498" s="233"/>
      <c r="D498" s="226" t="s">
        <v>158</v>
      </c>
      <c r="E498" s="234" t="s">
        <v>19</v>
      </c>
      <c r="F498" s="235" t="s">
        <v>1033</v>
      </c>
      <c r="G498" s="233"/>
      <c r="H498" s="236">
        <v>27.2705601907032</v>
      </c>
      <c r="I498" s="237"/>
      <c r="J498" s="233"/>
      <c r="K498" s="233"/>
      <c r="L498" s="238"/>
      <c r="M498" s="239"/>
      <c r="N498" s="240"/>
      <c r="O498" s="240"/>
      <c r="P498" s="240"/>
      <c r="Q498" s="240"/>
      <c r="R498" s="240"/>
      <c r="S498" s="240"/>
      <c r="T498" s="241"/>
      <c r="U498" s="13"/>
      <c r="V498" s="13"/>
      <c r="W498" s="13"/>
      <c r="X498" s="13"/>
      <c r="Y498" s="13"/>
      <c r="Z498" s="13"/>
      <c r="AA498" s="13"/>
      <c r="AB498" s="13"/>
      <c r="AC498" s="13"/>
      <c r="AD498" s="13"/>
      <c r="AE498" s="13"/>
      <c r="AT498" s="242" t="s">
        <v>158</v>
      </c>
      <c r="AU498" s="242" t="s">
        <v>81</v>
      </c>
      <c r="AV498" s="13" t="s">
        <v>81</v>
      </c>
      <c r="AW498" s="13" t="s">
        <v>34</v>
      </c>
      <c r="AX498" s="13" t="s">
        <v>71</v>
      </c>
      <c r="AY498" s="242" t="s">
        <v>144</v>
      </c>
    </row>
    <row r="499" s="13" customFormat="1">
      <c r="A499" s="13"/>
      <c r="B499" s="232"/>
      <c r="C499" s="233"/>
      <c r="D499" s="226" t="s">
        <v>158</v>
      </c>
      <c r="E499" s="234" t="s">
        <v>19</v>
      </c>
      <c r="F499" s="235" t="s">
        <v>1034</v>
      </c>
      <c r="G499" s="233"/>
      <c r="H499" s="236">
        <v>27.449142857142899</v>
      </c>
      <c r="I499" s="237"/>
      <c r="J499" s="233"/>
      <c r="K499" s="233"/>
      <c r="L499" s="238"/>
      <c r="M499" s="239"/>
      <c r="N499" s="240"/>
      <c r="O499" s="240"/>
      <c r="P499" s="240"/>
      <c r="Q499" s="240"/>
      <c r="R499" s="240"/>
      <c r="S499" s="240"/>
      <c r="T499" s="241"/>
      <c r="U499" s="13"/>
      <c r="V499" s="13"/>
      <c r="W499" s="13"/>
      <c r="X499" s="13"/>
      <c r="Y499" s="13"/>
      <c r="Z499" s="13"/>
      <c r="AA499" s="13"/>
      <c r="AB499" s="13"/>
      <c r="AC499" s="13"/>
      <c r="AD499" s="13"/>
      <c r="AE499" s="13"/>
      <c r="AT499" s="242" t="s">
        <v>158</v>
      </c>
      <c r="AU499" s="242" t="s">
        <v>81</v>
      </c>
      <c r="AV499" s="13" t="s">
        <v>81</v>
      </c>
      <c r="AW499" s="13" t="s">
        <v>34</v>
      </c>
      <c r="AX499" s="13" t="s">
        <v>71</v>
      </c>
      <c r="AY499" s="242" t="s">
        <v>144</v>
      </c>
    </row>
    <row r="500" s="13" customFormat="1">
      <c r="A500" s="13"/>
      <c r="B500" s="232"/>
      <c r="C500" s="233"/>
      <c r="D500" s="226" t="s">
        <v>158</v>
      </c>
      <c r="E500" s="234" t="s">
        <v>19</v>
      </c>
      <c r="F500" s="235" t="s">
        <v>1035</v>
      </c>
      <c r="G500" s="233"/>
      <c r="H500" s="236">
        <v>5.3797195253505903</v>
      </c>
      <c r="I500" s="237"/>
      <c r="J500" s="233"/>
      <c r="K500" s="233"/>
      <c r="L500" s="238"/>
      <c r="M500" s="239"/>
      <c r="N500" s="240"/>
      <c r="O500" s="240"/>
      <c r="P500" s="240"/>
      <c r="Q500" s="240"/>
      <c r="R500" s="240"/>
      <c r="S500" s="240"/>
      <c r="T500" s="241"/>
      <c r="U500" s="13"/>
      <c r="V500" s="13"/>
      <c r="W500" s="13"/>
      <c r="X500" s="13"/>
      <c r="Y500" s="13"/>
      <c r="Z500" s="13"/>
      <c r="AA500" s="13"/>
      <c r="AB500" s="13"/>
      <c r="AC500" s="13"/>
      <c r="AD500" s="13"/>
      <c r="AE500" s="13"/>
      <c r="AT500" s="242" t="s">
        <v>158</v>
      </c>
      <c r="AU500" s="242" t="s">
        <v>81</v>
      </c>
      <c r="AV500" s="13" t="s">
        <v>81</v>
      </c>
      <c r="AW500" s="13" t="s">
        <v>34</v>
      </c>
      <c r="AX500" s="13" t="s">
        <v>71</v>
      </c>
      <c r="AY500" s="242" t="s">
        <v>144</v>
      </c>
    </row>
    <row r="501" s="13" customFormat="1">
      <c r="A501" s="13"/>
      <c r="B501" s="232"/>
      <c r="C501" s="233"/>
      <c r="D501" s="226" t="s">
        <v>158</v>
      </c>
      <c r="E501" s="234" t="s">
        <v>19</v>
      </c>
      <c r="F501" s="235" t="s">
        <v>1036</v>
      </c>
      <c r="G501" s="233"/>
      <c r="H501" s="236">
        <v>3.5972006220839798</v>
      </c>
      <c r="I501" s="237"/>
      <c r="J501" s="233"/>
      <c r="K501" s="233"/>
      <c r="L501" s="238"/>
      <c r="M501" s="239"/>
      <c r="N501" s="240"/>
      <c r="O501" s="240"/>
      <c r="P501" s="240"/>
      <c r="Q501" s="240"/>
      <c r="R501" s="240"/>
      <c r="S501" s="240"/>
      <c r="T501" s="241"/>
      <c r="U501" s="13"/>
      <c r="V501" s="13"/>
      <c r="W501" s="13"/>
      <c r="X501" s="13"/>
      <c r="Y501" s="13"/>
      <c r="Z501" s="13"/>
      <c r="AA501" s="13"/>
      <c r="AB501" s="13"/>
      <c r="AC501" s="13"/>
      <c r="AD501" s="13"/>
      <c r="AE501" s="13"/>
      <c r="AT501" s="242" t="s">
        <v>158</v>
      </c>
      <c r="AU501" s="242" t="s">
        <v>81</v>
      </c>
      <c r="AV501" s="13" t="s">
        <v>81</v>
      </c>
      <c r="AW501" s="13" t="s">
        <v>34</v>
      </c>
      <c r="AX501" s="13" t="s">
        <v>71</v>
      </c>
      <c r="AY501" s="242" t="s">
        <v>144</v>
      </c>
    </row>
    <row r="502" s="13" customFormat="1">
      <c r="A502" s="13"/>
      <c r="B502" s="232"/>
      <c r="C502" s="233"/>
      <c r="D502" s="226" t="s">
        <v>158</v>
      </c>
      <c r="E502" s="234" t="s">
        <v>19</v>
      </c>
      <c r="F502" s="235" t="s">
        <v>1037</v>
      </c>
      <c r="G502" s="233"/>
      <c r="H502" s="236">
        <v>13.9462857142857</v>
      </c>
      <c r="I502" s="237"/>
      <c r="J502" s="233"/>
      <c r="K502" s="233"/>
      <c r="L502" s="238"/>
      <c r="M502" s="239"/>
      <c r="N502" s="240"/>
      <c r="O502" s="240"/>
      <c r="P502" s="240"/>
      <c r="Q502" s="240"/>
      <c r="R502" s="240"/>
      <c r="S502" s="240"/>
      <c r="T502" s="241"/>
      <c r="U502" s="13"/>
      <c r="V502" s="13"/>
      <c r="W502" s="13"/>
      <c r="X502" s="13"/>
      <c r="Y502" s="13"/>
      <c r="Z502" s="13"/>
      <c r="AA502" s="13"/>
      <c r="AB502" s="13"/>
      <c r="AC502" s="13"/>
      <c r="AD502" s="13"/>
      <c r="AE502" s="13"/>
      <c r="AT502" s="242" t="s">
        <v>158</v>
      </c>
      <c r="AU502" s="242" t="s">
        <v>81</v>
      </c>
      <c r="AV502" s="13" t="s">
        <v>81</v>
      </c>
      <c r="AW502" s="13" t="s">
        <v>34</v>
      </c>
      <c r="AX502" s="13" t="s">
        <v>71</v>
      </c>
      <c r="AY502" s="242" t="s">
        <v>144</v>
      </c>
    </row>
    <row r="503" s="13" customFormat="1">
      <c r="A503" s="13"/>
      <c r="B503" s="232"/>
      <c r="C503" s="233"/>
      <c r="D503" s="226" t="s">
        <v>158</v>
      </c>
      <c r="E503" s="234" t="s">
        <v>19</v>
      </c>
      <c r="F503" s="235" t="s">
        <v>1038</v>
      </c>
      <c r="G503" s="233"/>
      <c r="H503" s="236">
        <v>7.2536656891495603</v>
      </c>
      <c r="I503" s="237"/>
      <c r="J503" s="233"/>
      <c r="K503" s="233"/>
      <c r="L503" s="238"/>
      <c r="M503" s="239"/>
      <c r="N503" s="240"/>
      <c r="O503" s="240"/>
      <c r="P503" s="240"/>
      <c r="Q503" s="240"/>
      <c r="R503" s="240"/>
      <c r="S503" s="240"/>
      <c r="T503" s="241"/>
      <c r="U503" s="13"/>
      <c r="V503" s="13"/>
      <c r="W503" s="13"/>
      <c r="X503" s="13"/>
      <c r="Y503" s="13"/>
      <c r="Z503" s="13"/>
      <c r="AA503" s="13"/>
      <c r="AB503" s="13"/>
      <c r="AC503" s="13"/>
      <c r="AD503" s="13"/>
      <c r="AE503" s="13"/>
      <c r="AT503" s="242" t="s">
        <v>158</v>
      </c>
      <c r="AU503" s="242" t="s">
        <v>81</v>
      </c>
      <c r="AV503" s="13" t="s">
        <v>81</v>
      </c>
      <c r="AW503" s="13" t="s">
        <v>34</v>
      </c>
      <c r="AX503" s="13" t="s">
        <v>71</v>
      </c>
      <c r="AY503" s="242" t="s">
        <v>144</v>
      </c>
    </row>
    <row r="504" s="13" customFormat="1">
      <c r="A504" s="13"/>
      <c r="B504" s="232"/>
      <c r="C504" s="233"/>
      <c r="D504" s="226" t="s">
        <v>158</v>
      </c>
      <c r="E504" s="234" t="s">
        <v>19</v>
      </c>
      <c r="F504" s="235" t="s">
        <v>1039</v>
      </c>
      <c r="G504" s="233"/>
      <c r="H504" s="236">
        <v>21.911340206185599</v>
      </c>
      <c r="I504" s="237"/>
      <c r="J504" s="233"/>
      <c r="K504" s="233"/>
      <c r="L504" s="238"/>
      <c r="M504" s="239"/>
      <c r="N504" s="240"/>
      <c r="O504" s="240"/>
      <c r="P504" s="240"/>
      <c r="Q504" s="240"/>
      <c r="R504" s="240"/>
      <c r="S504" s="240"/>
      <c r="T504" s="241"/>
      <c r="U504" s="13"/>
      <c r="V504" s="13"/>
      <c r="W504" s="13"/>
      <c r="X504" s="13"/>
      <c r="Y504" s="13"/>
      <c r="Z504" s="13"/>
      <c r="AA504" s="13"/>
      <c r="AB504" s="13"/>
      <c r="AC504" s="13"/>
      <c r="AD504" s="13"/>
      <c r="AE504" s="13"/>
      <c r="AT504" s="242" t="s">
        <v>158</v>
      </c>
      <c r="AU504" s="242" t="s">
        <v>81</v>
      </c>
      <c r="AV504" s="13" t="s">
        <v>81</v>
      </c>
      <c r="AW504" s="13" t="s">
        <v>34</v>
      </c>
      <c r="AX504" s="13" t="s">
        <v>71</v>
      </c>
      <c r="AY504" s="242" t="s">
        <v>144</v>
      </c>
    </row>
    <row r="505" s="13" customFormat="1">
      <c r="A505" s="13"/>
      <c r="B505" s="232"/>
      <c r="C505" s="233"/>
      <c r="D505" s="226" t="s">
        <v>158</v>
      </c>
      <c r="E505" s="234" t="s">
        <v>19</v>
      </c>
      <c r="F505" s="235" t="s">
        <v>1040</v>
      </c>
      <c r="G505" s="233"/>
      <c r="H505" s="236">
        <v>29.653209109730799</v>
      </c>
      <c r="I505" s="237"/>
      <c r="J505" s="233"/>
      <c r="K505" s="233"/>
      <c r="L505" s="238"/>
      <c r="M505" s="239"/>
      <c r="N505" s="240"/>
      <c r="O505" s="240"/>
      <c r="P505" s="240"/>
      <c r="Q505" s="240"/>
      <c r="R505" s="240"/>
      <c r="S505" s="240"/>
      <c r="T505" s="241"/>
      <c r="U505" s="13"/>
      <c r="V505" s="13"/>
      <c r="W505" s="13"/>
      <c r="X505" s="13"/>
      <c r="Y505" s="13"/>
      <c r="Z505" s="13"/>
      <c r="AA505" s="13"/>
      <c r="AB505" s="13"/>
      <c r="AC505" s="13"/>
      <c r="AD505" s="13"/>
      <c r="AE505" s="13"/>
      <c r="AT505" s="242" t="s">
        <v>158</v>
      </c>
      <c r="AU505" s="242" t="s">
        <v>81</v>
      </c>
      <c r="AV505" s="13" t="s">
        <v>81</v>
      </c>
      <c r="AW505" s="13" t="s">
        <v>34</v>
      </c>
      <c r="AX505" s="13" t="s">
        <v>71</v>
      </c>
      <c r="AY505" s="242" t="s">
        <v>144</v>
      </c>
    </row>
    <row r="506" s="15" customFormat="1">
      <c r="A506" s="15"/>
      <c r="B506" s="263"/>
      <c r="C506" s="264"/>
      <c r="D506" s="226" t="s">
        <v>158</v>
      </c>
      <c r="E506" s="265" t="s">
        <v>19</v>
      </c>
      <c r="F506" s="266" t="s">
        <v>774</v>
      </c>
      <c r="G506" s="264"/>
      <c r="H506" s="267">
        <v>246.40569938633001</v>
      </c>
      <c r="I506" s="268"/>
      <c r="J506" s="264"/>
      <c r="K506" s="264"/>
      <c r="L506" s="269"/>
      <c r="M506" s="270"/>
      <c r="N506" s="271"/>
      <c r="O506" s="271"/>
      <c r="P506" s="271"/>
      <c r="Q506" s="271"/>
      <c r="R506" s="271"/>
      <c r="S506" s="271"/>
      <c r="T506" s="272"/>
      <c r="U506" s="15"/>
      <c r="V506" s="15"/>
      <c r="W506" s="15"/>
      <c r="X506" s="15"/>
      <c r="Y506" s="15"/>
      <c r="Z506" s="15"/>
      <c r="AA506" s="15"/>
      <c r="AB506" s="15"/>
      <c r="AC506" s="15"/>
      <c r="AD506" s="15"/>
      <c r="AE506" s="15"/>
      <c r="AT506" s="273" t="s">
        <v>158</v>
      </c>
      <c r="AU506" s="273" t="s">
        <v>81</v>
      </c>
      <c r="AV506" s="15" t="s">
        <v>152</v>
      </c>
      <c r="AW506" s="15" t="s">
        <v>34</v>
      </c>
      <c r="AX506" s="15" t="s">
        <v>79</v>
      </c>
      <c r="AY506" s="273" t="s">
        <v>144</v>
      </c>
    </row>
    <row r="507" s="2" customFormat="1">
      <c r="A507" s="39"/>
      <c r="B507" s="40"/>
      <c r="C507" s="213" t="s">
        <v>726</v>
      </c>
      <c r="D507" s="213" t="s">
        <v>147</v>
      </c>
      <c r="E507" s="214" t="s">
        <v>843</v>
      </c>
      <c r="F507" s="215" t="s">
        <v>844</v>
      </c>
      <c r="G507" s="216" t="s">
        <v>346</v>
      </c>
      <c r="H507" s="217">
        <v>29.853999999999999</v>
      </c>
      <c r="I507" s="218"/>
      <c r="J507" s="219">
        <f>ROUND(I507*H507,2)</f>
        <v>0</v>
      </c>
      <c r="K507" s="215" t="s">
        <v>151</v>
      </c>
      <c r="L507" s="45"/>
      <c r="M507" s="220" t="s">
        <v>19</v>
      </c>
      <c r="N507" s="221" t="s">
        <v>42</v>
      </c>
      <c r="O507" s="85"/>
      <c r="P507" s="222">
        <f>O507*H507</f>
        <v>0</v>
      </c>
      <c r="Q507" s="222">
        <v>0</v>
      </c>
      <c r="R507" s="222">
        <f>Q507*H507</f>
        <v>0</v>
      </c>
      <c r="S507" s="222">
        <v>0</v>
      </c>
      <c r="T507" s="223">
        <f>S507*H507</f>
        <v>0</v>
      </c>
      <c r="U507" s="39"/>
      <c r="V507" s="39"/>
      <c r="W507" s="39"/>
      <c r="X507" s="39"/>
      <c r="Y507" s="39"/>
      <c r="Z507" s="39"/>
      <c r="AA507" s="39"/>
      <c r="AB507" s="39"/>
      <c r="AC507" s="39"/>
      <c r="AD507" s="39"/>
      <c r="AE507" s="39"/>
      <c r="AR507" s="224" t="s">
        <v>256</v>
      </c>
      <c r="AT507" s="224" t="s">
        <v>147</v>
      </c>
      <c r="AU507" s="224" t="s">
        <v>81</v>
      </c>
      <c r="AY507" s="18" t="s">
        <v>144</v>
      </c>
      <c r="BE507" s="225">
        <f>IF(N507="základní",J507,0)</f>
        <v>0</v>
      </c>
      <c r="BF507" s="225">
        <f>IF(N507="snížená",J507,0)</f>
        <v>0</v>
      </c>
      <c r="BG507" s="225">
        <f>IF(N507="zákl. přenesená",J507,0)</f>
        <v>0</v>
      </c>
      <c r="BH507" s="225">
        <f>IF(N507="sníž. přenesená",J507,0)</f>
        <v>0</v>
      </c>
      <c r="BI507" s="225">
        <f>IF(N507="nulová",J507,0)</f>
        <v>0</v>
      </c>
      <c r="BJ507" s="18" t="s">
        <v>79</v>
      </c>
      <c r="BK507" s="225">
        <f>ROUND(I507*H507,2)</f>
        <v>0</v>
      </c>
      <c r="BL507" s="18" t="s">
        <v>256</v>
      </c>
      <c r="BM507" s="224" t="s">
        <v>1241</v>
      </c>
    </row>
    <row r="508" s="2" customFormat="1">
      <c r="A508" s="39"/>
      <c r="B508" s="40"/>
      <c r="C508" s="41"/>
      <c r="D508" s="226" t="s">
        <v>154</v>
      </c>
      <c r="E508" s="41"/>
      <c r="F508" s="227" t="s">
        <v>846</v>
      </c>
      <c r="G508" s="41"/>
      <c r="H508" s="41"/>
      <c r="I508" s="228"/>
      <c r="J508" s="41"/>
      <c r="K508" s="41"/>
      <c r="L508" s="45"/>
      <c r="M508" s="229"/>
      <c r="N508" s="230"/>
      <c r="O508" s="85"/>
      <c r="P508" s="85"/>
      <c r="Q508" s="85"/>
      <c r="R508" s="85"/>
      <c r="S508" s="85"/>
      <c r="T508" s="86"/>
      <c r="U508" s="39"/>
      <c r="V508" s="39"/>
      <c r="W508" s="39"/>
      <c r="X508" s="39"/>
      <c r="Y508" s="39"/>
      <c r="Z508" s="39"/>
      <c r="AA508" s="39"/>
      <c r="AB508" s="39"/>
      <c r="AC508" s="39"/>
      <c r="AD508" s="39"/>
      <c r="AE508" s="39"/>
      <c r="AT508" s="18" t="s">
        <v>154</v>
      </c>
      <c r="AU508" s="18" t="s">
        <v>81</v>
      </c>
    </row>
    <row r="509" s="2" customFormat="1">
      <c r="A509" s="39"/>
      <c r="B509" s="40"/>
      <c r="C509" s="41"/>
      <c r="D509" s="226" t="s">
        <v>156</v>
      </c>
      <c r="E509" s="41"/>
      <c r="F509" s="231" t="s">
        <v>847</v>
      </c>
      <c r="G509" s="41"/>
      <c r="H509" s="41"/>
      <c r="I509" s="228"/>
      <c r="J509" s="41"/>
      <c r="K509" s="41"/>
      <c r="L509" s="45"/>
      <c r="M509" s="229"/>
      <c r="N509" s="230"/>
      <c r="O509" s="85"/>
      <c r="P509" s="85"/>
      <c r="Q509" s="85"/>
      <c r="R509" s="85"/>
      <c r="S509" s="85"/>
      <c r="T509" s="86"/>
      <c r="U509" s="39"/>
      <c r="V509" s="39"/>
      <c r="W509" s="39"/>
      <c r="X509" s="39"/>
      <c r="Y509" s="39"/>
      <c r="Z509" s="39"/>
      <c r="AA509" s="39"/>
      <c r="AB509" s="39"/>
      <c r="AC509" s="39"/>
      <c r="AD509" s="39"/>
      <c r="AE509" s="39"/>
      <c r="AT509" s="18" t="s">
        <v>156</v>
      </c>
      <c r="AU509" s="18" t="s">
        <v>81</v>
      </c>
    </row>
    <row r="510" s="12" customFormat="1" ht="22.8" customHeight="1">
      <c r="A510" s="12"/>
      <c r="B510" s="197"/>
      <c r="C510" s="198"/>
      <c r="D510" s="199" t="s">
        <v>70</v>
      </c>
      <c r="E510" s="211" t="s">
        <v>848</v>
      </c>
      <c r="F510" s="211" t="s">
        <v>849</v>
      </c>
      <c r="G510" s="198"/>
      <c r="H510" s="198"/>
      <c r="I510" s="201"/>
      <c r="J510" s="212">
        <f>BK510</f>
        <v>0</v>
      </c>
      <c r="K510" s="198"/>
      <c r="L510" s="203"/>
      <c r="M510" s="204"/>
      <c r="N510" s="205"/>
      <c r="O510" s="205"/>
      <c r="P510" s="206">
        <f>SUM(P511:P517)</f>
        <v>0</v>
      </c>
      <c r="Q510" s="205"/>
      <c r="R510" s="206">
        <f>SUM(R511:R517)</f>
        <v>0.040000000000000001</v>
      </c>
      <c r="S510" s="205"/>
      <c r="T510" s="207">
        <f>SUM(T511:T517)</f>
        <v>0</v>
      </c>
      <c r="U510" s="12"/>
      <c r="V510" s="12"/>
      <c r="W510" s="12"/>
      <c r="X510" s="12"/>
      <c r="Y510" s="12"/>
      <c r="Z510" s="12"/>
      <c r="AA510" s="12"/>
      <c r="AB510" s="12"/>
      <c r="AC510" s="12"/>
      <c r="AD510" s="12"/>
      <c r="AE510" s="12"/>
      <c r="AR510" s="208" t="s">
        <v>81</v>
      </c>
      <c r="AT510" s="209" t="s">
        <v>70</v>
      </c>
      <c r="AU510" s="209" t="s">
        <v>79</v>
      </c>
      <c r="AY510" s="208" t="s">
        <v>144</v>
      </c>
      <c r="BK510" s="210">
        <f>SUM(BK511:BK517)</f>
        <v>0</v>
      </c>
    </row>
    <row r="511" s="2" customFormat="1">
      <c r="A511" s="39"/>
      <c r="B511" s="40"/>
      <c r="C511" s="213" t="s">
        <v>731</v>
      </c>
      <c r="D511" s="213" t="s">
        <v>147</v>
      </c>
      <c r="E511" s="214" t="s">
        <v>1242</v>
      </c>
      <c r="F511" s="215" t="s">
        <v>1243</v>
      </c>
      <c r="G511" s="216" t="s">
        <v>193</v>
      </c>
      <c r="H511" s="217">
        <v>1</v>
      </c>
      <c r="I511" s="218"/>
      <c r="J511" s="219">
        <f>ROUND(I511*H511,2)</f>
        <v>0</v>
      </c>
      <c r="K511" s="215" t="s">
        <v>19</v>
      </c>
      <c r="L511" s="45"/>
      <c r="M511" s="220" t="s">
        <v>19</v>
      </c>
      <c r="N511" s="221" t="s">
        <v>42</v>
      </c>
      <c r="O511" s="85"/>
      <c r="P511" s="222">
        <f>O511*H511</f>
        <v>0</v>
      </c>
      <c r="Q511" s="222">
        <v>0.040000000000000001</v>
      </c>
      <c r="R511" s="222">
        <f>Q511*H511</f>
        <v>0.040000000000000001</v>
      </c>
      <c r="S511" s="222">
        <v>0</v>
      </c>
      <c r="T511" s="223">
        <f>S511*H511</f>
        <v>0</v>
      </c>
      <c r="U511" s="39"/>
      <c r="V511" s="39"/>
      <c r="W511" s="39"/>
      <c r="X511" s="39"/>
      <c r="Y511" s="39"/>
      <c r="Z511" s="39"/>
      <c r="AA511" s="39"/>
      <c r="AB511" s="39"/>
      <c r="AC511" s="39"/>
      <c r="AD511" s="39"/>
      <c r="AE511" s="39"/>
      <c r="AR511" s="224" t="s">
        <v>256</v>
      </c>
      <c r="AT511" s="224" t="s">
        <v>147</v>
      </c>
      <c r="AU511" s="224" t="s">
        <v>81</v>
      </c>
      <c r="AY511" s="18" t="s">
        <v>144</v>
      </c>
      <c r="BE511" s="225">
        <f>IF(N511="základní",J511,0)</f>
        <v>0</v>
      </c>
      <c r="BF511" s="225">
        <f>IF(N511="snížená",J511,0)</f>
        <v>0</v>
      </c>
      <c r="BG511" s="225">
        <f>IF(N511="zákl. přenesená",J511,0)</f>
        <v>0</v>
      </c>
      <c r="BH511" s="225">
        <f>IF(N511="sníž. přenesená",J511,0)</f>
        <v>0</v>
      </c>
      <c r="BI511" s="225">
        <f>IF(N511="nulová",J511,0)</f>
        <v>0</v>
      </c>
      <c r="BJ511" s="18" t="s">
        <v>79</v>
      </c>
      <c r="BK511" s="225">
        <f>ROUND(I511*H511,2)</f>
        <v>0</v>
      </c>
      <c r="BL511" s="18" t="s">
        <v>256</v>
      </c>
      <c r="BM511" s="224" t="s">
        <v>1244</v>
      </c>
    </row>
    <row r="512" s="2" customFormat="1">
      <c r="A512" s="39"/>
      <c r="B512" s="40"/>
      <c r="C512" s="41"/>
      <c r="D512" s="226" t="s">
        <v>154</v>
      </c>
      <c r="E512" s="41"/>
      <c r="F512" s="227" t="s">
        <v>1243</v>
      </c>
      <c r="G512" s="41"/>
      <c r="H512" s="41"/>
      <c r="I512" s="228"/>
      <c r="J512" s="41"/>
      <c r="K512" s="41"/>
      <c r="L512" s="45"/>
      <c r="M512" s="229"/>
      <c r="N512" s="230"/>
      <c r="O512" s="85"/>
      <c r="P512" s="85"/>
      <c r="Q512" s="85"/>
      <c r="R512" s="85"/>
      <c r="S512" s="85"/>
      <c r="T512" s="86"/>
      <c r="U512" s="39"/>
      <c r="V512" s="39"/>
      <c r="W512" s="39"/>
      <c r="X512" s="39"/>
      <c r="Y512" s="39"/>
      <c r="Z512" s="39"/>
      <c r="AA512" s="39"/>
      <c r="AB512" s="39"/>
      <c r="AC512" s="39"/>
      <c r="AD512" s="39"/>
      <c r="AE512" s="39"/>
      <c r="AT512" s="18" t="s">
        <v>154</v>
      </c>
      <c r="AU512" s="18" t="s">
        <v>81</v>
      </c>
    </row>
    <row r="513" s="13" customFormat="1">
      <c r="A513" s="13"/>
      <c r="B513" s="232"/>
      <c r="C513" s="233"/>
      <c r="D513" s="226" t="s">
        <v>158</v>
      </c>
      <c r="E513" s="234" t="s">
        <v>19</v>
      </c>
      <c r="F513" s="235" t="s">
        <v>79</v>
      </c>
      <c r="G513" s="233"/>
      <c r="H513" s="236">
        <v>1</v>
      </c>
      <c r="I513" s="237"/>
      <c r="J513" s="233"/>
      <c r="K513" s="233"/>
      <c r="L513" s="238"/>
      <c r="M513" s="239"/>
      <c r="N513" s="240"/>
      <c r="O513" s="240"/>
      <c r="P513" s="240"/>
      <c r="Q513" s="240"/>
      <c r="R513" s="240"/>
      <c r="S513" s="240"/>
      <c r="T513" s="241"/>
      <c r="U513" s="13"/>
      <c r="V513" s="13"/>
      <c r="W513" s="13"/>
      <c r="X513" s="13"/>
      <c r="Y513" s="13"/>
      <c r="Z513" s="13"/>
      <c r="AA513" s="13"/>
      <c r="AB513" s="13"/>
      <c r="AC513" s="13"/>
      <c r="AD513" s="13"/>
      <c r="AE513" s="13"/>
      <c r="AT513" s="242" t="s">
        <v>158</v>
      </c>
      <c r="AU513" s="242" t="s">
        <v>81</v>
      </c>
      <c r="AV513" s="13" t="s">
        <v>81</v>
      </c>
      <c r="AW513" s="13" t="s">
        <v>34</v>
      </c>
      <c r="AX513" s="13" t="s">
        <v>71</v>
      </c>
      <c r="AY513" s="242" t="s">
        <v>144</v>
      </c>
    </row>
    <row r="514" s="15" customFormat="1">
      <c r="A514" s="15"/>
      <c r="B514" s="263"/>
      <c r="C514" s="264"/>
      <c r="D514" s="226" t="s">
        <v>158</v>
      </c>
      <c r="E514" s="265" t="s">
        <v>19</v>
      </c>
      <c r="F514" s="266" t="s">
        <v>774</v>
      </c>
      <c r="G514" s="264"/>
      <c r="H514" s="267">
        <v>1</v>
      </c>
      <c r="I514" s="268"/>
      <c r="J514" s="264"/>
      <c r="K514" s="264"/>
      <c r="L514" s="269"/>
      <c r="M514" s="270"/>
      <c r="N514" s="271"/>
      <c r="O514" s="271"/>
      <c r="P514" s="271"/>
      <c r="Q514" s="271"/>
      <c r="R514" s="271"/>
      <c r="S514" s="271"/>
      <c r="T514" s="272"/>
      <c r="U514" s="15"/>
      <c r="V514" s="15"/>
      <c r="W514" s="15"/>
      <c r="X514" s="15"/>
      <c r="Y514" s="15"/>
      <c r="Z514" s="15"/>
      <c r="AA514" s="15"/>
      <c r="AB514" s="15"/>
      <c r="AC514" s="15"/>
      <c r="AD514" s="15"/>
      <c r="AE514" s="15"/>
      <c r="AT514" s="273" t="s">
        <v>158</v>
      </c>
      <c r="AU514" s="273" t="s">
        <v>81</v>
      </c>
      <c r="AV514" s="15" t="s">
        <v>152</v>
      </c>
      <c r="AW514" s="15" t="s">
        <v>34</v>
      </c>
      <c r="AX514" s="15" t="s">
        <v>79</v>
      </c>
      <c r="AY514" s="273" t="s">
        <v>144</v>
      </c>
    </row>
    <row r="515" s="2" customFormat="1">
      <c r="A515" s="39"/>
      <c r="B515" s="40"/>
      <c r="C515" s="213" t="s">
        <v>737</v>
      </c>
      <c r="D515" s="213" t="s">
        <v>147</v>
      </c>
      <c r="E515" s="214" t="s">
        <v>1245</v>
      </c>
      <c r="F515" s="215" t="s">
        <v>1246</v>
      </c>
      <c r="G515" s="216" t="s">
        <v>346</v>
      </c>
      <c r="H515" s="217">
        <v>0.040000000000000001</v>
      </c>
      <c r="I515" s="218"/>
      <c r="J515" s="219">
        <f>ROUND(I515*H515,2)</f>
        <v>0</v>
      </c>
      <c r="K515" s="215" t="s">
        <v>151</v>
      </c>
      <c r="L515" s="45"/>
      <c r="M515" s="220" t="s">
        <v>19</v>
      </c>
      <c r="N515" s="221" t="s">
        <v>42</v>
      </c>
      <c r="O515" s="85"/>
      <c r="P515" s="222">
        <f>O515*H515</f>
        <v>0</v>
      </c>
      <c r="Q515" s="222">
        <v>0</v>
      </c>
      <c r="R515" s="222">
        <f>Q515*H515</f>
        <v>0</v>
      </c>
      <c r="S515" s="222">
        <v>0</v>
      </c>
      <c r="T515" s="223">
        <f>S515*H515</f>
        <v>0</v>
      </c>
      <c r="U515" s="39"/>
      <c r="V515" s="39"/>
      <c r="W515" s="39"/>
      <c r="X515" s="39"/>
      <c r="Y515" s="39"/>
      <c r="Z515" s="39"/>
      <c r="AA515" s="39"/>
      <c r="AB515" s="39"/>
      <c r="AC515" s="39"/>
      <c r="AD515" s="39"/>
      <c r="AE515" s="39"/>
      <c r="AR515" s="224" t="s">
        <v>256</v>
      </c>
      <c r="AT515" s="224" t="s">
        <v>147</v>
      </c>
      <c r="AU515" s="224" t="s">
        <v>81</v>
      </c>
      <c r="AY515" s="18" t="s">
        <v>144</v>
      </c>
      <c r="BE515" s="225">
        <f>IF(N515="základní",J515,0)</f>
        <v>0</v>
      </c>
      <c r="BF515" s="225">
        <f>IF(N515="snížená",J515,0)</f>
        <v>0</v>
      </c>
      <c r="BG515" s="225">
        <f>IF(N515="zákl. přenesená",J515,0)</f>
        <v>0</v>
      </c>
      <c r="BH515" s="225">
        <f>IF(N515="sníž. přenesená",J515,0)</f>
        <v>0</v>
      </c>
      <c r="BI515" s="225">
        <f>IF(N515="nulová",J515,0)</f>
        <v>0</v>
      </c>
      <c r="BJ515" s="18" t="s">
        <v>79</v>
      </c>
      <c r="BK515" s="225">
        <f>ROUND(I515*H515,2)</f>
        <v>0</v>
      </c>
      <c r="BL515" s="18" t="s">
        <v>256</v>
      </c>
      <c r="BM515" s="224" t="s">
        <v>1247</v>
      </c>
    </row>
    <row r="516" s="2" customFormat="1">
      <c r="A516" s="39"/>
      <c r="B516" s="40"/>
      <c r="C516" s="41"/>
      <c r="D516" s="226" t="s">
        <v>154</v>
      </c>
      <c r="E516" s="41"/>
      <c r="F516" s="227" t="s">
        <v>1248</v>
      </c>
      <c r="G516" s="41"/>
      <c r="H516" s="41"/>
      <c r="I516" s="228"/>
      <c r="J516" s="41"/>
      <c r="K516" s="41"/>
      <c r="L516" s="45"/>
      <c r="M516" s="229"/>
      <c r="N516" s="230"/>
      <c r="O516" s="85"/>
      <c r="P516" s="85"/>
      <c r="Q516" s="85"/>
      <c r="R516" s="85"/>
      <c r="S516" s="85"/>
      <c r="T516" s="86"/>
      <c r="U516" s="39"/>
      <c r="V516" s="39"/>
      <c r="W516" s="39"/>
      <c r="X516" s="39"/>
      <c r="Y516" s="39"/>
      <c r="Z516" s="39"/>
      <c r="AA516" s="39"/>
      <c r="AB516" s="39"/>
      <c r="AC516" s="39"/>
      <c r="AD516" s="39"/>
      <c r="AE516" s="39"/>
      <c r="AT516" s="18" t="s">
        <v>154</v>
      </c>
      <c r="AU516" s="18" t="s">
        <v>81</v>
      </c>
    </row>
    <row r="517" s="2" customFormat="1">
      <c r="A517" s="39"/>
      <c r="B517" s="40"/>
      <c r="C517" s="41"/>
      <c r="D517" s="226" t="s">
        <v>156</v>
      </c>
      <c r="E517" s="41"/>
      <c r="F517" s="231" t="s">
        <v>866</v>
      </c>
      <c r="G517" s="41"/>
      <c r="H517" s="41"/>
      <c r="I517" s="228"/>
      <c r="J517" s="41"/>
      <c r="K517" s="41"/>
      <c r="L517" s="45"/>
      <c r="M517" s="229"/>
      <c r="N517" s="230"/>
      <c r="O517" s="85"/>
      <c r="P517" s="85"/>
      <c r="Q517" s="85"/>
      <c r="R517" s="85"/>
      <c r="S517" s="85"/>
      <c r="T517" s="86"/>
      <c r="U517" s="39"/>
      <c r="V517" s="39"/>
      <c r="W517" s="39"/>
      <c r="X517" s="39"/>
      <c r="Y517" s="39"/>
      <c r="Z517" s="39"/>
      <c r="AA517" s="39"/>
      <c r="AB517" s="39"/>
      <c r="AC517" s="39"/>
      <c r="AD517" s="39"/>
      <c r="AE517" s="39"/>
      <c r="AT517" s="18" t="s">
        <v>156</v>
      </c>
      <c r="AU517" s="18" t="s">
        <v>81</v>
      </c>
    </row>
    <row r="518" s="12" customFormat="1" ht="22.8" customHeight="1">
      <c r="A518" s="12"/>
      <c r="B518" s="197"/>
      <c r="C518" s="198"/>
      <c r="D518" s="199" t="s">
        <v>70</v>
      </c>
      <c r="E518" s="211" t="s">
        <v>867</v>
      </c>
      <c r="F518" s="211" t="s">
        <v>868</v>
      </c>
      <c r="G518" s="198"/>
      <c r="H518" s="198"/>
      <c r="I518" s="201"/>
      <c r="J518" s="212">
        <f>BK518</f>
        <v>0</v>
      </c>
      <c r="K518" s="198"/>
      <c r="L518" s="203"/>
      <c r="M518" s="204"/>
      <c r="N518" s="205"/>
      <c r="O518" s="205"/>
      <c r="P518" s="206">
        <f>SUM(P519:P543)</f>
        <v>0</v>
      </c>
      <c r="Q518" s="205"/>
      <c r="R518" s="206">
        <f>SUM(R519:R543)</f>
        <v>0.11136159999999999</v>
      </c>
      <c r="S518" s="205"/>
      <c r="T518" s="207">
        <f>SUM(T519:T543)</f>
        <v>0</v>
      </c>
      <c r="U518" s="12"/>
      <c r="V518" s="12"/>
      <c r="W518" s="12"/>
      <c r="X518" s="12"/>
      <c r="Y518" s="12"/>
      <c r="Z518" s="12"/>
      <c r="AA518" s="12"/>
      <c r="AB518" s="12"/>
      <c r="AC518" s="12"/>
      <c r="AD518" s="12"/>
      <c r="AE518" s="12"/>
      <c r="AR518" s="208" t="s">
        <v>81</v>
      </c>
      <c r="AT518" s="209" t="s">
        <v>70</v>
      </c>
      <c r="AU518" s="209" t="s">
        <v>79</v>
      </c>
      <c r="AY518" s="208" t="s">
        <v>144</v>
      </c>
      <c r="BK518" s="210">
        <f>SUM(BK519:BK543)</f>
        <v>0</v>
      </c>
    </row>
    <row r="519" s="2" customFormat="1">
      <c r="A519" s="39"/>
      <c r="B519" s="40"/>
      <c r="C519" s="213" t="s">
        <v>744</v>
      </c>
      <c r="D519" s="213" t="s">
        <v>147</v>
      </c>
      <c r="E519" s="214" t="s">
        <v>1249</v>
      </c>
      <c r="F519" s="215" t="s">
        <v>1250</v>
      </c>
      <c r="G519" s="216" t="s">
        <v>505</v>
      </c>
      <c r="H519" s="217">
        <v>90.879999999999995</v>
      </c>
      <c r="I519" s="218"/>
      <c r="J519" s="219">
        <f>ROUND(I519*H519,2)</f>
        <v>0</v>
      </c>
      <c r="K519" s="215" t="s">
        <v>151</v>
      </c>
      <c r="L519" s="45"/>
      <c r="M519" s="220" t="s">
        <v>19</v>
      </c>
      <c r="N519" s="221" t="s">
        <v>42</v>
      </c>
      <c r="O519" s="85"/>
      <c r="P519" s="222">
        <f>O519*H519</f>
        <v>0</v>
      </c>
      <c r="Q519" s="222">
        <v>6.9999999999999994E-05</v>
      </c>
      <c r="R519" s="222">
        <f>Q519*H519</f>
        <v>0.0063615999999999994</v>
      </c>
      <c r="S519" s="222">
        <v>0</v>
      </c>
      <c r="T519" s="223">
        <f>S519*H519</f>
        <v>0</v>
      </c>
      <c r="U519" s="39"/>
      <c r="V519" s="39"/>
      <c r="W519" s="39"/>
      <c r="X519" s="39"/>
      <c r="Y519" s="39"/>
      <c r="Z519" s="39"/>
      <c r="AA519" s="39"/>
      <c r="AB519" s="39"/>
      <c r="AC519" s="39"/>
      <c r="AD519" s="39"/>
      <c r="AE519" s="39"/>
      <c r="AR519" s="224" t="s">
        <v>256</v>
      </c>
      <c r="AT519" s="224" t="s">
        <v>147</v>
      </c>
      <c r="AU519" s="224" t="s">
        <v>81</v>
      </c>
      <c r="AY519" s="18" t="s">
        <v>144</v>
      </c>
      <c r="BE519" s="225">
        <f>IF(N519="základní",J519,0)</f>
        <v>0</v>
      </c>
      <c r="BF519" s="225">
        <f>IF(N519="snížená",J519,0)</f>
        <v>0</v>
      </c>
      <c r="BG519" s="225">
        <f>IF(N519="zákl. přenesená",J519,0)</f>
        <v>0</v>
      </c>
      <c r="BH519" s="225">
        <f>IF(N519="sníž. přenesená",J519,0)</f>
        <v>0</v>
      </c>
      <c r="BI519" s="225">
        <f>IF(N519="nulová",J519,0)</f>
        <v>0</v>
      </c>
      <c r="BJ519" s="18" t="s">
        <v>79</v>
      </c>
      <c r="BK519" s="225">
        <f>ROUND(I519*H519,2)</f>
        <v>0</v>
      </c>
      <c r="BL519" s="18" t="s">
        <v>256</v>
      </c>
      <c r="BM519" s="224" t="s">
        <v>1251</v>
      </c>
    </row>
    <row r="520" s="2" customFormat="1">
      <c r="A520" s="39"/>
      <c r="B520" s="40"/>
      <c r="C520" s="41"/>
      <c r="D520" s="226" t="s">
        <v>154</v>
      </c>
      <c r="E520" s="41"/>
      <c r="F520" s="227" t="s">
        <v>1252</v>
      </c>
      <c r="G520" s="41"/>
      <c r="H520" s="41"/>
      <c r="I520" s="228"/>
      <c r="J520" s="41"/>
      <c r="K520" s="41"/>
      <c r="L520" s="45"/>
      <c r="M520" s="229"/>
      <c r="N520" s="230"/>
      <c r="O520" s="85"/>
      <c r="P520" s="85"/>
      <c r="Q520" s="85"/>
      <c r="R520" s="85"/>
      <c r="S520" s="85"/>
      <c r="T520" s="86"/>
      <c r="U520" s="39"/>
      <c r="V520" s="39"/>
      <c r="W520" s="39"/>
      <c r="X520" s="39"/>
      <c r="Y520" s="39"/>
      <c r="Z520" s="39"/>
      <c r="AA520" s="39"/>
      <c r="AB520" s="39"/>
      <c r="AC520" s="39"/>
      <c r="AD520" s="39"/>
      <c r="AE520" s="39"/>
      <c r="AT520" s="18" t="s">
        <v>154</v>
      </c>
      <c r="AU520" s="18" t="s">
        <v>81</v>
      </c>
    </row>
    <row r="521" s="2" customFormat="1">
      <c r="A521" s="39"/>
      <c r="B521" s="40"/>
      <c r="C521" s="41"/>
      <c r="D521" s="226" t="s">
        <v>156</v>
      </c>
      <c r="E521" s="41"/>
      <c r="F521" s="231" t="s">
        <v>1253</v>
      </c>
      <c r="G521" s="41"/>
      <c r="H521" s="41"/>
      <c r="I521" s="228"/>
      <c r="J521" s="41"/>
      <c r="K521" s="41"/>
      <c r="L521" s="45"/>
      <c r="M521" s="229"/>
      <c r="N521" s="230"/>
      <c r="O521" s="85"/>
      <c r="P521" s="85"/>
      <c r="Q521" s="85"/>
      <c r="R521" s="85"/>
      <c r="S521" s="85"/>
      <c r="T521" s="86"/>
      <c r="U521" s="39"/>
      <c r="V521" s="39"/>
      <c r="W521" s="39"/>
      <c r="X521" s="39"/>
      <c r="Y521" s="39"/>
      <c r="Z521" s="39"/>
      <c r="AA521" s="39"/>
      <c r="AB521" s="39"/>
      <c r="AC521" s="39"/>
      <c r="AD521" s="39"/>
      <c r="AE521" s="39"/>
      <c r="AT521" s="18" t="s">
        <v>156</v>
      </c>
      <c r="AU521" s="18" t="s">
        <v>81</v>
      </c>
    </row>
    <row r="522" s="14" customFormat="1">
      <c r="A522" s="14"/>
      <c r="B522" s="253"/>
      <c r="C522" s="254"/>
      <c r="D522" s="226" t="s">
        <v>158</v>
      </c>
      <c r="E522" s="255" t="s">
        <v>19</v>
      </c>
      <c r="F522" s="256" t="s">
        <v>1254</v>
      </c>
      <c r="G522" s="254"/>
      <c r="H522" s="255" t="s">
        <v>19</v>
      </c>
      <c r="I522" s="257"/>
      <c r="J522" s="254"/>
      <c r="K522" s="254"/>
      <c r="L522" s="258"/>
      <c r="M522" s="259"/>
      <c r="N522" s="260"/>
      <c r="O522" s="260"/>
      <c r="P522" s="260"/>
      <c r="Q522" s="260"/>
      <c r="R522" s="260"/>
      <c r="S522" s="260"/>
      <c r="T522" s="261"/>
      <c r="U522" s="14"/>
      <c r="V522" s="14"/>
      <c r="W522" s="14"/>
      <c r="X522" s="14"/>
      <c r="Y522" s="14"/>
      <c r="Z522" s="14"/>
      <c r="AA522" s="14"/>
      <c r="AB522" s="14"/>
      <c r="AC522" s="14"/>
      <c r="AD522" s="14"/>
      <c r="AE522" s="14"/>
      <c r="AT522" s="262" t="s">
        <v>158</v>
      </c>
      <c r="AU522" s="262" t="s">
        <v>81</v>
      </c>
      <c r="AV522" s="14" t="s">
        <v>79</v>
      </c>
      <c r="AW522" s="14" t="s">
        <v>34</v>
      </c>
      <c r="AX522" s="14" t="s">
        <v>71</v>
      </c>
      <c r="AY522" s="262" t="s">
        <v>144</v>
      </c>
    </row>
    <row r="523" s="13" customFormat="1">
      <c r="A523" s="13"/>
      <c r="B523" s="232"/>
      <c r="C523" s="233"/>
      <c r="D523" s="226" t="s">
        <v>158</v>
      </c>
      <c r="E523" s="234" t="s">
        <v>19</v>
      </c>
      <c r="F523" s="235" t="s">
        <v>1255</v>
      </c>
      <c r="G523" s="233"/>
      <c r="H523" s="236">
        <v>1.0449999999999999</v>
      </c>
      <c r="I523" s="237"/>
      <c r="J523" s="233"/>
      <c r="K523" s="233"/>
      <c r="L523" s="238"/>
      <c r="M523" s="239"/>
      <c r="N523" s="240"/>
      <c r="O523" s="240"/>
      <c r="P523" s="240"/>
      <c r="Q523" s="240"/>
      <c r="R523" s="240"/>
      <c r="S523" s="240"/>
      <c r="T523" s="241"/>
      <c r="U523" s="13"/>
      <c r="V523" s="13"/>
      <c r="W523" s="13"/>
      <c r="X523" s="13"/>
      <c r="Y523" s="13"/>
      <c r="Z523" s="13"/>
      <c r="AA523" s="13"/>
      <c r="AB523" s="13"/>
      <c r="AC523" s="13"/>
      <c r="AD523" s="13"/>
      <c r="AE523" s="13"/>
      <c r="AT523" s="242" t="s">
        <v>158</v>
      </c>
      <c r="AU523" s="242" t="s">
        <v>81</v>
      </c>
      <c r="AV523" s="13" t="s">
        <v>81</v>
      </c>
      <c r="AW523" s="13" t="s">
        <v>34</v>
      </c>
      <c r="AX523" s="13" t="s">
        <v>71</v>
      </c>
      <c r="AY523" s="242" t="s">
        <v>144</v>
      </c>
    </row>
    <row r="524" s="14" customFormat="1">
      <c r="A524" s="14"/>
      <c r="B524" s="253"/>
      <c r="C524" s="254"/>
      <c r="D524" s="226" t="s">
        <v>158</v>
      </c>
      <c r="E524" s="255" t="s">
        <v>19</v>
      </c>
      <c r="F524" s="256" t="s">
        <v>1256</v>
      </c>
      <c r="G524" s="254"/>
      <c r="H524" s="255" t="s">
        <v>19</v>
      </c>
      <c r="I524" s="257"/>
      <c r="J524" s="254"/>
      <c r="K524" s="254"/>
      <c r="L524" s="258"/>
      <c r="M524" s="259"/>
      <c r="N524" s="260"/>
      <c r="O524" s="260"/>
      <c r="P524" s="260"/>
      <c r="Q524" s="260"/>
      <c r="R524" s="260"/>
      <c r="S524" s="260"/>
      <c r="T524" s="261"/>
      <c r="U524" s="14"/>
      <c r="V524" s="14"/>
      <c r="W524" s="14"/>
      <c r="X524" s="14"/>
      <c r="Y524" s="14"/>
      <c r="Z524" s="14"/>
      <c r="AA524" s="14"/>
      <c r="AB524" s="14"/>
      <c r="AC524" s="14"/>
      <c r="AD524" s="14"/>
      <c r="AE524" s="14"/>
      <c r="AT524" s="262" t="s">
        <v>158</v>
      </c>
      <c r="AU524" s="262" t="s">
        <v>81</v>
      </c>
      <c r="AV524" s="14" t="s">
        <v>79</v>
      </c>
      <c r="AW524" s="14" t="s">
        <v>34</v>
      </c>
      <c r="AX524" s="14" t="s">
        <v>71</v>
      </c>
      <c r="AY524" s="262" t="s">
        <v>144</v>
      </c>
    </row>
    <row r="525" s="13" customFormat="1">
      <c r="A525" s="13"/>
      <c r="B525" s="232"/>
      <c r="C525" s="233"/>
      <c r="D525" s="226" t="s">
        <v>158</v>
      </c>
      <c r="E525" s="234" t="s">
        <v>19</v>
      </c>
      <c r="F525" s="235" t="s">
        <v>1257</v>
      </c>
      <c r="G525" s="233"/>
      <c r="H525" s="236">
        <v>0.375</v>
      </c>
      <c r="I525" s="237"/>
      <c r="J525" s="233"/>
      <c r="K525" s="233"/>
      <c r="L525" s="238"/>
      <c r="M525" s="239"/>
      <c r="N525" s="240"/>
      <c r="O525" s="240"/>
      <c r="P525" s="240"/>
      <c r="Q525" s="240"/>
      <c r="R525" s="240"/>
      <c r="S525" s="240"/>
      <c r="T525" s="241"/>
      <c r="U525" s="13"/>
      <c r="V525" s="13"/>
      <c r="W525" s="13"/>
      <c r="X525" s="13"/>
      <c r="Y525" s="13"/>
      <c r="Z525" s="13"/>
      <c r="AA525" s="13"/>
      <c r="AB525" s="13"/>
      <c r="AC525" s="13"/>
      <c r="AD525" s="13"/>
      <c r="AE525" s="13"/>
      <c r="AT525" s="242" t="s">
        <v>158</v>
      </c>
      <c r="AU525" s="242" t="s">
        <v>81</v>
      </c>
      <c r="AV525" s="13" t="s">
        <v>81</v>
      </c>
      <c r="AW525" s="13" t="s">
        <v>34</v>
      </c>
      <c r="AX525" s="13" t="s">
        <v>71</v>
      </c>
      <c r="AY525" s="242" t="s">
        <v>144</v>
      </c>
    </row>
    <row r="526" s="15" customFormat="1">
      <c r="A526" s="15"/>
      <c r="B526" s="263"/>
      <c r="C526" s="264"/>
      <c r="D526" s="226" t="s">
        <v>158</v>
      </c>
      <c r="E526" s="265" t="s">
        <v>19</v>
      </c>
      <c r="F526" s="266" t="s">
        <v>774</v>
      </c>
      <c r="G526" s="264"/>
      <c r="H526" s="267">
        <v>1.4199999999999999</v>
      </c>
      <c r="I526" s="268"/>
      <c r="J526" s="264"/>
      <c r="K526" s="264"/>
      <c r="L526" s="269"/>
      <c r="M526" s="270"/>
      <c r="N526" s="271"/>
      <c r="O526" s="271"/>
      <c r="P526" s="271"/>
      <c r="Q526" s="271"/>
      <c r="R526" s="271"/>
      <c r="S526" s="271"/>
      <c r="T526" s="272"/>
      <c r="U526" s="15"/>
      <c r="V526" s="15"/>
      <c r="W526" s="15"/>
      <c r="X526" s="15"/>
      <c r="Y526" s="15"/>
      <c r="Z526" s="15"/>
      <c r="AA526" s="15"/>
      <c r="AB526" s="15"/>
      <c r="AC526" s="15"/>
      <c r="AD526" s="15"/>
      <c r="AE526" s="15"/>
      <c r="AT526" s="273" t="s">
        <v>158</v>
      </c>
      <c r="AU526" s="273" t="s">
        <v>81</v>
      </c>
      <c r="AV526" s="15" t="s">
        <v>152</v>
      </c>
      <c r="AW526" s="15" t="s">
        <v>34</v>
      </c>
      <c r="AX526" s="15" t="s">
        <v>71</v>
      </c>
      <c r="AY526" s="273" t="s">
        <v>144</v>
      </c>
    </row>
    <row r="527" s="13" customFormat="1">
      <c r="A527" s="13"/>
      <c r="B527" s="232"/>
      <c r="C527" s="233"/>
      <c r="D527" s="226" t="s">
        <v>158</v>
      </c>
      <c r="E527" s="234" t="s">
        <v>19</v>
      </c>
      <c r="F527" s="235" t="s">
        <v>1258</v>
      </c>
      <c r="G527" s="233"/>
      <c r="H527" s="236">
        <v>90.879999999999995</v>
      </c>
      <c r="I527" s="237"/>
      <c r="J527" s="233"/>
      <c r="K527" s="233"/>
      <c r="L527" s="238"/>
      <c r="M527" s="239"/>
      <c r="N527" s="240"/>
      <c r="O527" s="240"/>
      <c r="P527" s="240"/>
      <c r="Q527" s="240"/>
      <c r="R527" s="240"/>
      <c r="S527" s="240"/>
      <c r="T527" s="241"/>
      <c r="U527" s="13"/>
      <c r="V527" s="13"/>
      <c r="W527" s="13"/>
      <c r="X527" s="13"/>
      <c r="Y527" s="13"/>
      <c r="Z527" s="13"/>
      <c r="AA527" s="13"/>
      <c r="AB527" s="13"/>
      <c r="AC527" s="13"/>
      <c r="AD527" s="13"/>
      <c r="AE527" s="13"/>
      <c r="AT527" s="242" t="s">
        <v>158</v>
      </c>
      <c r="AU527" s="242" t="s">
        <v>81</v>
      </c>
      <c r="AV527" s="13" t="s">
        <v>81</v>
      </c>
      <c r="AW527" s="13" t="s">
        <v>34</v>
      </c>
      <c r="AX527" s="13" t="s">
        <v>71</v>
      </c>
      <c r="AY527" s="242" t="s">
        <v>144</v>
      </c>
    </row>
    <row r="528" s="15" customFormat="1">
      <c r="A528" s="15"/>
      <c r="B528" s="263"/>
      <c r="C528" s="264"/>
      <c r="D528" s="226" t="s">
        <v>158</v>
      </c>
      <c r="E528" s="265" t="s">
        <v>19</v>
      </c>
      <c r="F528" s="266" t="s">
        <v>774</v>
      </c>
      <c r="G528" s="264"/>
      <c r="H528" s="267">
        <v>90.879999999999995</v>
      </c>
      <c r="I528" s="268"/>
      <c r="J528" s="264"/>
      <c r="K528" s="264"/>
      <c r="L528" s="269"/>
      <c r="M528" s="270"/>
      <c r="N528" s="271"/>
      <c r="O528" s="271"/>
      <c r="P528" s="271"/>
      <c r="Q528" s="271"/>
      <c r="R528" s="271"/>
      <c r="S528" s="271"/>
      <c r="T528" s="272"/>
      <c r="U528" s="15"/>
      <c r="V528" s="15"/>
      <c r="W528" s="15"/>
      <c r="X528" s="15"/>
      <c r="Y528" s="15"/>
      <c r="Z528" s="15"/>
      <c r="AA528" s="15"/>
      <c r="AB528" s="15"/>
      <c r="AC528" s="15"/>
      <c r="AD528" s="15"/>
      <c r="AE528" s="15"/>
      <c r="AT528" s="273" t="s">
        <v>158</v>
      </c>
      <c r="AU528" s="273" t="s">
        <v>81</v>
      </c>
      <c r="AV528" s="15" t="s">
        <v>152</v>
      </c>
      <c r="AW528" s="15" t="s">
        <v>34</v>
      </c>
      <c r="AX528" s="15" t="s">
        <v>79</v>
      </c>
      <c r="AY528" s="273" t="s">
        <v>144</v>
      </c>
    </row>
    <row r="529" s="2" customFormat="1" ht="21.75" customHeight="1">
      <c r="A529" s="39"/>
      <c r="B529" s="40"/>
      <c r="C529" s="243" t="s">
        <v>750</v>
      </c>
      <c r="D529" s="243" t="s">
        <v>190</v>
      </c>
      <c r="E529" s="244" t="s">
        <v>1259</v>
      </c>
      <c r="F529" s="245" t="s">
        <v>1260</v>
      </c>
      <c r="G529" s="246" t="s">
        <v>346</v>
      </c>
      <c r="H529" s="247">
        <v>0.105</v>
      </c>
      <c r="I529" s="248"/>
      <c r="J529" s="249">
        <f>ROUND(I529*H529,2)</f>
        <v>0</v>
      </c>
      <c r="K529" s="245" t="s">
        <v>19</v>
      </c>
      <c r="L529" s="250"/>
      <c r="M529" s="251" t="s">
        <v>19</v>
      </c>
      <c r="N529" s="252" t="s">
        <v>42</v>
      </c>
      <c r="O529" s="85"/>
      <c r="P529" s="222">
        <f>O529*H529</f>
        <v>0</v>
      </c>
      <c r="Q529" s="222">
        <v>1</v>
      </c>
      <c r="R529" s="222">
        <f>Q529*H529</f>
        <v>0.105</v>
      </c>
      <c r="S529" s="222">
        <v>0</v>
      </c>
      <c r="T529" s="223">
        <f>S529*H529</f>
        <v>0</v>
      </c>
      <c r="U529" s="39"/>
      <c r="V529" s="39"/>
      <c r="W529" s="39"/>
      <c r="X529" s="39"/>
      <c r="Y529" s="39"/>
      <c r="Z529" s="39"/>
      <c r="AA529" s="39"/>
      <c r="AB529" s="39"/>
      <c r="AC529" s="39"/>
      <c r="AD529" s="39"/>
      <c r="AE529" s="39"/>
      <c r="AR529" s="224" t="s">
        <v>351</v>
      </c>
      <c r="AT529" s="224" t="s">
        <v>190</v>
      </c>
      <c r="AU529" s="224" t="s">
        <v>81</v>
      </c>
      <c r="AY529" s="18" t="s">
        <v>144</v>
      </c>
      <c r="BE529" s="225">
        <f>IF(N529="základní",J529,0)</f>
        <v>0</v>
      </c>
      <c r="BF529" s="225">
        <f>IF(N529="snížená",J529,0)</f>
        <v>0</v>
      </c>
      <c r="BG529" s="225">
        <f>IF(N529="zákl. přenesená",J529,0)</f>
        <v>0</v>
      </c>
      <c r="BH529" s="225">
        <f>IF(N529="sníž. přenesená",J529,0)</f>
        <v>0</v>
      </c>
      <c r="BI529" s="225">
        <f>IF(N529="nulová",J529,0)</f>
        <v>0</v>
      </c>
      <c r="BJ529" s="18" t="s">
        <v>79</v>
      </c>
      <c r="BK529" s="225">
        <f>ROUND(I529*H529,2)</f>
        <v>0</v>
      </c>
      <c r="BL529" s="18" t="s">
        <v>256</v>
      </c>
      <c r="BM529" s="224" t="s">
        <v>1261</v>
      </c>
    </row>
    <row r="530" s="2" customFormat="1">
      <c r="A530" s="39"/>
      <c r="B530" s="40"/>
      <c r="C530" s="41"/>
      <c r="D530" s="226" t="s">
        <v>154</v>
      </c>
      <c r="E530" s="41"/>
      <c r="F530" s="227" t="s">
        <v>1260</v>
      </c>
      <c r="G530" s="41"/>
      <c r="H530" s="41"/>
      <c r="I530" s="228"/>
      <c r="J530" s="41"/>
      <c r="K530" s="41"/>
      <c r="L530" s="45"/>
      <c r="M530" s="229"/>
      <c r="N530" s="230"/>
      <c r="O530" s="85"/>
      <c r="P530" s="85"/>
      <c r="Q530" s="85"/>
      <c r="R530" s="85"/>
      <c r="S530" s="85"/>
      <c r="T530" s="86"/>
      <c r="U530" s="39"/>
      <c r="V530" s="39"/>
      <c r="W530" s="39"/>
      <c r="X530" s="39"/>
      <c r="Y530" s="39"/>
      <c r="Z530" s="39"/>
      <c r="AA530" s="39"/>
      <c r="AB530" s="39"/>
      <c r="AC530" s="39"/>
      <c r="AD530" s="39"/>
      <c r="AE530" s="39"/>
      <c r="AT530" s="18" t="s">
        <v>154</v>
      </c>
      <c r="AU530" s="18" t="s">
        <v>81</v>
      </c>
    </row>
    <row r="531" s="2" customFormat="1">
      <c r="A531" s="39"/>
      <c r="B531" s="40"/>
      <c r="C531" s="41"/>
      <c r="D531" s="226" t="s">
        <v>234</v>
      </c>
      <c r="E531" s="41"/>
      <c r="F531" s="231" t="s">
        <v>1262</v>
      </c>
      <c r="G531" s="41"/>
      <c r="H531" s="41"/>
      <c r="I531" s="228"/>
      <c r="J531" s="41"/>
      <c r="K531" s="41"/>
      <c r="L531" s="45"/>
      <c r="M531" s="229"/>
      <c r="N531" s="230"/>
      <c r="O531" s="85"/>
      <c r="P531" s="85"/>
      <c r="Q531" s="85"/>
      <c r="R531" s="85"/>
      <c r="S531" s="85"/>
      <c r="T531" s="86"/>
      <c r="U531" s="39"/>
      <c r="V531" s="39"/>
      <c r="W531" s="39"/>
      <c r="X531" s="39"/>
      <c r="Y531" s="39"/>
      <c r="Z531" s="39"/>
      <c r="AA531" s="39"/>
      <c r="AB531" s="39"/>
      <c r="AC531" s="39"/>
      <c r="AD531" s="39"/>
      <c r="AE531" s="39"/>
      <c r="AT531" s="18" t="s">
        <v>234</v>
      </c>
      <c r="AU531" s="18" t="s">
        <v>81</v>
      </c>
    </row>
    <row r="532" s="14" customFormat="1">
      <c r="A532" s="14"/>
      <c r="B532" s="253"/>
      <c r="C532" s="254"/>
      <c r="D532" s="226" t="s">
        <v>158</v>
      </c>
      <c r="E532" s="255" t="s">
        <v>19</v>
      </c>
      <c r="F532" s="256" t="s">
        <v>1254</v>
      </c>
      <c r="G532" s="254"/>
      <c r="H532" s="255" t="s">
        <v>19</v>
      </c>
      <c r="I532" s="257"/>
      <c r="J532" s="254"/>
      <c r="K532" s="254"/>
      <c r="L532" s="258"/>
      <c r="M532" s="259"/>
      <c r="N532" s="260"/>
      <c r="O532" s="260"/>
      <c r="P532" s="260"/>
      <c r="Q532" s="260"/>
      <c r="R532" s="260"/>
      <c r="S532" s="260"/>
      <c r="T532" s="261"/>
      <c r="U532" s="14"/>
      <c r="V532" s="14"/>
      <c r="W532" s="14"/>
      <c r="X532" s="14"/>
      <c r="Y532" s="14"/>
      <c r="Z532" s="14"/>
      <c r="AA532" s="14"/>
      <c r="AB532" s="14"/>
      <c r="AC532" s="14"/>
      <c r="AD532" s="14"/>
      <c r="AE532" s="14"/>
      <c r="AT532" s="262" t="s">
        <v>158</v>
      </c>
      <c r="AU532" s="262" t="s">
        <v>81</v>
      </c>
      <c r="AV532" s="14" t="s">
        <v>79</v>
      </c>
      <c r="AW532" s="14" t="s">
        <v>34</v>
      </c>
      <c r="AX532" s="14" t="s">
        <v>71</v>
      </c>
      <c r="AY532" s="262" t="s">
        <v>144</v>
      </c>
    </row>
    <row r="533" s="13" customFormat="1">
      <c r="A533" s="13"/>
      <c r="B533" s="232"/>
      <c r="C533" s="233"/>
      <c r="D533" s="226" t="s">
        <v>158</v>
      </c>
      <c r="E533" s="234" t="s">
        <v>19</v>
      </c>
      <c r="F533" s="235" t="s">
        <v>1255</v>
      </c>
      <c r="G533" s="233"/>
      <c r="H533" s="236">
        <v>1.0449999999999999</v>
      </c>
      <c r="I533" s="237"/>
      <c r="J533" s="233"/>
      <c r="K533" s="233"/>
      <c r="L533" s="238"/>
      <c r="M533" s="239"/>
      <c r="N533" s="240"/>
      <c r="O533" s="240"/>
      <c r="P533" s="240"/>
      <c r="Q533" s="240"/>
      <c r="R533" s="240"/>
      <c r="S533" s="240"/>
      <c r="T533" s="241"/>
      <c r="U533" s="13"/>
      <c r="V533" s="13"/>
      <c r="W533" s="13"/>
      <c r="X533" s="13"/>
      <c r="Y533" s="13"/>
      <c r="Z533" s="13"/>
      <c r="AA533" s="13"/>
      <c r="AB533" s="13"/>
      <c r="AC533" s="13"/>
      <c r="AD533" s="13"/>
      <c r="AE533" s="13"/>
      <c r="AT533" s="242" t="s">
        <v>158</v>
      </c>
      <c r="AU533" s="242" t="s">
        <v>81</v>
      </c>
      <c r="AV533" s="13" t="s">
        <v>81</v>
      </c>
      <c r="AW533" s="13" t="s">
        <v>34</v>
      </c>
      <c r="AX533" s="13" t="s">
        <v>71</v>
      </c>
      <c r="AY533" s="242" t="s">
        <v>144</v>
      </c>
    </row>
    <row r="534" s="14" customFormat="1">
      <c r="A534" s="14"/>
      <c r="B534" s="253"/>
      <c r="C534" s="254"/>
      <c r="D534" s="226" t="s">
        <v>158</v>
      </c>
      <c r="E534" s="255" t="s">
        <v>19</v>
      </c>
      <c r="F534" s="256" t="s">
        <v>1256</v>
      </c>
      <c r="G534" s="254"/>
      <c r="H534" s="255" t="s">
        <v>19</v>
      </c>
      <c r="I534" s="257"/>
      <c r="J534" s="254"/>
      <c r="K534" s="254"/>
      <c r="L534" s="258"/>
      <c r="M534" s="259"/>
      <c r="N534" s="260"/>
      <c r="O534" s="260"/>
      <c r="P534" s="260"/>
      <c r="Q534" s="260"/>
      <c r="R534" s="260"/>
      <c r="S534" s="260"/>
      <c r="T534" s="261"/>
      <c r="U534" s="14"/>
      <c r="V534" s="14"/>
      <c r="W534" s="14"/>
      <c r="X534" s="14"/>
      <c r="Y534" s="14"/>
      <c r="Z534" s="14"/>
      <c r="AA534" s="14"/>
      <c r="AB534" s="14"/>
      <c r="AC534" s="14"/>
      <c r="AD534" s="14"/>
      <c r="AE534" s="14"/>
      <c r="AT534" s="262" t="s">
        <v>158</v>
      </c>
      <c r="AU534" s="262" t="s">
        <v>81</v>
      </c>
      <c r="AV534" s="14" t="s">
        <v>79</v>
      </c>
      <c r="AW534" s="14" t="s">
        <v>34</v>
      </c>
      <c r="AX534" s="14" t="s">
        <v>71</v>
      </c>
      <c r="AY534" s="262" t="s">
        <v>144</v>
      </c>
    </row>
    <row r="535" s="13" customFormat="1">
      <c r="A535" s="13"/>
      <c r="B535" s="232"/>
      <c r="C535" s="233"/>
      <c r="D535" s="226" t="s">
        <v>158</v>
      </c>
      <c r="E535" s="234" t="s">
        <v>19</v>
      </c>
      <c r="F535" s="235" t="s">
        <v>1257</v>
      </c>
      <c r="G535" s="233"/>
      <c r="H535" s="236">
        <v>0.375</v>
      </c>
      <c r="I535" s="237"/>
      <c r="J535" s="233"/>
      <c r="K535" s="233"/>
      <c r="L535" s="238"/>
      <c r="M535" s="239"/>
      <c r="N535" s="240"/>
      <c r="O535" s="240"/>
      <c r="P535" s="240"/>
      <c r="Q535" s="240"/>
      <c r="R535" s="240"/>
      <c r="S535" s="240"/>
      <c r="T535" s="241"/>
      <c r="U535" s="13"/>
      <c r="V535" s="13"/>
      <c r="W535" s="13"/>
      <c r="X535" s="13"/>
      <c r="Y535" s="13"/>
      <c r="Z535" s="13"/>
      <c r="AA535" s="13"/>
      <c r="AB535" s="13"/>
      <c r="AC535" s="13"/>
      <c r="AD535" s="13"/>
      <c r="AE535" s="13"/>
      <c r="AT535" s="242" t="s">
        <v>158</v>
      </c>
      <c r="AU535" s="242" t="s">
        <v>81</v>
      </c>
      <c r="AV535" s="13" t="s">
        <v>81</v>
      </c>
      <c r="AW535" s="13" t="s">
        <v>34</v>
      </c>
      <c r="AX535" s="13" t="s">
        <v>71</v>
      </c>
      <c r="AY535" s="242" t="s">
        <v>144</v>
      </c>
    </row>
    <row r="536" s="15" customFormat="1">
      <c r="A536" s="15"/>
      <c r="B536" s="263"/>
      <c r="C536" s="264"/>
      <c r="D536" s="226" t="s">
        <v>158</v>
      </c>
      <c r="E536" s="265" t="s">
        <v>19</v>
      </c>
      <c r="F536" s="266" t="s">
        <v>774</v>
      </c>
      <c r="G536" s="264"/>
      <c r="H536" s="267">
        <v>1.4199999999999999</v>
      </c>
      <c r="I536" s="268"/>
      <c r="J536" s="264"/>
      <c r="K536" s="264"/>
      <c r="L536" s="269"/>
      <c r="M536" s="270"/>
      <c r="N536" s="271"/>
      <c r="O536" s="271"/>
      <c r="P536" s="271"/>
      <c r="Q536" s="271"/>
      <c r="R536" s="271"/>
      <c r="S536" s="271"/>
      <c r="T536" s="272"/>
      <c r="U536" s="15"/>
      <c r="V536" s="15"/>
      <c r="W536" s="15"/>
      <c r="X536" s="15"/>
      <c r="Y536" s="15"/>
      <c r="Z536" s="15"/>
      <c r="AA536" s="15"/>
      <c r="AB536" s="15"/>
      <c r="AC536" s="15"/>
      <c r="AD536" s="15"/>
      <c r="AE536" s="15"/>
      <c r="AT536" s="273" t="s">
        <v>158</v>
      </c>
      <c r="AU536" s="273" t="s">
        <v>81</v>
      </c>
      <c r="AV536" s="15" t="s">
        <v>152</v>
      </c>
      <c r="AW536" s="15" t="s">
        <v>34</v>
      </c>
      <c r="AX536" s="15" t="s">
        <v>71</v>
      </c>
      <c r="AY536" s="273" t="s">
        <v>144</v>
      </c>
    </row>
    <row r="537" s="13" customFormat="1">
      <c r="A537" s="13"/>
      <c r="B537" s="232"/>
      <c r="C537" s="233"/>
      <c r="D537" s="226" t="s">
        <v>158</v>
      </c>
      <c r="E537" s="234" t="s">
        <v>19</v>
      </c>
      <c r="F537" s="235" t="s">
        <v>1258</v>
      </c>
      <c r="G537" s="233"/>
      <c r="H537" s="236">
        <v>90.879999999999995</v>
      </c>
      <c r="I537" s="237"/>
      <c r="J537" s="233"/>
      <c r="K537" s="233"/>
      <c r="L537" s="238"/>
      <c r="M537" s="239"/>
      <c r="N537" s="240"/>
      <c r="O537" s="240"/>
      <c r="P537" s="240"/>
      <c r="Q537" s="240"/>
      <c r="R537" s="240"/>
      <c r="S537" s="240"/>
      <c r="T537" s="241"/>
      <c r="U537" s="13"/>
      <c r="V537" s="13"/>
      <c r="W537" s="13"/>
      <c r="X537" s="13"/>
      <c r="Y537" s="13"/>
      <c r="Z537" s="13"/>
      <c r="AA537" s="13"/>
      <c r="AB537" s="13"/>
      <c r="AC537" s="13"/>
      <c r="AD537" s="13"/>
      <c r="AE537" s="13"/>
      <c r="AT537" s="242" t="s">
        <v>158</v>
      </c>
      <c r="AU537" s="242" t="s">
        <v>81</v>
      </c>
      <c r="AV537" s="13" t="s">
        <v>81</v>
      </c>
      <c r="AW537" s="13" t="s">
        <v>34</v>
      </c>
      <c r="AX537" s="13" t="s">
        <v>71</v>
      </c>
      <c r="AY537" s="242" t="s">
        <v>144</v>
      </c>
    </row>
    <row r="538" s="15" customFormat="1">
      <c r="A538" s="15"/>
      <c r="B538" s="263"/>
      <c r="C538" s="264"/>
      <c r="D538" s="226" t="s">
        <v>158</v>
      </c>
      <c r="E538" s="265" t="s">
        <v>19</v>
      </c>
      <c r="F538" s="266" t="s">
        <v>774</v>
      </c>
      <c r="G538" s="264"/>
      <c r="H538" s="267">
        <v>90.879999999999995</v>
      </c>
      <c r="I538" s="268"/>
      <c r="J538" s="264"/>
      <c r="K538" s="264"/>
      <c r="L538" s="269"/>
      <c r="M538" s="270"/>
      <c r="N538" s="271"/>
      <c r="O538" s="271"/>
      <c r="P538" s="271"/>
      <c r="Q538" s="271"/>
      <c r="R538" s="271"/>
      <c r="S538" s="271"/>
      <c r="T538" s="272"/>
      <c r="U538" s="15"/>
      <c r="V538" s="15"/>
      <c r="W538" s="15"/>
      <c r="X538" s="15"/>
      <c r="Y538" s="15"/>
      <c r="Z538" s="15"/>
      <c r="AA538" s="15"/>
      <c r="AB538" s="15"/>
      <c r="AC538" s="15"/>
      <c r="AD538" s="15"/>
      <c r="AE538" s="15"/>
      <c r="AT538" s="273" t="s">
        <v>158</v>
      </c>
      <c r="AU538" s="273" t="s">
        <v>81</v>
      </c>
      <c r="AV538" s="15" t="s">
        <v>152</v>
      </c>
      <c r="AW538" s="15" t="s">
        <v>34</v>
      </c>
      <c r="AX538" s="15" t="s">
        <v>71</v>
      </c>
      <c r="AY538" s="273" t="s">
        <v>144</v>
      </c>
    </row>
    <row r="539" s="13" customFormat="1">
      <c r="A539" s="13"/>
      <c r="B539" s="232"/>
      <c r="C539" s="233"/>
      <c r="D539" s="226" t="s">
        <v>158</v>
      </c>
      <c r="E539" s="234" t="s">
        <v>19</v>
      </c>
      <c r="F539" s="235" t="s">
        <v>1263</v>
      </c>
      <c r="G539" s="233"/>
      <c r="H539" s="236">
        <v>0.10451199999999999</v>
      </c>
      <c r="I539" s="237"/>
      <c r="J539" s="233"/>
      <c r="K539" s="233"/>
      <c r="L539" s="238"/>
      <c r="M539" s="239"/>
      <c r="N539" s="240"/>
      <c r="O539" s="240"/>
      <c r="P539" s="240"/>
      <c r="Q539" s="240"/>
      <c r="R539" s="240"/>
      <c r="S539" s="240"/>
      <c r="T539" s="241"/>
      <c r="U539" s="13"/>
      <c r="V539" s="13"/>
      <c r="W539" s="13"/>
      <c r="X539" s="13"/>
      <c r="Y539" s="13"/>
      <c r="Z539" s="13"/>
      <c r="AA539" s="13"/>
      <c r="AB539" s="13"/>
      <c r="AC539" s="13"/>
      <c r="AD539" s="13"/>
      <c r="AE539" s="13"/>
      <c r="AT539" s="242" t="s">
        <v>158</v>
      </c>
      <c r="AU539" s="242" t="s">
        <v>81</v>
      </c>
      <c r="AV539" s="13" t="s">
        <v>81</v>
      </c>
      <c r="AW539" s="13" t="s">
        <v>34</v>
      </c>
      <c r="AX539" s="13" t="s">
        <v>71</v>
      </c>
      <c r="AY539" s="242" t="s">
        <v>144</v>
      </c>
    </row>
    <row r="540" s="15" customFormat="1">
      <c r="A540" s="15"/>
      <c r="B540" s="263"/>
      <c r="C540" s="264"/>
      <c r="D540" s="226" t="s">
        <v>158</v>
      </c>
      <c r="E540" s="265" t="s">
        <v>19</v>
      </c>
      <c r="F540" s="266" t="s">
        <v>774</v>
      </c>
      <c r="G540" s="264"/>
      <c r="H540" s="267">
        <v>0.10451199999999999</v>
      </c>
      <c r="I540" s="268"/>
      <c r="J540" s="264"/>
      <c r="K540" s="264"/>
      <c r="L540" s="269"/>
      <c r="M540" s="270"/>
      <c r="N540" s="271"/>
      <c r="O540" s="271"/>
      <c r="P540" s="271"/>
      <c r="Q540" s="271"/>
      <c r="R540" s="271"/>
      <c r="S540" s="271"/>
      <c r="T540" s="272"/>
      <c r="U540" s="15"/>
      <c r="V540" s="15"/>
      <c r="W540" s="15"/>
      <c r="X540" s="15"/>
      <c r="Y540" s="15"/>
      <c r="Z540" s="15"/>
      <c r="AA540" s="15"/>
      <c r="AB540" s="15"/>
      <c r="AC540" s="15"/>
      <c r="AD540" s="15"/>
      <c r="AE540" s="15"/>
      <c r="AT540" s="273" t="s">
        <v>158</v>
      </c>
      <c r="AU540" s="273" t="s">
        <v>81</v>
      </c>
      <c r="AV540" s="15" t="s">
        <v>152</v>
      </c>
      <c r="AW540" s="15" t="s">
        <v>34</v>
      </c>
      <c r="AX540" s="15" t="s">
        <v>79</v>
      </c>
      <c r="AY540" s="273" t="s">
        <v>144</v>
      </c>
    </row>
    <row r="541" s="2" customFormat="1">
      <c r="A541" s="39"/>
      <c r="B541" s="40"/>
      <c r="C541" s="213" t="s">
        <v>759</v>
      </c>
      <c r="D541" s="213" t="s">
        <v>147</v>
      </c>
      <c r="E541" s="214" t="s">
        <v>888</v>
      </c>
      <c r="F541" s="215" t="s">
        <v>889</v>
      </c>
      <c r="G541" s="216" t="s">
        <v>346</v>
      </c>
      <c r="H541" s="217">
        <v>0.111</v>
      </c>
      <c r="I541" s="218"/>
      <c r="J541" s="219">
        <f>ROUND(I541*H541,2)</f>
        <v>0</v>
      </c>
      <c r="K541" s="215" t="s">
        <v>151</v>
      </c>
      <c r="L541" s="45"/>
      <c r="M541" s="220" t="s">
        <v>19</v>
      </c>
      <c r="N541" s="221" t="s">
        <v>42</v>
      </c>
      <c r="O541" s="85"/>
      <c r="P541" s="222">
        <f>O541*H541</f>
        <v>0</v>
      </c>
      <c r="Q541" s="222">
        <v>0</v>
      </c>
      <c r="R541" s="222">
        <f>Q541*H541</f>
        <v>0</v>
      </c>
      <c r="S541" s="222">
        <v>0</v>
      </c>
      <c r="T541" s="223">
        <f>S541*H541</f>
        <v>0</v>
      </c>
      <c r="U541" s="39"/>
      <c r="V541" s="39"/>
      <c r="W541" s="39"/>
      <c r="X541" s="39"/>
      <c r="Y541" s="39"/>
      <c r="Z541" s="39"/>
      <c r="AA541" s="39"/>
      <c r="AB541" s="39"/>
      <c r="AC541" s="39"/>
      <c r="AD541" s="39"/>
      <c r="AE541" s="39"/>
      <c r="AR541" s="224" t="s">
        <v>256</v>
      </c>
      <c r="AT541" s="224" t="s">
        <v>147</v>
      </c>
      <c r="AU541" s="224" t="s">
        <v>81</v>
      </c>
      <c r="AY541" s="18" t="s">
        <v>144</v>
      </c>
      <c r="BE541" s="225">
        <f>IF(N541="základní",J541,0)</f>
        <v>0</v>
      </c>
      <c r="BF541" s="225">
        <f>IF(N541="snížená",J541,0)</f>
        <v>0</v>
      </c>
      <c r="BG541" s="225">
        <f>IF(N541="zákl. přenesená",J541,0)</f>
        <v>0</v>
      </c>
      <c r="BH541" s="225">
        <f>IF(N541="sníž. přenesená",J541,0)</f>
        <v>0</v>
      </c>
      <c r="BI541" s="225">
        <f>IF(N541="nulová",J541,0)</f>
        <v>0</v>
      </c>
      <c r="BJ541" s="18" t="s">
        <v>79</v>
      </c>
      <c r="BK541" s="225">
        <f>ROUND(I541*H541,2)</f>
        <v>0</v>
      </c>
      <c r="BL541" s="18" t="s">
        <v>256</v>
      </c>
      <c r="BM541" s="224" t="s">
        <v>1264</v>
      </c>
    </row>
    <row r="542" s="2" customFormat="1">
      <c r="A542" s="39"/>
      <c r="B542" s="40"/>
      <c r="C542" s="41"/>
      <c r="D542" s="226" t="s">
        <v>154</v>
      </c>
      <c r="E542" s="41"/>
      <c r="F542" s="227" t="s">
        <v>891</v>
      </c>
      <c r="G542" s="41"/>
      <c r="H542" s="41"/>
      <c r="I542" s="228"/>
      <c r="J542" s="41"/>
      <c r="K542" s="41"/>
      <c r="L542" s="45"/>
      <c r="M542" s="229"/>
      <c r="N542" s="230"/>
      <c r="O542" s="85"/>
      <c r="P542" s="85"/>
      <c r="Q542" s="85"/>
      <c r="R542" s="85"/>
      <c r="S542" s="85"/>
      <c r="T542" s="86"/>
      <c r="U542" s="39"/>
      <c r="V542" s="39"/>
      <c r="W542" s="39"/>
      <c r="X542" s="39"/>
      <c r="Y542" s="39"/>
      <c r="Z542" s="39"/>
      <c r="AA542" s="39"/>
      <c r="AB542" s="39"/>
      <c r="AC542" s="39"/>
      <c r="AD542" s="39"/>
      <c r="AE542" s="39"/>
      <c r="AT542" s="18" t="s">
        <v>154</v>
      </c>
      <c r="AU542" s="18" t="s">
        <v>81</v>
      </c>
    </row>
    <row r="543" s="2" customFormat="1">
      <c r="A543" s="39"/>
      <c r="B543" s="40"/>
      <c r="C543" s="41"/>
      <c r="D543" s="226" t="s">
        <v>156</v>
      </c>
      <c r="E543" s="41"/>
      <c r="F543" s="231" t="s">
        <v>892</v>
      </c>
      <c r="G543" s="41"/>
      <c r="H543" s="41"/>
      <c r="I543" s="228"/>
      <c r="J543" s="41"/>
      <c r="K543" s="41"/>
      <c r="L543" s="45"/>
      <c r="M543" s="229"/>
      <c r="N543" s="230"/>
      <c r="O543" s="85"/>
      <c r="P543" s="85"/>
      <c r="Q543" s="85"/>
      <c r="R543" s="85"/>
      <c r="S543" s="85"/>
      <c r="T543" s="86"/>
      <c r="U543" s="39"/>
      <c r="V543" s="39"/>
      <c r="W543" s="39"/>
      <c r="X543" s="39"/>
      <c r="Y543" s="39"/>
      <c r="Z543" s="39"/>
      <c r="AA543" s="39"/>
      <c r="AB543" s="39"/>
      <c r="AC543" s="39"/>
      <c r="AD543" s="39"/>
      <c r="AE543" s="39"/>
      <c r="AT543" s="18" t="s">
        <v>156</v>
      </c>
      <c r="AU543" s="18" t="s">
        <v>81</v>
      </c>
    </row>
    <row r="544" s="12" customFormat="1" ht="22.8" customHeight="1">
      <c r="A544" s="12"/>
      <c r="B544" s="197"/>
      <c r="C544" s="198"/>
      <c r="D544" s="199" t="s">
        <v>70</v>
      </c>
      <c r="E544" s="211" t="s">
        <v>893</v>
      </c>
      <c r="F544" s="211" t="s">
        <v>894</v>
      </c>
      <c r="G544" s="198"/>
      <c r="H544" s="198"/>
      <c r="I544" s="201"/>
      <c r="J544" s="212">
        <f>BK544</f>
        <v>0</v>
      </c>
      <c r="K544" s="198"/>
      <c r="L544" s="203"/>
      <c r="M544" s="204"/>
      <c r="N544" s="205"/>
      <c r="O544" s="205"/>
      <c r="P544" s="206">
        <f>SUM(P545:P551)</f>
        <v>0</v>
      </c>
      <c r="Q544" s="205"/>
      <c r="R544" s="206">
        <f>SUM(R545:R551)</f>
        <v>0.077658740000000004</v>
      </c>
      <c r="S544" s="205"/>
      <c r="T544" s="207">
        <f>SUM(T545:T551)</f>
        <v>0</v>
      </c>
      <c r="U544" s="12"/>
      <c r="V544" s="12"/>
      <c r="W544" s="12"/>
      <c r="X544" s="12"/>
      <c r="Y544" s="12"/>
      <c r="Z544" s="12"/>
      <c r="AA544" s="12"/>
      <c r="AB544" s="12"/>
      <c r="AC544" s="12"/>
      <c r="AD544" s="12"/>
      <c r="AE544" s="12"/>
      <c r="AR544" s="208" t="s">
        <v>81</v>
      </c>
      <c r="AT544" s="209" t="s">
        <v>70</v>
      </c>
      <c r="AU544" s="209" t="s">
        <v>79</v>
      </c>
      <c r="AY544" s="208" t="s">
        <v>144</v>
      </c>
      <c r="BK544" s="210">
        <f>SUM(BK545:BK551)</f>
        <v>0</v>
      </c>
    </row>
    <row r="545" s="2" customFormat="1">
      <c r="A545" s="39"/>
      <c r="B545" s="40"/>
      <c r="C545" s="213" t="s">
        <v>766</v>
      </c>
      <c r="D545" s="213" t="s">
        <v>147</v>
      </c>
      <c r="E545" s="214" t="s">
        <v>896</v>
      </c>
      <c r="F545" s="215" t="s">
        <v>897</v>
      </c>
      <c r="G545" s="216" t="s">
        <v>150</v>
      </c>
      <c r="H545" s="217">
        <v>255.40600000000001</v>
      </c>
      <c r="I545" s="218"/>
      <c r="J545" s="219">
        <f>ROUND(I545*H545,2)</f>
        <v>0</v>
      </c>
      <c r="K545" s="215" t="s">
        <v>151</v>
      </c>
      <c r="L545" s="45"/>
      <c r="M545" s="220" t="s">
        <v>19</v>
      </c>
      <c r="N545" s="221" t="s">
        <v>42</v>
      </c>
      <c r="O545" s="85"/>
      <c r="P545" s="222">
        <f>O545*H545</f>
        <v>0</v>
      </c>
      <c r="Q545" s="222">
        <v>0.00029</v>
      </c>
      <c r="R545" s="222">
        <f>Q545*H545</f>
        <v>0.074067740000000007</v>
      </c>
      <c r="S545" s="222">
        <v>0</v>
      </c>
      <c r="T545" s="223">
        <f>S545*H545</f>
        <v>0</v>
      </c>
      <c r="U545" s="39"/>
      <c r="V545" s="39"/>
      <c r="W545" s="39"/>
      <c r="X545" s="39"/>
      <c r="Y545" s="39"/>
      <c r="Z545" s="39"/>
      <c r="AA545" s="39"/>
      <c r="AB545" s="39"/>
      <c r="AC545" s="39"/>
      <c r="AD545" s="39"/>
      <c r="AE545" s="39"/>
      <c r="AR545" s="224" t="s">
        <v>256</v>
      </c>
      <c r="AT545" s="224" t="s">
        <v>147</v>
      </c>
      <c r="AU545" s="224" t="s">
        <v>81</v>
      </c>
      <c r="AY545" s="18" t="s">
        <v>144</v>
      </c>
      <c r="BE545" s="225">
        <f>IF(N545="základní",J545,0)</f>
        <v>0</v>
      </c>
      <c r="BF545" s="225">
        <f>IF(N545="snížená",J545,0)</f>
        <v>0</v>
      </c>
      <c r="BG545" s="225">
        <f>IF(N545="zákl. přenesená",J545,0)</f>
        <v>0</v>
      </c>
      <c r="BH545" s="225">
        <f>IF(N545="sníž. přenesená",J545,0)</f>
        <v>0</v>
      </c>
      <c r="BI545" s="225">
        <f>IF(N545="nulová",J545,0)</f>
        <v>0</v>
      </c>
      <c r="BJ545" s="18" t="s">
        <v>79</v>
      </c>
      <c r="BK545" s="225">
        <f>ROUND(I545*H545,2)</f>
        <v>0</v>
      </c>
      <c r="BL545" s="18" t="s">
        <v>256</v>
      </c>
      <c r="BM545" s="224" t="s">
        <v>1265</v>
      </c>
    </row>
    <row r="546" s="2" customFormat="1">
      <c r="A546" s="39"/>
      <c r="B546" s="40"/>
      <c r="C546" s="41"/>
      <c r="D546" s="226" t="s">
        <v>154</v>
      </c>
      <c r="E546" s="41"/>
      <c r="F546" s="227" t="s">
        <v>899</v>
      </c>
      <c r="G546" s="41"/>
      <c r="H546" s="41"/>
      <c r="I546" s="228"/>
      <c r="J546" s="41"/>
      <c r="K546" s="41"/>
      <c r="L546" s="45"/>
      <c r="M546" s="229"/>
      <c r="N546" s="230"/>
      <c r="O546" s="85"/>
      <c r="P546" s="85"/>
      <c r="Q546" s="85"/>
      <c r="R546" s="85"/>
      <c r="S546" s="85"/>
      <c r="T546" s="86"/>
      <c r="U546" s="39"/>
      <c r="V546" s="39"/>
      <c r="W546" s="39"/>
      <c r="X546" s="39"/>
      <c r="Y546" s="39"/>
      <c r="Z546" s="39"/>
      <c r="AA546" s="39"/>
      <c r="AB546" s="39"/>
      <c r="AC546" s="39"/>
      <c r="AD546" s="39"/>
      <c r="AE546" s="39"/>
      <c r="AT546" s="18" t="s">
        <v>154</v>
      </c>
      <c r="AU546" s="18" t="s">
        <v>81</v>
      </c>
    </row>
    <row r="547" s="13" customFormat="1">
      <c r="A547" s="13"/>
      <c r="B547" s="232"/>
      <c r="C547" s="233"/>
      <c r="D547" s="226" t="s">
        <v>158</v>
      </c>
      <c r="E547" s="234" t="s">
        <v>19</v>
      </c>
      <c r="F547" s="235" t="s">
        <v>1266</v>
      </c>
      <c r="G547" s="233"/>
      <c r="H547" s="236">
        <v>246.40600000000001</v>
      </c>
      <c r="I547" s="237"/>
      <c r="J547" s="233"/>
      <c r="K547" s="233"/>
      <c r="L547" s="238"/>
      <c r="M547" s="239"/>
      <c r="N547" s="240"/>
      <c r="O547" s="240"/>
      <c r="P547" s="240"/>
      <c r="Q547" s="240"/>
      <c r="R547" s="240"/>
      <c r="S547" s="240"/>
      <c r="T547" s="241"/>
      <c r="U547" s="13"/>
      <c r="V547" s="13"/>
      <c r="W547" s="13"/>
      <c r="X547" s="13"/>
      <c r="Y547" s="13"/>
      <c r="Z547" s="13"/>
      <c r="AA547" s="13"/>
      <c r="AB547" s="13"/>
      <c r="AC547" s="13"/>
      <c r="AD547" s="13"/>
      <c r="AE547" s="13"/>
      <c r="AT547" s="242" t="s">
        <v>158</v>
      </c>
      <c r="AU547" s="242" t="s">
        <v>81</v>
      </c>
      <c r="AV547" s="13" t="s">
        <v>81</v>
      </c>
      <c r="AW547" s="13" t="s">
        <v>34</v>
      </c>
      <c r="AX547" s="13" t="s">
        <v>71</v>
      </c>
      <c r="AY547" s="242" t="s">
        <v>144</v>
      </c>
    </row>
    <row r="548" s="13" customFormat="1">
      <c r="A548" s="13"/>
      <c r="B548" s="232"/>
      <c r="C548" s="233"/>
      <c r="D548" s="226" t="s">
        <v>158</v>
      </c>
      <c r="E548" s="234" t="s">
        <v>19</v>
      </c>
      <c r="F548" s="235" t="s">
        <v>1267</v>
      </c>
      <c r="G548" s="233"/>
      <c r="H548" s="236">
        <v>9</v>
      </c>
      <c r="I548" s="237"/>
      <c r="J548" s="233"/>
      <c r="K548" s="233"/>
      <c r="L548" s="238"/>
      <c r="M548" s="239"/>
      <c r="N548" s="240"/>
      <c r="O548" s="240"/>
      <c r="P548" s="240"/>
      <c r="Q548" s="240"/>
      <c r="R548" s="240"/>
      <c r="S548" s="240"/>
      <c r="T548" s="241"/>
      <c r="U548" s="13"/>
      <c r="V548" s="13"/>
      <c r="W548" s="13"/>
      <c r="X548" s="13"/>
      <c r="Y548" s="13"/>
      <c r="Z548" s="13"/>
      <c r="AA548" s="13"/>
      <c r="AB548" s="13"/>
      <c r="AC548" s="13"/>
      <c r="AD548" s="13"/>
      <c r="AE548" s="13"/>
      <c r="AT548" s="242" t="s">
        <v>158</v>
      </c>
      <c r="AU548" s="242" t="s">
        <v>81</v>
      </c>
      <c r="AV548" s="13" t="s">
        <v>81</v>
      </c>
      <c r="AW548" s="13" t="s">
        <v>34</v>
      </c>
      <c r="AX548" s="13" t="s">
        <v>71</v>
      </c>
      <c r="AY548" s="242" t="s">
        <v>144</v>
      </c>
    </row>
    <row r="549" s="2" customFormat="1">
      <c r="A549" s="39"/>
      <c r="B549" s="40"/>
      <c r="C549" s="213" t="s">
        <v>775</v>
      </c>
      <c r="D549" s="213" t="s">
        <v>147</v>
      </c>
      <c r="E549" s="214" t="s">
        <v>926</v>
      </c>
      <c r="F549" s="215" t="s">
        <v>927</v>
      </c>
      <c r="G549" s="216" t="s">
        <v>150</v>
      </c>
      <c r="H549" s="217">
        <v>17.100000000000001</v>
      </c>
      <c r="I549" s="218"/>
      <c r="J549" s="219">
        <f>ROUND(I549*H549,2)</f>
        <v>0</v>
      </c>
      <c r="K549" s="215" t="s">
        <v>151</v>
      </c>
      <c r="L549" s="45"/>
      <c r="M549" s="220" t="s">
        <v>19</v>
      </c>
      <c r="N549" s="221" t="s">
        <v>42</v>
      </c>
      <c r="O549" s="85"/>
      <c r="P549" s="222">
        <f>O549*H549</f>
        <v>0</v>
      </c>
      <c r="Q549" s="222">
        <v>0.00021000000000000001</v>
      </c>
      <c r="R549" s="222">
        <f>Q549*H549</f>
        <v>0.0035910000000000004</v>
      </c>
      <c r="S549" s="222">
        <v>0</v>
      </c>
      <c r="T549" s="223">
        <f>S549*H549</f>
        <v>0</v>
      </c>
      <c r="U549" s="39"/>
      <c r="V549" s="39"/>
      <c r="W549" s="39"/>
      <c r="X549" s="39"/>
      <c r="Y549" s="39"/>
      <c r="Z549" s="39"/>
      <c r="AA549" s="39"/>
      <c r="AB549" s="39"/>
      <c r="AC549" s="39"/>
      <c r="AD549" s="39"/>
      <c r="AE549" s="39"/>
      <c r="AR549" s="224" t="s">
        <v>256</v>
      </c>
      <c r="AT549" s="224" t="s">
        <v>147</v>
      </c>
      <c r="AU549" s="224" t="s">
        <v>81</v>
      </c>
      <c r="AY549" s="18" t="s">
        <v>144</v>
      </c>
      <c r="BE549" s="225">
        <f>IF(N549="základní",J549,0)</f>
        <v>0</v>
      </c>
      <c r="BF549" s="225">
        <f>IF(N549="snížená",J549,0)</f>
        <v>0</v>
      </c>
      <c r="BG549" s="225">
        <f>IF(N549="zákl. přenesená",J549,0)</f>
        <v>0</v>
      </c>
      <c r="BH549" s="225">
        <f>IF(N549="sníž. přenesená",J549,0)</f>
        <v>0</v>
      </c>
      <c r="BI549" s="225">
        <f>IF(N549="nulová",J549,0)</f>
        <v>0</v>
      </c>
      <c r="BJ549" s="18" t="s">
        <v>79</v>
      </c>
      <c r="BK549" s="225">
        <f>ROUND(I549*H549,2)</f>
        <v>0</v>
      </c>
      <c r="BL549" s="18" t="s">
        <v>256</v>
      </c>
      <c r="BM549" s="224" t="s">
        <v>1268</v>
      </c>
    </row>
    <row r="550" s="2" customFormat="1">
      <c r="A550" s="39"/>
      <c r="B550" s="40"/>
      <c r="C550" s="41"/>
      <c r="D550" s="226" t="s">
        <v>154</v>
      </c>
      <c r="E550" s="41"/>
      <c r="F550" s="227" t="s">
        <v>929</v>
      </c>
      <c r="G550" s="41"/>
      <c r="H550" s="41"/>
      <c r="I550" s="228"/>
      <c r="J550" s="41"/>
      <c r="K550" s="41"/>
      <c r="L550" s="45"/>
      <c r="M550" s="229"/>
      <c r="N550" s="230"/>
      <c r="O550" s="85"/>
      <c r="P550" s="85"/>
      <c r="Q550" s="85"/>
      <c r="R550" s="85"/>
      <c r="S550" s="85"/>
      <c r="T550" s="86"/>
      <c r="U550" s="39"/>
      <c r="V550" s="39"/>
      <c r="W550" s="39"/>
      <c r="X550" s="39"/>
      <c r="Y550" s="39"/>
      <c r="Z550" s="39"/>
      <c r="AA550" s="39"/>
      <c r="AB550" s="39"/>
      <c r="AC550" s="39"/>
      <c r="AD550" s="39"/>
      <c r="AE550" s="39"/>
      <c r="AT550" s="18" t="s">
        <v>154</v>
      </c>
      <c r="AU550" s="18" t="s">
        <v>81</v>
      </c>
    </row>
    <row r="551" s="13" customFormat="1">
      <c r="A551" s="13"/>
      <c r="B551" s="232"/>
      <c r="C551" s="233"/>
      <c r="D551" s="226" t="s">
        <v>158</v>
      </c>
      <c r="E551" s="234" t="s">
        <v>19</v>
      </c>
      <c r="F551" s="235" t="s">
        <v>1269</v>
      </c>
      <c r="G551" s="233"/>
      <c r="H551" s="236">
        <v>17.100000000000001</v>
      </c>
      <c r="I551" s="237"/>
      <c r="J551" s="233"/>
      <c r="K551" s="233"/>
      <c r="L551" s="238"/>
      <c r="M551" s="274"/>
      <c r="N551" s="275"/>
      <c r="O551" s="275"/>
      <c r="P551" s="275"/>
      <c r="Q551" s="275"/>
      <c r="R551" s="275"/>
      <c r="S551" s="275"/>
      <c r="T551" s="276"/>
      <c r="U551" s="13"/>
      <c r="V551" s="13"/>
      <c r="W551" s="13"/>
      <c r="X551" s="13"/>
      <c r="Y551" s="13"/>
      <c r="Z551" s="13"/>
      <c r="AA551" s="13"/>
      <c r="AB551" s="13"/>
      <c r="AC551" s="13"/>
      <c r="AD551" s="13"/>
      <c r="AE551" s="13"/>
      <c r="AT551" s="242" t="s">
        <v>158</v>
      </c>
      <c r="AU551" s="242" t="s">
        <v>81</v>
      </c>
      <c r="AV551" s="13" t="s">
        <v>81</v>
      </c>
      <c r="AW551" s="13" t="s">
        <v>34</v>
      </c>
      <c r="AX551" s="13" t="s">
        <v>71</v>
      </c>
      <c r="AY551" s="242" t="s">
        <v>144</v>
      </c>
    </row>
    <row r="552" s="2" customFormat="1" ht="6.96" customHeight="1">
      <c r="A552" s="39"/>
      <c r="B552" s="60"/>
      <c r="C552" s="61"/>
      <c r="D552" s="61"/>
      <c r="E552" s="61"/>
      <c r="F552" s="61"/>
      <c r="G552" s="61"/>
      <c r="H552" s="61"/>
      <c r="I552" s="61"/>
      <c r="J552" s="61"/>
      <c r="K552" s="61"/>
      <c r="L552" s="45"/>
      <c r="M552" s="39"/>
      <c r="O552" s="39"/>
      <c r="P552" s="39"/>
      <c r="Q552" s="39"/>
      <c r="R552" s="39"/>
      <c r="S552" s="39"/>
      <c r="T552" s="39"/>
      <c r="U552" s="39"/>
      <c r="V552" s="39"/>
      <c r="W552" s="39"/>
      <c r="X552" s="39"/>
      <c r="Y552" s="39"/>
      <c r="Z552" s="39"/>
      <c r="AA552" s="39"/>
      <c r="AB552" s="39"/>
      <c r="AC552" s="39"/>
      <c r="AD552" s="39"/>
      <c r="AE552" s="39"/>
    </row>
  </sheetData>
  <sheetProtection sheet="1" autoFilter="0" formatColumns="0" formatRows="0" objects="1" scenarios="1" spinCount="100000" saltValue="h8eBo33hnf9ZToWSZIcJj+kpbkFwAqqP7HrXnUmY0r47g3tdEY+GeMB2FPwkX6gRPsfBHRhQEaQxR7gzjHf85w==" hashValue="TD2Hw5ID2OGzw0z04Jpi3pQKgrHDyFDL6jIA29/CjTCRkHZ3vIz7QXRqLB9fHcIUHumHv3y9XF6d8dBmBUAnMw==" algorithmName="SHA-512" password="CC35"/>
  <autoFilter ref="C94:K551"/>
  <mergeCells count="9">
    <mergeCell ref="E7:H7"/>
    <mergeCell ref="E9:H9"/>
    <mergeCell ref="E18:H18"/>
    <mergeCell ref="E27:H27"/>
    <mergeCell ref="E48:H48"/>
    <mergeCell ref="E50:H50"/>
    <mergeCell ref="E85:H85"/>
    <mergeCell ref="E87:H8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91</v>
      </c>
    </row>
    <row r="3" s="1" customFormat="1" ht="6.96" customHeight="1">
      <c r="B3" s="139"/>
      <c r="C3" s="140"/>
      <c r="D3" s="140"/>
      <c r="E3" s="140"/>
      <c r="F3" s="140"/>
      <c r="G3" s="140"/>
      <c r="H3" s="140"/>
      <c r="I3" s="140"/>
      <c r="J3" s="140"/>
      <c r="K3" s="140"/>
      <c r="L3" s="21"/>
      <c r="AT3" s="18" t="s">
        <v>81</v>
      </c>
    </row>
    <row r="4" s="1" customFormat="1" ht="24.96" customHeight="1">
      <c r="B4" s="21"/>
      <c r="D4" s="141" t="s">
        <v>105</v>
      </c>
      <c r="L4" s="21"/>
      <c r="M4" s="142" t="s">
        <v>10</v>
      </c>
      <c r="AT4" s="18" t="s">
        <v>4</v>
      </c>
    </row>
    <row r="5" s="1" customFormat="1" ht="6.96" customHeight="1">
      <c r="B5" s="21"/>
      <c r="L5" s="21"/>
    </row>
    <row r="6" s="1" customFormat="1" ht="12" customHeight="1">
      <c r="B6" s="21"/>
      <c r="D6" s="143" t="s">
        <v>16</v>
      </c>
      <c r="L6" s="21"/>
    </row>
    <row r="7" s="1" customFormat="1" ht="16.5" customHeight="1">
      <c r="B7" s="21"/>
      <c r="E7" s="144" t="str">
        <f>'Rekapitulace stavby'!K6</f>
        <v>Chebský hrad obnova - 3. etapa</v>
      </c>
      <c r="F7" s="143"/>
      <c r="G7" s="143"/>
      <c r="H7" s="143"/>
      <c r="L7" s="21"/>
    </row>
    <row r="8" s="1" customFormat="1" ht="12" customHeight="1">
      <c r="B8" s="21"/>
      <c r="D8" s="143" t="s">
        <v>106</v>
      </c>
      <c r="L8" s="21"/>
    </row>
    <row r="9" s="2" customFormat="1" ht="16.5" customHeight="1">
      <c r="A9" s="39"/>
      <c r="B9" s="45"/>
      <c r="C9" s="39"/>
      <c r="D9" s="39"/>
      <c r="E9" s="144" t="s">
        <v>1270</v>
      </c>
      <c r="F9" s="39"/>
      <c r="G9" s="39"/>
      <c r="H9" s="39"/>
      <c r="I9" s="39"/>
      <c r="J9" s="39"/>
      <c r="K9" s="39"/>
      <c r="L9" s="145"/>
      <c r="S9" s="39"/>
      <c r="T9" s="39"/>
      <c r="U9" s="39"/>
      <c r="V9" s="39"/>
      <c r="W9" s="39"/>
      <c r="X9" s="39"/>
      <c r="Y9" s="39"/>
      <c r="Z9" s="39"/>
      <c r="AA9" s="39"/>
      <c r="AB9" s="39"/>
      <c r="AC9" s="39"/>
      <c r="AD9" s="39"/>
      <c r="AE9" s="39"/>
    </row>
    <row r="10" s="2" customFormat="1" ht="12" customHeight="1">
      <c r="A10" s="39"/>
      <c r="B10" s="45"/>
      <c r="C10" s="39"/>
      <c r="D10" s="143" t="s">
        <v>1271</v>
      </c>
      <c r="E10" s="39"/>
      <c r="F10" s="39"/>
      <c r="G10" s="39"/>
      <c r="H10" s="39"/>
      <c r="I10" s="39"/>
      <c r="J10" s="39"/>
      <c r="K10" s="39"/>
      <c r="L10" s="145"/>
      <c r="S10" s="39"/>
      <c r="T10" s="39"/>
      <c r="U10" s="39"/>
      <c r="V10" s="39"/>
      <c r="W10" s="39"/>
      <c r="X10" s="39"/>
      <c r="Y10" s="39"/>
      <c r="Z10" s="39"/>
      <c r="AA10" s="39"/>
      <c r="AB10" s="39"/>
      <c r="AC10" s="39"/>
      <c r="AD10" s="39"/>
      <c r="AE10" s="39"/>
    </row>
    <row r="11" s="2" customFormat="1" ht="16.5" customHeight="1">
      <c r="A11" s="39"/>
      <c r="B11" s="45"/>
      <c r="C11" s="39"/>
      <c r="D11" s="39"/>
      <c r="E11" s="146" t="s">
        <v>1272</v>
      </c>
      <c r="F11" s="39"/>
      <c r="G11" s="39"/>
      <c r="H11" s="39"/>
      <c r="I11" s="39"/>
      <c r="J11" s="39"/>
      <c r="K11" s="39"/>
      <c r="L11" s="145"/>
      <c r="S11" s="39"/>
      <c r="T11" s="39"/>
      <c r="U11" s="39"/>
      <c r="V11" s="39"/>
      <c r="W11" s="39"/>
      <c r="X11" s="39"/>
      <c r="Y11" s="39"/>
      <c r="Z11" s="39"/>
      <c r="AA11" s="39"/>
      <c r="AB11" s="39"/>
      <c r="AC11" s="39"/>
      <c r="AD11" s="39"/>
      <c r="AE11" s="39"/>
    </row>
    <row r="12" s="2" customFormat="1">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2" customFormat="1" ht="12" customHeight="1">
      <c r="A14" s="39"/>
      <c r="B14" s="45"/>
      <c r="C14" s="39"/>
      <c r="D14" s="143" t="s">
        <v>21</v>
      </c>
      <c r="E14" s="39"/>
      <c r="F14" s="134" t="s">
        <v>22</v>
      </c>
      <c r="G14" s="39"/>
      <c r="H14" s="39"/>
      <c r="I14" s="143" t="s">
        <v>23</v>
      </c>
      <c r="J14" s="147" t="str">
        <f>'Rekapitulace stavby'!AN8</f>
        <v>7. 1. 2021</v>
      </c>
      <c r="K14" s="39"/>
      <c r="L14" s="145"/>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2" customFormat="1" ht="12" customHeight="1">
      <c r="A22" s="39"/>
      <c r="B22" s="45"/>
      <c r="C22" s="39"/>
      <c r="D22" s="143" t="s">
        <v>31</v>
      </c>
      <c r="E22" s="39"/>
      <c r="F22" s="39"/>
      <c r="G22" s="39"/>
      <c r="H22" s="39"/>
      <c r="I22" s="143" t="s">
        <v>26</v>
      </c>
      <c r="J22" s="134" t="str">
        <f>IF('Rekapitulace stavby'!AN16="","",'Rekapitulace stavby'!AN16)</f>
        <v/>
      </c>
      <c r="K22" s="39"/>
      <c r="L22" s="145"/>
      <c r="S22" s="39"/>
      <c r="T22" s="39"/>
      <c r="U22" s="39"/>
      <c r="V22" s="39"/>
      <c r="W22" s="39"/>
      <c r="X22" s="39"/>
      <c r="Y22" s="39"/>
      <c r="Z22" s="39"/>
      <c r="AA22" s="39"/>
      <c r="AB22" s="39"/>
      <c r="AC22" s="39"/>
      <c r="AD22" s="39"/>
      <c r="AE22" s="39"/>
    </row>
    <row r="23" s="2" customFormat="1" ht="18" customHeight="1">
      <c r="A23" s="39"/>
      <c r="B23" s="45"/>
      <c r="C23" s="39"/>
      <c r="D23" s="39"/>
      <c r="E23" s="134" t="str">
        <f>IF('Rekapitulace stavby'!E17="","",'Rekapitulace stavby'!E17)</f>
        <v xml:space="preserve"> </v>
      </c>
      <c r="F23" s="39"/>
      <c r="G23" s="39"/>
      <c r="H23" s="39"/>
      <c r="I23" s="143" t="s">
        <v>28</v>
      </c>
      <c r="J23" s="134" t="str">
        <f>IF('Rekapitulace stavby'!AN17="","",'Rekapitulace stavby'!AN17)</f>
        <v/>
      </c>
      <c r="K23" s="39"/>
      <c r="L23" s="145"/>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2" customFormat="1" ht="12" customHeight="1">
      <c r="A25" s="39"/>
      <c r="B25" s="45"/>
      <c r="C25" s="39"/>
      <c r="D25" s="143" t="s">
        <v>33</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2" customFormat="1" ht="6.96"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2" customFormat="1" ht="25.44" customHeight="1">
      <c r="A32" s="39"/>
      <c r="B32" s="45"/>
      <c r="C32" s="39"/>
      <c r="D32" s="153" t="s">
        <v>37</v>
      </c>
      <c r="E32" s="39"/>
      <c r="F32" s="39"/>
      <c r="G32" s="39"/>
      <c r="H32" s="39"/>
      <c r="I32" s="39"/>
      <c r="J32" s="154">
        <f>ROUND(J96, 2)</f>
        <v>0</v>
      </c>
      <c r="K32" s="39"/>
      <c r="L32" s="145"/>
      <c r="S32" s="39"/>
      <c r="T32" s="39"/>
      <c r="U32" s="39"/>
      <c r="V32" s="39"/>
      <c r="W32" s="39"/>
      <c r="X32" s="39"/>
      <c r="Y32" s="39"/>
      <c r="Z32" s="39"/>
      <c r="AA32" s="39"/>
      <c r="AB32" s="39"/>
      <c r="AC32" s="39"/>
      <c r="AD32" s="39"/>
      <c r="AE32" s="39"/>
    </row>
    <row r="33" s="2" customFormat="1" ht="6.96"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2" customFormat="1" ht="14.4" customHeight="1">
      <c r="A35" s="39"/>
      <c r="B35" s="45"/>
      <c r="C35" s="39"/>
      <c r="D35" s="156" t="s">
        <v>41</v>
      </c>
      <c r="E35" s="143" t="s">
        <v>42</v>
      </c>
      <c r="F35" s="157">
        <f>ROUND((SUM(BE96:BE242)),  2)</f>
        <v>0</v>
      </c>
      <c r="G35" s="39"/>
      <c r="H35" s="39"/>
      <c r="I35" s="158">
        <v>0.20999999999999999</v>
      </c>
      <c r="J35" s="157">
        <f>ROUND(((SUM(BE96:BE242))*I35),  2)</f>
        <v>0</v>
      </c>
      <c r="K35" s="39"/>
      <c r="L35" s="145"/>
      <c r="S35" s="39"/>
      <c r="T35" s="39"/>
      <c r="U35" s="39"/>
      <c r="V35" s="39"/>
      <c r="W35" s="39"/>
      <c r="X35" s="39"/>
      <c r="Y35" s="39"/>
      <c r="Z35" s="39"/>
      <c r="AA35" s="39"/>
      <c r="AB35" s="39"/>
      <c r="AC35" s="39"/>
      <c r="AD35" s="39"/>
      <c r="AE35" s="39"/>
    </row>
    <row r="36" s="2" customFormat="1" ht="14.4" customHeight="1">
      <c r="A36" s="39"/>
      <c r="B36" s="45"/>
      <c r="C36" s="39"/>
      <c r="D36" s="39"/>
      <c r="E36" s="143" t="s">
        <v>43</v>
      </c>
      <c r="F36" s="157">
        <f>ROUND((SUM(BF96:BF242)),  2)</f>
        <v>0</v>
      </c>
      <c r="G36" s="39"/>
      <c r="H36" s="39"/>
      <c r="I36" s="158">
        <v>0.14999999999999999</v>
      </c>
      <c r="J36" s="157">
        <f>ROUND(((SUM(BF96:BF242))*I36),  2)</f>
        <v>0</v>
      </c>
      <c r="K36" s="39"/>
      <c r="L36" s="145"/>
      <c r="S36" s="39"/>
      <c r="T36" s="39"/>
      <c r="U36" s="39"/>
      <c r="V36" s="39"/>
      <c r="W36" s="39"/>
      <c r="X36" s="39"/>
      <c r="Y36" s="39"/>
      <c r="Z36" s="39"/>
      <c r="AA36" s="39"/>
      <c r="AB36" s="39"/>
      <c r="AC36" s="39"/>
      <c r="AD36" s="39"/>
      <c r="AE36" s="39"/>
    </row>
    <row r="37" hidden="1" s="2" customFormat="1" ht="14.4" customHeight="1">
      <c r="A37" s="39"/>
      <c r="B37" s="45"/>
      <c r="C37" s="39"/>
      <c r="D37" s="39"/>
      <c r="E37" s="143" t="s">
        <v>44</v>
      </c>
      <c r="F37" s="157">
        <f>ROUND((SUM(BG96:BG242)),  2)</f>
        <v>0</v>
      </c>
      <c r="G37" s="39"/>
      <c r="H37" s="39"/>
      <c r="I37" s="158">
        <v>0.20999999999999999</v>
      </c>
      <c r="J37" s="157">
        <f>0</f>
        <v>0</v>
      </c>
      <c r="K37" s="39"/>
      <c r="L37" s="145"/>
      <c r="S37" s="39"/>
      <c r="T37" s="39"/>
      <c r="U37" s="39"/>
      <c r="V37" s="39"/>
      <c r="W37" s="39"/>
      <c r="X37" s="39"/>
      <c r="Y37" s="39"/>
      <c r="Z37" s="39"/>
      <c r="AA37" s="39"/>
      <c r="AB37" s="39"/>
      <c r="AC37" s="39"/>
      <c r="AD37" s="39"/>
      <c r="AE37" s="39"/>
    </row>
    <row r="38" hidden="1" s="2" customFormat="1" ht="14.4" customHeight="1">
      <c r="A38" s="39"/>
      <c r="B38" s="45"/>
      <c r="C38" s="39"/>
      <c r="D38" s="39"/>
      <c r="E38" s="143" t="s">
        <v>45</v>
      </c>
      <c r="F38" s="157">
        <f>ROUND((SUM(BH96:BH242)),  2)</f>
        <v>0</v>
      </c>
      <c r="G38" s="39"/>
      <c r="H38" s="39"/>
      <c r="I38" s="158">
        <v>0.14999999999999999</v>
      </c>
      <c r="J38" s="157">
        <f>0</f>
        <v>0</v>
      </c>
      <c r="K38" s="39"/>
      <c r="L38" s="145"/>
      <c r="S38" s="39"/>
      <c r="T38" s="39"/>
      <c r="U38" s="39"/>
      <c r="V38" s="39"/>
      <c r="W38" s="39"/>
      <c r="X38" s="39"/>
      <c r="Y38" s="39"/>
      <c r="Z38" s="39"/>
      <c r="AA38" s="39"/>
      <c r="AB38" s="39"/>
      <c r="AC38" s="39"/>
      <c r="AD38" s="39"/>
      <c r="AE38" s="39"/>
    </row>
    <row r="39" hidden="1" s="2" customFormat="1" ht="14.4" customHeight="1">
      <c r="A39" s="39"/>
      <c r="B39" s="45"/>
      <c r="C39" s="39"/>
      <c r="D39" s="39"/>
      <c r="E39" s="143" t="s">
        <v>46</v>
      </c>
      <c r="F39" s="157">
        <f>ROUND((SUM(BI96:BI242)),  2)</f>
        <v>0</v>
      </c>
      <c r="G39" s="39"/>
      <c r="H39" s="39"/>
      <c r="I39" s="158">
        <v>0</v>
      </c>
      <c r="J39" s="157">
        <f>0</f>
        <v>0</v>
      </c>
      <c r="K39" s="39"/>
      <c r="L39" s="145"/>
      <c r="S39" s="39"/>
      <c r="T39" s="39"/>
      <c r="U39" s="39"/>
      <c r="V39" s="39"/>
      <c r="W39" s="39"/>
      <c r="X39" s="39"/>
      <c r="Y39" s="39"/>
      <c r="Z39" s="39"/>
      <c r="AA39" s="39"/>
      <c r="AB39" s="39"/>
      <c r="AC39" s="39"/>
      <c r="AD39" s="39"/>
      <c r="AE39" s="39"/>
    </row>
    <row r="40" s="2" customFormat="1" ht="6.96"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2" customFormat="1" ht="25.4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2" customFormat="1" ht="6.96"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2" customFormat="1" ht="24.96" customHeight="1">
      <c r="A47" s="39"/>
      <c r="B47" s="40"/>
      <c r="C47" s="24" t="s">
        <v>108</v>
      </c>
      <c r="D47" s="41"/>
      <c r="E47" s="41"/>
      <c r="F47" s="41"/>
      <c r="G47" s="41"/>
      <c r="H47" s="41"/>
      <c r="I47" s="41"/>
      <c r="J47" s="41"/>
      <c r="K47" s="41"/>
      <c r="L47" s="145"/>
      <c r="S47" s="39"/>
      <c r="T47" s="39"/>
      <c r="U47" s="39"/>
      <c r="V47" s="39"/>
      <c r="W47" s="39"/>
      <c r="X47" s="39"/>
      <c r="Y47" s="39"/>
      <c r="Z47" s="39"/>
      <c r="AA47" s="39"/>
      <c r="AB47" s="39"/>
      <c r="AC47" s="39"/>
      <c r="AD47" s="39"/>
      <c r="AE47" s="39"/>
    </row>
    <row r="48" s="2" customFormat="1" ht="6.96"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2" customFormat="1" ht="16.5" customHeight="1">
      <c r="A50" s="39"/>
      <c r="B50" s="40"/>
      <c r="C50" s="41"/>
      <c r="D50" s="41"/>
      <c r="E50" s="170" t="str">
        <f>E7</f>
        <v>Chebský hrad obnova - 3. etapa</v>
      </c>
      <c r="F50" s="33"/>
      <c r="G50" s="33"/>
      <c r="H50" s="33"/>
      <c r="I50" s="41"/>
      <c r="J50" s="41"/>
      <c r="K50" s="41"/>
      <c r="L50" s="145"/>
      <c r="S50" s="39"/>
      <c r="T50" s="39"/>
      <c r="U50" s="39"/>
      <c r="V50" s="39"/>
      <c r="W50" s="39"/>
      <c r="X50" s="39"/>
      <c r="Y50" s="39"/>
      <c r="Z50" s="39"/>
      <c r="AA50" s="39"/>
      <c r="AB50" s="39"/>
      <c r="AC50" s="39"/>
      <c r="AD50" s="39"/>
      <c r="AE50" s="39"/>
    </row>
    <row r="51" s="1" customFormat="1" ht="12" customHeight="1">
      <c r="B51" s="22"/>
      <c r="C51" s="33" t="s">
        <v>106</v>
      </c>
      <c r="D51" s="23"/>
      <c r="E51" s="23"/>
      <c r="F51" s="23"/>
      <c r="G51" s="23"/>
      <c r="H51" s="23"/>
      <c r="I51" s="23"/>
      <c r="J51" s="23"/>
      <c r="K51" s="23"/>
      <c r="L51" s="21"/>
    </row>
    <row r="52" s="2" customFormat="1" ht="16.5" customHeight="1">
      <c r="A52" s="39"/>
      <c r="B52" s="40"/>
      <c r="C52" s="41"/>
      <c r="D52" s="41"/>
      <c r="E52" s="170" t="s">
        <v>1270</v>
      </c>
      <c r="F52" s="41"/>
      <c r="G52" s="41"/>
      <c r="H52" s="41"/>
      <c r="I52" s="41"/>
      <c r="J52" s="41"/>
      <c r="K52" s="41"/>
      <c r="L52" s="145"/>
      <c r="S52" s="39"/>
      <c r="T52" s="39"/>
      <c r="U52" s="39"/>
      <c r="V52" s="39"/>
      <c r="W52" s="39"/>
      <c r="X52" s="39"/>
      <c r="Y52" s="39"/>
      <c r="Z52" s="39"/>
      <c r="AA52" s="39"/>
      <c r="AB52" s="39"/>
      <c r="AC52" s="39"/>
      <c r="AD52" s="39"/>
      <c r="AE52" s="39"/>
    </row>
    <row r="53" s="2" customFormat="1" ht="12" customHeight="1">
      <c r="A53" s="39"/>
      <c r="B53" s="40"/>
      <c r="C53" s="33" t="s">
        <v>1271</v>
      </c>
      <c r="D53" s="41"/>
      <c r="E53" s="41"/>
      <c r="F53" s="41"/>
      <c r="G53" s="41"/>
      <c r="H53" s="41"/>
      <c r="I53" s="41"/>
      <c r="J53" s="41"/>
      <c r="K53" s="41"/>
      <c r="L53" s="145"/>
      <c r="S53" s="39"/>
      <c r="T53" s="39"/>
      <c r="U53" s="39"/>
      <c r="V53" s="39"/>
      <c r="W53" s="39"/>
      <c r="X53" s="39"/>
      <c r="Y53" s="39"/>
      <c r="Z53" s="39"/>
      <c r="AA53" s="39"/>
      <c r="AB53" s="39"/>
      <c r="AC53" s="39"/>
      <c r="AD53" s="39"/>
      <c r="AE53" s="39"/>
    </row>
    <row r="54" s="2" customFormat="1" ht="16.5" customHeight="1">
      <c r="A54" s="39"/>
      <c r="B54" s="40"/>
      <c r="C54" s="41"/>
      <c r="D54" s="41"/>
      <c r="E54" s="70" t="str">
        <f>E11</f>
        <v xml:space="preserve">04.1 - D - stavební část </v>
      </c>
      <c r="F54" s="41"/>
      <c r="G54" s="41"/>
      <c r="H54" s="41"/>
      <c r="I54" s="41"/>
      <c r="J54" s="41"/>
      <c r="K54" s="41"/>
      <c r="L54" s="145"/>
      <c r="S54" s="39"/>
      <c r="T54" s="39"/>
      <c r="U54" s="39"/>
      <c r="V54" s="39"/>
      <c r="W54" s="39"/>
      <c r="X54" s="39"/>
      <c r="Y54" s="39"/>
      <c r="Z54" s="39"/>
      <c r="AA54" s="39"/>
      <c r="AB54" s="39"/>
      <c r="AC54" s="39"/>
      <c r="AD54" s="39"/>
      <c r="AE54" s="39"/>
    </row>
    <row r="55" s="2" customFormat="1" ht="6.96"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2" customFormat="1" ht="12" customHeight="1">
      <c r="A56" s="39"/>
      <c r="B56" s="40"/>
      <c r="C56" s="33" t="s">
        <v>21</v>
      </c>
      <c r="D56" s="41"/>
      <c r="E56" s="41"/>
      <c r="F56" s="28" t="str">
        <f>F14</f>
        <v>Cheb</v>
      </c>
      <c r="G56" s="41"/>
      <c r="H56" s="41"/>
      <c r="I56" s="33" t="s">
        <v>23</v>
      </c>
      <c r="J56" s="73" t="str">
        <f>IF(J14="","",J14)</f>
        <v>7. 1. 2021</v>
      </c>
      <c r="K56" s="41"/>
      <c r="L56" s="145"/>
      <c r="S56" s="39"/>
      <c r="T56" s="39"/>
      <c r="U56" s="39"/>
      <c r="V56" s="39"/>
      <c r="W56" s="39"/>
      <c r="X56" s="39"/>
      <c r="Y56" s="39"/>
      <c r="Z56" s="39"/>
      <c r="AA56" s="39"/>
      <c r="AB56" s="39"/>
      <c r="AC56" s="39"/>
      <c r="AD56" s="39"/>
      <c r="AE56" s="39"/>
    </row>
    <row r="57" s="2" customFormat="1" ht="6.96"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2" customFormat="1" ht="15.15" customHeight="1">
      <c r="A58" s="39"/>
      <c r="B58" s="40"/>
      <c r="C58" s="33" t="s">
        <v>25</v>
      </c>
      <c r="D58" s="41"/>
      <c r="E58" s="41"/>
      <c r="F58" s="28" t="str">
        <f>E17</f>
        <v>město Cheb</v>
      </c>
      <c r="G58" s="41"/>
      <c r="H58" s="41"/>
      <c r="I58" s="33" t="s">
        <v>31</v>
      </c>
      <c r="J58" s="37" t="str">
        <f>E23</f>
        <v xml:space="preserve"> </v>
      </c>
      <c r="K58" s="41"/>
      <c r="L58" s="145"/>
      <c r="S58" s="39"/>
      <c r="T58" s="39"/>
      <c r="U58" s="39"/>
      <c r="V58" s="39"/>
      <c r="W58" s="39"/>
      <c r="X58" s="39"/>
      <c r="Y58" s="39"/>
      <c r="Z58" s="39"/>
      <c r="AA58" s="39"/>
      <c r="AB58" s="39"/>
      <c r="AC58" s="39"/>
      <c r="AD58" s="39"/>
      <c r="AE58" s="39"/>
    </row>
    <row r="59" s="2" customFormat="1" ht="15.15" customHeight="1">
      <c r="A59" s="39"/>
      <c r="B59" s="40"/>
      <c r="C59" s="33" t="s">
        <v>29</v>
      </c>
      <c r="D59" s="41"/>
      <c r="E59" s="41"/>
      <c r="F59" s="28" t="str">
        <f>IF(E20="","",E20)</f>
        <v>Vyplň údaj</v>
      </c>
      <c r="G59" s="41"/>
      <c r="H59" s="41"/>
      <c r="I59" s="33" t="s">
        <v>33</v>
      </c>
      <c r="J59" s="37" t="str">
        <f>E26</f>
        <v xml:space="preserve"> </v>
      </c>
      <c r="K59" s="41"/>
      <c r="L59" s="145"/>
      <c r="S59" s="39"/>
      <c r="T59" s="39"/>
      <c r="U59" s="39"/>
      <c r="V59" s="39"/>
      <c r="W59" s="39"/>
      <c r="X59" s="39"/>
      <c r="Y59" s="39"/>
      <c r="Z59" s="39"/>
      <c r="AA59" s="39"/>
      <c r="AB59" s="39"/>
      <c r="AC59" s="39"/>
      <c r="AD59" s="39"/>
      <c r="AE59" s="39"/>
    </row>
    <row r="60" s="2" customFormat="1" ht="10.32"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2" customFormat="1" ht="29.28" customHeight="1">
      <c r="A61" s="39"/>
      <c r="B61" s="40"/>
      <c r="C61" s="171" t="s">
        <v>109</v>
      </c>
      <c r="D61" s="172"/>
      <c r="E61" s="172"/>
      <c r="F61" s="172"/>
      <c r="G61" s="172"/>
      <c r="H61" s="172"/>
      <c r="I61" s="172"/>
      <c r="J61" s="173" t="s">
        <v>110</v>
      </c>
      <c r="K61" s="172"/>
      <c r="L61" s="145"/>
      <c r="S61" s="39"/>
      <c r="T61" s="39"/>
      <c r="U61" s="39"/>
      <c r="V61" s="39"/>
      <c r="W61" s="39"/>
      <c r="X61" s="39"/>
      <c r="Y61" s="39"/>
      <c r="Z61" s="39"/>
      <c r="AA61" s="39"/>
      <c r="AB61" s="39"/>
      <c r="AC61" s="39"/>
      <c r="AD61" s="39"/>
      <c r="AE61" s="39"/>
    </row>
    <row r="62" s="2" customFormat="1" ht="10.32"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2" customFormat="1" ht="22.8" customHeight="1">
      <c r="A63" s="39"/>
      <c r="B63" s="40"/>
      <c r="C63" s="174" t="s">
        <v>69</v>
      </c>
      <c r="D63" s="41"/>
      <c r="E63" s="41"/>
      <c r="F63" s="41"/>
      <c r="G63" s="41"/>
      <c r="H63" s="41"/>
      <c r="I63" s="41"/>
      <c r="J63" s="103">
        <f>J96</f>
        <v>0</v>
      </c>
      <c r="K63" s="41"/>
      <c r="L63" s="145"/>
      <c r="S63" s="39"/>
      <c r="T63" s="39"/>
      <c r="U63" s="39"/>
      <c r="V63" s="39"/>
      <c r="W63" s="39"/>
      <c r="X63" s="39"/>
      <c r="Y63" s="39"/>
      <c r="Z63" s="39"/>
      <c r="AA63" s="39"/>
      <c r="AB63" s="39"/>
      <c r="AC63" s="39"/>
      <c r="AD63" s="39"/>
      <c r="AE63" s="39"/>
      <c r="AU63" s="18" t="s">
        <v>111</v>
      </c>
    </row>
    <row r="64" s="9" customFormat="1" ht="24.96" customHeight="1">
      <c r="A64" s="9"/>
      <c r="B64" s="175"/>
      <c r="C64" s="176"/>
      <c r="D64" s="177" t="s">
        <v>112</v>
      </c>
      <c r="E64" s="178"/>
      <c r="F64" s="178"/>
      <c r="G64" s="178"/>
      <c r="H64" s="178"/>
      <c r="I64" s="178"/>
      <c r="J64" s="179">
        <f>J97</f>
        <v>0</v>
      </c>
      <c r="K64" s="176"/>
      <c r="L64" s="180"/>
      <c r="S64" s="9"/>
      <c r="T64" s="9"/>
      <c r="U64" s="9"/>
      <c r="V64" s="9"/>
      <c r="W64" s="9"/>
      <c r="X64" s="9"/>
      <c r="Y64" s="9"/>
      <c r="Z64" s="9"/>
      <c r="AA64" s="9"/>
      <c r="AB64" s="9"/>
      <c r="AC64" s="9"/>
      <c r="AD64" s="9"/>
      <c r="AE64" s="9"/>
    </row>
    <row r="65" s="10" customFormat="1" ht="19.92" customHeight="1">
      <c r="A65" s="10"/>
      <c r="B65" s="181"/>
      <c r="C65" s="126"/>
      <c r="D65" s="182" t="s">
        <v>939</v>
      </c>
      <c r="E65" s="183"/>
      <c r="F65" s="183"/>
      <c r="G65" s="183"/>
      <c r="H65" s="183"/>
      <c r="I65" s="183"/>
      <c r="J65" s="184">
        <f>J98</f>
        <v>0</v>
      </c>
      <c r="K65" s="126"/>
      <c r="L65" s="185"/>
      <c r="S65" s="10"/>
      <c r="T65" s="10"/>
      <c r="U65" s="10"/>
      <c r="V65" s="10"/>
      <c r="W65" s="10"/>
      <c r="X65" s="10"/>
      <c r="Y65" s="10"/>
      <c r="Z65" s="10"/>
      <c r="AA65" s="10"/>
      <c r="AB65" s="10"/>
      <c r="AC65" s="10"/>
      <c r="AD65" s="10"/>
      <c r="AE65" s="10"/>
    </row>
    <row r="66" s="10" customFormat="1" ht="19.92" customHeight="1">
      <c r="A66" s="10"/>
      <c r="B66" s="181"/>
      <c r="C66" s="126"/>
      <c r="D66" s="182" t="s">
        <v>114</v>
      </c>
      <c r="E66" s="183"/>
      <c r="F66" s="183"/>
      <c r="G66" s="183"/>
      <c r="H66" s="183"/>
      <c r="I66" s="183"/>
      <c r="J66" s="184">
        <f>J103</f>
        <v>0</v>
      </c>
      <c r="K66" s="126"/>
      <c r="L66" s="185"/>
      <c r="S66" s="10"/>
      <c r="T66" s="10"/>
      <c r="U66" s="10"/>
      <c r="V66" s="10"/>
      <c r="W66" s="10"/>
      <c r="X66" s="10"/>
      <c r="Y66" s="10"/>
      <c r="Z66" s="10"/>
      <c r="AA66" s="10"/>
      <c r="AB66" s="10"/>
      <c r="AC66" s="10"/>
      <c r="AD66" s="10"/>
      <c r="AE66" s="10"/>
    </row>
    <row r="67" s="10" customFormat="1" ht="19.92" customHeight="1">
      <c r="A67" s="10"/>
      <c r="B67" s="181"/>
      <c r="C67" s="126"/>
      <c r="D67" s="182" t="s">
        <v>115</v>
      </c>
      <c r="E67" s="183"/>
      <c r="F67" s="183"/>
      <c r="G67" s="183"/>
      <c r="H67" s="183"/>
      <c r="I67" s="183"/>
      <c r="J67" s="184">
        <f>J159</f>
        <v>0</v>
      </c>
      <c r="K67" s="126"/>
      <c r="L67" s="185"/>
      <c r="S67" s="10"/>
      <c r="T67" s="10"/>
      <c r="U67" s="10"/>
      <c r="V67" s="10"/>
      <c r="W67" s="10"/>
      <c r="X67" s="10"/>
      <c r="Y67" s="10"/>
      <c r="Z67" s="10"/>
      <c r="AA67" s="10"/>
      <c r="AB67" s="10"/>
      <c r="AC67" s="10"/>
      <c r="AD67" s="10"/>
      <c r="AE67" s="10"/>
    </row>
    <row r="68" s="10" customFormat="1" ht="19.92" customHeight="1">
      <c r="A68" s="10"/>
      <c r="B68" s="181"/>
      <c r="C68" s="126"/>
      <c r="D68" s="182" t="s">
        <v>116</v>
      </c>
      <c r="E68" s="183"/>
      <c r="F68" s="183"/>
      <c r="G68" s="183"/>
      <c r="H68" s="183"/>
      <c r="I68" s="183"/>
      <c r="J68" s="184">
        <f>J183</f>
        <v>0</v>
      </c>
      <c r="K68" s="126"/>
      <c r="L68" s="185"/>
      <c r="S68" s="10"/>
      <c r="T68" s="10"/>
      <c r="U68" s="10"/>
      <c r="V68" s="10"/>
      <c r="W68" s="10"/>
      <c r="X68" s="10"/>
      <c r="Y68" s="10"/>
      <c r="Z68" s="10"/>
      <c r="AA68" s="10"/>
      <c r="AB68" s="10"/>
      <c r="AC68" s="10"/>
      <c r="AD68" s="10"/>
      <c r="AE68" s="10"/>
    </row>
    <row r="69" s="10" customFormat="1" ht="19.92" customHeight="1">
      <c r="A69" s="10"/>
      <c r="B69" s="181"/>
      <c r="C69" s="126"/>
      <c r="D69" s="182" t="s">
        <v>117</v>
      </c>
      <c r="E69" s="183"/>
      <c r="F69" s="183"/>
      <c r="G69" s="183"/>
      <c r="H69" s="183"/>
      <c r="I69" s="183"/>
      <c r="J69" s="184">
        <f>J197</f>
        <v>0</v>
      </c>
      <c r="K69" s="126"/>
      <c r="L69" s="185"/>
      <c r="S69" s="10"/>
      <c r="T69" s="10"/>
      <c r="U69" s="10"/>
      <c r="V69" s="10"/>
      <c r="W69" s="10"/>
      <c r="X69" s="10"/>
      <c r="Y69" s="10"/>
      <c r="Z69" s="10"/>
      <c r="AA69" s="10"/>
      <c r="AB69" s="10"/>
      <c r="AC69" s="10"/>
      <c r="AD69" s="10"/>
      <c r="AE69" s="10"/>
    </row>
    <row r="70" s="9" customFormat="1" ht="24.96" customHeight="1">
      <c r="A70" s="9"/>
      <c r="B70" s="175"/>
      <c r="C70" s="176"/>
      <c r="D70" s="177" t="s">
        <v>118</v>
      </c>
      <c r="E70" s="178"/>
      <c r="F70" s="178"/>
      <c r="G70" s="178"/>
      <c r="H70" s="178"/>
      <c r="I70" s="178"/>
      <c r="J70" s="179">
        <f>J201</f>
        <v>0</v>
      </c>
      <c r="K70" s="176"/>
      <c r="L70" s="180"/>
      <c r="S70" s="9"/>
      <c r="T70" s="9"/>
      <c r="U70" s="9"/>
      <c r="V70" s="9"/>
      <c r="W70" s="9"/>
      <c r="X70" s="9"/>
      <c r="Y70" s="9"/>
      <c r="Z70" s="9"/>
      <c r="AA70" s="9"/>
      <c r="AB70" s="9"/>
      <c r="AC70" s="9"/>
      <c r="AD70" s="9"/>
      <c r="AE70" s="9"/>
    </row>
    <row r="71" s="10" customFormat="1" ht="19.92" customHeight="1">
      <c r="A71" s="10"/>
      <c r="B71" s="181"/>
      <c r="C71" s="126"/>
      <c r="D71" s="182" t="s">
        <v>126</v>
      </c>
      <c r="E71" s="183"/>
      <c r="F71" s="183"/>
      <c r="G71" s="183"/>
      <c r="H71" s="183"/>
      <c r="I71" s="183"/>
      <c r="J71" s="184">
        <f>J202</f>
        <v>0</v>
      </c>
      <c r="K71" s="126"/>
      <c r="L71" s="185"/>
      <c r="S71" s="10"/>
      <c r="T71" s="10"/>
      <c r="U71" s="10"/>
      <c r="V71" s="10"/>
      <c r="W71" s="10"/>
      <c r="X71" s="10"/>
      <c r="Y71" s="10"/>
      <c r="Z71" s="10"/>
      <c r="AA71" s="10"/>
      <c r="AB71" s="10"/>
      <c r="AC71" s="10"/>
      <c r="AD71" s="10"/>
      <c r="AE71" s="10"/>
    </row>
    <row r="72" s="10" customFormat="1" ht="19.92" customHeight="1">
      <c r="A72" s="10"/>
      <c r="B72" s="181"/>
      <c r="C72" s="126"/>
      <c r="D72" s="182" t="s">
        <v>1273</v>
      </c>
      <c r="E72" s="183"/>
      <c r="F72" s="183"/>
      <c r="G72" s="183"/>
      <c r="H72" s="183"/>
      <c r="I72" s="183"/>
      <c r="J72" s="184">
        <f>J209</f>
        <v>0</v>
      </c>
      <c r="K72" s="126"/>
      <c r="L72" s="185"/>
      <c r="S72" s="10"/>
      <c r="T72" s="10"/>
      <c r="U72" s="10"/>
      <c r="V72" s="10"/>
      <c r="W72" s="10"/>
      <c r="X72" s="10"/>
      <c r="Y72" s="10"/>
      <c r="Z72" s="10"/>
      <c r="AA72" s="10"/>
      <c r="AB72" s="10"/>
      <c r="AC72" s="10"/>
      <c r="AD72" s="10"/>
      <c r="AE72" s="10"/>
    </row>
    <row r="73" s="10" customFormat="1" ht="19.92" customHeight="1">
      <c r="A73" s="10"/>
      <c r="B73" s="181"/>
      <c r="C73" s="126"/>
      <c r="D73" s="182" t="s">
        <v>1274</v>
      </c>
      <c r="E73" s="183"/>
      <c r="F73" s="183"/>
      <c r="G73" s="183"/>
      <c r="H73" s="183"/>
      <c r="I73" s="183"/>
      <c r="J73" s="184">
        <f>J217</f>
        <v>0</v>
      </c>
      <c r="K73" s="126"/>
      <c r="L73" s="185"/>
      <c r="S73" s="10"/>
      <c r="T73" s="10"/>
      <c r="U73" s="10"/>
      <c r="V73" s="10"/>
      <c r="W73" s="10"/>
      <c r="X73" s="10"/>
      <c r="Y73" s="10"/>
      <c r="Z73" s="10"/>
      <c r="AA73" s="10"/>
      <c r="AB73" s="10"/>
      <c r="AC73" s="10"/>
      <c r="AD73" s="10"/>
      <c r="AE73" s="10"/>
    </row>
    <row r="74" s="10" customFormat="1" ht="19.92" customHeight="1">
      <c r="A74" s="10"/>
      <c r="B74" s="181"/>
      <c r="C74" s="126"/>
      <c r="D74" s="182" t="s">
        <v>1275</v>
      </c>
      <c r="E74" s="183"/>
      <c r="F74" s="183"/>
      <c r="G74" s="183"/>
      <c r="H74" s="183"/>
      <c r="I74" s="183"/>
      <c r="J74" s="184">
        <f>J238</f>
        <v>0</v>
      </c>
      <c r="K74" s="126"/>
      <c r="L74" s="185"/>
      <c r="S74" s="10"/>
      <c r="T74" s="10"/>
      <c r="U74" s="10"/>
      <c r="V74" s="10"/>
      <c r="W74" s="10"/>
      <c r="X74" s="10"/>
      <c r="Y74" s="10"/>
      <c r="Z74" s="10"/>
      <c r="AA74" s="10"/>
      <c r="AB74" s="10"/>
      <c r="AC74" s="10"/>
      <c r="AD74" s="10"/>
      <c r="AE74" s="10"/>
    </row>
    <row r="75" s="2" customFormat="1" ht="21.84"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2" customFormat="1" ht="6.96" customHeight="1">
      <c r="A76" s="39"/>
      <c r="B76" s="60"/>
      <c r="C76" s="61"/>
      <c r="D76" s="61"/>
      <c r="E76" s="61"/>
      <c r="F76" s="61"/>
      <c r="G76" s="61"/>
      <c r="H76" s="61"/>
      <c r="I76" s="61"/>
      <c r="J76" s="61"/>
      <c r="K76" s="61"/>
      <c r="L76" s="145"/>
      <c r="S76" s="39"/>
      <c r="T76" s="39"/>
      <c r="U76" s="39"/>
      <c r="V76" s="39"/>
      <c r="W76" s="39"/>
      <c r="X76" s="39"/>
      <c r="Y76" s="39"/>
      <c r="Z76" s="39"/>
      <c r="AA76" s="39"/>
      <c r="AB76" s="39"/>
      <c r="AC76" s="39"/>
      <c r="AD76" s="39"/>
      <c r="AE76" s="39"/>
    </row>
    <row r="80" s="2" customFormat="1" ht="6.96" customHeight="1">
      <c r="A80" s="39"/>
      <c r="B80" s="62"/>
      <c r="C80" s="63"/>
      <c r="D80" s="63"/>
      <c r="E80" s="63"/>
      <c r="F80" s="63"/>
      <c r="G80" s="63"/>
      <c r="H80" s="63"/>
      <c r="I80" s="63"/>
      <c r="J80" s="63"/>
      <c r="K80" s="63"/>
      <c r="L80" s="145"/>
      <c r="S80" s="39"/>
      <c r="T80" s="39"/>
      <c r="U80" s="39"/>
      <c r="V80" s="39"/>
      <c r="W80" s="39"/>
      <c r="X80" s="39"/>
      <c r="Y80" s="39"/>
      <c r="Z80" s="39"/>
      <c r="AA80" s="39"/>
      <c r="AB80" s="39"/>
      <c r="AC80" s="39"/>
      <c r="AD80" s="39"/>
      <c r="AE80" s="39"/>
    </row>
    <row r="81" s="2" customFormat="1" ht="24.96" customHeight="1">
      <c r="A81" s="39"/>
      <c r="B81" s="40"/>
      <c r="C81" s="24" t="s">
        <v>129</v>
      </c>
      <c r="D81" s="41"/>
      <c r="E81" s="41"/>
      <c r="F81" s="41"/>
      <c r="G81" s="41"/>
      <c r="H81" s="41"/>
      <c r="I81" s="41"/>
      <c r="J81" s="41"/>
      <c r="K81" s="41"/>
      <c r="L81" s="145"/>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2" customFormat="1" ht="12" customHeight="1">
      <c r="A83" s="39"/>
      <c r="B83" s="40"/>
      <c r="C83" s="33" t="s">
        <v>16</v>
      </c>
      <c r="D83" s="41"/>
      <c r="E83" s="41"/>
      <c r="F83" s="41"/>
      <c r="G83" s="41"/>
      <c r="H83" s="41"/>
      <c r="I83" s="41"/>
      <c r="J83" s="41"/>
      <c r="K83" s="41"/>
      <c r="L83" s="145"/>
      <c r="S83" s="39"/>
      <c r="T83" s="39"/>
      <c r="U83" s="39"/>
      <c r="V83" s="39"/>
      <c r="W83" s="39"/>
      <c r="X83" s="39"/>
      <c r="Y83" s="39"/>
      <c r="Z83" s="39"/>
      <c r="AA83" s="39"/>
      <c r="AB83" s="39"/>
      <c r="AC83" s="39"/>
      <c r="AD83" s="39"/>
      <c r="AE83" s="39"/>
    </row>
    <row r="84" s="2" customFormat="1" ht="16.5" customHeight="1">
      <c r="A84" s="39"/>
      <c r="B84" s="40"/>
      <c r="C84" s="41"/>
      <c r="D84" s="41"/>
      <c r="E84" s="170" t="str">
        <f>E7</f>
        <v>Chebský hrad obnova - 3. etapa</v>
      </c>
      <c r="F84" s="33"/>
      <c r="G84" s="33"/>
      <c r="H84" s="33"/>
      <c r="I84" s="41"/>
      <c r="J84" s="41"/>
      <c r="K84" s="41"/>
      <c r="L84" s="145"/>
      <c r="S84" s="39"/>
      <c r="T84" s="39"/>
      <c r="U84" s="39"/>
      <c r="V84" s="39"/>
      <c r="W84" s="39"/>
      <c r="X84" s="39"/>
      <c r="Y84" s="39"/>
      <c r="Z84" s="39"/>
      <c r="AA84" s="39"/>
      <c r="AB84" s="39"/>
      <c r="AC84" s="39"/>
      <c r="AD84" s="39"/>
      <c r="AE84" s="39"/>
    </row>
    <row r="85" s="1" customFormat="1" ht="12" customHeight="1">
      <c r="B85" s="22"/>
      <c r="C85" s="33" t="s">
        <v>106</v>
      </c>
      <c r="D85" s="23"/>
      <c r="E85" s="23"/>
      <c r="F85" s="23"/>
      <c r="G85" s="23"/>
      <c r="H85" s="23"/>
      <c r="I85" s="23"/>
      <c r="J85" s="23"/>
      <c r="K85" s="23"/>
      <c r="L85" s="21"/>
    </row>
    <row r="86" s="2" customFormat="1" ht="16.5" customHeight="1">
      <c r="A86" s="39"/>
      <c r="B86" s="40"/>
      <c r="C86" s="41"/>
      <c r="D86" s="41"/>
      <c r="E86" s="170" t="s">
        <v>1270</v>
      </c>
      <c r="F86" s="41"/>
      <c r="G86" s="41"/>
      <c r="H86" s="41"/>
      <c r="I86" s="41"/>
      <c r="J86" s="41"/>
      <c r="K86" s="41"/>
      <c r="L86" s="145"/>
      <c r="S86" s="39"/>
      <c r="T86" s="39"/>
      <c r="U86" s="39"/>
      <c r="V86" s="39"/>
      <c r="W86" s="39"/>
      <c r="X86" s="39"/>
      <c r="Y86" s="39"/>
      <c r="Z86" s="39"/>
      <c r="AA86" s="39"/>
      <c r="AB86" s="39"/>
      <c r="AC86" s="39"/>
      <c r="AD86" s="39"/>
      <c r="AE86" s="39"/>
    </row>
    <row r="87" s="2" customFormat="1" ht="12" customHeight="1">
      <c r="A87" s="39"/>
      <c r="B87" s="40"/>
      <c r="C87" s="33" t="s">
        <v>1271</v>
      </c>
      <c r="D87" s="41"/>
      <c r="E87" s="41"/>
      <c r="F87" s="41"/>
      <c r="G87" s="41"/>
      <c r="H87" s="41"/>
      <c r="I87" s="41"/>
      <c r="J87" s="41"/>
      <c r="K87" s="41"/>
      <c r="L87" s="145"/>
      <c r="S87" s="39"/>
      <c r="T87" s="39"/>
      <c r="U87" s="39"/>
      <c r="V87" s="39"/>
      <c r="W87" s="39"/>
      <c r="X87" s="39"/>
      <c r="Y87" s="39"/>
      <c r="Z87" s="39"/>
      <c r="AA87" s="39"/>
      <c r="AB87" s="39"/>
      <c r="AC87" s="39"/>
      <c r="AD87" s="39"/>
      <c r="AE87" s="39"/>
    </row>
    <row r="88" s="2" customFormat="1" ht="16.5" customHeight="1">
      <c r="A88" s="39"/>
      <c r="B88" s="40"/>
      <c r="C88" s="41"/>
      <c r="D88" s="41"/>
      <c r="E88" s="70" t="str">
        <f>E11</f>
        <v xml:space="preserve">04.1 - D - stavební část </v>
      </c>
      <c r="F88" s="41"/>
      <c r="G88" s="41"/>
      <c r="H88" s="41"/>
      <c r="I88" s="41"/>
      <c r="J88" s="41"/>
      <c r="K88" s="41"/>
      <c r="L88" s="145"/>
      <c r="S88" s="39"/>
      <c r="T88" s="39"/>
      <c r="U88" s="39"/>
      <c r="V88" s="39"/>
      <c r="W88" s="39"/>
      <c r="X88" s="39"/>
      <c r="Y88" s="39"/>
      <c r="Z88" s="39"/>
      <c r="AA88" s="39"/>
      <c r="AB88" s="39"/>
      <c r="AC88" s="39"/>
      <c r="AD88" s="39"/>
      <c r="AE88" s="39"/>
    </row>
    <row r="89" s="2" customFormat="1" ht="6.96"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2" customFormat="1" ht="12" customHeight="1">
      <c r="A90" s="39"/>
      <c r="B90" s="40"/>
      <c r="C90" s="33" t="s">
        <v>21</v>
      </c>
      <c r="D90" s="41"/>
      <c r="E90" s="41"/>
      <c r="F90" s="28" t="str">
        <f>F14</f>
        <v>Cheb</v>
      </c>
      <c r="G90" s="41"/>
      <c r="H90" s="41"/>
      <c r="I90" s="33" t="s">
        <v>23</v>
      </c>
      <c r="J90" s="73" t="str">
        <f>IF(J14="","",J14)</f>
        <v>7. 1. 2021</v>
      </c>
      <c r="K90" s="41"/>
      <c r="L90" s="145"/>
      <c r="S90" s="39"/>
      <c r="T90" s="39"/>
      <c r="U90" s="39"/>
      <c r="V90" s="39"/>
      <c r="W90" s="39"/>
      <c r="X90" s="39"/>
      <c r="Y90" s="39"/>
      <c r="Z90" s="39"/>
      <c r="AA90" s="39"/>
      <c r="AB90" s="39"/>
      <c r="AC90" s="39"/>
      <c r="AD90" s="39"/>
      <c r="AE90" s="39"/>
    </row>
    <row r="91" s="2" customFormat="1" ht="6.96"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2" customFormat="1" ht="15.15" customHeight="1">
      <c r="A92" s="39"/>
      <c r="B92" s="40"/>
      <c r="C92" s="33" t="s">
        <v>25</v>
      </c>
      <c r="D92" s="41"/>
      <c r="E92" s="41"/>
      <c r="F92" s="28" t="str">
        <f>E17</f>
        <v>město Cheb</v>
      </c>
      <c r="G92" s="41"/>
      <c r="H92" s="41"/>
      <c r="I92" s="33" t="s">
        <v>31</v>
      </c>
      <c r="J92" s="37" t="str">
        <f>E23</f>
        <v xml:space="preserve"> </v>
      </c>
      <c r="K92" s="41"/>
      <c r="L92" s="145"/>
      <c r="S92" s="39"/>
      <c r="T92" s="39"/>
      <c r="U92" s="39"/>
      <c r="V92" s="39"/>
      <c r="W92" s="39"/>
      <c r="X92" s="39"/>
      <c r="Y92" s="39"/>
      <c r="Z92" s="39"/>
      <c r="AA92" s="39"/>
      <c r="AB92" s="39"/>
      <c r="AC92" s="39"/>
      <c r="AD92" s="39"/>
      <c r="AE92" s="39"/>
    </row>
    <row r="93" s="2" customFormat="1" ht="15.15" customHeight="1">
      <c r="A93" s="39"/>
      <c r="B93" s="40"/>
      <c r="C93" s="33" t="s">
        <v>29</v>
      </c>
      <c r="D93" s="41"/>
      <c r="E93" s="41"/>
      <c r="F93" s="28" t="str">
        <f>IF(E20="","",E20)</f>
        <v>Vyplň údaj</v>
      </c>
      <c r="G93" s="41"/>
      <c r="H93" s="41"/>
      <c r="I93" s="33" t="s">
        <v>33</v>
      </c>
      <c r="J93" s="37" t="str">
        <f>E26</f>
        <v xml:space="preserve"> </v>
      </c>
      <c r="K93" s="41"/>
      <c r="L93" s="145"/>
      <c r="S93" s="39"/>
      <c r="T93" s="39"/>
      <c r="U93" s="39"/>
      <c r="V93" s="39"/>
      <c r="W93" s="39"/>
      <c r="X93" s="39"/>
      <c r="Y93" s="39"/>
      <c r="Z93" s="39"/>
      <c r="AA93" s="39"/>
      <c r="AB93" s="39"/>
      <c r="AC93" s="39"/>
      <c r="AD93" s="39"/>
      <c r="AE93" s="39"/>
    </row>
    <row r="94" s="2" customFormat="1" ht="10.32"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11" customFormat="1" ht="29.28" customHeight="1">
      <c r="A95" s="186"/>
      <c r="B95" s="187"/>
      <c r="C95" s="188" t="s">
        <v>130</v>
      </c>
      <c r="D95" s="189" t="s">
        <v>56</v>
      </c>
      <c r="E95" s="189" t="s">
        <v>52</v>
      </c>
      <c r="F95" s="189" t="s">
        <v>53</v>
      </c>
      <c r="G95" s="189" t="s">
        <v>131</v>
      </c>
      <c r="H95" s="189" t="s">
        <v>132</v>
      </c>
      <c r="I95" s="189" t="s">
        <v>133</v>
      </c>
      <c r="J95" s="189" t="s">
        <v>110</v>
      </c>
      <c r="K95" s="190" t="s">
        <v>134</v>
      </c>
      <c r="L95" s="191"/>
      <c r="M95" s="93" t="s">
        <v>19</v>
      </c>
      <c r="N95" s="94" t="s">
        <v>41</v>
      </c>
      <c r="O95" s="94" t="s">
        <v>135</v>
      </c>
      <c r="P95" s="94" t="s">
        <v>136</v>
      </c>
      <c r="Q95" s="94" t="s">
        <v>137</v>
      </c>
      <c r="R95" s="94" t="s">
        <v>138</v>
      </c>
      <c r="S95" s="94" t="s">
        <v>139</v>
      </c>
      <c r="T95" s="95" t="s">
        <v>140</v>
      </c>
      <c r="U95" s="186"/>
      <c r="V95" s="186"/>
      <c r="W95" s="186"/>
      <c r="X95" s="186"/>
      <c r="Y95" s="186"/>
      <c r="Z95" s="186"/>
      <c r="AA95" s="186"/>
      <c r="AB95" s="186"/>
      <c r="AC95" s="186"/>
      <c r="AD95" s="186"/>
      <c r="AE95" s="186"/>
    </row>
    <row r="96" s="2" customFormat="1" ht="22.8" customHeight="1">
      <c r="A96" s="39"/>
      <c r="B96" s="40"/>
      <c r="C96" s="100" t="s">
        <v>141</v>
      </c>
      <c r="D96" s="41"/>
      <c r="E96" s="41"/>
      <c r="F96" s="41"/>
      <c r="G96" s="41"/>
      <c r="H96" s="41"/>
      <c r="I96" s="41"/>
      <c r="J96" s="192">
        <f>BK96</f>
        <v>0</v>
      </c>
      <c r="K96" s="41"/>
      <c r="L96" s="45"/>
      <c r="M96" s="96"/>
      <c r="N96" s="193"/>
      <c r="O96" s="97"/>
      <c r="P96" s="194">
        <f>P97+P201</f>
        <v>0</v>
      </c>
      <c r="Q96" s="97"/>
      <c r="R96" s="194">
        <f>R97+R201</f>
        <v>28.682896400000001</v>
      </c>
      <c r="S96" s="97"/>
      <c r="T96" s="195">
        <f>T97+T201</f>
        <v>1.294746</v>
      </c>
      <c r="U96" s="39"/>
      <c r="V96" s="39"/>
      <c r="W96" s="39"/>
      <c r="X96" s="39"/>
      <c r="Y96" s="39"/>
      <c r="Z96" s="39"/>
      <c r="AA96" s="39"/>
      <c r="AB96" s="39"/>
      <c r="AC96" s="39"/>
      <c r="AD96" s="39"/>
      <c r="AE96" s="39"/>
      <c r="AT96" s="18" t="s">
        <v>70</v>
      </c>
      <c r="AU96" s="18" t="s">
        <v>111</v>
      </c>
      <c r="BK96" s="196">
        <f>BK97+BK201</f>
        <v>0</v>
      </c>
    </row>
    <row r="97" s="12" customFormat="1" ht="25.92" customHeight="1">
      <c r="A97" s="12"/>
      <c r="B97" s="197"/>
      <c r="C97" s="198"/>
      <c r="D97" s="199" t="s">
        <v>70</v>
      </c>
      <c r="E97" s="200" t="s">
        <v>142</v>
      </c>
      <c r="F97" s="200" t="s">
        <v>143</v>
      </c>
      <c r="G97" s="198"/>
      <c r="H97" s="198"/>
      <c r="I97" s="201"/>
      <c r="J97" s="202">
        <f>BK97</f>
        <v>0</v>
      </c>
      <c r="K97" s="198"/>
      <c r="L97" s="203"/>
      <c r="M97" s="204"/>
      <c r="N97" s="205"/>
      <c r="O97" s="205"/>
      <c r="P97" s="206">
        <f>P98+P103+P159+P183+P197</f>
        <v>0</v>
      </c>
      <c r="Q97" s="205"/>
      <c r="R97" s="206">
        <f>R98+R103+R159+R183+R197</f>
        <v>28.5086072</v>
      </c>
      <c r="S97" s="205"/>
      <c r="T97" s="207">
        <f>T98+T103+T159+T183+T197</f>
        <v>1.294746</v>
      </c>
      <c r="U97" s="12"/>
      <c r="V97" s="12"/>
      <c r="W97" s="12"/>
      <c r="X97" s="12"/>
      <c r="Y97" s="12"/>
      <c r="Z97" s="12"/>
      <c r="AA97" s="12"/>
      <c r="AB97" s="12"/>
      <c r="AC97" s="12"/>
      <c r="AD97" s="12"/>
      <c r="AE97" s="12"/>
      <c r="AR97" s="208" t="s">
        <v>79</v>
      </c>
      <c r="AT97" s="209" t="s">
        <v>70</v>
      </c>
      <c r="AU97" s="209" t="s">
        <v>71</v>
      </c>
      <c r="AY97" s="208" t="s">
        <v>144</v>
      </c>
      <c r="BK97" s="210">
        <f>BK98+BK103+BK159+BK183+BK197</f>
        <v>0</v>
      </c>
    </row>
    <row r="98" s="12" customFormat="1" ht="22.8" customHeight="1">
      <c r="A98" s="12"/>
      <c r="B98" s="197"/>
      <c r="C98" s="198"/>
      <c r="D98" s="199" t="s">
        <v>70</v>
      </c>
      <c r="E98" s="211" t="s">
        <v>79</v>
      </c>
      <c r="F98" s="211" t="s">
        <v>940</v>
      </c>
      <c r="G98" s="198"/>
      <c r="H98" s="198"/>
      <c r="I98" s="201"/>
      <c r="J98" s="212">
        <f>BK98</f>
        <v>0</v>
      </c>
      <c r="K98" s="198"/>
      <c r="L98" s="203"/>
      <c r="M98" s="204"/>
      <c r="N98" s="205"/>
      <c r="O98" s="205"/>
      <c r="P98" s="206">
        <f>SUM(P99:P102)</f>
        <v>0</v>
      </c>
      <c r="Q98" s="205"/>
      <c r="R98" s="206">
        <f>SUM(R99:R102)</f>
        <v>0</v>
      </c>
      <c r="S98" s="205"/>
      <c r="T98" s="207">
        <f>SUM(T99:T102)</f>
        <v>0</v>
      </c>
      <c r="U98" s="12"/>
      <c r="V98" s="12"/>
      <c r="W98" s="12"/>
      <c r="X98" s="12"/>
      <c r="Y98" s="12"/>
      <c r="Z98" s="12"/>
      <c r="AA98" s="12"/>
      <c r="AB98" s="12"/>
      <c r="AC98" s="12"/>
      <c r="AD98" s="12"/>
      <c r="AE98" s="12"/>
      <c r="AR98" s="208" t="s">
        <v>79</v>
      </c>
      <c r="AT98" s="209" t="s">
        <v>70</v>
      </c>
      <c r="AU98" s="209" t="s">
        <v>79</v>
      </c>
      <c r="AY98" s="208" t="s">
        <v>144</v>
      </c>
      <c r="BK98" s="210">
        <f>SUM(BK99:BK102)</f>
        <v>0</v>
      </c>
    </row>
    <row r="99" s="2" customFormat="1" ht="33" customHeight="1">
      <c r="A99" s="39"/>
      <c r="B99" s="40"/>
      <c r="C99" s="213" t="s">
        <v>79</v>
      </c>
      <c r="D99" s="213" t="s">
        <v>147</v>
      </c>
      <c r="E99" s="214" t="s">
        <v>941</v>
      </c>
      <c r="F99" s="215" t="s">
        <v>942</v>
      </c>
      <c r="G99" s="216" t="s">
        <v>150</v>
      </c>
      <c r="H99" s="217">
        <v>63.207999999999998</v>
      </c>
      <c r="I99" s="218"/>
      <c r="J99" s="219">
        <f>ROUND(I99*H99,2)</f>
        <v>0</v>
      </c>
      <c r="K99" s="215" t="s">
        <v>151</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152</v>
      </c>
      <c r="AT99" s="224" t="s">
        <v>147</v>
      </c>
      <c r="AU99" s="224" t="s">
        <v>81</v>
      </c>
      <c r="AY99" s="18" t="s">
        <v>144</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152</v>
      </c>
      <c r="BM99" s="224" t="s">
        <v>1276</v>
      </c>
    </row>
    <row r="100" s="2" customFormat="1">
      <c r="A100" s="39"/>
      <c r="B100" s="40"/>
      <c r="C100" s="41"/>
      <c r="D100" s="226" t="s">
        <v>154</v>
      </c>
      <c r="E100" s="41"/>
      <c r="F100" s="227" t="s">
        <v>944</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154</v>
      </c>
      <c r="AU100" s="18" t="s">
        <v>81</v>
      </c>
    </row>
    <row r="101" s="2" customFormat="1">
      <c r="A101" s="39"/>
      <c r="B101" s="40"/>
      <c r="C101" s="41"/>
      <c r="D101" s="226" t="s">
        <v>156</v>
      </c>
      <c r="E101" s="41"/>
      <c r="F101" s="231" t="s">
        <v>945</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156</v>
      </c>
      <c r="AU101" s="18" t="s">
        <v>81</v>
      </c>
    </row>
    <row r="102" s="13" customFormat="1">
      <c r="A102" s="13"/>
      <c r="B102" s="232"/>
      <c r="C102" s="233"/>
      <c r="D102" s="226" t="s">
        <v>158</v>
      </c>
      <c r="E102" s="234" t="s">
        <v>19</v>
      </c>
      <c r="F102" s="235" t="s">
        <v>1277</v>
      </c>
      <c r="G102" s="233"/>
      <c r="H102" s="236">
        <v>63.207999999999998</v>
      </c>
      <c r="I102" s="237"/>
      <c r="J102" s="233"/>
      <c r="K102" s="233"/>
      <c r="L102" s="238"/>
      <c r="M102" s="239"/>
      <c r="N102" s="240"/>
      <c r="O102" s="240"/>
      <c r="P102" s="240"/>
      <c r="Q102" s="240"/>
      <c r="R102" s="240"/>
      <c r="S102" s="240"/>
      <c r="T102" s="241"/>
      <c r="U102" s="13"/>
      <c r="V102" s="13"/>
      <c r="W102" s="13"/>
      <c r="X102" s="13"/>
      <c r="Y102" s="13"/>
      <c r="Z102" s="13"/>
      <c r="AA102" s="13"/>
      <c r="AB102" s="13"/>
      <c r="AC102" s="13"/>
      <c r="AD102" s="13"/>
      <c r="AE102" s="13"/>
      <c r="AT102" s="242" t="s">
        <v>158</v>
      </c>
      <c r="AU102" s="242" t="s">
        <v>81</v>
      </c>
      <c r="AV102" s="13" t="s">
        <v>81</v>
      </c>
      <c r="AW102" s="13" t="s">
        <v>34</v>
      </c>
      <c r="AX102" s="13" t="s">
        <v>79</v>
      </c>
      <c r="AY102" s="242" t="s">
        <v>144</v>
      </c>
    </row>
    <row r="103" s="12" customFormat="1" ht="22.8" customHeight="1">
      <c r="A103" s="12"/>
      <c r="B103" s="197"/>
      <c r="C103" s="198"/>
      <c r="D103" s="199" t="s">
        <v>70</v>
      </c>
      <c r="E103" s="211" t="s">
        <v>189</v>
      </c>
      <c r="F103" s="211" t="s">
        <v>198</v>
      </c>
      <c r="G103" s="198"/>
      <c r="H103" s="198"/>
      <c r="I103" s="201"/>
      <c r="J103" s="212">
        <f>BK103</f>
        <v>0</v>
      </c>
      <c r="K103" s="198"/>
      <c r="L103" s="203"/>
      <c r="M103" s="204"/>
      <c r="N103" s="205"/>
      <c r="O103" s="205"/>
      <c r="P103" s="206">
        <f>SUM(P104:P158)</f>
        <v>0</v>
      </c>
      <c r="Q103" s="205"/>
      <c r="R103" s="206">
        <f>SUM(R104:R158)</f>
        <v>28.488854700000001</v>
      </c>
      <c r="S103" s="205"/>
      <c r="T103" s="207">
        <f>SUM(T104:T158)</f>
        <v>0</v>
      </c>
      <c r="U103" s="12"/>
      <c r="V103" s="12"/>
      <c r="W103" s="12"/>
      <c r="X103" s="12"/>
      <c r="Y103" s="12"/>
      <c r="Z103" s="12"/>
      <c r="AA103" s="12"/>
      <c r="AB103" s="12"/>
      <c r="AC103" s="12"/>
      <c r="AD103" s="12"/>
      <c r="AE103" s="12"/>
      <c r="AR103" s="208" t="s">
        <v>79</v>
      </c>
      <c r="AT103" s="209" t="s">
        <v>70</v>
      </c>
      <c r="AU103" s="209" t="s">
        <v>79</v>
      </c>
      <c r="AY103" s="208" t="s">
        <v>144</v>
      </c>
      <c r="BK103" s="210">
        <f>SUM(BK104:BK158)</f>
        <v>0</v>
      </c>
    </row>
    <row r="104" s="2" customFormat="1">
      <c r="A104" s="39"/>
      <c r="B104" s="40"/>
      <c r="C104" s="213" t="s">
        <v>81</v>
      </c>
      <c r="D104" s="213" t="s">
        <v>147</v>
      </c>
      <c r="E104" s="214" t="s">
        <v>1278</v>
      </c>
      <c r="F104" s="215" t="s">
        <v>1279</v>
      </c>
      <c r="G104" s="216" t="s">
        <v>150</v>
      </c>
      <c r="H104" s="217">
        <v>104.919</v>
      </c>
      <c r="I104" s="218"/>
      <c r="J104" s="219">
        <f>ROUND(I104*H104,2)</f>
        <v>0</v>
      </c>
      <c r="K104" s="215" t="s">
        <v>151</v>
      </c>
      <c r="L104" s="45"/>
      <c r="M104" s="220" t="s">
        <v>19</v>
      </c>
      <c r="N104" s="221" t="s">
        <v>42</v>
      </c>
      <c r="O104" s="85"/>
      <c r="P104" s="222">
        <f>O104*H104</f>
        <v>0</v>
      </c>
      <c r="Q104" s="222">
        <v>0.002</v>
      </c>
      <c r="R104" s="222">
        <f>Q104*H104</f>
        <v>0.209838</v>
      </c>
      <c r="S104" s="222">
        <v>0</v>
      </c>
      <c r="T104" s="223">
        <f>S104*H104</f>
        <v>0</v>
      </c>
      <c r="U104" s="39"/>
      <c r="V104" s="39"/>
      <c r="W104" s="39"/>
      <c r="X104" s="39"/>
      <c r="Y104" s="39"/>
      <c r="Z104" s="39"/>
      <c r="AA104" s="39"/>
      <c r="AB104" s="39"/>
      <c r="AC104" s="39"/>
      <c r="AD104" s="39"/>
      <c r="AE104" s="39"/>
      <c r="AR104" s="224" t="s">
        <v>152</v>
      </c>
      <c r="AT104" s="224" t="s">
        <v>147</v>
      </c>
      <c r="AU104" s="224" t="s">
        <v>81</v>
      </c>
      <c r="AY104" s="18" t="s">
        <v>144</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152</v>
      </c>
      <c r="BM104" s="224" t="s">
        <v>1280</v>
      </c>
    </row>
    <row r="105" s="2" customFormat="1">
      <c r="A105" s="39"/>
      <c r="B105" s="40"/>
      <c r="C105" s="41"/>
      <c r="D105" s="226" t="s">
        <v>154</v>
      </c>
      <c r="E105" s="41"/>
      <c r="F105" s="227" t="s">
        <v>1281</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154</v>
      </c>
      <c r="AU105" s="18" t="s">
        <v>81</v>
      </c>
    </row>
    <row r="106" s="13" customFormat="1">
      <c r="A106" s="13"/>
      <c r="B106" s="232"/>
      <c r="C106" s="233"/>
      <c r="D106" s="226" t="s">
        <v>158</v>
      </c>
      <c r="E106" s="234" t="s">
        <v>19</v>
      </c>
      <c r="F106" s="235" t="s">
        <v>1282</v>
      </c>
      <c r="G106" s="233"/>
      <c r="H106" s="236">
        <v>104.919</v>
      </c>
      <c r="I106" s="237"/>
      <c r="J106" s="233"/>
      <c r="K106" s="233"/>
      <c r="L106" s="238"/>
      <c r="M106" s="239"/>
      <c r="N106" s="240"/>
      <c r="O106" s="240"/>
      <c r="P106" s="240"/>
      <c r="Q106" s="240"/>
      <c r="R106" s="240"/>
      <c r="S106" s="240"/>
      <c r="T106" s="241"/>
      <c r="U106" s="13"/>
      <c r="V106" s="13"/>
      <c r="W106" s="13"/>
      <c r="X106" s="13"/>
      <c r="Y106" s="13"/>
      <c r="Z106" s="13"/>
      <c r="AA106" s="13"/>
      <c r="AB106" s="13"/>
      <c r="AC106" s="13"/>
      <c r="AD106" s="13"/>
      <c r="AE106" s="13"/>
      <c r="AT106" s="242" t="s">
        <v>158</v>
      </c>
      <c r="AU106" s="242" t="s">
        <v>81</v>
      </c>
      <c r="AV106" s="13" t="s">
        <v>81</v>
      </c>
      <c r="AW106" s="13" t="s">
        <v>34</v>
      </c>
      <c r="AX106" s="13" t="s">
        <v>71</v>
      </c>
      <c r="AY106" s="242" t="s">
        <v>144</v>
      </c>
    </row>
    <row r="107" s="2" customFormat="1">
      <c r="A107" s="39"/>
      <c r="B107" s="40"/>
      <c r="C107" s="213" t="s">
        <v>145</v>
      </c>
      <c r="D107" s="213" t="s">
        <v>147</v>
      </c>
      <c r="E107" s="214" t="s">
        <v>1283</v>
      </c>
      <c r="F107" s="215" t="s">
        <v>1284</v>
      </c>
      <c r="G107" s="216" t="s">
        <v>150</v>
      </c>
      <c r="H107" s="217">
        <v>104.919</v>
      </c>
      <c r="I107" s="218"/>
      <c r="J107" s="219">
        <f>ROUND(I107*H107,2)</f>
        <v>0</v>
      </c>
      <c r="K107" s="215" t="s">
        <v>151</v>
      </c>
      <c r="L107" s="45"/>
      <c r="M107" s="220" t="s">
        <v>19</v>
      </c>
      <c r="N107" s="221" t="s">
        <v>42</v>
      </c>
      <c r="O107" s="85"/>
      <c r="P107" s="222">
        <f>O107*H107</f>
        <v>0</v>
      </c>
      <c r="Q107" s="222">
        <v>0.0030000000000000001</v>
      </c>
      <c r="R107" s="222">
        <f>Q107*H107</f>
        <v>0.31475700000000001</v>
      </c>
      <c r="S107" s="222">
        <v>0</v>
      </c>
      <c r="T107" s="223">
        <f>S107*H107</f>
        <v>0</v>
      </c>
      <c r="U107" s="39"/>
      <c r="V107" s="39"/>
      <c r="W107" s="39"/>
      <c r="X107" s="39"/>
      <c r="Y107" s="39"/>
      <c r="Z107" s="39"/>
      <c r="AA107" s="39"/>
      <c r="AB107" s="39"/>
      <c r="AC107" s="39"/>
      <c r="AD107" s="39"/>
      <c r="AE107" s="39"/>
      <c r="AR107" s="224" t="s">
        <v>152</v>
      </c>
      <c r="AT107" s="224" t="s">
        <v>147</v>
      </c>
      <c r="AU107" s="224" t="s">
        <v>81</v>
      </c>
      <c r="AY107" s="18" t="s">
        <v>144</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152</v>
      </c>
      <c r="BM107" s="224" t="s">
        <v>1285</v>
      </c>
    </row>
    <row r="108" s="2" customFormat="1">
      <c r="A108" s="39"/>
      <c r="B108" s="40"/>
      <c r="C108" s="41"/>
      <c r="D108" s="226" t="s">
        <v>154</v>
      </c>
      <c r="E108" s="41"/>
      <c r="F108" s="227" t="s">
        <v>1286</v>
      </c>
      <c r="G108" s="41"/>
      <c r="H108" s="41"/>
      <c r="I108" s="228"/>
      <c r="J108" s="41"/>
      <c r="K108" s="41"/>
      <c r="L108" s="45"/>
      <c r="M108" s="229"/>
      <c r="N108" s="230"/>
      <c r="O108" s="85"/>
      <c r="P108" s="85"/>
      <c r="Q108" s="85"/>
      <c r="R108" s="85"/>
      <c r="S108" s="85"/>
      <c r="T108" s="86"/>
      <c r="U108" s="39"/>
      <c r="V108" s="39"/>
      <c r="W108" s="39"/>
      <c r="X108" s="39"/>
      <c r="Y108" s="39"/>
      <c r="Z108" s="39"/>
      <c r="AA108" s="39"/>
      <c r="AB108" s="39"/>
      <c r="AC108" s="39"/>
      <c r="AD108" s="39"/>
      <c r="AE108" s="39"/>
      <c r="AT108" s="18" t="s">
        <v>154</v>
      </c>
      <c r="AU108" s="18" t="s">
        <v>81</v>
      </c>
    </row>
    <row r="109" s="13" customFormat="1">
      <c r="A109" s="13"/>
      <c r="B109" s="232"/>
      <c r="C109" s="233"/>
      <c r="D109" s="226" t="s">
        <v>158</v>
      </c>
      <c r="E109" s="234" t="s">
        <v>19</v>
      </c>
      <c r="F109" s="235" t="s">
        <v>1282</v>
      </c>
      <c r="G109" s="233"/>
      <c r="H109" s="236">
        <v>104.919</v>
      </c>
      <c r="I109" s="237"/>
      <c r="J109" s="233"/>
      <c r="K109" s="233"/>
      <c r="L109" s="238"/>
      <c r="M109" s="239"/>
      <c r="N109" s="240"/>
      <c r="O109" s="240"/>
      <c r="P109" s="240"/>
      <c r="Q109" s="240"/>
      <c r="R109" s="240"/>
      <c r="S109" s="240"/>
      <c r="T109" s="241"/>
      <c r="U109" s="13"/>
      <c r="V109" s="13"/>
      <c r="W109" s="13"/>
      <c r="X109" s="13"/>
      <c r="Y109" s="13"/>
      <c r="Z109" s="13"/>
      <c r="AA109" s="13"/>
      <c r="AB109" s="13"/>
      <c r="AC109" s="13"/>
      <c r="AD109" s="13"/>
      <c r="AE109" s="13"/>
      <c r="AT109" s="242" t="s">
        <v>158</v>
      </c>
      <c r="AU109" s="242" t="s">
        <v>81</v>
      </c>
      <c r="AV109" s="13" t="s">
        <v>81</v>
      </c>
      <c r="AW109" s="13" t="s">
        <v>34</v>
      </c>
      <c r="AX109" s="13" t="s">
        <v>71</v>
      </c>
      <c r="AY109" s="242" t="s">
        <v>144</v>
      </c>
    </row>
    <row r="110" s="2" customFormat="1">
      <c r="A110" s="39"/>
      <c r="B110" s="40"/>
      <c r="C110" s="213" t="s">
        <v>152</v>
      </c>
      <c r="D110" s="213" t="s">
        <v>147</v>
      </c>
      <c r="E110" s="214" t="s">
        <v>1287</v>
      </c>
      <c r="F110" s="215" t="s">
        <v>1288</v>
      </c>
      <c r="G110" s="216" t="s">
        <v>150</v>
      </c>
      <c r="H110" s="217">
        <v>31.635999999999999</v>
      </c>
      <c r="I110" s="218"/>
      <c r="J110" s="219">
        <f>ROUND(I110*H110,2)</f>
        <v>0</v>
      </c>
      <c r="K110" s="215" t="s">
        <v>151</v>
      </c>
      <c r="L110" s="45"/>
      <c r="M110" s="220" t="s">
        <v>19</v>
      </c>
      <c r="N110" s="221" t="s">
        <v>42</v>
      </c>
      <c r="O110" s="85"/>
      <c r="P110" s="222">
        <f>O110*H110</f>
        <v>0</v>
      </c>
      <c r="Q110" s="222">
        <v>0.017330000000000002</v>
      </c>
      <c r="R110" s="222">
        <f>Q110*H110</f>
        <v>0.54825188000000002</v>
      </c>
      <c r="S110" s="222">
        <v>0</v>
      </c>
      <c r="T110" s="223">
        <f>S110*H110</f>
        <v>0</v>
      </c>
      <c r="U110" s="39"/>
      <c r="V110" s="39"/>
      <c r="W110" s="39"/>
      <c r="X110" s="39"/>
      <c r="Y110" s="39"/>
      <c r="Z110" s="39"/>
      <c r="AA110" s="39"/>
      <c r="AB110" s="39"/>
      <c r="AC110" s="39"/>
      <c r="AD110" s="39"/>
      <c r="AE110" s="39"/>
      <c r="AR110" s="224" t="s">
        <v>152</v>
      </c>
      <c r="AT110" s="224" t="s">
        <v>147</v>
      </c>
      <c r="AU110" s="224" t="s">
        <v>81</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152</v>
      </c>
      <c r="BM110" s="224" t="s">
        <v>1289</v>
      </c>
    </row>
    <row r="111" s="2" customFormat="1">
      <c r="A111" s="39"/>
      <c r="B111" s="40"/>
      <c r="C111" s="41"/>
      <c r="D111" s="226" t="s">
        <v>154</v>
      </c>
      <c r="E111" s="41"/>
      <c r="F111" s="227" t="s">
        <v>1290</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154</v>
      </c>
      <c r="AU111" s="18" t="s">
        <v>81</v>
      </c>
    </row>
    <row r="112" s="2" customFormat="1">
      <c r="A112" s="39"/>
      <c r="B112" s="40"/>
      <c r="C112" s="41"/>
      <c r="D112" s="226" t="s">
        <v>156</v>
      </c>
      <c r="E112" s="41"/>
      <c r="F112" s="231" t="s">
        <v>1291</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156</v>
      </c>
      <c r="AU112" s="18" t="s">
        <v>81</v>
      </c>
    </row>
    <row r="113" s="13" customFormat="1">
      <c r="A113" s="13"/>
      <c r="B113" s="232"/>
      <c r="C113" s="233"/>
      <c r="D113" s="226" t="s">
        <v>158</v>
      </c>
      <c r="E113" s="234" t="s">
        <v>19</v>
      </c>
      <c r="F113" s="235" t="s">
        <v>1292</v>
      </c>
      <c r="G113" s="233"/>
      <c r="H113" s="236">
        <v>18.576000000000001</v>
      </c>
      <c r="I113" s="237"/>
      <c r="J113" s="233"/>
      <c r="K113" s="233"/>
      <c r="L113" s="238"/>
      <c r="M113" s="239"/>
      <c r="N113" s="240"/>
      <c r="O113" s="240"/>
      <c r="P113" s="240"/>
      <c r="Q113" s="240"/>
      <c r="R113" s="240"/>
      <c r="S113" s="240"/>
      <c r="T113" s="241"/>
      <c r="U113" s="13"/>
      <c r="V113" s="13"/>
      <c r="W113" s="13"/>
      <c r="X113" s="13"/>
      <c r="Y113" s="13"/>
      <c r="Z113" s="13"/>
      <c r="AA113" s="13"/>
      <c r="AB113" s="13"/>
      <c r="AC113" s="13"/>
      <c r="AD113" s="13"/>
      <c r="AE113" s="13"/>
      <c r="AT113" s="242" t="s">
        <v>158</v>
      </c>
      <c r="AU113" s="242" t="s">
        <v>81</v>
      </c>
      <c r="AV113" s="13" t="s">
        <v>81</v>
      </c>
      <c r="AW113" s="13" t="s">
        <v>34</v>
      </c>
      <c r="AX113" s="13" t="s">
        <v>71</v>
      </c>
      <c r="AY113" s="242" t="s">
        <v>144</v>
      </c>
    </row>
    <row r="114" s="13" customFormat="1">
      <c r="A114" s="13"/>
      <c r="B114" s="232"/>
      <c r="C114" s="233"/>
      <c r="D114" s="226" t="s">
        <v>158</v>
      </c>
      <c r="E114" s="234" t="s">
        <v>19</v>
      </c>
      <c r="F114" s="235" t="s">
        <v>1293</v>
      </c>
      <c r="G114" s="233"/>
      <c r="H114" s="236">
        <v>3.8700000000000001</v>
      </c>
      <c r="I114" s="237"/>
      <c r="J114" s="233"/>
      <c r="K114" s="233"/>
      <c r="L114" s="238"/>
      <c r="M114" s="239"/>
      <c r="N114" s="240"/>
      <c r="O114" s="240"/>
      <c r="P114" s="240"/>
      <c r="Q114" s="240"/>
      <c r="R114" s="240"/>
      <c r="S114" s="240"/>
      <c r="T114" s="241"/>
      <c r="U114" s="13"/>
      <c r="V114" s="13"/>
      <c r="W114" s="13"/>
      <c r="X114" s="13"/>
      <c r="Y114" s="13"/>
      <c r="Z114" s="13"/>
      <c r="AA114" s="13"/>
      <c r="AB114" s="13"/>
      <c r="AC114" s="13"/>
      <c r="AD114" s="13"/>
      <c r="AE114" s="13"/>
      <c r="AT114" s="242" t="s">
        <v>158</v>
      </c>
      <c r="AU114" s="242" t="s">
        <v>81</v>
      </c>
      <c r="AV114" s="13" t="s">
        <v>81</v>
      </c>
      <c r="AW114" s="13" t="s">
        <v>34</v>
      </c>
      <c r="AX114" s="13" t="s">
        <v>71</v>
      </c>
      <c r="AY114" s="242" t="s">
        <v>144</v>
      </c>
    </row>
    <row r="115" s="13" customFormat="1">
      <c r="A115" s="13"/>
      <c r="B115" s="232"/>
      <c r="C115" s="233"/>
      <c r="D115" s="226" t="s">
        <v>158</v>
      </c>
      <c r="E115" s="234" t="s">
        <v>19</v>
      </c>
      <c r="F115" s="235" t="s">
        <v>1294</v>
      </c>
      <c r="G115" s="233"/>
      <c r="H115" s="236">
        <v>4.9000000000000004</v>
      </c>
      <c r="I115" s="237"/>
      <c r="J115" s="233"/>
      <c r="K115" s="233"/>
      <c r="L115" s="238"/>
      <c r="M115" s="239"/>
      <c r="N115" s="240"/>
      <c r="O115" s="240"/>
      <c r="P115" s="240"/>
      <c r="Q115" s="240"/>
      <c r="R115" s="240"/>
      <c r="S115" s="240"/>
      <c r="T115" s="241"/>
      <c r="U115" s="13"/>
      <c r="V115" s="13"/>
      <c r="W115" s="13"/>
      <c r="X115" s="13"/>
      <c r="Y115" s="13"/>
      <c r="Z115" s="13"/>
      <c r="AA115" s="13"/>
      <c r="AB115" s="13"/>
      <c r="AC115" s="13"/>
      <c r="AD115" s="13"/>
      <c r="AE115" s="13"/>
      <c r="AT115" s="242" t="s">
        <v>158</v>
      </c>
      <c r="AU115" s="242" t="s">
        <v>81</v>
      </c>
      <c r="AV115" s="13" t="s">
        <v>81</v>
      </c>
      <c r="AW115" s="13" t="s">
        <v>34</v>
      </c>
      <c r="AX115" s="13" t="s">
        <v>71</v>
      </c>
      <c r="AY115" s="242" t="s">
        <v>144</v>
      </c>
    </row>
    <row r="116" s="13" customFormat="1">
      <c r="A116" s="13"/>
      <c r="B116" s="232"/>
      <c r="C116" s="233"/>
      <c r="D116" s="226" t="s">
        <v>158</v>
      </c>
      <c r="E116" s="234" t="s">
        <v>19</v>
      </c>
      <c r="F116" s="235" t="s">
        <v>1295</v>
      </c>
      <c r="G116" s="233"/>
      <c r="H116" s="236">
        <v>4.29</v>
      </c>
      <c r="I116" s="237"/>
      <c r="J116" s="233"/>
      <c r="K116" s="233"/>
      <c r="L116" s="238"/>
      <c r="M116" s="239"/>
      <c r="N116" s="240"/>
      <c r="O116" s="240"/>
      <c r="P116" s="240"/>
      <c r="Q116" s="240"/>
      <c r="R116" s="240"/>
      <c r="S116" s="240"/>
      <c r="T116" s="241"/>
      <c r="U116" s="13"/>
      <c r="V116" s="13"/>
      <c r="W116" s="13"/>
      <c r="X116" s="13"/>
      <c r="Y116" s="13"/>
      <c r="Z116" s="13"/>
      <c r="AA116" s="13"/>
      <c r="AB116" s="13"/>
      <c r="AC116" s="13"/>
      <c r="AD116" s="13"/>
      <c r="AE116" s="13"/>
      <c r="AT116" s="242" t="s">
        <v>158</v>
      </c>
      <c r="AU116" s="242" t="s">
        <v>81</v>
      </c>
      <c r="AV116" s="13" t="s">
        <v>81</v>
      </c>
      <c r="AW116" s="13" t="s">
        <v>34</v>
      </c>
      <c r="AX116" s="13" t="s">
        <v>71</v>
      </c>
      <c r="AY116" s="242" t="s">
        <v>144</v>
      </c>
    </row>
    <row r="117" s="2" customFormat="1">
      <c r="A117" s="39"/>
      <c r="B117" s="40"/>
      <c r="C117" s="213" t="s">
        <v>180</v>
      </c>
      <c r="D117" s="213" t="s">
        <v>147</v>
      </c>
      <c r="E117" s="214" t="s">
        <v>1296</v>
      </c>
      <c r="F117" s="215" t="s">
        <v>1297</v>
      </c>
      <c r="G117" s="216" t="s">
        <v>150</v>
      </c>
      <c r="H117" s="217">
        <v>104.919</v>
      </c>
      <c r="I117" s="218"/>
      <c r="J117" s="219">
        <f>ROUND(I117*H117,2)</f>
        <v>0</v>
      </c>
      <c r="K117" s="215" t="s">
        <v>151</v>
      </c>
      <c r="L117" s="45"/>
      <c r="M117" s="220" t="s">
        <v>19</v>
      </c>
      <c r="N117" s="221" t="s">
        <v>42</v>
      </c>
      <c r="O117" s="85"/>
      <c r="P117" s="222">
        <f>O117*H117</f>
        <v>0</v>
      </c>
      <c r="Q117" s="222">
        <v>0.0051000000000000004</v>
      </c>
      <c r="R117" s="222">
        <f>Q117*H117</f>
        <v>0.53508690000000003</v>
      </c>
      <c r="S117" s="222">
        <v>0</v>
      </c>
      <c r="T117" s="223">
        <f>S117*H117</f>
        <v>0</v>
      </c>
      <c r="U117" s="39"/>
      <c r="V117" s="39"/>
      <c r="W117" s="39"/>
      <c r="X117" s="39"/>
      <c r="Y117" s="39"/>
      <c r="Z117" s="39"/>
      <c r="AA117" s="39"/>
      <c r="AB117" s="39"/>
      <c r="AC117" s="39"/>
      <c r="AD117" s="39"/>
      <c r="AE117" s="39"/>
      <c r="AR117" s="224" t="s">
        <v>152</v>
      </c>
      <c r="AT117" s="224" t="s">
        <v>147</v>
      </c>
      <c r="AU117" s="224" t="s">
        <v>81</v>
      </c>
      <c r="AY117" s="18" t="s">
        <v>144</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152</v>
      </c>
      <c r="BM117" s="224" t="s">
        <v>1298</v>
      </c>
    </row>
    <row r="118" s="2" customFormat="1">
      <c r="A118" s="39"/>
      <c r="B118" s="40"/>
      <c r="C118" s="41"/>
      <c r="D118" s="226" t="s">
        <v>154</v>
      </c>
      <c r="E118" s="41"/>
      <c r="F118" s="227" t="s">
        <v>1299</v>
      </c>
      <c r="G118" s="41"/>
      <c r="H118" s="41"/>
      <c r="I118" s="228"/>
      <c r="J118" s="41"/>
      <c r="K118" s="41"/>
      <c r="L118" s="45"/>
      <c r="M118" s="229"/>
      <c r="N118" s="230"/>
      <c r="O118" s="85"/>
      <c r="P118" s="85"/>
      <c r="Q118" s="85"/>
      <c r="R118" s="85"/>
      <c r="S118" s="85"/>
      <c r="T118" s="86"/>
      <c r="U118" s="39"/>
      <c r="V118" s="39"/>
      <c r="W118" s="39"/>
      <c r="X118" s="39"/>
      <c r="Y118" s="39"/>
      <c r="Z118" s="39"/>
      <c r="AA118" s="39"/>
      <c r="AB118" s="39"/>
      <c r="AC118" s="39"/>
      <c r="AD118" s="39"/>
      <c r="AE118" s="39"/>
      <c r="AT118" s="18" t="s">
        <v>154</v>
      </c>
      <c r="AU118" s="18" t="s">
        <v>81</v>
      </c>
    </row>
    <row r="119" s="2" customFormat="1">
      <c r="A119" s="39"/>
      <c r="B119" s="40"/>
      <c r="C119" s="41"/>
      <c r="D119" s="226" t="s">
        <v>156</v>
      </c>
      <c r="E119" s="41"/>
      <c r="F119" s="231" t="s">
        <v>1300</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156</v>
      </c>
      <c r="AU119" s="18" t="s">
        <v>81</v>
      </c>
    </row>
    <row r="120" s="13" customFormat="1">
      <c r="A120" s="13"/>
      <c r="B120" s="232"/>
      <c r="C120" s="233"/>
      <c r="D120" s="226" t="s">
        <v>158</v>
      </c>
      <c r="E120" s="234" t="s">
        <v>19</v>
      </c>
      <c r="F120" s="235" t="s">
        <v>1301</v>
      </c>
      <c r="G120" s="233"/>
      <c r="H120" s="236">
        <v>93.731399999999994</v>
      </c>
      <c r="I120" s="237"/>
      <c r="J120" s="233"/>
      <c r="K120" s="233"/>
      <c r="L120" s="238"/>
      <c r="M120" s="239"/>
      <c r="N120" s="240"/>
      <c r="O120" s="240"/>
      <c r="P120" s="240"/>
      <c r="Q120" s="240"/>
      <c r="R120" s="240"/>
      <c r="S120" s="240"/>
      <c r="T120" s="241"/>
      <c r="U120" s="13"/>
      <c r="V120" s="13"/>
      <c r="W120" s="13"/>
      <c r="X120" s="13"/>
      <c r="Y120" s="13"/>
      <c r="Z120" s="13"/>
      <c r="AA120" s="13"/>
      <c r="AB120" s="13"/>
      <c r="AC120" s="13"/>
      <c r="AD120" s="13"/>
      <c r="AE120" s="13"/>
      <c r="AT120" s="242" t="s">
        <v>158</v>
      </c>
      <c r="AU120" s="242" t="s">
        <v>81</v>
      </c>
      <c r="AV120" s="13" t="s">
        <v>81</v>
      </c>
      <c r="AW120" s="13" t="s">
        <v>34</v>
      </c>
      <c r="AX120" s="13" t="s">
        <v>71</v>
      </c>
      <c r="AY120" s="242" t="s">
        <v>144</v>
      </c>
    </row>
    <row r="121" s="13" customFormat="1">
      <c r="A121" s="13"/>
      <c r="B121" s="232"/>
      <c r="C121" s="233"/>
      <c r="D121" s="226" t="s">
        <v>158</v>
      </c>
      <c r="E121" s="234" t="s">
        <v>19</v>
      </c>
      <c r="F121" s="235" t="s">
        <v>1302</v>
      </c>
      <c r="G121" s="233"/>
      <c r="H121" s="236">
        <v>7.9024000000000001</v>
      </c>
      <c r="I121" s="237"/>
      <c r="J121" s="233"/>
      <c r="K121" s="233"/>
      <c r="L121" s="238"/>
      <c r="M121" s="239"/>
      <c r="N121" s="240"/>
      <c r="O121" s="240"/>
      <c r="P121" s="240"/>
      <c r="Q121" s="240"/>
      <c r="R121" s="240"/>
      <c r="S121" s="240"/>
      <c r="T121" s="241"/>
      <c r="U121" s="13"/>
      <c r="V121" s="13"/>
      <c r="W121" s="13"/>
      <c r="X121" s="13"/>
      <c r="Y121" s="13"/>
      <c r="Z121" s="13"/>
      <c r="AA121" s="13"/>
      <c r="AB121" s="13"/>
      <c r="AC121" s="13"/>
      <c r="AD121" s="13"/>
      <c r="AE121" s="13"/>
      <c r="AT121" s="242" t="s">
        <v>158</v>
      </c>
      <c r="AU121" s="242" t="s">
        <v>81</v>
      </c>
      <c r="AV121" s="13" t="s">
        <v>81</v>
      </c>
      <c r="AW121" s="13" t="s">
        <v>34</v>
      </c>
      <c r="AX121" s="13" t="s">
        <v>71</v>
      </c>
      <c r="AY121" s="242" t="s">
        <v>144</v>
      </c>
    </row>
    <row r="122" s="13" customFormat="1">
      <c r="A122" s="13"/>
      <c r="B122" s="232"/>
      <c r="C122" s="233"/>
      <c r="D122" s="226" t="s">
        <v>158</v>
      </c>
      <c r="E122" s="234" t="s">
        <v>19</v>
      </c>
      <c r="F122" s="235" t="s">
        <v>1303</v>
      </c>
      <c r="G122" s="233"/>
      <c r="H122" s="236">
        <v>3.2850000000000001</v>
      </c>
      <c r="I122" s="237"/>
      <c r="J122" s="233"/>
      <c r="K122" s="233"/>
      <c r="L122" s="238"/>
      <c r="M122" s="239"/>
      <c r="N122" s="240"/>
      <c r="O122" s="240"/>
      <c r="P122" s="240"/>
      <c r="Q122" s="240"/>
      <c r="R122" s="240"/>
      <c r="S122" s="240"/>
      <c r="T122" s="241"/>
      <c r="U122" s="13"/>
      <c r="V122" s="13"/>
      <c r="W122" s="13"/>
      <c r="X122" s="13"/>
      <c r="Y122" s="13"/>
      <c r="Z122" s="13"/>
      <c r="AA122" s="13"/>
      <c r="AB122" s="13"/>
      <c r="AC122" s="13"/>
      <c r="AD122" s="13"/>
      <c r="AE122" s="13"/>
      <c r="AT122" s="242" t="s">
        <v>158</v>
      </c>
      <c r="AU122" s="242" t="s">
        <v>81</v>
      </c>
      <c r="AV122" s="13" t="s">
        <v>81</v>
      </c>
      <c r="AW122" s="13" t="s">
        <v>34</v>
      </c>
      <c r="AX122" s="13" t="s">
        <v>71</v>
      </c>
      <c r="AY122" s="242" t="s">
        <v>144</v>
      </c>
    </row>
    <row r="123" s="2" customFormat="1" ht="21.75" customHeight="1">
      <c r="A123" s="39"/>
      <c r="B123" s="40"/>
      <c r="C123" s="213" t="s">
        <v>189</v>
      </c>
      <c r="D123" s="213" t="s">
        <v>147</v>
      </c>
      <c r="E123" s="214" t="s">
        <v>1304</v>
      </c>
      <c r="F123" s="215" t="s">
        <v>1305</v>
      </c>
      <c r="G123" s="216" t="s">
        <v>150</v>
      </c>
      <c r="H123" s="217">
        <v>65.727000000000004</v>
      </c>
      <c r="I123" s="218"/>
      <c r="J123" s="219">
        <f>ROUND(I123*H123,2)</f>
        <v>0</v>
      </c>
      <c r="K123" s="215" t="s">
        <v>151</v>
      </c>
      <c r="L123" s="45"/>
      <c r="M123" s="220" t="s">
        <v>19</v>
      </c>
      <c r="N123" s="221" t="s">
        <v>42</v>
      </c>
      <c r="O123" s="85"/>
      <c r="P123" s="222">
        <f>O123*H123</f>
        <v>0</v>
      </c>
      <c r="Q123" s="222">
        <v>0.002</v>
      </c>
      <c r="R123" s="222">
        <f>Q123*H123</f>
        <v>0.13145400000000002</v>
      </c>
      <c r="S123" s="222">
        <v>0</v>
      </c>
      <c r="T123" s="223">
        <f>S123*H123</f>
        <v>0</v>
      </c>
      <c r="U123" s="39"/>
      <c r="V123" s="39"/>
      <c r="W123" s="39"/>
      <c r="X123" s="39"/>
      <c r="Y123" s="39"/>
      <c r="Z123" s="39"/>
      <c r="AA123" s="39"/>
      <c r="AB123" s="39"/>
      <c r="AC123" s="39"/>
      <c r="AD123" s="39"/>
      <c r="AE123" s="39"/>
      <c r="AR123" s="224" t="s">
        <v>152</v>
      </c>
      <c r="AT123" s="224" t="s">
        <v>147</v>
      </c>
      <c r="AU123" s="224" t="s">
        <v>81</v>
      </c>
      <c r="AY123" s="18" t="s">
        <v>144</v>
      </c>
      <c r="BE123" s="225">
        <f>IF(N123="základní",J123,0)</f>
        <v>0</v>
      </c>
      <c r="BF123" s="225">
        <f>IF(N123="snížená",J123,0)</f>
        <v>0</v>
      </c>
      <c r="BG123" s="225">
        <f>IF(N123="zákl. přenesená",J123,0)</f>
        <v>0</v>
      </c>
      <c r="BH123" s="225">
        <f>IF(N123="sníž. přenesená",J123,0)</f>
        <v>0</v>
      </c>
      <c r="BI123" s="225">
        <f>IF(N123="nulová",J123,0)</f>
        <v>0</v>
      </c>
      <c r="BJ123" s="18" t="s">
        <v>79</v>
      </c>
      <c r="BK123" s="225">
        <f>ROUND(I123*H123,2)</f>
        <v>0</v>
      </c>
      <c r="BL123" s="18" t="s">
        <v>152</v>
      </c>
      <c r="BM123" s="224" t="s">
        <v>1306</v>
      </c>
    </row>
    <row r="124" s="2" customFormat="1">
      <c r="A124" s="39"/>
      <c r="B124" s="40"/>
      <c r="C124" s="41"/>
      <c r="D124" s="226" t="s">
        <v>154</v>
      </c>
      <c r="E124" s="41"/>
      <c r="F124" s="227" t="s">
        <v>1307</v>
      </c>
      <c r="G124" s="41"/>
      <c r="H124" s="41"/>
      <c r="I124" s="228"/>
      <c r="J124" s="41"/>
      <c r="K124" s="41"/>
      <c r="L124" s="45"/>
      <c r="M124" s="229"/>
      <c r="N124" s="230"/>
      <c r="O124" s="85"/>
      <c r="P124" s="85"/>
      <c r="Q124" s="85"/>
      <c r="R124" s="85"/>
      <c r="S124" s="85"/>
      <c r="T124" s="86"/>
      <c r="U124" s="39"/>
      <c r="V124" s="39"/>
      <c r="W124" s="39"/>
      <c r="X124" s="39"/>
      <c r="Y124" s="39"/>
      <c r="Z124" s="39"/>
      <c r="AA124" s="39"/>
      <c r="AB124" s="39"/>
      <c r="AC124" s="39"/>
      <c r="AD124" s="39"/>
      <c r="AE124" s="39"/>
      <c r="AT124" s="18" t="s">
        <v>154</v>
      </c>
      <c r="AU124" s="18" t="s">
        <v>81</v>
      </c>
    </row>
    <row r="125" s="13" customFormat="1">
      <c r="A125" s="13"/>
      <c r="B125" s="232"/>
      <c r="C125" s="233"/>
      <c r="D125" s="226" t="s">
        <v>158</v>
      </c>
      <c r="E125" s="234" t="s">
        <v>19</v>
      </c>
      <c r="F125" s="235" t="s">
        <v>1308</v>
      </c>
      <c r="G125" s="233"/>
      <c r="H125" s="236">
        <v>65.727000000000004</v>
      </c>
      <c r="I125" s="237"/>
      <c r="J125" s="233"/>
      <c r="K125" s="233"/>
      <c r="L125" s="238"/>
      <c r="M125" s="239"/>
      <c r="N125" s="240"/>
      <c r="O125" s="240"/>
      <c r="P125" s="240"/>
      <c r="Q125" s="240"/>
      <c r="R125" s="240"/>
      <c r="S125" s="240"/>
      <c r="T125" s="241"/>
      <c r="U125" s="13"/>
      <c r="V125" s="13"/>
      <c r="W125" s="13"/>
      <c r="X125" s="13"/>
      <c r="Y125" s="13"/>
      <c r="Z125" s="13"/>
      <c r="AA125" s="13"/>
      <c r="AB125" s="13"/>
      <c r="AC125" s="13"/>
      <c r="AD125" s="13"/>
      <c r="AE125" s="13"/>
      <c r="AT125" s="242" t="s">
        <v>158</v>
      </c>
      <c r="AU125" s="242" t="s">
        <v>81</v>
      </c>
      <c r="AV125" s="13" t="s">
        <v>81</v>
      </c>
      <c r="AW125" s="13" t="s">
        <v>34</v>
      </c>
      <c r="AX125" s="13" t="s">
        <v>71</v>
      </c>
      <c r="AY125" s="242" t="s">
        <v>144</v>
      </c>
    </row>
    <row r="126" s="2" customFormat="1">
      <c r="A126" s="39"/>
      <c r="B126" s="40"/>
      <c r="C126" s="213" t="s">
        <v>199</v>
      </c>
      <c r="D126" s="213" t="s">
        <v>147</v>
      </c>
      <c r="E126" s="214" t="s">
        <v>1309</v>
      </c>
      <c r="F126" s="215" t="s">
        <v>1310</v>
      </c>
      <c r="G126" s="216" t="s">
        <v>150</v>
      </c>
      <c r="H126" s="217">
        <v>65.727000000000004</v>
      </c>
      <c r="I126" s="218"/>
      <c r="J126" s="219">
        <f>ROUND(I126*H126,2)</f>
        <v>0</v>
      </c>
      <c r="K126" s="215" t="s">
        <v>151</v>
      </c>
      <c r="L126" s="45"/>
      <c r="M126" s="220" t="s">
        <v>19</v>
      </c>
      <c r="N126" s="221" t="s">
        <v>42</v>
      </c>
      <c r="O126" s="85"/>
      <c r="P126" s="222">
        <f>O126*H126</f>
        <v>0</v>
      </c>
      <c r="Q126" s="222">
        <v>0.0030000000000000001</v>
      </c>
      <c r="R126" s="222">
        <f>Q126*H126</f>
        <v>0.19718100000000002</v>
      </c>
      <c r="S126" s="222">
        <v>0</v>
      </c>
      <c r="T126" s="223">
        <f>S126*H126</f>
        <v>0</v>
      </c>
      <c r="U126" s="39"/>
      <c r="V126" s="39"/>
      <c r="W126" s="39"/>
      <c r="X126" s="39"/>
      <c r="Y126" s="39"/>
      <c r="Z126" s="39"/>
      <c r="AA126" s="39"/>
      <c r="AB126" s="39"/>
      <c r="AC126" s="39"/>
      <c r="AD126" s="39"/>
      <c r="AE126" s="39"/>
      <c r="AR126" s="224" t="s">
        <v>152</v>
      </c>
      <c r="AT126" s="224" t="s">
        <v>147</v>
      </c>
      <c r="AU126" s="224" t="s">
        <v>81</v>
      </c>
      <c r="AY126" s="18" t="s">
        <v>144</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152</v>
      </c>
      <c r="BM126" s="224" t="s">
        <v>1311</v>
      </c>
    </row>
    <row r="127" s="2" customFormat="1">
      <c r="A127" s="39"/>
      <c r="B127" s="40"/>
      <c r="C127" s="41"/>
      <c r="D127" s="226" t="s">
        <v>154</v>
      </c>
      <c r="E127" s="41"/>
      <c r="F127" s="227" t="s">
        <v>1312</v>
      </c>
      <c r="G127" s="41"/>
      <c r="H127" s="41"/>
      <c r="I127" s="228"/>
      <c r="J127" s="41"/>
      <c r="K127" s="41"/>
      <c r="L127" s="45"/>
      <c r="M127" s="229"/>
      <c r="N127" s="230"/>
      <c r="O127" s="85"/>
      <c r="P127" s="85"/>
      <c r="Q127" s="85"/>
      <c r="R127" s="85"/>
      <c r="S127" s="85"/>
      <c r="T127" s="86"/>
      <c r="U127" s="39"/>
      <c r="V127" s="39"/>
      <c r="W127" s="39"/>
      <c r="X127" s="39"/>
      <c r="Y127" s="39"/>
      <c r="Z127" s="39"/>
      <c r="AA127" s="39"/>
      <c r="AB127" s="39"/>
      <c r="AC127" s="39"/>
      <c r="AD127" s="39"/>
      <c r="AE127" s="39"/>
      <c r="AT127" s="18" t="s">
        <v>154</v>
      </c>
      <c r="AU127" s="18" t="s">
        <v>81</v>
      </c>
    </row>
    <row r="128" s="13" customFormat="1">
      <c r="A128" s="13"/>
      <c r="B128" s="232"/>
      <c r="C128" s="233"/>
      <c r="D128" s="226" t="s">
        <v>158</v>
      </c>
      <c r="E128" s="234" t="s">
        <v>19</v>
      </c>
      <c r="F128" s="235" t="s">
        <v>1308</v>
      </c>
      <c r="G128" s="233"/>
      <c r="H128" s="236">
        <v>65.727000000000004</v>
      </c>
      <c r="I128" s="237"/>
      <c r="J128" s="233"/>
      <c r="K128" s="233"/>
      <c r="L128" s="238"/>
      <c r="M128" s="239"/>
      <c r="N128" s="240"/>
      <c r="O128" s="240"/>
      <c r="P128" s="240"/>
      <c r="Q128" s="240"/>
      <c r="R128" s="240"/>
      <c r="S128" s="240"/>
      <c r="T128" s="241"/>
      <c r="U128" s="13"/>
      <c r="V128" s="13"/>
      <c r="W128" s="13"/>
      <c r="X128" s="13"/>
      <c r="Y128" s="13"/>
      <c r="Z128" s="13"/>
      <c r="AA128" s="13"/>
      <c r="AB128" s="13"/>
      <c r="AC128" s="13"/>
      <c r="AD128" s="13"/>
      <c r="AE128" s="13"/>
      <c r="AT128" s="242" t="s">
        <v>158</v>
      </c>
      <c r="AU128" s="242" t="s">
        <v>81</v>
      </c>
      <c r="AV128" s="13" t="s">
        <v>81</v>
      </c>
      <c r="AW128" s="13" t="s">
        <v>34</v>
      </c>
      <c r="AX128" s="13" t="s">
        <v>71</v>
      </c>
      <c r="AY128" s="242" t="s">
        <v>144</v>
      </c>
    </row>
    <row r="129" s="2" customFormat="1">
      <c r="A129" s="39"/>
      <c r="B129" s="40"/>
      <c r="C129" s="213" t="s">
        <v>194</v>
      </c>
      <c r="D129" s="213" t="s">
        <v>147</v>
      </c>
      <c r="E129" s="214" t="s">
        <v>1313</v>
      </c>
      <c r="F129" s="215" t="s">
        <v>1314</v>
      </c>
      <c r="G129" s="216" t="s">
        <v>150</v>
      </c>
      <c r="H129" s="217">
        <v>83.438000000000002</v>
      </c>
      <c r="I129" s="218"/>
      <c r="J129" s="219">
        <f>ROUND(I129*H129,2)</f>
        <v>0</v>
      </c>
      <c r="K129" s="215" t="s">
        <v>151</v>
      </c>
      <c r="L129" s="45"/>
      <c r="M129" s="220" t="s">
        <v>19</v>
      </c>
      <c r="N129" s="221" t="s">
        <v>42</v>
      </c>
      <c r="O129" s="85"/>
      <c r="P129" s="222">
        <f>O129*H129</f>
        <v>0</v>
      </c>
      <c r="Q129" s="222">
        <v>0.017330000000000002</v>
      </c>
      <c r="R129" s="222">
        <f>Q129*H129</f>
        <v>1.4459805400000001</v>
      </c>
      <c r="S129" s="222">
        <v>0</v>
      </c>
      <c r="T129" s="223">
        <f>S129*H129</f>
        <v>0</v>
      </c>
      <c r="U129" s="39"/>
      <c r="V129" s="39"/>
      <c r="W129" s="39"/>
      <c r="X129" s="39"/>
      <c r="Y129" s="39"/>
      <c r="Z129" s="39"/>
      <c r="AA129" s="39"/>
      <c r="AB129" s="39"/>
      <c r="AC129" s="39"/>
      <c r="AD129" s="39"/>
      <c r="AE129" s="39"/>
      <c r="AR129" s="224" t="s">
        <v>152</v>
      </c>
      <c r="AT129" s="224" t="s">
        <v>147</v>
      </c>
      <c r="AU129" s="224" t="s">
        <v>81</v>
      </c>
      <c r="AY129" s="18" t="s">
        <v>144</v>
      </c>
      <c r="BE129" s="225">
        <f>IF(N129="základní",J129,0)</f>
        <v>0</v>
      </c>
      <c r="BF129" s="225">
        <f>IF(N129="snížená",J129,0)</f>
        <v>0</v>
      </c>
      <c r="BG129" s="225">
        <f>IF(N129="zákl. přenesená",J129,0)</f>
        <v>0</v>
      </c>
      <c r="BH129" s="225">
        <f>IF(N129="sníž. přenesená",J129,0)</f>
        <v>0</v>
      </c>
      <c r="BI129" s="225">
        <f>IF(N129="nulová",J129,0)</f>
        <v>0</v>
      </c>
      <c r="BJ129" s="18" t="s">
        <v>79</v>
      </c>
      <c r="BK129" s="225">
        <f>ROUND(I129*H129,2)</f>
        <v>0</v>
      </c>
      <c r="BL129" s="18" t="s">
        <v>152</v>
      </c>
      <c r="BM129" s="224" t="s">
        <v>1315</v>
      </c>
    </row>
    <row r="130" s="2" customFormat="1">
      <c r="A130" s="39"/>
      <c r="B130" s="40"/>
      <c r="C130" s="41"/>
      <c r="D130" s="226" t="s">
        <v>154</v>
      </c>
      <c r="E130" s="41"/>
      <c r="F130" s="227" t="s">
        <v>1316</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154</v>
      </c>
      <c r="AU130" s="18" t="s">
        <v>81</v>
      </c>
    </row>
    <row r="131" s="2" customFormat="1">
      <c r="A131" s="39"/>
      <c r="B131" s="40"/>
      <c r="C131" s="41"/>
      <c r="D131" s="226" t="s">
        <v>156</v>
      </c>
      <c r="E131" s="41"/>
      <c r="F131" s="231" t="s">
        <v>1291</v>
      </c>
      <c r="G131" s="41"/>
      <c r="H131" s="41"/>
      <c r="I131" s="228"/>
      <c r="J131" s="41"/>
      <c r="K131" s="41"/>
      <c r="L131" s="45"/>
      <c r="M131" s="229"/>
      <c r="N131" s="230"/>
      <c r="O131" s="85"/>
      <c r="P131" s="85"/>
      <c r="Q131" s="85"/>
      <c r="R131" s="85"/>
      <c r="S131" s="85"/>
      <c r="T131" s="86"/>
      <c r="U131" s="39"/>
      <c r="V131" s="39"/>
      <c r="W131" s="39"/>
      <c r="X131" s="39"/>
      <c r="Y131" s="39"/>
      <c r="Z131" s="39"/>
      <c r="AA131" s="39"/>
      <c r="AB131" s="39"/>
      <c r="AC131" s="39"/>
      <c r="AD131" s="39"/>
      <c r="AE131" s="39"/>
      <c r="AT131" s="18" t="s">
        <v>156</v>
      </c>
      <c r="AU131" s="18" t="s">
        <v>81</v>
      </c>
    </row>
    <row r="132" s="13" customFormat="1">
      <c r="A132" s="13"/>
      <c r="B132" s="232"/>
      <c r="C132" s="233"/>
      <c r="D132" s="226" t="s">
        <v>158</v>
      </c>
      <c r="E132" s="234" t="s">
        <v>19</v>
      </c>
      <c r="F132" s="235" t="s">
        <v>1317</v>
      </c>
      <c r="G132" s="233"/>
      <c r="H132" s="236">
        <v>21.409715625</v>
      </c>
      <c r="I132" s="237"/>
      <c r="J132" s="233"/>
      <c r="K132" s="233"/>
      <c r="L132" s="238"/>
      <c r="M132" s="239"/>
      <c r="N132" s="240"/>
      <c r="O132" s="240"/>
      <c r="P132" s="240"/>
      <c r="Q132" s="240"/>
      <c r="R132" s="240"/>
      <c r="S132" s="240"/>
      <c r="T132" s="241"/>
      <c r="U132" s="13"/>
      <c r="V132" s="13"/>
      <c r="W132" s="13"/>
      <c r="X132" s="13"/>
      <c r="Y132" s="13"/>
      <c r="Z132" s="13"/>
      <c r="AA132" s="13"/>
      <c r="AB132" s="13"/>
      <c r="AC132" s="13"/>
      <c r="AD132" s="13"/>
      <c r="AE132" s="13"/>
      <c r="AT132" s="242" t="s">
        <v>158</v>
      </c>
      <c r="AU132" s="242" t="s">
        <v>81</v>
      </c>
      <c r="AV132" s="13" t="s">
        <v>81</v>
      </c>
      <c r="AW132" s="13" t="s">
        <v>34</v>
      </c>
      <c r="AX132" s="13" t="s">
        <v>71</v>
      </c>
      <c r="AY132" s="242" t="s">
        <v>144</v>
      </c>
    </row>
    <row r="133" s="13" customFormat="1">
      <c r="A133" s="13"/>
      <c r="B133" s="232"/>
      <c r="C133" s="233"/>
      <c r="D133" s="226" t="s">
        <v>158</v>
      </c>
      <c r="E133" s="234" t="s">
        <v>19</v>
      </c>
      <c r="F133" s="235" t="s">
        <v>1318</v>
      </c>
      <c r="G133" s="233"/>
      <c r="H133" s="236">
        <v>2.23</v>
      </c>
      <c r="I133" s="237"/>
      <c r="J133" s="233"/>
      <c r="K133" s="233"/>
      <c r="L133" s="238"/>
      <c r="M133" s="239"/>
      <c r="N133" s="240"/>
      <c r="O133" s="240"/>
      <c r="P133" s="240"/>
      <c r="Q133" s="240"/>
      <c r="R133" s="240"/>
      <c r="S133" s="240"/>
      <c r="T133" s="241"/>
      <c r="U133" s="13"/>
      <c r="V133" s="13"/>
      <c r="W133" s="13"/>
      <c r="X133" s="13"/>
      <c r="Y133" s="13"/>
      <c r="Z133" s="13"/>
      <c r="AA133" s="13"/>
      <c r="AB133" s="13"/>
      <c r="AC133" s="13"/>
      <c r="AD133" s="13"/>
      <c r="AE133" s="13"/>
      <c r="AT133" s="242" t="s">
        <v>158</v>
      </c>
      <c r="AU133" s="242" t="s">
        <v>81</v>
      </c>
      <c r="AV133" s="13" t="s">
        <v>81</v>
      </c>
      <c r="AW133" s="13" t="s">
        <v>34</v>
      </c>
      <c r="AX133" s="13" t="s">
        <v>71</v>
      </c>
      <c r="AY133" s="242" t="s">
        <v>144</v>
      </c>
    </row>
    <row r="134" s="13" customFormat="1">
      <c r="A134" s="13"/>
      <c r="B134" s="232"/>
      <c r="C134" s="233"/>
      <c r="D134" s="226" t="s">
        <v>158</v>
      </c>
      <c r="E134" s="234" t="s">
        <v>19</v>
      </c>
      <c r="F134" s="235" t="s">
        <v>1319</v>
      </c>
      <c r="G134" s="233"/>
      <c r="H134" s="236">
        <v>16.713100000000001</v>
      </c>
      <c r="I134" s="237"/>
      <c r="J134" s="233"/>
      <c r="K134" s="233"/>
      <c r="L134" s="238"/>
      <c r="M134" s="239"/>
      <c r="N134" s="240"/>
      <c r="O134" s="240"/>
      <c r="P134" s="240"/>
      <c r="Q134" s="240"/>
      <c r="R134" s="240"/>
      <c r="S134" s="240"/>
      <c r="T134" s="241"/>
      <c r="U134" s="13"/>
      <c r="V134" s="13"/>
      <c r="W134" s="13"/>
      <c r="X134" s="13"/>
      <c r="Y134" s="13"/>
      <c r="Z134" s="13"/>
      <c r="AA134" s="13"/>
      <c r="AB134" s="13"/>
      <c r="AC134" s="13"/>
      <c r="AD134" s="13"/>
      <c r="AE134" s="13"/>
      <c r="AT134" s="242" t="s">
        <v>158</v>
      </c>
      <c r="AU134" s="242" t="s">
        <v>81</v>
      </c>
      <c r="AV134" s="13" t="s">
        <v>81</v>
      </c>
      <c r="AW134" s="13" t="s">
        <v>34</v>
      </c>
      <c r="AX134" s="13" t="s">
        <v>71</v>
      </c>
      <c r="AY134" s="242" t="s">
        <v>144</v>
      </c>
    </row>
    <row r="135" s="13" customFormat="1">
      <c r="A135" s="13"/>
      <c r="B135" s="232"/>
      <c r="C135" s="233"/>
      <c r="D135" s="226" t="s">
        <v>158</v>
      </c>
      <c r="E135" s="234" t="s">
        <v>19</v>
      </c>
      <c r="F135" s="235" t="s">
        <v>1320</v>
      </c>
      <c r="G135" s="233"/>
      <c r="H135" s="236">
        <v>13.2835</v>
      </c>
      <c r="I135" s="237"/>
      <c r="J135" s="233"/>
      <c r="K135" s="233"/>
      <c r="L135" s="238"/>
      <c r="M135" s="239"/>
      <c r="N135" s="240"/>
      <c r="O135" s="240"/>
      <c r="P135" s="240"/>
      <c r="Q135" s="240"/>
      <c r="R135" s="240"/>
      <c r="S135" s="240"/>
      <c r="T135" s="241"/>
      <c r="U135" s="13"/>
      <c r="V135" s="13"/>
      <c r="W135" s="13"/>
      <c r="X135" s="13"/>
      <c r="Y135" s="13"/>
      <c r="Z135" s="13"/>
      <c r="AA135" s="13"/>
      <c r="AB135" s="13"/>
      <c r="AC135" s="13"/>
      <c r="AD135" s="13"/>
      <c r="AE135" s="13"/>
      <c r="AT135" s="242" t="s">
        <v>158</v>
      </c>
      <c r="AU135" s="242" t="s">
        <v>81</v>
      </c>
      <c r="AV135" s="13" t="s">
        <v>81</v>
      </c>
      <c r="AW135" s="13" t="s">
        <v>34</v>
      </c>
      <c r="AX135" s="13" t="s">
        <v>71</v>
      </c>
      <c r="AY135" s="242" t="s">
        <v>144</v>
      </c>
    </row>
    <row r="136" s="13" customFormat="1">
      <c r="A136" s="13"/>
      <c r="B136" s="232"/>
      <c r="C136" s="233"/>
      <c r="D136" s="226" t="s">
        <v>158</v>
      </c>
      <c r="E136" s="234" t="s">
        <v>19</v>
      </c>
      <c r="F136" s="235" t="s">
        <v>1321</v>
      </c>
      <c r="G136" s="233"/>
      <c r="H136" s="236">
        <v>29.801715625</v>
      </c>
      <c r="I136" s="237"/>
      <c r="J136" s="233"/>
      <c r="K136" s="233"/>
      <c r="L136" s="238"/>
      <c r="M136" s="239"/>
      <c r="N136" s="240"/>
      <c r="O136" s="240"/>
      <c r="P136" s="240"/>
      <c r="Q136" s="240"/>
      <c r="R136" s="240"/>
      <c r="S136" s="240"/>
      <c r="T136" s="241"/>
      <c r="U136" s="13"/>
      <c r="V136" s="13"/>
      <c r="W136" s="13"/>
      <c r="X136" s="13"/>
      <c r="Y136" s="13"/>
      <c r="Z136" s="13"/>
      <c r="AA136" s="13"/>
      <c r="AB136" s="13"/>
      <c r="AC136" s="13"/>
      <c r="AD136" s="13"/>
      <c r="AE136" s="13"/>
      <c r="AT136" s="242" t="s">
        <v>158</v>
      </c>
      <c r="AU136" s="242" t="s">
        <v>81</v>
      </c>
      <c r="AV136" s="13" t="s">
        <v>81</v>
      </c>
      <c r="AW136" s="13" t="s">
        <v>34</v>
      </c>
      <c r="AX136" s="13" t="s">
        <v>71</v>
      </c>
      <c r="AY136" s="242" t="s">
        <v>144</v>
      </c>
    </row>
    <row r="137" s="2" customFormat="1">
      <c r="A137" s="39"/>
      <c r="B137" s="40"/>
      <c r="C137" s="213" t="s">
        <v>209</v>
      </c>
      <c r="D137" s="213" t="s">
        <v>147</v>
      </c>
      <c r="E137" s="214" t="s">
        <v>1322</v>
      </c>
      <c r="F137" s="215" t="s">
        <v>1323</v>
      </c>
      <c r="G137" s="216" t="s">
        <v>150</v>
      </c>
      <c r="H137" s="217">
        <v>65.727000000000004</v>
      </c>
      <c r="I137" s="218"/>
      <c r="J137" s="219">
        <f>ROUND(I137*H137,2)</f>
        <v>0</v>
      </c>
      <c r="K137" s="215" t="s">
        <v>151</v>
      </c>
      <c r="L137" s="45"/>
      <c r="M137" s="220" t="s">
        <v>19</v>
      </c>
      <c r="N137" s="221" t="s">
        <v>42</v>
      </c>
      <c r="O137" s="85"/>
      <c r="P137" s="222">
        <f>O137*H137</f>
        <v>0</v>
      </c>
      <c r="Q137" s="222">
        <v>0.015599999999999999</v>
      </c>
      <c r="R137" s="222">
        <f>Q137*H137</f>
        <v>1.0253412</v>
      </c>
      <c r="S137" s="222">
        <v>0</v>
      </c>
      <c r="T137" s="223">
        <f>S137*H137</f>
        <v>0</v>
      </c>
      <c r="U137" s="39"/>
      <c r="V137" s="39"/>
      <c r="W137" s="39"/>
      <c r="X137" s="39"/>
      <c r="Y137" s="39"/>
      <c r="Z137" s="39"/>
      <c r="AA137" s="39"/>
      <c r="AB137" s="39"/>
      <c r="AC137" s="39"/>
      <c r="AD137" s="39"/>
      <c r="AE137" s="39"/>
      <c r="AR137" s="224" t="s">
        <v>152</v>
      </c>
      <c r="AT137" s="224" t="s">
        <v>147</v>
      </c>
      <c r="AU137" s="224" t="s">
        <v>81</v>
      </c>
      <c r="AY137" s="18" t="s">
        <v>144</v>
      </c>
      <c r="BE137" s="225">
        <f>IF(N137="základní",J137,0)</f>
        <v>0</v>
      </c>
      <c r="BF137" s="225">
        <f>IF(N137="snížená",J137,0)</f>
        <v>0</v>
      </c>
      <c r="BG137" s="225">
        <f>IF(N137="zákl. přenesená",J137,0)</f>
        <v>0</v>
      </c>
      <c r="BH137" s="225">
        <f>IF(N137="sníž. přenesená",J137,0)</f>
        <v>0</v>
      </c>
      <c r="BI137" s="225">
        <f>IF(N137="nulová",J137,0)</f>
        <v>0</v>
      </c>
      <c r="BJ137" s="18" t="s">
        <v>79</v>
      </c>
      <c r="BK137" s="225">
        <f>ROUND(I137*H137,2)</f>
        <v>0</v>
      </c>
      <c r="BL137" s="18" t="s">
        <v>152</v>
      </c>
      <c r="BM137" s="224" t="s">
        <v>1324</v>
      </c>
    </row>
    <row r="138" s="2" customFormat="1">
      <c r="A138" s="39"/>
      <c r="B138" s="40"/>
      <c r="C138" s="41"/>
      <c r="D138" s="226" t="s">
        <v>154</v>
      </c>
      <c r="E138" s="41"/>
      <c r="F138" s="227" t="s">
        <v>1325</v>
      </c>
      <c r="G138" s="41"/>
      <c r="H138" s="41"/>
      <c r="I138" s="228"/>
      <c r="J138" s="41"/>
      <c r="K138" s="41"/>
      <c r="L138" s="45"/>
      <c r="M138" s="229"/>
      <c r="N138" s="230"/>
      <c r="O138" s="85"/>
      <c r="P138" s="85"/>
      <c r="Q138" s="85"/>
      <c r="R138" s="85"/>
      <c r="S138" s="85"/>
      <c r="T138" s="86"/>
      <c r="U138" s="39"/>
      <c r="V138" s="39"/>
      <c r="W138" s="39"/>
      <c r="X138" s="39"/>
      <c r="Y138" s="39"/>
      <c r="Z138" s="39"/>
      <c r="AA138" s="39"/>
      <c r="AB138" s="39"/>
      <c r="AC138" s="39"/>
      <c r="AD138" s="39"/>
      <c r="AE138" s="39"/>
      <c r="AT138" s="18" t="s">
        <v>154</v>
      </c>
      <c r="AU138" s="18" t="s">
        <v>81</v>
      </c>
    </row>
    <row r="139" s="2" customFormat="1">
      <c r="A139" s="39"/>
      <c r="B139" s="40"/>
      <c r="C139" s="41"/>
      <c r="D139" s="226" t="s">
        <v>156</v>
      </c>
      <c r="E139" s="41"/>
      <c r="F139" s="231" t="s">
        <v>1300</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156</v>
      </c>
      <c r="AU139" s="18" t="s">
        <v>81</v>
      </c>
    </row>
    <row r="140" s="13" customFormat="1">
      <c r="A140" s="13"/>
      <c r="B140" s="232"/>
      <c r="C140" s="233"/>
      <c r="D140" s="226" t="s">
        <v>158</v>
      </c>
      <c r="E140" s="234" t="s">
        <v>19</v>
      </c>
      <c r="F140" s="235" t="s">
        <v>1326</v>
      </c>
      <c r="G140" s="233"/>
      <c r="H140" s="236">
        <v>69.888199999999998</v>
      </c>
      <c r="I140" s="237"/>
      <c r="J140" s="233"/>
      <c r="K140" s="233"/>
      <c r="L140" s="238"/>
      <c r="M140" s="239"/>
      <c r="N140" s="240"/>
      <c r="O140" s="240"/>
      <c r="P140" s="240"/>
      <c r="Q140" s="240"/>
      <c r="R140" s="240"/>
      <c r="S140" s="240"/>
      <c r="T140" s="241"/>
      <c r="U140" s="13"/>
      <c r="V140" s="13"/>
      <c r="W140" s="13"/>
      <c r="X140" s="13"/>
      <c r="Y140" s="13"/>
      <c r="Z140" s="13"/>
      <c r="AA140" s="13"/>
      <c r="AB140" s="13"/>
      <c r="AC140" s="13"/>
      <c r="AD140" s="13"/>
      <c r="AE140" s="13"/>
      <c r="AT140" s="242" t="s">
        <v>158</v>
      </c>
      <c r="AU140" s="242" t="s">
        <v>81</v>
      </c>
      <c r="AV140" s="13" t="s">
        <v>81</v>
      </c>
      <c r="AW140" s="13" t="s">
        <v>34</v>
      </c>
      <c r="AX140" s="13" t="s">
        <v>71</v>
      </c>
      <c r="AY140" s="242" t="s">
        <v>144</v>
      </c>
    </row>
    <row r="141" s="13" customFormat="1">
      <c r="A141" s="13"/>
      <c r="B141" s="232"/>
      <c r="C141" s="233"/>
      <c r="D141" s="226" t="s">
        <v>158</v>
      </c>
      <c r="E141" s="234" t="s">
        <v>19</v>
      </c>
      <c r="F141" s="235" t="s">
        <v>1327</v>
      </c>
      <c r="G141" s="233"/>
      <c r="H141" s="236">
        <v>5.1749999999999998</v>
      </c>
      <c r="I141" s="237"/>
      <c r="J141" s="233"/>
      <c r="K141" s="233"/>
      <c r="L141" s="238"/>
      <c r="M141" s="239"/>
      <c r="N141" s="240"/>
      <c r="O141" s="240"/>
      <c r="P141" s="240"/>
      <c r="Q141" s="240"/>
      <c r="R141" s="240"/>
      <c r="S141" s="240"/>
      <c r="T141" s="241"/>
      <c r="U141" s="13"/>
      <c r="V141" s="13"/>
      <c r="W141" s="13"/>
      <c r="X141" s="13"/>
      <c r="Y141" s="13"/>
      <c r="Z141" s="13"/>
      <c r="AA141" s="13"/>
      <c r="AB141" s="13"/>
      <c r="AC141" s="13"/>
      <c r="AD141" s="13"/>
      <c r="AE141" s="13"/>
      <c r="AT141" s="242" t="s">
        <v>158</v>
      </c>
      <c r="AU141" s="242" t="s">
        <v>81</v>
      </c>
      <c r="AV141" s="13" t="s">
        <v>81</v>
      </c>
      <c r="AW141" s="13" t="s">
        <v>34</v>
      </c>
      <c r="AX141" s="13" t="s">
        <v>71</v>
      </c>
      <c r="AY141" s="242" t="s">
        <v>144</v>
      </c>
    </row>
    <row r="142" s="13" customFormat="1">
      <c r="A142" s="13"/>
      <c r="B142" s="232"/>
      <c r="C142" s="233"/>
      <c r="D142" s="226" t="s">
        <v>158</v>
      </c>
      <c r="E142" s="234" t="s">
        <v>19</v>
      </c>
      <c r="F142" s="235" t="s">
        <v>1328</v>
      </c>
      <c r="G142" s="233"/>
      <c r="H142" s="236">
        <v>-7.3367000000000004</v>
      </c>
      <c r="I142" s="237"/>
      <c r="J142" s="233"/>
      <c r="K142" s="233"/>
      <c r="L142" s="238"/>
      <c r="M142" s="239"/>
      <c r="N142" s="240"/>
      <c r="O142" s="240"/>
      <c r="P142" s="240"/>
      <c r="Q142" s="240"/>
      <c r="R142" s="240"/>
      <c r="S142" s="240"/>
      <c r="T142" s="241"/>
      <c r="U142" s="13"/>
      <c r="V142" s="13"/>
      <c r="W142" s="13"/>
      <c r="X142" s="13"/>
      <c r="Y142" s="13"/>
      <c r="Z142" s="13"/>
      <c r="AA142" s="13"/>
      <c r="AB142" s="13"/>
      <c r="AC142" s="13"/>
      <c r="AD142" s="13"/>
      <c r="AE142" s="13"/>
      <c r="AT142" s="242" t="s">
        <v>158</v>
      </c>
      <c r="AU142" s="242" t="s">
        <v>81</v>
      </c>
      <c r="AV142" s="13" t="s">
        <v>81</v>
      </c>
      <c r="AW142" s="13" t="s">
        <v>34</v>
      </c>
      <c r="AX142" s="13" t="s">
        <v>71</v>
      </c>
      <c r="AY142" s="242" t="s">
        <v>144</v>
      </c>
    </row>
    <row r="143" s="13" customFormat="1">
      <c r="A143" s="13"/>
      <c r="B143" s="232"/>
      <c r="C143" s="233"/>
      <c r="D143" s="226" t="s">
        <v>158</v>
      </c>
      <c r="E143" s="234" t="s">
        <v>19</v>
      </c>
      <c r="F143" s="235" t="s">
        <v>1329</v>
      </c>
      <c r="G143" s="233"/>
      <c r="H143" s="236">
        <v>-2</v>
      </c>
      <c r="I143" s="237"/>
      <c r="J143" s="233"/>
      <c r="K143" s="233"/>
      <c r="L143" s="238"/>
      <c r="M143" s="239"/>
      <c r="N143" s="240"/>
      <c r="O143" s="240"/>
      <c r="P143" s="240"/>
      <c r="Q143" s="240"/>
      <c r="R143" s="240"/>
      <c r="S143" s="240"/>
      <c r="T143" s="241"/>
      <c r="U143" s="13"/>
      <c r="V143" s="13"/>
      <c r="W143" s="13"/>
      <c r="X143" s="13"/>
      <c r="Y143" s="13"/>
      <c r="Z143" s="13"/>
      <c r="AA143" s="13"/>
      <c r="AB143" s="13"/>
      <c r="AC143" s="13"/>
      <c r="AD143" s="13"/>
      <c r="AE143" s="13"/>
      <c r="AT143" s="242" t="s">
        <v>158</v>
      </c>
      <c r="AU143" s="242" t="s">
        <v>81</v>
      </c>
      <c r="AV143" s="13" t="s">
        <v>81</v>
      </c>
      <c r="AW143" s="13" t="s">
        <v>34</v>
      </c>
      <c r="AX143" s="13" t="s">
        <v>71</v>
      </c>
      <c r="AY143" s="242" t="s">
        <v>144</v>
      </c>
    </row>
    <row r="144" s="2" customFormat="1">
      <c r="A144" s="39"/>
      <c r="B144" s="40"/>
      <c r="C144" s="213" t="s">
        <v>215</v>
      </c>
      <c r="D144" s="213" t="s">
        <v>147</v>
      </c>
      <c r="E144" s="214" t="s">
        <v>1330</v>
      </c>
      <c r="F144" s="215" t="s">
        <v>1331</v>
      </c>
      <c r="G144" s="216" t="s">
        <v>150</v>
      </c>
      <c r="H144" s="217">
        <v>3.2999999999999998</v>
      </c>
      <c r="I144" s="218"/>
      <c r="J144" s="219">
        <f>ROUND(I144*H144,2)</f>
        <v>0</v>
      </c>
      <c r="K144" s="215" t="s">
        <v>19</v>
      </c>
      <c r="L144" s="45"/>
      <c r="M144" s="220" t="s">
        <v>19</v>
      </c>
      <c r="N144" s="221" t="s">
        <v>42</v>
      </c>
      <c r="O144" s="85"/>
      <c r="P144" s="222">
        <f>O144*H144</f>
        <v>0</v>
      </c>
      <c r="Q144" s="222">
        <v>0.10000000000000001</v>
      </c>
      <c r="R144" s="222">
        <f>Q144*H144</f>
        <v>0.33000000000000002</v>
      </c>
      <c r="S144" s="222">
        <v>0</v>
      </c>
      <c r="T144" s="223">
        <f>S144*H144</f>
        <v>0</v>
      </c>
      <c r="U144" s="39"/>
      <c r="V144" s="39"/>
      <c r="W144" s="39"/>
      <c r="X144" s="39"/>
      <c r="Y144" s="39"/>
      <c r="Z144" s="39"/>
      <c r="AA144" s="39"/>
      <c r="AB144" s="39"/>
      <c r="AC144" s="39"/>
      <c r="AD144" s="39"/>
      <c r="AE144" s="39"/>
      <c r="AR144" s="224" t="s">
        <v>152</v>
      </c>
      <c r="AT144" s="224" t="s">
        <v>147</v>
      </c>
      <c r="AU144" s="224" t="s">
        <v>81</v>
      </c>
      <c r="AY144" s="18" t="s">
        <v>144</v>
      </c>
      <c r="BE144" s="225">
        <f>IF(N144="základní",J144,0)</f>
        <v>0</v>
      </c>
      <c r="BF144" s="225">
        <f>IF(N144="snížená",J144,0)</f>
        <v>0</v>
      </c>
      <c r="BG144" s="225">
        <f>IF(N144="zákl. přenesená",J144,0)</f>
        <v>0</v>
      </c>
      <c r="BH144" s="225">
        <f>IF(N144="sníž. přenesená",J144,0)</f>
        <v>0</v>
      </c>
      <c r="BI144" s="225">
        <f>IF(N144="nulová",J144,0)</f>
        <v>0</v>
      </c>
      <c r="BJ144" s="18" t="s">
        <v>79</v>
      </c>
      <c r="BK144" s="225">
        <f>ROUND(I144*H144,2)</f>
        <v>0</v>
      </c>
      <c r="BL144" s="18" t="s">
        <v>152</v>
      </c>
      <c r="BM144" s="224" t="s">
        <v>1332</v>
      </c>
    </row>
    <row r="145" s="2" customFormat="1">
      <c r="A145" s="39"/>
      <c r="B145" s="40"/>
      <c r="C145" s="41"/>
      <c r="D145" s="226" t="s">
        <v>154</v>
      </c>
      <c r="E145" s="41"/>
      <c r="F145" s="227" t="s">
        <v>1331</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154</v>
      </c>
      <c r="AU145" s="18" t="s">
        <v>81</v>
      </c>
    </row>
    <row r="146" s="2" customFormat="1">
      <c r="A146" s="39"/>
      <c r="B146" s="40"/>
      <c r="C146" s="41"/>
      <c r="D146" s="226" t="s">
        <v>156</v>
      </c>
      <c r="E146" s="41"/>
      <c r="F146" s="231" t="s">
        <v>1333</v>
      </c>
      <c r="G146" s="41"/>
      <c r="H146" s="41"/>
      <c r="I146" s="228"/>
      <c r="J146" s="41"/>
      <c r="K146" s="41"/>
      <c r="L146" s="45"/>
      <c r="M146" s="229"/>
      <c r="N146" s="230"/>
      <c r="O146" s="85"/>
      <c r="P146" s="85"/>
      <c r="Q146" s="85"/>
      <c r="R146" s="85"/>
      <c r="S146" s="85"/>
      <c r="T146" s="86"/>
      <c r="U146" s="39"/>
      <c r="V146" s="39"/>
      <c r="W146" s="39"/>
      <c r="X146" s="39"/>
      <c r="Y146" s="39"/>
      <c r="Z146" s="39"/>
      <c r="AA146" s="39"/>
      <c r="AB146" s="39"/>
      <c r="AC146" s="39"/>
      <c r="AD146" s="39"/>
      <c r="AE146" s="39"/>
      <c r="AT146" s="18" t="s">
        <v>156</v>
      </c>
      <c r="AU146" s="18" t="s">
        <v>81</v>
      </c>
    </row>
    <row r="147" s="13" customFormat="1">
      <c r="A147" s="13"/>
      <c r="B147" s="232"/>
      <c r="C147" s="233"/>
      <c r="D147" s="226" t="s">
        <v>158</v>
      </c>
      <c r="E147" s="234" t="s">
        <v>19</v>
      </c>
      <c r="F147" s="235" t="s">
        <v>1334</v>
      </c>
      <c r="G147" s="233"/>
      <c r="H147" s="236">
        <v>3.2999999999999998</v>
      </c>
      <c r="I147" s="237"/>
      <c r="J147" s="233"/>
      <c r="K147" s="233"/>
      <c r="L147" s="238"/>
      <c r="M147" s="239"/>
      <c r="N147" s="240"/>
      <c r="O147" s="240"/>
      <c r="P147" s="240"/>
      <c r="Q147" s="240"/>
      <c r="R147" s="240"/>
      <c r="S147" s="240"/>
      <c r="T147" s="241"/>
      <c r="U147" s="13"/>
      <c r="V147" s="13"/>
      <c r="W147" s="13"/>
      <c r="X147" s="13"/>
      <c r="Y147" s="13"/>
      <c r="Z147" s="13"/>
      <c r="AA147" s="13"/>
      <c r="AB147" s="13"/>
      <c r="AC147" s="13"/>
      <c r="AD147" s="13"/>
      <c r="AE147" s="13"/>
      <c r="AT147" s="242" t="s">
        <v>158</v>
      </c>
      <c r="AU147" s="242" t="s">
        <v>81</v>
      </c>
      <c r="AV147" s="13" t="s">
        <v>81</v>
      </c>
      <c r="AW147" s="13" t="s">
        <v>34</v>
      </c>
      <c r="AX147" s="13" t="s">
        <v>71</v>
      </c>
      <c r="AY147" s="242" t="s">
        <v>144</v>
      </c>
    </row>
    <row r="148" s="2" customFormat="1">
      <c r="A148" s="39"/>
      <c r="B148" s="40"/>
      <c r="C148" s="213" t="s">
        <v>102</v>
      </c>
      <c r="D148" s="213" t="s">
        <v>147</v>
      </c>
      <c r="E148" s="214" t="s">
        <v>1335</v>
      </c>
      <c r="F148" s="215" t="s">
        <v>1336</v>
      </c>
      <c r="G148" s="216" t="s">
        <v>162</v>
      </c>
      <c r="H148" s="217">
        <v>3.1600000000000001</v>
      </c>
      <c r="I148" s="218"/>
      <c r="J148" s="219">
        <f>ROUND(I148*H148,2)</f>
        <v>0</v>
      </c>
      <c r="K148" s="215" t="s">
        <v>151</v>
      </c>
      <c r="L148" s="45"/>
      <c r="M148" s="220" t="s">
        <v>19</v>
      </c>
      <c r="N148" s="221" t="s">
        <v>42</v>
      </c>
      <c r="O148" s="85"/>
      <c r="P148" s="222">
        <f>O148*H148</f>
        <v>0</v>
      </c>
      <c r="Q148" s="222">
        <v>2.1600000000000001</v>
      </c>
      <c r="R148" s="222">
        <f>Q148*H148</f>
        <v>6.8256000000000006</v>
      </c>
      <c r="S148" s="222">
        <v>0</v>
      </c>
      <c r="T148" s="223">
        <f>S148*H148</f>
        <v>0</v>
      </c>
      <c r="U148" s="39"/>
      <c r="V148" s="39"/>
      <c r="W148" s="39"/>
      <c r="X148" s="39"/>
      <c r="Y148" s="39"/>
      <c r="Z148" s="39"/>
      <c r="AA148" s="39"/>
      <c r="AB148" s="39"/>
      <c r="AC148" s="39"/>
      <c r="AD148" s="39"/>
      <c r="AE148" s="39"/>
      <c r="AR148" s="224" t="s">
        <v>152</v>
      </c>
      <c r="AT148" s="224" t="s">
        <v>147</v>
      </c>
      <c r="AU148" s="224" t="s">
        <v>81</v>
      </c>
      <c r="AY148" s="18" t="s">
        <v>144</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152</v>
      </c>
      <c r="BM148" s="224" t="s">
        <v>1337</v>
      </c>
    </row>
    <row r="149" s="2" customFormat="1">
      <c r="A149" s="39"/>
      <c r="B149" s="40"/>
      <c r="C149" s="41"/>
      <c r="D149" s="226" t="s">
        <v>154</v>
      </c>
      <c r="E149" s="41"/>
      <c r="F149" s="227" t="s">
        <v>1338</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154</v>
      </c>
      <c r="AU149" s="18" t="s">
        <v>81</v>
      </c>
    </row>
    <row r="150" s="2" customFormat="1">
      <c r="A150" s="39"/>
      <c r="B150" s="40"/>
      <c r="C150" s="41"/>
      <c r="D150" s="226" t="s">
        <v>156</v>
      </c>
      <c r="E150" s="41"/>
      <c r="F150" s="231" t="s">
        <v>233</v>
      </c>
      <c r="G150" s="41"/>
      <c r="H150" s="41"/>
      <c r="I150" s="228"/>
      <c r="J150" s="41"/>
      <c r="K150" s="41"/>
      <c r="L150" s="45"/>
      <c r="M150" s="229"/>
      <c r="N150" s="230"/>
      <c r="O150" s="85"/>
      <c r="P150" s="85"/>
      <c r="Q150" s="85"/>
      <c r="R150" s="85"/>
      <c r="S150" s="85"/>
      <c r="T150" s="86"/>
      <c r="U150" s="39"/>
      <c r="V150" s="39"/>
      <c r="W150" s="39"/>
      <c r="X150" s="39"/>
      <c r="Y150" s="39"/>
      <c r="Z150" s="39"/>
      <c r="AA150" s="39"/>
      <c r="AB150" s="39"/>
      <c r="AC150" s="39"/>
      <c r="AD150" s="39"/>
      <c r="AE150" s="39"/>
      <c r="AT150" s="18" t="s">
        <v>156</v>
      </c>
      <c r="AU150" s="18" t="s">
        <v>81</v>
      </c>
    </row>
    <row r="151" s="13" customFormat="1">
      <c r="A151" s="13"/>
      <c r="B151" s="232"/>
      <c r="C151" s="233"/>
      <c r="D151" s="226" t="s">
        <v>158</v>
      </c>
      <c r="E151" s="234" t="s">
        <v>19</v>
      </c>
      <c r="F151" s="235" t="s">
        <v>1339</v>
      </c>
      <c r="G151" s="233"/>
      <c r="H151" s="236">
        <v>3.1604000000000001</v>
      </c>
      <c r="I151" s="237"/>
      <c r="J151" s="233"/>
      <c r="K151" s="233"/>
      <c r="L151" s="238"/>
      <c r="M151" s="239"/>
      <c r="N151" s="240"/>
      <c r="O151" s="240"/>
      <c r="P151" s="240"/>
      <c r="Q151" s="240"/>
      <c r="R151" s="240"/>
      <c r="S151" s="240"/>
      <c r="T151" s="241"/>
      <c r="U151" s="13"/>
      <c r="V151" s="13"/>
      <c r="W151" s="13"/>
      <c r="X151" s="13"/>
      <c r="Y151" s="13"/>
      <c r="Z151" s="13"/>
      <c r="AA151" s="13"/>
      <c r="AB151" s="13"/>
      <c r="AC151" s="13"/>
      <c r="AD151" s="13"/>
      <c r="AE151" s="13"/>
      <c r="AT151" s="242" t="s">
        <v>158</v>
      </c>
      <c r="AU151" s="242" t="s">
        <v>81</v>
      </c>
      <c r="AV151" s="13" t="s">
        <v>81</v>
      </c>
      <c r="AW151" s="13" t="s">
        <v>34</v>
      </c>
      <c r="AX151" s="13" t="s">
        <v>79</v>
      </c>
      <c r="AY151" s="242" t="s">
        <v>144</v>
      </c>
    </row>
    <row r="152" s="2" customFormat="1">
      <c r="A152" s="39"/>
      <c r="B152" s="40"/>
      <c r="C152" s="213" t="s">
        <v>228</v>
      </c>
      <c r="D152" s="213" t="s">
        <v>147</v>
      </c>
      <c r="E152" s="214" t="s">
        <v>1340</v>
      </c>
      <c r="F152" s="215" t="s">
        <v>1341</v>
      </c>
      <c r="G152" s="216" t="s">
        <v>150</v>
      </c>
      <c r="H152" s="217">
        <v>63.207999999999998</v>
      </c>
      <c r="I152" s="218"/>
      <c r="J152" s="219">
        <f>ROUND(I152*H152,2)</f>
        <v>0</v>
      </c>
      <c r="K152" s="215" t="s">
        <v>19</v>
      </c>
      <c r="L152" s="45"/>
      <c r="M152" s="220" t="s">
        <v>19</v>
      </c>
      <c r="N152" s="221" t="s">
        <v>42</v>
      </c>
      <c r="O152" s="85"/>
      <c r="P152" s="222">
        <f>O152*H152</f>
        <v>0</v>
      </c>
      <c r="Q152" s="222">
        <v>0.26533000000000001</v>
      </c>
      <c r="R152" s="222">
        <f>Q152*H152</f>
        <v>16.770978639999999</v>
      </c>
      <c r="S152" s="222">
        <v>0</v>
      </c>
      <c r="T152" s="223">
        <f>S152*H152</f>
        <v>0</v>
      </c>
      <c r="U152" s="39"/>
      <c r="V152" s="39"/>
      <c r="W152" s="39"/>
      <c r="X152" s="39"/>
      <c r="Y152" s="39"/>
      <c r="Z152" s="39"/>
      <c r="AA152" s="39"/>
      <c r="AB152" s="39"/>
      <c r="AC152" s="39"/>
      <c r="AD152" s="39"/>
      <c r="AE152" s="39"/>
      <c r="AR152" s="224" t="s">
        <v>152</v>
      </c>
      <c r="AT152" s="224" t="s">
        <v>147</v>
      </c>
      <c r="AU152" s="224" t="s">
        <v>81</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152</v>
      </c>
      <c r="BM152" s="224" t="s">
        <v>1342</v>
      </c>
    </row>
    <row r="153" s="2" customFormat="1">
      <c r="A153" s="39"/>
      <c r="B153" s="40"/>
      <c r="C153" s="41"/>
      <c r="D153" s="226" t="s">
        <v>154</v>
      </c>
      <c r="E153" s="41"/>
      <c r="F153" s="227" t="s">
        <v>1343</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154</v>
      </c>
      <c r="AU153" s="18" t="s">
        <v>81</v>
      </c>
    </row>
    <row r="154" s="2" customFormat="1">
      <c r="A154" s="39"/>
      <c r="B154" s="40"/>
      <c r="C154" s="41"/>
      <c r="D154" s="226" t="s">
        <v>156</v>
      </c>
      <c r="E154" s="41"/>
      <c r="F154" s="231" t="s">
        <v>1344</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156</v>
      </c>
      <c r="AU154" s="18" t="s">
        <v>81</v>
      </c>
    </row>
    <row r="155" s="13" customFormat="1">
      <c r="A155" s="13"/>
      <c r="B155" s="232"/>
      <c r="C155" s="233"/>
      <c r="D155" s="226" t="s">
        <v>158</v>
      </c>
      <c r="E155" s="234" t="s">
        <v>19</v>
      </c>
      <c r="F155" s="235" t="s">
        <v>1345</v>
      </c>
      <c r="G155" s="233"/>
      <c r="H155" s="236">
        <v>63.207999999999998</v>
      </c>
      <c r="I155" s="237"/>
      <c r="J155" s="233"/>
      <c r="K155" s="233"/>
      <c r="L155" s="238"/>
      <c r="M155" s="239"/>
      <c r="N155" s="240"/>
      <c r="O155" s="240"/>
      <c r="P155" s="240"/>
      <c r="Q155" s="240"/>
      <c r="R155" s="240"/>
      <c r="S155" s="240"/>
      <c r="T155" s="241"/>
      <c r="U155" s="13"/>
      <c r="V155" s="13"/>
      <c r="W155" s="13"/>
      <c r="X155" s="13"/>
      <c r="Y155" s="13"/>
      <c r="Z155" s="13"/>
      <c r="AA155" s="13"/>
      <c r="AB155" s="13"/>
      <c r="AC155" s="13"/>
      <c r="AD155" s="13"/>
      <c r="AE155" s="13"/>
      <c r="AT155" s="242" t="s">
        <v>158</v>
      </c>
      <c r="AU155" s="242" t="s">
        <v>81</v>
      </c>
      <c r="AV155" s="13" t="s">
        <v>81</v>
      </c>
      <c r="AW155" s="13" t="s">
        <v>34</v>
      </c>
      <c r="AX155" s="13" t="s">
        <v>71</v>
      </c>
      <c r="AY155" s="242" t="s">
        <v>144</v>
      </c>
    </row>
    <row r="156" s="2" customFormat="1" ht="16.5" customHeight="1">
      <c r="A156" s="39"/>
      <c r="B156" s="40"/>
      <c r="C156" s="213" t="s">
        <v>237</v>
      </c>
      <c r="D156" s="213" t="s">
        <v>147</v>
      </c>
      <c r="E156" s="214" t="s">
        <v>1346</v>
      </c>
      <c r="F156" s="215" t="s">
        <v>1347</v>
      </c>
      <c r="G156" s="216" t="s">
        <v>150</v>
      </c>
      <c r="H156" s="217">
        <v>15.802</v>
      </c>
      <c r="I156" s="218"/>
      <c r="J156" s="219">
        <f>ROUND(I156*H156,2)</f>
        <v>0</v>
      </c>
      <c r="K156" s="215" t="s">
        <v>19</v>
      </c>
      <c r="L156" s="45"/>
      <c r="M156" s="220" t="s">
        <v>19</v>
      </c>
      <c r="N156" s="221" t="s">
        <v>42</v>
      </c>
      <c r="O156" s="85"/>
      <c r="P156" s="222">
        <f>O156*H156</f>
        <v>0</v>
      </c>
      <c r="Q156" s="222">
        <v>0.0097699999999999992</v>
      </c>
      <c r="R156" s="222">
        <f>Q156*H156</f>
        <v>0.15438553999999999</v>
      </c>
      <c r="S156" s="222">
        <v>0</v>
      </c>
      <c r="T156" s="223">
        <f>S156*H156</f>
        <v>0</v>
      </c>
      <c r="U156" s="39"/>
      <c r="V156" s="39"/>
      <c r="W156" s="39"/>
      <c r="X156" s="39"/>
      <c r="Y156" s="39"/>
      <c r="Z156" s="39"/>
      <c r="AA156" s="39"/>
      <c r="AB156" s="39"/>
      <c r="AC156" s="39"/>
      <c r="AD156" s="39"/>
      <c r="AE156" s="39"/>
      <c r="AR156" s="224" t="s">
        <v>152</v>
      </c>
      <c r="AT156" s="224" t="s">
        <v>147</v>
      </c>
      <c r="AU156" s="224" t="s">
        <v>81</v>
      </c>
      <c r="AY156" s="18" t="s">
        <v>144</v>
      </c>
      <c r="BE156" s="225">
        <f>IF(N156="základní",J156,0)</f>
        <v>0</v>
      </c>
      <c r="BF156" s="225">
        <f>IF(N156="snížená",J156,0)</f>
        <v>0</v>
      </c>
      <c r="BG156" s="225">
        <f>IF(N156="zákl. přenesená",J156,0)</f>
        <v>0</v>
      </c>
      <c r="BH156" s="225">
        <f>IF(N156="sníž. přenesená",J156,0)</f>
        <v>0</v>
      </c>
      <c r="BI156" s="225">
        <f>IF(N156="nulová",J156,0)</f>
        <v>0</v>
      </c>
      <c r="BJ156" s="18" t="s">
        <v>79</v>
      </c>
      <c r="BK156" s="225">
        <f>ROUND(I156*H156,2)</f>
        <v>0</v>
      </c>
      <c r="BL156" s="18" t="s">
        <v>152</v>
      </c>
      <c r="BM156" s="224" t="s">
        <v>1348</v>
      </c>
    </row>
    <row r="157" s="2" customFormat="1">
      <c r="A157" s="39"/>
      <c r="B157" s="40"/>
      <c r="C157" s="41"/>
      <c r="D157" s="226" t="s">
        <v>154</v>
      </c>
      <c r="E157" s="41"/>
      <c r="F157" s="227" t="s">
        <v>1347</v>
      </c>
      <c r="G157" s="41"/>
      <c r="H157" s="41"/>
      <c r="I157" s="228"/>
      <c r="J157" s="41"/>
      <c r="K157" s="41"/>
      <c r="L157" s="45"/>
      <c r="M157" s="229"/>
      <c r="N157" s="230"/>
      <c r="O157" s="85"/>
      <c r="P157" s="85"/>
      <c r="Q157" s="85"/>
      <c r="R157" s="85"/>
      <c r="S157" s="85"/>
      <c r="T157" s="86"/>
      <c r="U157" s="39"/>
      <c r="V157" s="39"/>
      <c r="W157" s="39"/>
      <c r="X157" s="39"/>
      <c r="Y157" s="39"/>
      <c r="Z157" s="39"/>
      <c r="AA157" s="39"/>
      <c r="AB157" s="39"/>
      <c r="AC157" s="39"/>
      <c r="AD157" s="39"/>
      <c r="AE157" s="39"/>
      <c r="AT157" s="18" t="s">
        <v>154</v>
      </c>
      <c r="AU157" s="18" t="s">
        <v>81</v>
      </c>
    </row>
    <row r="158" s="13" customFormat="1">
      <c r="A158" s="13"/>
      <c r="B158" s="232"/>
      <c r="C158" s="233"/>
      <c r="D158" s="226" t="s">
        <v>158</v>
      </c>
      <c r="E158" s="234" t="s">
        <v>19</v>
      </c>
      <c r="F158" s="235" t="s">
        <v>1349</v>
      </c>
      <c r="G158" s="233"/>
      <c r="H158" s="236">
        <v>15.802</v>
      </c>
      <c r="I158" s="237"/>
      <c r="J158" s="233"/>
      <c r="K158" s="233"/>
      <c r="L158" s="238"/>
      <c r="M158" s="239"/>
      <c r="N158" s="240"/>
      <c r="O158" s="240"/>
      <c r="P158" s="240"/>
      <c r="Q158" s="240"/>
      <c r="R158" s="240"/>
      <c r="S158" s="240"/>
      <c r="T158" s="241"/>
      <c r="U158" s="13"/>
      <c r="V158" s="13"/>
      <c r="W158" s="13"/>
      <c r="X158" s="13"/>
      <c r="Y158" s="13"/>
      <c r="Z158" s="13"/>
      <c r="AA158" s="13"/>
      <c r="AB158" s="13"/>
      <c r="AC158" s="13"/>
      <c r="AD158" s="13"/>
      <c r="AE158" s="13"/>
      <c r="AT158" s="242" t="s">
        <v>158</v>
      </c>
      <c r="AU158" s="242" t="s">
        <v>81</v>
      </c>
      <c r="AV158" s="13" t="s">
        <v>81</v>
      </c>
      <c r="AW158" s="13" t="s">
        <v>34</v>
      </c>
      <c r="AX158" s="13" t="s">
        <v>79</v>
      </c>
      <c r="AY158" s="242" t="s">
        <v>144</v>
      </c>
    </row>
    <row r="159" s="12" customFormat="1" ht="22.8" customHeight="1">
      <c r="A159" s="12"/>
      <c r="B159" s="197"/>
      <c r="C159" s="198"/>
      <c r="D159" s="199" t="s">
        <v>70</v>
      </c>
      <c r="E159" s="211" t="s">
        <v>209</v>
      </c>
      <c r="F159" s="211" t="s">
        <v>244</v>
      </c>
      <c r="G159" s="198"/>
      <c r="H159" s="198"/>
      <c r="I159" s="201"/>
      <c r="J159" s="212">
        <f>BK159</f>
        <v>0</v>
      </c>
      <c r="K159" s="198"/>
      <c r="L159" s="203"/>
      <c r="M159" s="204"/>
      <c r="N159" s="205"/>
      <c r="O159" s="205"/>
      <c r="P159" s="206">
        <f>SUM(P160:P182)</f>
        <v>0</v>
      </c>
      <c r="Q159" s="205"/>
      <c r="R159" s="206">
        <f>SUM(R160:R182)</f>
        <v>0.019752500000000003</v>
      </c>
      <c r="S159" s="205"/>
      <c r="T159" s="207">
        <f>SUM(T160:T182)</f>
        <v>1.294746</v>
      </c>
      <c r="U159" s="12"/>
      <c r="V159" s="12"/>
      <c r="W159" s="12"/>
      <c r="X159" s="12"/>
      <c r="Y159" s="12"/>
      <c r="Z159" s="12"/>
      <c r="AA159" s="12"/>
      <c r="AB159" s="12"/>
      <c r="AC159" s="12"/>
      <c r="AD159" s="12"/>
      <c r="AE159" s="12"/>
      <c r="AR159" s="208" t="s">
        <v>79</v>
      </c>
      <c r="AT159" s="209" t="s">
        <v>70</v>
      </c>
      <c r="AU159" s="209" t="s">
        <v>79</v>
      </c>
      <c r="AY159" s="208" t="s">
        <v>144</v>
      </c>
      <c r="BK159" s="210">
        <f>SUM(BK160:BK182)</f>
        <v>0</v>
      </c>
    </row>
    <row r="160" s="2" customFormat="1" ht="33" customHeight="1">
      <c r="A160" s="39"/>
      <c r="B160" s="40"/>
      <c r="C160" s="213" t="s">
        <v>245</v>
      </c>
      <c r="D160" s="213" t="s">
        <v>147</v>
      </c>
      <c r="E160" s="214" t="s">
        <v>276</v>
      </c>
      <c r="F160" s="215" t="s">
        <v>277</v>
      </c>
      <c r="G160" s="216" t="s">
        <v>150</v>
      </c>
      <c r="H160" s="217">
        <v>79.010000000000005</v>
      </c>
      <c r="I160" s="218"/>
      <c r="J160" s="219">
        <f>ROUND(I160*H160,2)</f>
        <v>0</v>
      </c>
      <c r="K160" s="215" t="s">
        <v>151</v>
      </c>
      <c r="L160" s="45"/>
      <c r="M160" s="220" t="s">
        <v>19</v>
      </c>
      <c r="N160" s="221" t="s">
        <v>42</v>
      </c>
      <c r="O160" s="85"/>
      <c r="P160" s="222">
        <f>O160*H160</f>
        <v>0</v>
      </c>
      <c r="Q160" s="222">
        <v>0.00021000000000000001</v>
      </c>
      <c r="R160" s="222">
        <f>Q160*H160</f>
        <v>0.016592100000000002</v>
      </c>
      <c r="S160" s="222">
        <v>0</v>
      </c>
      <c r="T160" s="223">
        <f>S160*H160</f>
        <v>0</v>
      </c>
      <c r="U160" s="39"/>
      <c r="V160" s="39"/>
      <c r="W160" s="39"/>
      <c r="X160" s="39"/>
      <c r="Y160" s="39"/>
      <c r="Z160" s="39"/>
      <c r="AA160" s="39"/>
      <c r="AB160" s="39"/>
      <c r="AC160" s="39"/>
      <c r="AD160" s="39"/>
      <c r="AE160" s="39"/>
      <c r="AR160" s="224" t="s">
        <v>152</v>
      </c>
      <c r="AT160" s="224" t="s">
        <v>147</v>
      </c>
      <c r="AU160" s="224" t="s">
        <v>81</v>
      </c>
      <c r="AY160" s="18" t="s">
        <v>144</v>
      </c>
      <c r="BE160" s="225">
        <f>IF(N160="základní",J160,0)</f>
        <v>0</v>
      </c>
      <c r="BF160" s="225">
        <f>IF(N160="snížená",J160,0)</f>
        <v>0</v>
      </c>
      <c r="BG160" s="225">
        <f>IF(N160="zákl. přenesená",J160,0)</f>
        <v>0</v>
      </c>
      <c r="BH160" s="225">
        <f>IF(N160="sníž. přenesená",J160,0)</f>
        <v>0</v>
      </c>
      <c r="BI160" s="225">
        <f>IF(N160="nulová",J160,0)</f>
        <v>0</v>
      </c>
      <c r="BJ160" s="18" t="s">
        <v>79</v>
      </c>
      <c r="BK160" s="225">
        <f>ROUND(I160*H160,2)</f>
        <v>0</v>
      </c>
      <c r="BL160" s="18" t="s">
        <v>152</v>
      </c>
      <c r="BM160" s="224" t="s">
        <v>1350</v>
      </c>
    </row>
    <row r="161" s="2" customFormat="1">
      <c r="A161" s="39"/>
      <c r="B161" s="40"/>
      <c r="C161" s="41"/>
      <c r="D161" s="226" t="s">
        <v>154</v>
      </c>
      <c r="E161" s="41"/>
      <c r="F161" s="227" t="s">
        <v>279</v>
      </c>
      <c r="G161" s="41"/>
      <c r="H161" s="41"/>
      <c r="I161" s="228"/>
      <c r="J161" s="41"/>
      <c r="K161" s="41"/>
      <c r="L161" s="45"/>
      <c r="M161" s="229"/>
      <c r="N161" s="230"/>
      <c r="O161" s="85"/>
      <c r="P161" s="85"/>
      <c r="Q161" s="85"/>
      <c r="R161" s="85"/>
      <c r="S161" s="85"/>
      <c r="T161" s="86"/>
      <c r="U161" s="39"/>
      <c r="V161" s="39"/>
      <c r="W161" s="39"/>
      <c r="X161" s="39"/>
      <c r="Y161" s="39"/>
      <c r="Z161" s="39"/>
      <c r="AA161" s="39"/>
      <c r="AB161" s="39"/>
      <c r="AC161" s="39"/>
      <c r="AD161" s="39"/>
      <c r="AE161" s="39"/>
      <c r="AT161" s="18" t="s">
        <v>154</v>
      </c>
      <c r="AU161" s="18" t="s">
        <v>81</v>
      </c>
    </row>
    <row r="162" s="2" customFormat="1">
      <c r="A162" s="39"/>
      <c r="B162" s="40"/>
      <c r="C162" s="41"/>
      <c r="D162" s="226" t="s">
        <v>156</v>
      </c>
      <c r="E162" s="41"/>
      <c r="F162" s="231" t="s">
        <v>273</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156</v>
      </c>
      <c r="AU162" s="18" t="s">
        <v>81</v>
      </c>
    </row>
    <row r="163" s="2" customFormat="1">
      <c r="A163" s="39"/>
      <c r="B163" s="40"/>
      <c r="C163" s="213" t="s">
        <v>8</v>
      </c>
      <c r="D163" s="213" t="s">
        <v>147</v>
      </c>
      <c r="E163" s="214" t="s">
        <v>1351</v>
      </c>
      <c r="F163" s="215" t="s">
        <v>1352</v>
      </c>
      <c r="G163" s="216" t="s">
        <v>150</v>
      </c>
      <c r="H163" s="217">
        <v>79.010000000000005</v>
      </c>
      <c r="I163" s="218"/>
      <c r="J163" s="219">
        <f>ROUND(I163*H163,2)</f>
        <v>0</v>
      </c>
      <c r="K163" s="215" t="s">
        <v>151</v>
      </c>
      <c r="L163" s="45"/>
      <c r="M163" s="220" t="s">
        <v>19</v>
      </c>
      <c r="N163" s="221" t="s">
        <v>42</v>
      </c>
      <c r="O163" s="85"/>
      <c r="P163" s="222">
        <f>O163*H163</f>
        <v>0</v>
      </c>
      <c r="Q163" s="222">
        <v>4.0000000000000003E-05</v>
      </c>
      <c r="R163" s="222">
        <f>Q163*H163</f>
        <v>0.0031604000000000003</v>
      </c>
      <c r="S163" s="222">
        <v>0</v>
      </c>
      <c r="T163" s="223">
        <f>S163*H163</f>
        <v>0</v>
      </c>
      <c r="U163" s="39"/>
      <c r="V163" s="39"/>
      <c r="W163" s="39"/>
      <c r="X163" s="39"/>
      <c r="Y163" s="39"/>
      <c r="Z163" s="39"/>
      <c r="AA163" s="39"/>
      <c r="AB163" s="39"/>
      <c r="AC163" s="39"/>
      <c r="AD163" s="39"/>
      <c r="AE163" s="39"/>
      <c r="AR163" s="224" t="s">
        <v>152</v>
      </c>
      <c r="AT163" s="224" t="s">
        <v>147</v>
      </c>
      <c r="AU163" s="224" t="s">
        <v>81</v>
      </c>
      <c r="AY163" s="18" t="s">
        <v>144</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152</v>
      </c>
      <c r="BM163" s="224" t="s">
        <v>1353</v>
      </c>
    </row>
    <row r="164" s="2" customFormat="1">
      <c r="A164" s="39"/>
      <c r="B164" s="40"/>
      <c r="C164" s="41"/>
      <c r="D164" s="226" t="s">
        <v>154</v>
      </c>
      <c r="E164" s="41"/>
      <c r="F164" s="227" t="s">
        <v>1354</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154</v>
      </c>
      <c r="AU164" s="18" t="s">
        <v>81</v>
      </c>
    </row>
    <row r="165" s="2" customFormat="1">
      <c r="A165" s="39"/>
      <c r="B165" s="40"/>
      <c r="C165" s="41"/>
      <c r="D165" s="226" t="s">
        <v>156</v>
      </c>
      <c r="E165" s="41"/>
      <c r="F165" s="231" t="s">
        <v>1355</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156</v>
      </c>
      <c r="AU165" s="18" t="s">
        <v>81</v>
      </c>
    </row>
    <row r="166" s="2" customFormat="1" ht="33" customHeight="1">
      <c r="A166" s="39"/>
      <c r="B166" s="40"/>
      <c r="C166" s="213" t="s">
        <v>256</v>
      </c>
      <c r="D166" s="213" t="s">
        <v>147</v>
      </c>
      <c r="E166" s="214" t="s">
        <v>1356</v>
      </c>
      <c r="F166" s="215" t="s">
        <v>1357</v>
      </c>
      <c r="G166" s="216" t="s">
        <v>150</v>
      </c>
      <c r="H166" s="217">
        <v>104.919</v>
      </c>
      <c r="I166" s="218"/>
      <c r="J166" s="219">
        <f>ROUND(I166*H166,2)</f>
        <v>0</v>
      </c>
      <c r="K166" s="215" t="s">
        <v>151</v>
      </c>
      <c r="L166" s="45"/>
      <c r="M166" s="220" t="s">
        <v>19</v>
      </c>
      <c r="N166" s="221" t="s">
        <v>42</v>
      </c>
      <c r="O166" s="85"/>
      <c r="P166" s="222">
        <f>O166*H166</f>
        <v>0</v>
      </c>
      <c r="Q166" s="222">
        <v>0</v>
      </c>
      <c r="R166" s="222">
        <f>Q166*H166</f>
        <v>0</v>
      </c>
      <c r="S166" s="222">
        <v>0.0040000000000000001</v>
      </c>
      <c r="T166" s="223">
        <f>S166*H166</f>
        <v>0.41967599999999999</v>
      </c>
      <c r="U166" s="39"/>
      <c r="V166" s="39"/>
      <c r="W166" s="39"/>
      <c r="X166" s="39"/>
      <c r="Y166" s="39"/>
      <c r="Z166" s="39"/>
      <c r="AA166" s="39"/>
      <c r="AB166" s="39"/>
      <c r="AC166" s="39"/>
      <c r="AD166" s="39"/>
      <c r="AE166" s="39"/>
      <c r="AR166" s="224" t="s">
        <v>152</v>
      </c>
      <c r="AT166" s="224" t="s">
        <v>147</v>
      </c>
      <c r="AU166" s="224" t="s">
        <v>81</v>
      </c>
      <c r="AY166" s="18" t="s">
        <v>144</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152</v>
      </c>
      <c r="BM166" s="224" t="s">
        <v>1358</v>
      </c>
    </row>
    <row r="167" s="2" customFormat="1">
      <c r="A167" s="39"/>
      <c r="B167" s="40"/>
      <c r="C167" s="41"/>
      <c r="D167" s="226" t="s">
        <v>154</v>
      </c>
      <c r="E167" s="41"/>
      <c r="F167" s="227" t="s">
        <v>1359</v>
      </c>
      <c r="G167" s="41"/>
      <c r="H167" s="41"/>
      <c r="I167" s="228"/>
      <c r="J167" s="41"/>
      <c r="K167" s="41"/>
      <c r="L167" s="45"/>
      <c r="M167" s="229"/>
      <c r="N167" s="230"/>
      <c r="O167" s="85"/>
      <c r="P167" s="85"/>
      <c r="Q167" s="85"/>
      <c r="R167" s="85"/>
      <c r="S167" s="85"/>
      <c r="T167" s="86"/>
      <c r="U167" s="39"/>
      <c r="V167" s="39"/>
      <c r="W167" s="39"/>
      <c r="X167" s="39"/>
      <c r="Y167" s="39"/>
      <c r="Z167" s="39"/>
      <c r="AA167" s="39"/>
      <c r="AB167" s="39"/>
      <c r="AC167" s="39"/>
      <c r="AD167" s="39"/>
      <c r="AE167" s="39"/>
      <c r="AT167" s="18" t="s">
        <v>154</v>
      </c>
      <c r="AU167" s="18" t="s">
        <v>81</v>
      </c>
    </row>
    <row r="168" s="2" customFormat="1">
      <c r="A168" s="39"/>
      <c r="B168" s="40"/>
      <c r="C168" s="41"/>
      <c r="D168" s="226" t="s">
        <v>156</v>
      </c>
      <c r="E168" s="41"/>
      <c r="F168" s="231" t="s">
        <v>1360</v>
      </c>
      <c r="G168" s="41"/>
      <c r="H168" s="41"/>
      <c r="I168" s="228"/>
      <c r="J168" s="41"/>
      <c r="K168" s="41"/>
      <c r="L168" s="45"/>
      <c r="M168" s="229"/>
      <c r="N168" s="230"/>
      <c r="O168" s="85"/>
      <c r="P168" s="85"/>
      <c r="Q168" s="85"/>
      <c r="R168" s="85"/>
      <c r="S168" s="85"/>
      <c r="T168" s="86"/>
      <c r="U168" s="39"/>
      <c r="V168" s="39"/>
      <c r="W168" s="39"/>
      <c r="X168" s="39"/>
      <c r="Y168" s="39"/>
      <c r="Z168" s="39"/>
      <c r="AA168" s="39"/>
      <c r="AB168" s="39"/>
      <c r="AC168" s="39"/>
      <c r="AD168" s="39"/>
      <c r="AE168" s="39"/>
      <c r="AT168" s="18" t="s">
        <v>156</v>
      </c>
      <c r="AU168" s="18" t="s">
        <v>81</v>
      </c>
    </row>
    <row r="169" s="13" customFormat="1">
      <c r="A169" s="13"/>
      <c r="B169" s="232"/>
      <c r="C169" s="233"/>
      <c r="D169" s="226" t="s">
        <v>158</v>
      </c>
      <c r="E169" s="234" t="s">
        <v>19</v>
      </c>
      <c r="F169" s="235" t="s">
        <v>1301</v>
      </c>
      <c r="G169" s="233"/>
      <c r="H169" s="236">
        <v>93.731399999999994</v>
      </c>
      <c r="I169" s="237"/>
      <c r="J169" s="233"/>
      <c r="K169" s="233"/>
      <c r="L169" s="238"/>
      <c r="M169" s="239"/>
      <c r="N169" s="240"/>
      <c r="O169" s="240"/>
      <c r="P169" s="240"/>
      <c r="Q169" s="240"/>
      <c r="R169" s="240"/>
      <c r="S169" s="240"/>
      <c r="T169" s="241"/>
      <c r="U169" s="13"/>
      <c r="V169" s="13"/>
      <c r="W169" s="13"/>
      <c r="X169" s="13"/>
      <c r="Y169" s="13"/>
      <c r="Z169" s="13"/>
      <c r="AA169" s="13"/>
      <c r="AB169" s="13"/>
      <c r="AC169" s="13"/>
      <c r="AD169" s="13"/>
      <c r="AE169" s="13"/>
      <c r="AT169" s="242" t="s">
        <v>158</v>
      </c>
      <c r="AU169" s="242" t="s">
        <v>81</v>
      </c>
      <c r="AV169" s="13" t="s">
        <v>81</v>
      </c>
      <c r="AW169" s="13" t="s">
        <v>34</v>
      </c>
      <c r="AX169" s="13" t="s">
        <v>71</v>
      </c>
      <c r="AY169" s="242" t="s">
        <v>144</v>
      </c>
    </row>
    <row r="170" s="13" customFormat="1">
      <c r="A170" s="13"/>
      <c r="B170" s="232"/>
      <c r="C170" s="233"/>
      <c r="D170" s="226" t="s">
        <v>158</v>
      </c>
      <c r="E170" s="234" t="s">
        <v>19</v>
      </c>
      <c r="F170" s="235" t="s">
        <v>1302</v>
      </c>
      <c r="G170" s="233"/>
      <c r="H170" s="236">
        <v>7.9024000000000001</v>
      </c>
      <c r="I170" s="237"/>
      <c r="J170" s="233"/>
      <c r="K170" s="233"/>
      <c r="L170" s="238"/>
      <c r="M170" s="239"/>
      <c r="N170" s="240"/>
      <c r="O170" s="240"/>
      <c r="P170" s="240"/>
      <c r="Q170" s="240"/>
      <c r="R170" s="240"/>
      <c r="S170" s="240"/>
      <c r="T170" s="241"/>
      <c r="U170" s="13"/>
      <c r="V170" s="13"/>
      <c r="W170" s="13"/>
      <c r="X170" s="13"/>
      <c r="Y170" s="13"/>
      <c r="Z170" s="13"/>
      <c r="AA170" s="13"/>
      <c r="AB170" s="13"/>
      <c r="AC170" s="13"/>
      <c r="AD170" s="13"/>
      <c r="AE170" s="13"/>
      <c r="AT170" s="242" t="s">
        <v>158</v>
      </c>
      <c r="AU170" s="242" t="s">
        <v>81</v>
      </c>
      <c r="AV170" s="13" t="s">
        <v>81</v>
      </c>
      <c r="AW170" s="13" t="s">
        <v>34</v>
      </c>
      <c r="AX170" s="13" t="s">
        <v>71</v>
      </c>
      <c r="AY170" s="242" t="s">
        <v>144</v>
      </c>
    </row>
    <row r="171" s="13" customFormat="1">
      <c r="A171" s="13"/>
      <c r="B171" s="232"/>
      <c r="C171" s="233"/>
      <c r="D171" s="226" t="s">
        <v>158</v>
      </c>
      <c r="E171" s="234" t="s">
        <v>19</v>
      </c>
      <c r="F171" s="235" t="s">
        <v>1303</v>
      </c>
      <c r="G171" s="233"/>
      <c r="H171" s="236">
        <v>3.2850000000000001</v>
      </c>
      <c r="I171" s="237"/>
      <c r="J171" s="233"/>
      <c r="K171" s="233"/>
      <c r="L171" s="238"/>
      <c r="M171" s="239"/>
      <c r="N171" s="240"/>
      <c r="O171" s="240"/>
      <c r="P171" s="240"/>
      <c r="Q171" s="240"/>
      <c r="R171" s="240"/>
      <c r="S171" s="240"/>
      <c r="T171" s="241"/>
      <c r="U171" s="13"/>
      <c r="V171" s="13"/>
      <c r="W171" s="13"/>
      <c r="X171" s="13"/>
      <c r="Y171" s="13"/>
      <c r="Z171" s="13"/>
      <c r="AA171" s="13"/>
      <c r="AB171" s="13"/>
      <c r="AC171" s="13"/>
      <c r="AD171" s="13"/>
      <c r="AE171" s="13"/>
      <c r="AT171" s="242" t="s">
        <v>158</v>
      </c>
      <c r="AU171" s="242" t="s">
        <v>81</v>
      </c>
      <c r="AV171" s="13" t="s">
        <v>81</v>
      </c>
      <c r="AW171" s="13" t="s">
        <v>34</v>
      </c>
      <c r="AX171" s="13" t="s">
        <v>71</v>
      </c>
      <c r="AY171" s="242" t="s">
        <v>144</v>
      </c>
    </row>
    <row r="172" s="2" customFormat="1" ht="33" customHeight="1">
      <c r="A172" s="39"/>
      <c r="B172" s="40"/>
      <c r="C172" s="213" t="s">
        <v>262</v>
      </c>
      <c r="D172" s="213" t="s">
        <v>147</v>
      </c>
      <c r="E172" s="214" t="s">
        <v>1361</v>
      </c>
      <c r="F172" s="215" t="s">
        <v>1362</v>
      </c>
      <c r="G172" s="216" t="s">
        <v>150</v>
      </c>
      <c r="H172" s="217">
        <v>65.727000000000004</v>
      </c>
      <c r="I172" s="218"/>
      <c r="J172" s="219">
        <f>ROUND(I172*H172,2)</f>
        <v>0</v>
      </c>
      <c r="K172" s="215" t="s">
        <v>151</v>
      </c>
      <c r="L172" s="45"/>
      <c r="M172" s="220" t="s">
        <v>19</v>
      </c>
      <c r="N172" s="221" t="s">
        <v>42</v>
      </c>
      <c r="O172" s="85"/>
      <c r="P172" s="222">
        <f>O172*H172</f>
        <v>0</v>
      </c>
      <c r="Q172" s="222">
        <v>0</v>
      </c>
      <c r="R172" s="222">
        <f>Q172*H172</f>
        <v>0</v>
      </c>
      <c r="S172" s="222">
        <v>0.01</v>
      </c>
      <c r="T172" s="223">
        <f>S172*H172</f>
        <v>0.65727000000000002</v>
      </c>
      <c r="U172" s="39"/>
      <c r="V172" s="39"/>
      <c r="W172" s="39"/>
      <c r="X172" s="39"/>
      <c r="Y172" s="39"/>
      <c r="Z172" s="39"/>
      <c r="AA172" s="39"/>
      <c r="AB172" s="39"/>
      <c r="AC172" s="39"/>
      <c r="AD172" s="39"/>
      <c r="AE172" s="39"/>
      <c r="AR172" s="224" t="s">
        <v>152</v>
      </c>
      <c r="AT172" s="224" t="s">
        <v>147</v>
      </c>
      <c r="AU172" s="224" t="s">
        <v>81</v>
      </c>
      <c r="AY172" s="18" t="s">
        <v>144</v>
      </c>
      <c r="BE172" s="225">
        <f>IF(N172="základní",J172,0)</f>
        <v>0</v>
      </c>
      <c r="BF172" s="225">
        <f>IF(N172="snížená",J172,0)</f>
        <v>0</v>
      </c>
      <c r="BG172" s="225">
        <f>IF(N172="zákl. přenesená",J172,0)</f>
        <v>0</v>
      </c>
      <c r="BH172" s="225">
        <f>IF(N172="sníž. přenesená",J172,0)</f>
        <v>0</v>
      </c>
      <c r="BI172" s="225">
        <f>IF(N172="nulová",J172,0)</f>
        <v>0</v>
      </c>
      <c r="BJ172" s="18" t="s">
        <v>79</v>
      </c>
      <c r="BK172" s="225">
        <f>ROUND(I172*H172,2)</f>
        <v>0</v>
      </c>
      <c r="BL172" s="18" t="s">
        <v>152</v>
      </c>
      <c r="BM172" s="224" t="s">
        <v>1363</v>
      </c>
    </row>
    <row r="173" s="2" customFormat="1">
      <c r="A173" s="39"/>
      <c r="B173" s="40"/>
      <c r="C173" s="41"/>
      <c r="D173" s="226" t="s">
        <v>154</v>
      </c>
      <c r="E173" s="41"/>
      <c r="F173" s="227" t="s">
        <v>1364</v>
      </c>
      <c r="G173" s="41"/>
      <c r="H173" s="41"/>
      <c r="I173" s="228"/>
      <c r="J173" s="41"/>
      <c r="K173" s="41"/>
      <c r="L173" s="45"/>
      <c r="M173" s="229"/>
      <c r="N173" s="230"/>
      <c r="O173" s="85"/>
      <c r="P173" s="85"/>
      <c r="Q173" s="85"/>
      <c r="R173" s="85"/>
      <c r="S173" s="85"/>
      <c r="T173" s="86"/>
      <c r="U173" s="39"/>
      <c r="V173" s="39"/>
      <c r="W173" s="39"/>
      <c r="X173" s="39"/>
      <c r="Y173" s="39"/>
      <c r="Z173" s="39"/>
      <c r="AA173" s="39"/>
      <c r="AB173" s="39"/>
      <c r="AC173" s="39"/>
      <c r="AD173" s="39"/>
      <c r="AE173" s="39"/>
      <c r="AT173" s="18" t="s">
        <v>154</v>
      </c>
      <c r="AU173" s="18" t="s">
        <v>81</v>
      </c>
    </row>
    <row r="174" s="2" customFormat="1">
      <c r="A174" s="39"/>
      <c r="B174" s="40"/>
      <c r="C174" s="41"/>
      <c r="D174" s="226" t="s">
        <v>156</v>
      </c>
      <c r="E174" s="41"/>
      <c r="F174" s="231" t="s">
        <v>1360</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156</v>
      </c>
      <c r="AU174" s="18" t="s">
        <v>81</v>
      </c>
    </row>
    <row r="175" s="13" customFormat="1">
      <c r="A175" s="13"/>
      <c r="B175" s="232"/>
      <c r="C175" s="233"/>
      <c r="D175" s="226" t="s">
        <v>158</v>
      </c>
      <c r="E175" s="234" t="s">
        <v>19</v>
      </c>
      <c r="F175" s="235" t="s">
        <v>1326</v>
      </c>
      <c r="G175" s="233"/>
      <c r="H175" s="236">
        <v>69.888199999999998</v>
      </c>
      <c r="I175" s="237"/>
      <c r="J175" s="233"/>
      <c r="K175" s="233"/>
      <c r="L175" s="238"/>
      <c r="M175" s="239"/>
      <c r="N175" s="240"/>
      <c r="O175" s="240"/>
      <c r="P175" s="240"/>
      <c r="Q175" s="240"/>
      <c r="R175" s="240"/>
      <c r="S175" s="240"/>
      <c r="T175" s="241"/>
      <c r="U175" s="13"/>
      <c r="V175" s="13"/>
      <c r="W175" s="13"/>
      <c r="X175" s="13"/>
      <c r="Y175" s="13"/>
      <c r="Z175" s="13"/>
      <c r="AA175" s="13"/>
      <c r="AB175" s="13"/>
      <c r="AC175" s="13"/>
      <c r="AD175" s="13"/>
      <c r="AE175" s="13"/>
      <c r="AT175" s="242" t="s">
        <v>158</v>
      </c>
      <c r="AU175" s="242" t="s">
        <v>81</v>
      </c>
      <c r="AV175" s="13" t="s">
        <v>81</v>
      </c>
      <c r="AW175" s="13" t="s">
        <v>34</v>
      </c>
      <c r="AX175" s="13" t="s">
        <v>71</v>
      </c>
      <c r="AY175" s="242" t="s">
        <v>144</v>
      </c>
    </row>
    <row r="176" s="13" customFormat="1">
      <c r="A176" s="13"/>
      <c r="B176" s="232"/>
      <c r="C176" s="233"/>
      <c r="D176" s="226" t="s">
        <v>158</v>
      </c>
      <c r="E176" s="234" t="s">
        <v>19</v>
      </c>
      <c r="F176" s="235" t="s">
        <v>1327</v>
      </c>
      <c r="G176" s="233"/>
      <c r="H176" s="236">
        <v>5.1749999999999998</v>
      </c>
      <c r="I176" s="237"/>
      <c r="J176" s="233"/>
      <c r="K176" s="233"/>
      <c r="L176" s="238"/>
      <c r="M176" s="239"/>
      <c r="N176" s="240"/>
      <c r="O176" s="240"/>
      <c r="P176" s="240"/>
      <c r="Q176" s="240"/>
      <c r="R176" s="240"/>
      <c r="S176" s="240"/>
      <c r="T176" s="241"/>
      <c r="U176" s="13"/>
      <c r="V176" s="13"/>
      <c r="W176" s="13"/>
      <c r="X176" s="13"/>
      <c r="Y176" s="13"/>
      <c r="Z176" s="13"/>
      <c r="AA176" s="13"/>
      <c r="AB176" s="13"/>
      <c r="AC176" s="13"/>
      <c r="AD176" s="13"/>
      <c r="AE176" s="13"/>
      <c r="AT176" s="242" t="s">
        <v>158</v>
      </c>
      <c r="AU176" s="242" t="s">
        <v>81</v>
      </c>
      <c r="AV176" s="13" t="s">
        <v>81</v>
      </c>
      <c r="AW176" s="13" t="s">
        <v>34</v>
      </c>
      <c r="AX176" s="13" t="s">
        <v>71</v>
      </c>
      <c r="AY176" s="242" t="s">
        <v>144</v>
      </c>
    </row>
    <row r="177" s="13" customFormat="1">
      <c r="A177" s="13"/>
      <c r="B177" s="232"/>
      <c r="C177" s="233"/>
      <c r="D177" s="226" t="s">
        <v>158</v>
      </c>
      <c r="E177" s="234" t="s">
        <v>19</v>
      </c>
      <c r="F177" s="235" t="s">
        <v>1328</v>
      </c>
      <c r="G177" s="233"/>
      <c r="H177" s="236">
        <v>-7.3367000000000004</v>
      </c>
      <c r="I177" s="237"/>
      <c r="J177" s="233"/>
      <c r="K177" s="233"/>
      <c r="L177" s="238"/>
      <c r="M177" s="239"/>
      <c r="N177" s="240"/>
      <c r="O177" s="240"/>
      <c r="P177" s="240"/>
      <c r="Q177" s="240"/>
      <c r="R177" s="240"/>
      <c r="S177" s="240"/>
      <c r="T177" s="241"/>
      <c r="U177" s="13"/>
      <c r="V177" s="13"/>
      <c r="W177" s="13"/>
      <c r="X177" s="13"/>
      <c r="Y177" s="13"/>
      <c r="Z177" s="13"/>
      <c r="AA177" s="13"/>
      <c r="AB177" s="13"/>
      <c r="AC177" s="13"/>
      <c r="AD177" s="13"/>
      <c r="AE177" s="13"/>
      <c r="AT177" s="242" t="s">
        <v>158</v>
      </c>
      <c r="AU177" s="242" t="s">
        <v>81</v>
      </c>
      <c r="AV177" s="13" t="s">
        <v>81</v>
      </c>
      <c r="AW177" s="13" t="s">
        <v>34</v>
      </c>
      <c r="AX177" s="13" t="s">
        <v>71</v>
      </c>
      <c r="AY177" s="242" t="s">
        <v>144</v>
      </c>
    </row>
    <row r="178" s="13" customFormat="1">
      <c r="A178" s="13"/>
      <c r="B178" s="232"/>
      <c r="C178" s="233"/>
      <c r="D178" s="226" t="s">
        <v>158</v>
      </c>
      <c r="E178" s="234" t="s">
        <v>19</v>
      </c>
      <c r="F178" s="235" t="s">
        <v>1329</v>
      </c>
      <c r="G178" s="233"/>
      <c r="H178" s="236">
        <v>-2</v>
      </c>
      <c r="I178" s="237"/>
      <c r="J178" s="233"/>
      <c r="K178" s="233"/>
      <c r="L178" s="238"/>
      <c r="M178" s="239"/>
      <c r="N178" s="240"/>
      <c r="O178" s="240"/>
      <c r="P178" s="240"/>
      <c r="Q178" s="240"/>
      <c r="R178" s="240"/>
      <c r="S178" s="240"/>
      <c r="T178" s="241"/>
      <c r="U178" s="13"/>
      <c r="V178" s="13"/>
      <c r="W178" s="13"/>
      <c r="X178" s="13"/>
      <c r="Y178" s="13"/>
      <c r="Z178" s="13"/>
      <c r="AA178" s="13"/>
      <c r="AB178" s="13"/>
      <c r="AC178" s="13"/>
      <c r="AD178" s="13"/>
      <c r="AE178" s="13"/>
      <c r="AT178" s="242" t="s">
        <v>158</v>
      </c>
      <c r="AU178" s="242" t="s">
        <v>81</v>
      </c>
      <c r="AV178" s="13" t="s">
        <v>81</v>
      </c>
      <c r="AW178" s="13" t="s">
        <v>34</v>
      </c>
      <c r="AX178" s="13" t="s">
        <v>71</v>
      </c>
      <c r="AY178" s="242" t="s">
        <v>144</v>
      </c>
    </row>
    <row r="179" s="2" customFormat="1">
      <c r="A179" s="39"/>
      <c r="B179" s="40"/>
      <c r="C179" s="213" t="s">
        <v>268</v>
      </c>
      <c r="D179" s="213" t="s">
        <v>147</v>
      </c>
      <c r="E179" s="214" t="s">
        <v>1365</v>
      </c>
      <c r="F179" s="215" t="s">
        <v>1366</v>
      </c>
      <c r="G179" s="216" t="s">
        <v>150</v>
      </c>
      <c r="H179" s="217">
        <v>3.2999999999999998</v>
      </c>
      <c r="I179" s="218"/>
      <c r="J179" s="219">
        <f>ROUND(I179*H179,2)</f>
        <v>0</v>
      </c>
      <c r="K179" s="215" t="s">
        <v>151</v>
      </c>
      <c r="L179" s="45"/>
      <c r="M179" s="220" t="s">
        <v>19</v>
      </c>
      <c r="N179" s="221" t="s">
        <v>42</v>
      </c>
      <c r="O179" s="85"/>
      <c r="P179" s="222">
        <f>O179*H179</f>
        <v>0</v>
      </c>
      <c r="Q179" s="222">
        <v>0</v>
      </c>
      <c r="R179" s="222">
        <f>Q179*H179</f>
        <v>0</v>
      </c>
      <c r="S179" s="222">
        <v>0.066000000000000003</v>
      </c>
      <c r="T179" s="223">
        <f>S179*H179</f>
        <v>0.21779999999999999</v>
      </c>
      <c r="U179" s="39"/>
      <c r="V179" s="39"/>
      <c r="W179" s="39"/>
      <c r="X179" s="39"/>
      <c r="Y179" s="39"/>
      <c r="Z179" s="39"/>
      <c r="AA179" s="39"/>
      <c r="AB179" s="39"/>
      <c r="AC179" s="39"/>
      <c r="AD179" s="39"/>
      <c r="AE179" s="39"/>
      <c r="AR179" s="224" t="s">
        <v>152</v>
      </c>
      <c r="AT179" s="224" t="s">
        <v>147</v>
      </c>
      <c r="AU179" s="224" t="s">
        <v>81</v>
      </c>
      <c r="AY179" s="18" t="s">
        <v>144</v>
      </c>
      <c r="BE179" s="225">
        <f>IF(N179="základní",J179,0)</f>
        <v>0</v>
      </c>
      <c r="BF179" s="225">
        <f>IF(N179="snížená",J179,0)</f>
        <v>0</v>
      </c>
      <c r="BG179" s="225">
        <f>IF(N179="zákl. přenesená",J179,0)</f>
        <v>0</v>
      </c>
      <c r="BH179" s="225">
        <f>IF(N179="sníž. přenesená",J179,0)</f>
        <v>0</v>
      </c>
      <c r="BI179" s="225">
        <f>IF(N179="nulová",J179,0)</f>
        <v>0</v>
      </c>
      <c r="BJ179" s="18" t="s">
        <v>79</v>
      </c>
      <c r="BK179" s="225">
        <f>ROUND(I179*H179,2)</f>
        <v>0</v>
      </c>
      <c r="BL179" s="18" t="s">
        <v>152</v>
      </c>
      <c r="BM179" s="224" t="s">
        <v>1367</v>
      </c>
    </row>
    <row r="180" s="2" customFormat="1">
      <c r="A180" s="39"/>
      <c r="B180" s="40"/>
      <c r="C180" s="41"/>
      <c r="D180" s="226" t="s">
        <v>154</v>
      </c>
      <c r="E180" s="41"/>
      <c r="F180" s="227" t="s">
        <v>1368</v>
      </c>
      <c r="G180" s="41"/>
      <c r="H180" s="41"/>
      <c r="I180" s="228"/>
      <c r="J180" s="41"/>
      <c r="K180" s="41"/>
      <c r="L180" s="45"/>
      <c r="M180" s="229"/>
      <c r="N180" s="230"/>
      <c r="O180" s="85"/>
      <c r="P180" s="85"/>
      <c r="Q180" s="85"/>
      <c r="R180" s="85"/>
      <c r="S180" s="85"/>
      <c r="T180" s="86"/>
      <c r="U180" s="39"/>
      <c r="V180" s="39"/>
      <c r="W180" s="39"/>
      <c r="X180" s="39"/>
      <c r="Y180" s="39"/>
      <c r="Z180" s="39"/>
      <c r="AA180" s="39"/>
      <c r="AB180" s="39"/>
      <c r="AC180" s="39"/>
      <c r="AD180" s="39"/>
      <c r="AE180" s="39"/>
      <c r="AT180" s="18" t="s">
        <v>154</v>
      </c>
      <c r="AU180" s="18" t="s">
        <v>81</v>
      </c>
    </row>
    <row r="181" s="2" customFormat="1">
      <c r="A181" s="39"/>
      <c r="B181" s="40"/>
      <c r="C181" s="41"/>
      <c r="D181" s="226" t="s">
        <v>156</v>
      </c>
      <c r="E181" s="41"/>
      <c r="F181" s="231" t="s">
        <v>1369</v>
      </c>
      <c r="G181" s="41"/>
      <c r="H181" s="41"/>
      <c r="I181" s="228"/>
      <c r="J181" s="41"/>
      <c r="K181" s="41"/>
      <c r="L181" s="45"/>
      <c r="M181" s="229"/>
      <c r="N181" s="230"/>
      <c r="O181" s="85"/>
      <c r="P181" s="85"/>
      <c r="Q181" s="85"/>
      <c r="R181" s="85"/>
      <c r="S181" s="85"/>
      <c r="T181" s="86"/>
      <c r="U181" s="39"/>
      <c r="V181" s="39"/>
      <c r="W181" s="39"/>
      <c r="X181" s="39"/>
      <c r="Y181" s="39"/>
      <c r="Z181" s="39"/>
      <c r="AA181" s="39"/>
      <c r="AB181" s="39"/>
      <c r="AC181" s="39"/>
      <c r="AD181" s="39"/>
      <c r="AE181" s="39"/>
      <c r="AT181" s="18" t="s">
        <v>156</v>
      </c>
      <c r="AU181" s="18" t="s">
        <v>81</v>
      </c>
    </row>
    <row r="182" s="13" customFormat="1">
      <c r="A182" s="13"/>
      <c r="B182" s="232"/>
      <c r="C182" s="233"/>
      <c r="D182" s="226" t="s">
        <v>158</v>
      </c>
      <c r="E182" s="234" t="s">
        <v>19</v>
      </c>
      <c r="F182" s="235" t="s">
        <v>1334</v>
      </c>
      <c r="G182" s="233"/>
      <c r="H182" s="236">
        <v>3.2999999999999998</v>
      </c>
      <c r="I182" s="237"/>
      <c r="J182" s="233"/>
      <c r="K182" s="233"/>
      <c r="L182" s="238"/>
      <c r="M182" s="239"/>
      <c r="N182" s="240"/>
      <c r="O182" s="240"/>
      <c r="P182" s="240"/>
      <c r="Q182" s="240"/>
      <c r="R182" s="240"/>
      <c r="S182" s="240"/>
      <c r="T182" s="241"/>
      <c r="U182" s="13"/>
      <c r="V182" s="13"/>
      <c r="W182" s="13"/>
      <c r="X182" s="13"/>
      <c r="Y182" s="13"/>
      <c r="Z182" s="13"/>
      <c r="AA182" s="13"/>
      <c r="AB182" s="13"/>
      <c r="AC182" s="13"/>
      <c r="AD182" s="13"/>
      <c r="AE182" s="13"/>
      <c r="AT182" s="242" t="s">
        <v>158</v>
      </c>
      <c r="AU182" s="242" t="s">
        <v>81</v>
      </c>
      <c r="AV182" s="13" t="s">
        <v>81</v>
      </c>
      <c r="AW182" s="13" t="s">
        <v>34</v>
      </c>
      <c r="AX182" s="13" t="s">
        <v>71</v>
      </c>
      <c r="AY182" s="242" t="s">
        <v>144</v>
      </c>
    </row>
    <row r="183" s="12" customFormat="1" ht="22.8" customHeight="1">
      <c r="A183" s="12"/>
      <c r="B183" s="197"/>
      <c r="C183" s="198"/>
      <c r="D183" s="199" t="s">
        <v>70</v>
      </c>
      <c r="E183" s="211" t="s">
        <v>341</v>
      </c>
      <c r="F183" s="211" t="s">
        <v>342</v>
      </c>
      <c r="G183" s="198"/>
      <c r="H183" s="198"/>
      <c r="I183" s="201"/>
      <c r="J183" s="212">
        <f>BK183</f>
        <v>0</v>
      </c>
      <c r="K183" s="198"/>
      <c r="L183" s="203"/>
      <c r="M183" s="204"/>
      <c r="N183" s="205"/>
      <c r="O183" s="205"/>
      <c r="P183" s="206">
        <f>SUM(P184:P196)</f>
        <v>0</v>
      </c>
      <c r="Q183" s="205"/>
      <c r="R183" s="206">
        <f>SUM(R184:R196)</f>
        <v>0</v>
      </c>
      <c r="S183" s="205"/>
      <c r="T183" s="207">
        <f>SUM(T184:T196)</f>
        <v>0</v>
      </c>
      <c r="U183" s="12"/>
      <c r="V183" s="12"/>
      <c r="W183" s="12"/>
      <c r="X183" s="12"/>
      <c r="Y183" s="12"/>
      <c r="Z183" s="12"/>
      <c r="AA183" s="12"/>
      <c r="AB183" s="12"/>
      <c r="AC183" s="12"/>
      <c r="AD183" s="12"/>
      <c r="AE183" s="12"/>
      <c r="AR183" s="208" t="s">
        <v>79</v>
      </c>
      <c r="AT183" s="209" t="s">
        <v>70</v>
      </c>
      <c r="AU183" s="209" t="s">
        <v>79</v>
      </c>
      <c r="AY183" s="208" t="s">
        <v>144</v>
      </c>
      <c r="BK183" s="210">
        <f>SUM(BK184:BK196)</f>
        <v>0</v>
      </c>
    </row>
    <row r="184" s="2" customFormat="1">
      <c r="A184" s="39"/>
      <c r="B184" s="40"/>
      <c r="C184" s="213" t="s">
        <v>275</v>
      </c>
      <c r="D184" s="213" t="s">
        <v>147</v>
      </c>
      <c r="E184" s="214" t="s">
        <v>1370</v>
      </c>
      <c r="F184" s="215" t="s">
        <v>1371</v>
      </c>
      <c r="G184" s="216" t="s">
        <v>346</v>
      </c>
      <c r="H184" s="217">
        <v>1.2949999999999999</v>
      </c>
      <c r="I184" s="218"/>
      <c r="J184" s="219">
        <f>ROUND(I184*H184,2)</f>
        <v>0</v>
      </c>
      <c r="K184" s="215" t="s">
        <v>151</v>
      </c>
      <c r="L184" s="45"/>
      <c r="M184" s="220" t="s">
        <v>19</v>
      </c>
      <c r="N184" s="221" t="s">
        <v>42</v>
      </c>
      <c r="O184" s="85"/>
      <c r="P184" s="222">
        <f>O184*H184</f>
        <v>0</v>
      </c>
      <c r="Q184" s="222">
        <v>0</v>
      </c>
      <c r="R184" s="222">
        <f>Q184*H184</f>
        <v>0</v>
      </c>
      <c r="S184" s="222">
        <v>0</v>
      </c>
      <c r="T184" s="223">
        <f>S184*H184</f>
        <v>0</v>
      </c>
      <c r="U184" s="39"/>
      <c r="V184" s="39"/>
      <c r="W184" s="39"/>
      <c r="X184" s="39"/>
      <c r="Y184" s="39"/>
      <c r="Z184" s="39"/>
      <c r="AA184" s="39"/>
      <c r="AB184" s="39"/>
      <c r="AC184" s="39"/>
      <c r="AD184" s="39"/>
      <c r="AE184" s="39"/>
      <c r="AR184" s="224" t="s">
        <v>152</v>
      </c>
      <c r="AT184" s="224" t="s">
        <v>147</v>
      </c>
      <c r="AU184" s="224" t="s">
        <v>81</v>
      </c>
      <c r="AY184" s="18" t="s">
        <v>144</v>
      </c>
      <c r="BE184" s="225">
        <f>IF(N184="základní",J184,0)</f>
        <v>0</v>
      </c>
      <c r="BF184" s="225">
        <f>IF(N184="snížená",J184,0)</f>
        <v>0</v>
      </c>
      <c r="BG184" s="225">
        <f>IF(N184="zákl. přenesená",J184,0)</f>
        <v>0</v>
      </c>
      <c r="BH184" s="225">
        <f>IF(N184="sníž. přenesená",J184,0)</f>
        <v>0</v>
      </c>
      <c r="BI184" s="225">
        <f>IF(N184="nulová",J184,0)</f>
        <v>0</v>
      </c>
      <c r="BJ184" s="18" t="s">
        <v>79</v>
      </c>
      <c r="BK184" s="225">
        <f>ROUND(I184*H184,2)</f>
        <v>0</v>
      </c>
      <c r="BL184" s="18" t="s">
        <v>152</v>
      </c>
      <c r="BM184" s="224" t="s">
        <v>1372</v>
      </c>
    </row>
    <row r="185" s="2" customFormat="1">
      <c r="A185" s="39"/>
      <c r="B185" s="40"/>
      <c r="C185" s="41"/>
      <c r="D185" s="226" t="s">
        <v>154</v>
      </c>
      <c r="E185" s="41"/>
      <c r="F185" s="227" t="s">
        <v>1373</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154</v>
      </c>
      <c r="AU185" s="18" t="s">
        <v>81</v>
      </c>
    </row>
    <row r="186" s="2" customFormat="1">
      <c r="A186" s="39"/>
      <c r="B186" s="40"/>
      <c r="C186" s="41"/>
      <c r="D186" s="226" t="s">
        <v>156</v>
      </c>
      <c r="E186" s="41"/>
      <c r="F186" s="231" t="s">
        <v>349</v>
      </c>
      <c r="G186" s="41"/>
      <c r="H186" s="41"/>
      <c r="I186" s="228"/>
      <c r="J186" s="41"/>
      <c r="K186" s="41"/>
      <c r="L186" s="45"/>
      <c r="M186" s="229"/>
      <c r="N186" s="230"/>
      <c r="O186" s="85"/>
      <c r="P186" s="85"/>
      <c r="Q186" s="85"/>
      <c r="R186" s="85"/>
      <c r="S186" s="85"/>
      <c r="T186" s="86"/>
      <c r="U186" s="39"/>
      <c r="V186" s="39"/>
      <c r="W186" s="39"/>
      <c r="X186" s="39"/>
      <c r="Y186" s="39"/>
      <c r="Z186" s="39"/>
      <c r="AA186" s="39"/>
      <c r="AB186" s="39"/>
      <c r="AC186" s="39"/>
      <c r="AD186" s="39"/>
      <c r="AE186" s="39"/>
      <c r="AT186" s="18" t="s">
        <v>156</v>
      </c>
      <c r="AU186" s="18" t="s">
        <v>81</v>
      </c>
    </row>
    <row r="187" s="2" customFormat="1">
      <c r="A187" s="39"/>
      <c r="B187" s="40"/>
      <c r="C187" s="213" t="s">
        <v>280</v>
      </c>
      <c r="D187" s="213" t="s">
        <v>147</v>
      </c>
      <c r="E187" s="214" t="s">
        <v>370</v>
      </c>
      <c r="F187" s="215" t="s">
        <v>371</v>
      </c>
      <c r="G187" s="216" t="s">
        <v>346</v>
      </c>
      <c r="H187" s="217">
        <v>1.2949999999999999</v>
      </c>
      <c r="I187" s="218"/>
      <c r="J187" s="219">
        <f>ROUND(I187*H187,2)</f>
        <v>0</v>
      </c>
      <c r="K187" s="215" t="s">
        <v>151</v>
      </c>
      <c r="L187" s="45"/>
      <c r="M187" s="220" t="s">
        <v>19</v>
      </c>
      <c r="N187" s="221" t="s">
        <v>42</v>
      </c>
      <c r="O187" s="85"/>
      <c r="P187" s="222">
        <f>O187*H187</f>
        <v>0</v>
      </c>
      <c r="Q187" s="222">
        <v>0</v>
      </c>
      <c r="R187" s="222">
        <f>Q187*H187</f>
        <v>0</v>
      </c>
      <c r="S187" s="222">
        <v>0</v>
      </c>
      <c r="T187" s="223">
        <f>S187*H187</f>
        <v>0</v>
      </c>
      <c r="U187" s="39"/>
      <c r="V187" s="39"/>
      <c r="W187" s="39"/>
      <c r="X187" s="39"/>
      <c r="Y187" s="39"/>
      <c r="Z187" s="39"/>
      <c r="AA187" s="39"/>
      <c r="AB187" s="39"/>
      <c r="AC187" s="39"/>
      <c r="AD187" s="39"/>
      <c r="AE187" s="39"/>
      <c r="AR187" s="224" t="s">
        <v>152</v>
      </c>
      <c r="AT187" s="224" t="s">
        <v>147</v>
      </c>
      <c r="AU187" s="224" t="s">
        <v>81</v>
      </c>
      <c r="AY187" s="18" t="s">
        <v>144</v>
      </c>
      <c r="BE187" s="225">
        <f>IF(N187="základní",J187,0)</f>
        <v>0</v>
      </c>
      <c r="BF187" s="225">
        <f>IF(N187="snížená",J187,0)</f>
        <v>0</v>
      </c>
      <c r="BG187" s="225">
        <f>IF(N187="zákl. přenesená",J187,0)</f>
        <v>0</v>
      </c>
      <c r="BH187" s="225">
        <f>IF(N187="sníž. přenesená",J187,0)</f>
        <v>0</v>
      </c>
      <c r="BI187" s="225">
        <f>IF(N187="nulová",J187,0)</f>
        <v>0</v>
      </c>
      <c r="BJ187" s="18" t="s">
        <v>79</v>
      </c>
      <c r="BK187" s="225">
        <f>ROUND(I187*H187,2)</f>
        <v>0</v>
      </c>
      <c r="BL187" s="18" t="s">
        <v>152</v>
      </c>
      <c r="BM187" s="224" t="s">
        <v>1374</v>
      </c>
    </row>
    <row r="188" s="2" customFormat="1">
      <c r="A188" s="39"/>
      <c r="B188" s="40"/>
      <c r="C188" s="41"/>
      <c r="D188" s="226" t="s">
        <v>154</v>
      </c>
      <c r="E188" s="41"/>
      <c r="F188" s="227" t="s">
        <v>373</v>
      </c>
      <c r="G188" s="41"/>
      <c r="H188" s="41"/>
      <c r="I188" s="228"/>
      <c r="J188" s="41"/>
      <c r="K188" s="41"/>
      <c r="L188" s="45"/>
      <c r="M188" s="229"/>
      <c r="N188" s="230"/>
      <c r="O188" s="85"/>
      <c r="P188" s="85"/>
      <c r="Q188" s="85"/>
      <c r="R188" s="85"/>
      <c r="S188" s="85"/>
      <c r="T188" s="86"/>
      <c r="U188" s="39"/>
      <c r="V188" s="39"/>
      <c r="W188" s="39"/>
      <c r="X188" s="39"/>
      <c r="Y188" s="39"/>
      <c r="Z188" s="39"/>
      <c r="AA188" s="39"/>
      <c r="AB188" s="39"/>
      <c r="AC188" s="39"/>
      <c r="AD188" s="39"/>
      <c r="AE188" s="39"/>
      <c r="AT188" s="18" t="s">
        <v>154</v>
      </c>
      <c r="AU188" s="18" t="s">
        <v>81</v>
      </c>
    </row>
    <row r="189" s="2" customFormat="1">
      <c r="A189" s="39"/>
      <c r="B189" s="40"/>
      <c r="C189" s="41"/>
      <c r="D189" s="226" t="s">
        <v>156</v>
      </c>
      <c r="E189" s="41"/>
      <c r="F189" s="231" t="s">
        <v>374</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156</v>
      </c>
      <c r="AU189" s="18" t="s">
        <v>81</v>
      </c>
    </row>
    <row r="190" s="2" customFormat="1">
      <c r="A190" s="39"/>
      <c r="B190" s="40"/>
      <c r="C190" s="213" t="s">
        <v>7</v>
      </c>
      <c r="D190" s="213" t="s">
        <v>147</v>
      </c>
      <c r="E190" s="214" t="s">
        <v>376</v>
      </c>
      <c r="F190" s="215" t="s">
        <v>377</v>
      </c>
      <c r="G190" s="216" t="s">
        <v>346</v>
      </c>
      <c r="H190" s="217">
        <v>9.0649999999999995</v>
      </c>
      <c r="I190" s="218"/>
      <c r="J190" s="219">
        <f>ROUND(I190*H190,2)</f>
        <v>0</v>
      </c>
      <c r="K190" s="215" t="s">
        <v>151</v>
      </c>
      <c r="L190" s="45"/>
      <c r="M190" s="220" t="s">
        <v>19</v>
      </c>
      <c r="N190" s="221" t="s">
        <v>42</v>
      </c>
      <c r="O190" s="85"/>
      <c r="P190" s="222">
        <f>O190*H190</f>
        <v>0</v>
      </c>
      <c r="Q190" s="222">
        <v>0</v>
      </c>
      <c r="R190" s="222">
        <f>Q190*H190</f>
        <v>0</v>
      </c>
      <c r="S190" s="222">
        <v>0</v>
      </c>
      <c r="T190" s="223">
        <f>S190*H190</f>
        <v>0</v>
      </c>
      <c r="U190" s="39"/>
      <c r="V190" s="39"/>
      <c r="W190" s="39"/>
      <c r="X190" s="39"/>
      <c r="Y190" s="39"/>
      <c r="Z190" s="39"/>
      <c r="AA190" s="39"/>
      <c r="AB190" s="39"/>
      <c r="AC190" s="39"/>
      <c r="AD190" s="39"/>
      <c r="AE190" s="39"/>
      <c r="AR190" s="224" t="s">
        <v>152</v>
      </c>
      <c r="AT190" s="224" t="s">
        <v>147</v>
      </c>
      <c r="AU190" s="224" t="s">
        <v>81</v>
      </c>
      <c r="AY190" s="18" t="s">
        <v>144</v>
      </c>
      <c r="BE190" s="225">
        <f>IF(N190="základní",J190,0)</f>
        <v>0</v>
      </c>
      <c r="BF190" s="225">
        <f>IF(N190="snížená",J190,0)</f>
        <v>0</v>
      </c>
      <c r="BG190" s="225">
        <f>IF(N190="zákl. přenesená",J190,0)</f>
        <v>0</v>
      </c>
      <c r="BH190" s="225">
        <f>IF(N190="sníž. přenesená",J190,0)</f>
        <v>0</v>
      </c>
      <c r="BI190" s="225">
        <f>IF(N190="nulová",J190,0)</f>
        <v>0</v>
      </c>
      <c r="BJ190" s="18" t="s">
        <v>79</v>
      </c>
      <c r="BK190" s="225">
        <f>ROUND(I190*H190,2)</f>
        <v>0</v>
      </c>
      <c r="BL190" s="18" t="s">
        <v>152</v>
      </c>
      <c r="BM190" s="224" t="s">
        <v>1375</v>
      </c>
    </row>
    <row r="191" s="2" customFormat="1">
      <c r="A191" s="39"/>
      <c r="B191" s="40"/>
      <c r="C191" s="41"/>
      <c r="D191" s="226" t="s">
        <v>154</v>
      </c>
      <c r="E191" s="41"/>
      <c r="F191" s="227" t="s">
        <v>379</v>
      </c>
      <c r="G191" s="41"/>
      <c r="H191" s="41"/>
      <c r="I191" s="228"/>
      <c r="J191" s="41"/>
      <c r="K191" s="41"/>
      <c r="L191" s="45"/>
      <c r="M191" s="229"/>
      <c r="N191" s="230"/>
      <c r="O191" s="85"/>
      <c r="P191" s="85"/>
      <c r="Q191" s="85"/>
      <c r="R191" s="85"/>
      <c r="S191" s="85"/>
      <c r="T191" s="86"/>
      <c r="U191" s="39"/>
      <c r="V191" s="39"/>
      <c r="W191" s="39"/>
      <c r="X191" s="39"/>
      <c r="Y191" s="39"/>
      <c r="Z191" s="39"/>
      <c r="AA191" s="39"/>
      <c r="AB191" s="39"/>
      <c r="AC191" s="39"/>
      <c r="AD191" s="39"/>
      <c r="AE191" s="39"/>
      <c r="AT191" s="18" t="s">
        <v>154</v>
      </c>
      <c r="AU191" s="18" t="s">
        <v>81</v>
      </c>
    </row>
    <row r="192" s="2" customFormat="1">
      <c r="A192" s="39"/>
      <c r="B192" s="40"/>
      <c r="C192" s="41"/>
      <c r="D192" s="226" t="s">
        <v>156</v>
      </c>
      <c r="E192" s="41"/>
      <c r="F192" s="231" t="s">
        <v>374</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156</v>
      </c>
      <c r="AU192" s="18" t="s">
        <v>81</v>
      </c>
    </row>
    <row r="193" s="13" customFormat="1">
      <c r="A193" s="13"/>
      <c r="B193" s="232"/>
      <c r="C193" s="233"/>
      <c r="D193" s="226" t="s">
        <v>158</v>
      </c>
      <c r="E193" s="233"/>
      <c r="F193" s="235" t="s">
        <v>1376</v>
      </c>
      <c r="G193" s="233"/>
      <c r="H193" s="236">
        <v>9.0649999999999995</v>
      </c>
      <c r="I193" s="237"/>
      <c r="J193" s="233"/>
      <c r="K193" s="233"/>
      <c r="L193" s="238"/>
      <c r="M193" s="239"/>
      <c r="N193" s="240"/>
      <c r="O193" s="240"/>
      <c r="P193" s="240"/>
      <c r="Q193" s="240"/>
      <c r="R193" s="240"/>
      <c r="S193" s="240"/>
      <c r="T193" s="241"/>
      <c r="U193" s="13"/>
      <c r="V193" s="13"/>
      <c r="W193" s="13"/>
      <c r="X193" s="13"/>
      <c r="Y193" s="13"/>
      <c r="Z193" s="13"/>
      <c r="AA193" s="13"/>
      <c r="AB193" s="13"/>
      <c r="AC193" s="13"/>
      <c r="AD193" s="13"/>
      <c r="AE193" s="13"/>
      <c r="AT193" s="242" t="s">
        <v>158</v>
      </c>
      <c r="AU193" s="242" t="s">
        <v>81</v>
      </c>
      <c r="AV193" s="13" t="s">
        <v>81</v>
      </c>
      <c r="AW193" s="13" t="s">
        <v>4</v>
      </c>
      <c r="AX193" s="13" t="s">
        <v>79</v>
      </c>
      <c r="AY193" s="242" t="s">
        <v>144</v>
      </c>
    </row>
    <row r="194" s="2" customFormat="1" ht="44.25" customHeight="1">
      <c r="A194" s="39"/>
      <c r="B194" s="40"/>
      <c r="C194" s="213" t="s">
        <v>287</v>
      </c>
      <c r="D194" s="213" t="s">
        <v>147</v>
      </c>
      <c r="E194" s="214" t="s">
        <v>388</v>
      </c>
      <c r="F194" s="215" t="s">
        <v>389</v>
      </c>
      <c r="G194" s="216" t="s">
        <v>346</v>
      </c>
      <c r="H194" s="217">
        <v>1.2749999999999999</v>
      </c>
      <c r="I194" s="218"/>
      <c r="J194" s="219">
        <f>ROUND(I194*H194,2)</f>
        <v>0</v>
      </c>
      <c r="K194" s="215" t="s">
        <v>151</v>
      </c>
      <c r="L194" s="45"/>
      <c r="M194" s="220" t="s">
        <v>19</v>
      </c>
      <c r="N194" s="221" t="s">
        <v>42</v>
      </c>
      <c r="O194" s="85"/>
      <c r="P194" s="222">
        <f>O194*H194</f>
        <v>0</v>
      </c>
      <c r="Q194" s="222">
        <v>0</v>
      </c>
      <c r="R194" s="222">
        <f>Q194*H194</f>
        <v>0</v>
      </c>
      <c r="S194" s="222">
        <v>0</v>
      </c>
      <c r="T194" s="223">
        <f>S194*H194</f>
        <v>0</v>
      </c>
      <c r="U194" s="39"/>
      <c r="V194" s="39"/>
      <c r="W194" s="39"/>
      <c r="X194" s="39"/>
      <c r="Y194" s="39"/>
      <c r="Z194" s="39"/>
      <c r="AA194" s="39"/>
      <c r="AB194" s="39"/>
      <c r="AC194" s="39"/>
      <c r="AD194" s="39"/>
      <c r="AE194" s="39"/>
      <c r="AR194" s="224" t="s">
        <v>152</v>
      </c>
      <c r="AT194" s="224" t="s">
        <v>147</v>
      </c>
      <c r="AU194" s="224" t="s">
        <v>81</v>
      </c>
      <c r="AY194" s="18" t="s">
        <v>144</v>
      </c>
      <c r="BE194" s="225">
        <f>IF(N194="základní",J194,0)</f>
        <v>0</v>
      </c>
      <c r="BF194" s="225">
        <f>IF(N194="snížená",J194,0)</f>
        <v>0</v>
      </c>
      <c r="BG194" s="225">
        <f>IF(N194="zákl. přenesená",J194,0)</f>
        <v>0</v>
      </c>
      <c r="BH194" s="225">
        <f>IF(N194="sníž. přenesená",J194,0)</f>
        <v>0</v>
      </c>
      <c r="BI194" s="225">
        <f>IF(N194="nulová",J194,0)</f>
        <v>0</v>
      </c>
      <c r="BJ194" s="18" t="s">
        <v>79</v>
      </c>
      <c r="BK194" s="225">
        <f>ROUND(I194*H194,2)</f>
        <v>0</v>
      </c>
      <c r="BL194" s="18" t="s">
        <v>152</v>
      </c>
      <c r="BM194" s="224" t="s">
        <v>1377</v>
      </c>
    </row>
    <row r="195" s="2" customFormat="1">
      <c r="A195" s="39"/>
      <c r="B195" s="40"/>
      <c r="C195" s="41"/>
      <c r="D195" s="226" t="s">
        <v>154</v>
      </c>
      <c r="E195" s="41"/>
      <c r="F195" s="227" t="s">
        <v>391</v>
      </c>
      <c r="G195" s="41"/>
      <c r="H195" s="41"/>
      <c r="I195" s="228"/>
      <c r="J195" s="41"/>
      <c r="K195" s="41"/>
      <c r="L195" s="45"/>
      <c r="M195" s="229"/>
      <c r="N195" s="230"/>
      <c r="O195" s="85"/>
      <c r="P195" s="85"/>
      <c r="Q195" s="85"/>
      <c r="R195" s="85"/>
      <c r="S195" s="85"/>
      <c r="T195" s="86"/>
      <c r="U195" s="39"/>
      <c r="V195" s="39"/>
      <c r="W195" s="39"/>
      <c r="X195" s="39"/>
      <c r="Y195" s="39"/>
      <c r="Z195" s="39"/>
      <c r="AA195" s="39"/>
      <c r="AB195" s="39"/>
      <c r="AC195" s="39"/>
      <c r="AD195" s="39"/>
      <c r="AE195" s="39"/>
      <c r="AT195" s="18" t="s">
        <v>154</v>
      </c>
      <c r="AU195" s="18" t="s">
        <v>81</v>
      </c>
    </row>
    <row r="196" s="2" customFormat="1">
      <c r="A196" s="39"/>
      <c r="B196" s="40"/>
      <c r="C196" s="41"/>
      <c r="D196" s="226" t="s">
        <v>156</v>
      </c>
      <c r="E196" s="41"/>
      <c r="F196" s="231" t="s">
        <v>392</v>
      </c>
      <c r="G196" s="41"/>
      <c r="H196" s="41"/>
      <c r="I196" s="228"/>
      <c r="J196" s="41"/>
      <c r="K196" s="41"/>
      <c r="L196" s="45"/>
      <c r="M196" s="229"/>
      <c r="N196" s="230"/>
      <c r="O196" s="85"/>
      <c r="P196" s="85"/>
      <c r="Q196" s="85"/>
      <c r="R196" s="85"/>
      <c r="S196" s="85"/>
      <c r="T196" s="86"/>
      <c r="U196" s="39"/>
      <c r="V196" s="39"/>
      <c r="W196" s="39"/>
      <c r="X196" s="39"/>
      <c r="Y196" s="39"/>
      <c r="Z196" s="39"/>
      <c r="AA196" s="39"/>
      <c r="AB196" s="39"/>
      <c r="AC196" s="39"/>
      <c r="AD196" s="39"/>
      <c r="AE196" s="39"/>
      <c r="AT196" s="18" t="s">
        <v>156</v>
      </c>
      <c r="AU196" s="18" t="s">
        <v>81</v>
      </c>
    </row>
    <row r="197" s="12" customFormat="1" ht="22.8" customHeight="1">
      <c r="A197" s="12"/>
      <c r="B197" s="197"/>
      <c r="C197" s="198"/>
      <c r="D197" s="199" t="s">
        <v>70</v>
      </c>
      <c r="E197" s="211" t="s">
        <v>399</v>
      </c>
      <c r="F197" s="211" t="s">
        <v>400</v>
      </c>
      <c r="G197" s="198"/>
      <c r="H197" s="198"/>
      <c r="I197" s="201"/>
      <c r="J197" s="212">
        <f>BK197</f>
        <v>0</v>
      </c>
      <c r="K197" s="198"/>
      <c r="L197" s="203"/>
      <c r="M197" s="204"/>
      <c r="N197" s="205"/>
      <c r="O197" s="205"/>
      <c r="P197" s="206">
        <f>SUM(P198:P200)</f>
        <v>0</v>
      </c>
      <c r="Q197" s="205"/>
      <c r="R197" s="206">
        <f>SUM(R198:R200)</f>
        <v>0</v>
      </c>
      <c r="S197" s="205"/>
      <c r="T197" s="207">
        <f>SUM(T198:T200)</f>
        <v>0</v>
      </c>
      <c r="U197" s="12"/>
      <c r="V197" s="12"/>
      <c r="W197" s="12"/>
      <c r="X197" s="12"/>
      <c r="Y197" s="12"/>
      <c r="Z197" s="12"/>
      <c r="AA197" s="12"/>
      <c r="AB197" s="12"/>
      <c r="AC197" s="12"/>
      <c r="AD197" s="12"/>
      <c r="AE197" s="12"/>
      <c r="AR197" s="208" t="s">
        <v>79</v>
      </c>
      <c r="AT197" s="209" t="s">
        <v>70</v>
      </c>
      <c r="AU197" s="209" t="s">
        <v>79</v>
      </c>
      <c r="AY197" s="208" t="s">
        <v>144</v>
      </c>
      <c r="BK197" s="210">
        <f>SUM(BK198:BK200)</f>
        <v>0</v>
      </c>
    </row>
    <row r="198" s="2" customFormat="1">
      <c r="A198" s="39"/>
      <c r="B198" s="40"/>
      <c r="C198" s="213" t="s">
        <v>295</v>
      </c>
      <c r="D198" s="213" t="s">
        <v>147</v>
      </c>
      <c r="E198" s="214" t="s">
        <v>1378</v>
      </c>
      <c r="F198" s="215" t="s">
        <v>1379</v>
      </c>
      <c r="G198" s="216" t="s">
        <v>346</v>
      </c>
      <c r="H198" s="217">
        <v>28.509</v>
      </c>
      <c r="I198" s="218"/>
      <c r="J198" s="219">
        <f>ROUND(I198*H198,2)</f>
        <v>0</v>
      </c>
      <c r="K198" s="215" t="s">
        <v>151</v>
      </c>
      <c r="L198" s="45"/>
      <c r="M198" s="220" t="s">
        <v>19</v>
      </c>
      <c r="N198" s="221" t="s">
        <v>42</v>
      </c>
      <c r="O198" s="85"/>
      <c r="P198" s="222">
        <f>O198*H198</f>
        <v>0</v>
      </c>
      <c r="Q198" s="222">
        <v>0</v>
      </c>
      <c r="R198" s="222">
        <f>Q198*H198</f>
        <v>0</v>
      </c>
      <c r="S198" s="222">
        <v>0</v>
      </c>
      <c r="T198" s="223">
        <f>S198*H198</f>
        <v>0</v>
      </c>
      <c r="U198" s="39"/>
      <c r="V198" s="39"/>
      <c r="W198" s="39"/>
      <c r="X198" s="39"/>
      <c r="Y198" s="39"/>
      <c r="Z198" s="39"/>
      <c r="AA198" s="39"/>
      <c r="AB198" s="39"/>
      <c r="AC198" s="39"/>
      <c r="AD198" s="39"/>
      <c r="AE198" s="39"/>
      <c r="AR198" s="224" t="s">
        <v>152</v>
      </c>
      <c r="AT198" s="224" t="s">
        <v>147</v>
      </c>
      <c r="AU198" s="224" t="s">
        <v>81</v>
      </c>
      <c r="AY198" s="18" t="s">
        <v>144</v>
      </c>
      <c r="BE198" s="225">
        <f>IF(N198="základní",J198,0)</f>
        <v>0</v>
      </c>
      <c r="BF198" s="225">
        <f>IF(N198="snížená",J198,0)</f>
        <v>0</v>
      </c>
      <c r="BG198" s="225">
        <f>IF(N198="zákl. přenesená",J198,0)</f>
        <v>0</v>
      </c>
      <c r="BH198" s="225">
        <f>IF(N198="sníž. přenesená",J198,0)</f>
        <v>0</v>
      </c>
      <c r="BI198" s="225">
        <f>IF(N198="nulová",J198,0)</f>
        <v>0</v>
      </c>
      <c r="BJ198" s="18" t="s">
        <v>79</v>
      </c>
      <c r="BK198" s="225">
        <f>ROUND(I198*H198,2)</f>
        <v>0</v>
      </c>
      <c r="BL198" s="18" t="s">
        <v>152</v>
      </c>
      <c r="BM198" s="224" t="s">
        <v>1380</v>
      </c>
    </row>
    <row r="199" s="2" customFormat="1">
      <c r="A199" s="39"/>
      <c r="B199" s="40"/>
      <c r="C199" s="41"/>
      <c r="D199" s="226" t="s">
        <v>154</v>
      </c>
      <c r="E199" s="41"/>
      <c r="F199" s="227" t="s">
        <v>1381</v>
      </c>
      <c r="G199" s="41"/>
      <c r="H199" s="41"/>
      <c r="I199" s="228"/>
      <c r="J199" s="41"/>
      <c r="K199" s="41"/>
      <c r="L199" s="45"/>
      <c r="M199" s="229"/>
      <c r="N199" s="230"/>
      <c r="O199" s="85"/>
      <c r="P199" s="85"/>
      <c r="Q199" s="85"/>
      <c r="R199" s="85"/>
      <c r="S199" s="85"/>
      <c r="T199" s="86"/>
      <c r="U199" s="39"/>
      <c r="V199" s="39"/>
      <c r="W199" s="39"/>
      <c r="X199" s="39"/>
      <c r="Y199" s="39"/>
      <c r="Z199" s="39"/>
      <c r="AA199" s="39"/>
      <c r="AB199" s="39"/>
      <c r="AC199" s="39"/>
      <c r="AD199" s="39"/>
      <c r="AE199" s="39"/>
      <c r="AT199" s="18" t="s">
        <v>154</v>
      </c>
      <c r="AU199" s="18" t="s">
        <v>81</v>
      </c>
    </row>
    <row r="200" s="2" customFormat="1">
      <c r="A200" s="39"/>
      <c r="B200" s="40"/>
      <c r="C200" s="41"/>
      <c r="D200" s="226" t="s">
        <v>156</v>
      </c>
      <c r="E200" s="41"/>
      <c r="F200" s="231" t="s">
        <v>406</v>
      </c>
      <c r="G200" s="41"/>
      <c r="H200" s="41"/>
      <c r="I200" s="228"/>
      <c r="J200" s="41"/>
      <c r="K200" s="41"/>
      <c r="L200" s="45"/>
      <c r="M200" s="229"/>
      <c r="N200" s="230"/>
      <c r="O200" s="85"/>
      <c r="P200" s="85"/>
      <c r="Q200" s="85"/>
      <c r="R200" s="85"/>
      <c r="S200" s="85"/>
      <c r="T200" s="86"/>
      <c r="U200" s="39"/>
      <c r="V200" s="39"/>
      <c r="W200" s="39"/>
      <c r="X200" s="39"/>
      <c r="Y200" s="39"/>
      <c r="Z200" s="39"/>
      <c r="AA200" s="39"/>
      <c r="AB200" s="39"/>
      <c r="AC200" s="39"/>
      <c r="AD200" s="39"/>
      <c r="AE200" s="39"/>
      <c r="AT200" s="18" t="s">
        <v>156</v>
      </c>
      <c r="AU200" s="18" t="s">
        <v>81</v>
      </c>
    </row>
    <row r="201" s="12" customFormat="1" ht="25.92" customHeight="1">
      <c r="A201" s="12"/>
      <c r="B201" s="197"/>
      <c r="C201" s="198"/>
      <c r="D201" s="199" t="s">
        <v>70</v>
      </c>
      <c r="E201" s="200" t="s">
        <v>407</v>
      </c>
      <c r="F201" s="200" t="s">
        <v>408</v>
      </c>
      <c r="G201" s="198"/>
      <c r="H201" s="198"/>
      <c r="I201" s="201"/>
      <c r="J201" s="202">
        <f>BK201</f>
        <v>0</v>
      </c>
      <c r="K201" s="198"/>
      <c r="L201" s="203"/>
      <c r="M201" s="204"/>
      <c r="N201" s="205"/>
      <c r="O201" s="205"/>
      <c r="P201" s="206">
        <f>P202+P209+P217+P238</f>
        <v>0</v>
      </c>
      <c r="Q201" s="205"/>
      <c r="R201" s="206">
        <f>R202+R209+R217+R238</f>
        <v>0.17428920000000003</v>
      </c>
      <c r="S201" s="205"/>
      <c r="T201" s="207">
        <f>T202+T209+T217+T238</f>
        <v>0</v>
      </c>
      <c r="U201" s="12"/>
      <c r="V201" s="12"/>
      <c r="W201" s="12"/>
      <c r="X201" s="12"/>
      <c r="Y201" s="12"/>
      <c r="Z201" s="12"/>
      <c r="AA201" s="12"/>
      <c r="AB201" s="12"/>
      <c r="AC201" s="12"/>
      <c r="AD201" s="12"/>
      <c r="AE201" s="12"/>
      <c r="AR201" s="208" t="s">
        <v>81</v>
      </c>
      <c r="AT201" s="209" t="s">
        <v>70</v>
      </c>
      <c r="AU201" s="209" t="s">
        <v>71</v>
      </c>
      <c r="AY201" s="208" t="s">
        <v>144</v>
      </c>
      <c r="BK201" s="210">
        <f>BK202+BK209+BK217+BK238</f>
        <v>0</v>
      </c>
    </row>
    <row r="202" s="12" customFormat="1" ht="22.8" customHeight="1">
      <c r="A202" s="12"/>
      <c r="B202" s="197"/>
      <c r="C202" s="198"/>
      <c r="D202" s="199" t="s">
        <v>70</v>
      </c>
      <c r="E202" s="211" t="s">
        <v>848</v>
      </c>
      <c r="F202" s="211" t="s">
        <v>849</v>
      </c>
      <c r="G202" s="198"/>
      <c r="H202" s="198"/>
      <c r="I202" s="201"/>
      <c r="J202" s="212">
        <f>BK202</f>
        <v>0</v>
      </c>
      <c r="K202" s="198"/>
      <c r="L202" s="203"/>
      <c r="M202" s="204"/>
      <c r="N202" s="205"/>
      <c r="O202" s="205"/>
      <c r="P202" s="206">
        <f>SUM(P203:P208)</f>
        <v>0</v>
      </c>
      <c r="Q202" s="205"/>
      <c r="R202" s="206">
        <f>SUM(R203:R208)</f>
        <v>0</v>
      </c>
      <c r="S202" s="205"/>
      <c r="T202" s="207">
        <f>SUM(T203:T208)</f>
        <v>0</v>
      </c>
      <c r="U202" s="12"/>
      <c r="V202" s="12"/>
      <c r="W202" s="12"/>
      <c r="X202" s="12"/>
      <c r="Y202" s="12"/>
      <c r="Z202" s="12"/>
      <c r="AA202" s="12"/>
      <c r="AB202" s="12"/>
      <c r="AC202" s="12"/>
      <c r="AD202" s="12"/>
      <c r="AE202" s="12"/>
      <c r="AR202" s="208" t="s">
        <v>81</v>
      </c>
      <c r="AT202" s="209" t="s">
        <v>70</v>
      </c>
      <c r="AU202" s="209" t="s">
        <v>79</v>
      </c>
      <c r="AY202" s="208" t="s">
        <v>144</v>
      </c>
      <c r="BK202" s="210">
        <f>SUM(BK203:BK208)</f>
        <v>0</v>
      </c>
    </row>
    <row r="203" s="2" customFormat="1">
      <c r="A203" s="39"/>
      <c r="B203" s="40"/>
      <c r="C203" s="213" t="s">
        <v>302</v>
      </c>
      <c r="D203" s="213" t="s">
        <v>147</v>
      </c>
      <c r="E203" s="214" t="s">
        <v>1242</v>
      </c>
      <c r="F203" s="215" t="s">
        <v>1382</v>
      </c>
      <c r="G203" s="216" t="s">
        <v>193</v>
      </c>
      <c r="H203" s="217">
        <v>39.784999999999997</v>
      </c>
      <c r="I203" s="218"/>
      <c r="J203" s="219">
        <f>ROUND(I203*H203,2)</f>
        <v>0</v>
      </c>
      <c r="K203" s="215" t="s">
        <v>19</v>
      </c>
      <c r="L203" s="45"/>
      <c r="M203" s="220" t="s">
        <v>19</v>
      </c>
      <c r="N203" s="221" t="s">
        <v>42</v>
      </c>
      <c r="O203" s="85"/>
      <c r="P203" s="222">
        <f>O203*H203</f>
        <v>0</v>
      </c>
      <c r="Q203" s="222">
        <v>0</v>
      </c>
      <c r="R203" s="222">
        <f>Q203*H203</f>
        <v>0</v>
      </c>
      <c r="S203" s="222">
        <v>0</v>
      </c>
      <c r="T203" s="223">
        <f>S203*H203</f>
        <v>0</v>
      </c>
      <c r="U203" s="39"/>
      <c r="V203" s="39"/>
      <c r="W203" s="39"/>
      <c r="X203" s="39"/>
      <c r="Y203" s="39"/>
      <c r="Z203" s="39"/>
      <c r="AA203" s="39"/>
      <c r="AB203" s="39"/>
      <c r="AC203" s="39"/>
      <c r="AD203" s="39"/>
      <c r="AE203" s="39"/>
      <c r="AR203" s="224" t="s">
        <v>256</v>
      </c>
      <c r="AT203" s="224" t="s">
        <v>147</v>
      </c>
      <c r="AU203" s="224" t="s">
        <v>81</v>
      </c>
      <c r="AY203" s="18" t="s">
        <v>144</v>
      </c>
      <c r="BE203" s="225">
        <f>IF(N203="základní",J203,0)</f>
        <v>0</v>
      </c>
      <c r="BF203" s="225">
        <f>IF(N203="snížená",J203,0)</f>
        <v>0</v>
      </c>
      <c r="BG203" s="225">
        <f>IF(N203="zákl. přenesená",J203,0)</f>
        <v>0</v>
      </c>
      <c r="BH203" s="225">
        <f>IF(N203="sníž. přenesená",J203,0)</f>
        <v>0</v>
      </c>
      <c r="BI203" s="225">
        <f>IF(N203="nulová",J203,0)</f>
        <v>0</v>
      </c>
      <c r="BJ203" s="18" t="s">
        <v>79</v>
      </c>
      <c r="BK203" s="225">
        <f>ROUND(I203*H203,2)</f>
        <v>0</v>
      </c>
      <c r="BL203" s="18" t="s">
        <v>256</v>
      </c>
      <c r="BM203" s="224" t="s">
        <v>1383</v>
      </c>
    </row>
    <row r="204" s="2" customFormat="1">
      <c r="A204" s="39"/>
      <c r="B204" s="40"/>
      <c r="C204" s="41"/>
      <c r="D204" s="226" t="s">
        <v>154</v>
      </c>
      <c r="E204" s="41"/>
      <c r="F204" s="227" t="s">
        <v>1384</v>
      </c>
      <c r="G204" s="41"/>
      <c r="H204" s="41"/>
      <c r="I204" s="228"/>
      <c r="J204" s="41"/>
      <c r="K204" s="41"/>
      <c r="L204" s="45"/>
      <c r="M204" s="229"/>
      <c r="N204" s="230"/>
      <c r="O204" s="85"/>
      <c r="P204" s="85"/>
      <c r="Q204" s="85"/>
      <c r="R204" s="85"/>
      <c r="S204" s="85"/>
      <c r="T204" s="86"/>
      <c r="U204" s="39"/>
      <c r="V204" s="39"/>
      <c r="W204" s="39"/>
      <c r="X204" s="39"/>
      <c r="Y204" s="39"/>
      <c r="Z204" s="39"/>
      <c r="AA204" s="39"/>
      <c r="AB204" s="39"/>
      <c r="AC204" s="39"/>
      <c r="AD204" s="39"/>
      <c r="AE204" s="39"/>
      <c r="AT204" s="18" t="s">
        <v>154</v>
      </c>
      <c r="AU204" s="18" t="s">
        <v>81</v>
      </c>
    </row>
    <row r="205" s="13" customFormat="1">
      <c r="A205" s="13"/>
      <c r="B205" s="232"/>
      <c r="C205" s="233"/>
      <c r="D205" s="226" t="s">
        <v>158</v>
      </c>
      <c r="E205" s="234" t="s">
        <v>19</v>
      </c>
      <c r="F205" s="235" t="s">
        <v>1385</v>
      </c>
      <c r="G205" s="233"/>
      <c r="H205" s="236">
        <v>39.784999999999997</v>
      </c>
      <c r="I205" s="237"/>
      <c r="J205" s="233"/>
      <c r="K205" s="233"/>
      <c r="L205" s="238"/>
      <c r="M205" s="239"/>
      <c r="N205" s="240"/>
      <c r="O205" s="240"/>
      <c r="P205" s="240"/>
      <c r="Q205" s="240"/>
      <c r="R205" s="240"/>
      <c r="S205" s="240"/>
      <c r="T205" s="241"/>
      <c r="U205" s="13"/>
      <c r="V205" s="13"/>
      <c r="W205" s="13"/>
      <c r="X205" s="13"/>
      <c r="Y205" s="13"/>
      <c r="Z205" s="13"/>
      <c r="AA205" s="13"/>
      <c r="AB205" s="13"/>
      <c r="AC205" s="13"/>
      <c r="AD205" s="13"/>
      <c r="AE205" s="13"/>
      <c r="AT205" s="242" t="s">
        <v>158</v>
      </c>
      <c r="AU205" s="242" t="s">
        <v>81</v>
      </c>
      <c r="AV205" s="13" t="s">
        <v>81</v>
      </c>
      <c r="AW205" s="13" t="s">
        <v>34</v>
      </c>
      <c r="AX205" s="13" t="s">
        <v>79</v>
      </c>
      <c r="AY205" s="242" t="s">
        <v>144</v>
      </c>
    </row>
    <row r="206" s="2" customFormat="1">
      <c r="A206" s="39"/>
      <c r="B206" s="40"/>
      <c r="C206" s="213" t="s">
        <v>308</v>
      </c>
      <c r="D206" s="213" t="s">
        <v>147</v>
      </c>
      <c r="E206" s="214" t="s">
        <v>1386</v>
      </c>
      <c r="F206" s="215" t="s">
        <v>1387</v>
      </c>
      <c r="G206" s="216" t="s">
        <v>346</v>
      </c>
      <c r="H206" s="217">
        <v>0.45000000000000001</v>
      </c>
      <c r="I206" s="218"/>
      <c r="J206" s="219">
        <f>ROUND(I206*H206,2)</f>
        <v>0</v>
      </c>
      <c r="K206" s="215" t="s">
        <v>151</v>
      </c>
      <c r="L206" s="45"/>
      <c r="M206" s="220" t="s">
        <v>19</v>
      </c>
      <c r="N206" s="221" t="s">
        <v>42</v>
      </c>
      <c r="O206" s="85"/>
      <c r="P206" s="222">
        <f>O206*H206</f>
        <v>0</v>
      </c>
      <c r="Q206" s="222">
        <v>0</v>
      </c>
      <c r="R206" s="222">
        <f>Q206*H206</f>
        <v>0</v>
      </c>
      <c r="S206" s="222">
        <v>0</v>
      </c>
      <c r="T206" s="223">
        <f>S206*H206</f>
        <v>0</v>
      </c>
      <c r="U206" s="39"/>
      <c r="V206" s="39"/>
      <c r="W206" s="39"/>
      <c r="X206" s="39"/>
      <c r="Y206" s="39"/>
      <c r="Z206" s="39"/>
      <c r="AA206" s="39"/>
      <c r="AB206" s="39"/>
      <c r="AC206" s="39"/>
      <c r="AD206" s="39"/>
      <c r="AE206" s="39"/>
      <c r="AR206" s="224" t="s">
        <v>256</v>
      </c>
      <c r="AT206" s="224" t="s">
        <v>147</v>
      </c>
      <c r="AU206" s="224" t="s">
        <v>81</v>
      </c>
      <c r="AY206" s="18" t="s">
        <v>144</v>
      </c>
      <c r="BE206" s="225">
        <f>IF(N206="základní",J206,0)</f>
        <v>0</v>
      </c>
      <c r="BF206" s="225">
        <f>IF(N206="snížená",J206,0)</f>
        <v>0</v>
      </c>
      <c r="BG206" s="225">
        <f>IF(N206="zákl. přenesená",J206,0)</f>
        <v>0</v>
      </c>
      <c r="BH206" s="225">
        <f>IF(N206="sníž. přenesená",J206,0)</f>
        <v>0</v>
      </c>
      <c r="BI206" s="225">
        <f>IF(N206="nulová",J206,0)</f>
        <v>0</v>
      </c>
      <c r="BJ206" s="18" t="s">
        <v>79</v>
      </c>
      <c r="BK206" s="225">
        <f>ROUND(I206*H206,2)</f>
        <v>0</v>
      </c>
      <c r="BL206" s="18" t="s">
        <v>256</v>
      </c>
      <c r="BM206" s="224" t="s">
        <v>1388</v>
      </c>
    </row>
    <row r="207" s="2" customFormat="1">
      <c r="A207" s="39"/>
      <c r="B207" s="40"/>
      <c r="C207" s="41"/>
      <c r="D207" s="226" t="s">
        <v>154</v>
      </c>
      <c r="E207" s="41"/>
      <c r="F207" s="227" t="s">
        <v>1389</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154</v>
      </c>
      <c r="AU207" s="18" t="s">
        <v>81</v>
      </c>
    </row>
    <row r="208" s="2" customFormat="1">
      <c r="A208" s="39"/>
      <c r="B208" s="40"/>
      <c r="C208" s="41"/>
      <c r="D208" s="226" t="s">
        <v>156</v>
      </c>
      <c r="E208" s="41"/>
      <c r="F208" s="231" t="s">
        <v>866</v>
      </c>
      <c r="G208" s="41"/>
      <c r="H208" s="41"/>
      <c r="I208" s="228"/>
      <c r="J208" s="41"/>
      <c r="K208" s="41"/>
      <c r="L208" s="45"/>
      <c r="M208" s="229"/>
      <c r="N208" s="230"/>
      <c r="O208" s="85"/>
      <c r="P208" s="85"/>
      <c r="Q208" s="85"/>
      <c r="R208" s="85"/>
      <c r="S208" s="85"/>
      <c r="T208" s="86"/>
      <c r="U208" s="39"/>
      <c r="V208" s="39"/>
      <c r="W208" s="39"/>
      <c r="X208" s="39"/>
      <c r="Y208" s="39"/>
      <c r="Z208" s="39"/>
      <c r="AA208" s="39"/>
      <c r="AB208" s="39"/>
      <c r="AC208" s="39"/>
      <c r="AD208" s="39"/>
      <c r="AE208" s="39"/>
      <c r="AT208" s="18" t="s">
        <v>156</v>
      </c>
      <c r="AU208" s="18" t="s">
        <v>81</v>
      </c>
    </row>
    <row r="209" s="12" customFormat="1" ht="22.8" customHeight="1">
      <c r="A209" s="12"/>
      <c r="B209" s="197"/>
      <c r="C209" s="198"/>
      <c r="D209" s="199" t="s">
        <v>70</v>
      </c>
      <c r="E209" s="211" t="s">
        <v>1390</v>
      </c>
      <c r="F209" s="211" t="s">
        <v>1391</v>
      </c>
      <c r="G209" s="198"/>
      <c r="H209" s="198"/>
      <c r="I209" s="201"/>
      <c r="J209" s="212">
        <f>BK209</f>
        <v>0</v>
      </c>
      <c r="K209" s="198"/>
      <c r="L209" s="203"/>
      <c r="M209" s="204"/>
      <c r="N209" s="205"/>
      <c r="O209" s="205"/>
      <c r="P209" s="206">
        <f>SUM(P210:P216)</f>
        <v>0</v>
      </c>
      <c r="Q209" s="205"/>
      <c r="R209" s="206">
        <f>SUM(R210:R216)</f>
        <v>0</v>
      </c>
      <c r="S209" s="205"/>
      <c r="T209" s="207">
        <f>SUM(T210:T216)</f>
        <v>0</v>
      </c>
      <c r="U209" s="12"/>
      <c r="V209" s="12"/>
      <c r="W209" s="12"/>
      <c r="X209" s="12"/>
      <c r="Y209" s="12"/>
      <c r="Z209" s="12"/>
      <c r="AA209" s="12"/>
      <c r="AB209" s="12"/>
      <c r="AC209" s="12"/>
      <c r="AD209" s="12"/>
      <c r="AE209" s="12"/>
      <c r="AR209" s="208" t="s">
        <v>81</v>
      </c>
      <c r="AT209" s="209" t="s">
        <v>70</v>
      </c>
      <c r="AU209" s="209" t="s">
        <v>79</v>
      </c>
      <c r="AY209" s="208" t="s">
        <v>144</v>
      </c>
      <c r="BK209" s="210">
        <f>SUM(BK210:BK216)</f>
        <v>0</v>
      </c>
    </row>
    <row r="210" s="2" customFormat="1">
      <c r="A210" s="39"/>
      <c r="B210" s="40"/>
      <c r="C210" s="213" t="s">
        <v>312</v>
      </c>
      <c r="D210" s="213" t="s">
        <v>147</v>
      </c>
      <c r="E210" s="214" t="s">
        <v>1392</v>
      </c>
      <c r="F210" s="215" t="s">
        <v>1393</v>
      </c>
      <c r="G210" s="216" t="s">
        <v>193</v>
      </c>
      <c r="H210" s="217">
        <v>1</v>
      </c>
      <c r="I210" s="218"/>
      <c r="J210" s="219">
        <f>ROUND(I210*H210,2)</f>
        <v>0</v>
      </c>
      <c r="K210" s="215" t="s">
        <v>19</v>
      </c>
      <c r="L210" s="45"/>
      <c r="M210" s="220" t="s">
        <v>19</v>
      </c>
      <c r="N210" s="221" t="s">
        <v>42</v>
      </c>
      <c r="O210" s="85"/>
      <c r="P210" s="222">
        <f>O210*H210</f>
        <v>0</v>
      </c>
      <c r="Q210" s="222">
        <v>0</v>
      </c>
      <c r="R210" s="222">
        <f>Q210*H210</f>
        <v>0</v>
      </c>
      <c r="S210" s="222">
        <v>0</v>
      </c>
      <c r="T210" s="223">
        <f>S210*H210</f>
        <v>0</v>
      </c>
      <c r="U210" s="39"/>
      <c r="V210" s="39"/>
      <c r="W210" s="39"/>
      <c r="X210" s="39"/>
      <c r="Y210" s="39"/>
      <c r="Z210" s="39"/>
      <c r="AA210" s="39"/>
      <c r="AB210" s="39"/>
      <c r="AC210" s="39"/>
      <c r="AD210" s="39"/>
      <c r="AE210" s="39"/>
      <c r="AR210" s="224" t="s">
        <v>256</v>
      </c>
      <c r="AT210" s="224" t="s">
        <v>147</v>
      </c>
      <c r="AU210" s="224" t="s">
        <v>81</v>
      </c>
      <c r="AY210" s="18" t="s">
        <v>144</v>
      </c>
      <c r="BE210" s="225">
        <f>IF(N210="základní",J210,0)</f>
        <v>0</v>
      </c>
      <c r="BF210" s="225">
        <f>IF(N210="snížená",J210,0)</f>
        <v>0</v>
      </c>
      <c r="BG210" s="225">
        <f>IF(N210="zákl. přenesená",J210,0)</f>
        <v>0</v>
      </c>
      <c r="BH210" s="225">
        <f>IF(N210="sníž. přenesená",J210,0)</f>
        <v>0</v>
      </c>
      <c r="BI210" s="225">
        <f>IF(N210="nulová",J210,0)</f>
        <v>0</v>
      </c>
      <c r="BJ210" s="18" t="s">
        <v>79</v>
      </c>
      <c r="BK210" s="225">
        <f>ROUND(I210*H210,2)</f>
        <v>0</v>
      </c>
      <c r="BL210" s="18" t="s">
        <v>256</v>
      </c>
      <c r="BM210" s="224" t="s">
        <v>1394</v>
      </c>
    </row>
    <row r="211" s="2" customFormat="1">
      <c r="A211" s="39"/>
      <c r="B211" s="40"/>
      <c r="C211" s="41"/>
      <c r="D211" s="226" t="s">
        <v>154</v>
      </c>
      <c r="E211" s="41"/>
      <c r="F211" s="227" t="s">
        <v>1393</v>
      </c>
      <c r="G211" s="41"/>
      <c r="H211" s="41"/>
      <c r="I211" s="228"/>
      <c r="J211" s="41"/>
      <c r="K211" s="41"/>
      <c r="L211" s="45"/>
      <c r="M211" s="229"/>
      <c r="N211" s="230"/>
      <c r="O211" s="85"/>
      <c r="P211" s="85"/>
      <c r="Q211" s="85"/>
      <c r="R211" s="85"/>
      <c r="S211" s="85"/>
      <c r="T211" s="86"/>
      <c r="U211" s="39"/>
      <c r="V211" s="39"/>
      <c r="W211" s="39"/>
      <c r="X211" s="39"/>
      <c r="Y211" s="39"/>
      <c r="Z211" s="39"/>
      <c r="AA211" s="39"/>
      <c r="AB211" s="39"/>
      <c r="AC211" s="39"/>
      <c r="AD211" s="39"/>
      <c r="AE211" s="39"/>
      <c r="AT211" s="18" t="s">
        <v>154</v>
      </c>
      <c r="AU211" s="18" t="s">
        <v>81</v>
      </c>
    </row>
    <row r="212" s="13" customFormat="1">
      <c r="A212" s="13"/>
      <c r="B212" s="232"/>
      <c r="C212" s="233"/>
      <c r="D212" s="226" t="s">
        <v>158</v>
      </c>
      <c r="E212" s="234" t="s">
        <v>19</v>
      </c>
      <c r="F212" s="235" t="s">
        <v>79</v>
      </c>
      <c r="G212" s="233"/>
      <c r="H212" s="236">
        <v>1</v>
      </c>
      <c r="I212" s="237"/>
      <c r="J212" s="233"/>
      <c r="K212" s="233"/>
      <c r="L212" s="238"/>
      <c r="M212" s="239"/>
      <c r="N212" s="240"/>
      <c r="O212" s="240"/>
      <c r="P212" s="240"/>
      <c r="Q212" s="240"/>
      <c r="R212" s="240"/>
      <c r="S212" s="240"/>
      <c r="T212" s="241"/>
      <c r="U212" s="13"/>
      <c r="V212" s="13"/>
      <c r="W212" s="13"/>
      <c r="X212" s="13"/>
      <c r="Y212" s="13"/>
      <c r="Z212" s="13"/>
      <c r="AA212" s="13"/>
      <c r="AB212" s="13"/>
      <c r="AC212" s="13"/>
      <c r="AD212" s="13"/>
      <c r="AE212" s="13"/>
      <c r="AT212" s="242" t="s">
        <v>158</v>
      </c>
      <c r="AU212" s="242" t="s">
        <v>81</v>
      </c>
      <c r="AV212" s="13" t="s">
        <v>81</v>
      </c>
      <c r="AW212" s="13" t="s">
        <v>34</v>
      </c>
      <c r="AX212" s="13" t="s">
        <v>71</v>
      </c>
      <c r="AY212" s="242" t="s">
        <v>144</v>
      </c>
    </row>
    <row r="213" s="15" customFormat="1">
      <c r="A213" s="15"/>
      <c r="B213" s="263"/>
      <c r="C213" s="264"/>
      <c r="D213" s="226" t="s">
        <v>158</v>
      </c>
      <c r="E213" s="265" t="s">
        <v>19</v>
      </c>
      <c r="F213" s="266" t="s">
        <v>774</v>
      </c>
      <c r="G213" s="264"/>
      <c r="H213" s="267">
        <v>1</v>
      </c>
      <c r="I213" s="268"/>
      <c r="J213" s="264"/>
      <c r="K213" s="264"/>
      <c r="L213" s="269"/>
      <c r="M213" s="270"/>
      <c r="N213" s="271"/>
      <c r="O213" s="271"/>
      <c r="P213" s="271"/>
      <c r="Q213" s="271"/>
      <c r="R213" s="271"/>
      <c r="S213" s="271"/>
      <c r="T213" s="272"/>
      <c r="U213" s="15"/>
      <c r="V213" s="15"/>
      <c r="W213" s="15"/>
      <c r="X213" s="15"/>
      <c r="Y213" s="15"/>
      <c r="Z213" s="15"/>
      <c r="AA213" s="15"/>
      <c r="AB213" s="15"/>
      <c r="AC213" s="15"/>
      <c r="AD213" s="15"/>
      <c r="AE213" s="15"/>
      <c r="AT213" s="273" t="s">
        <v>158</v>
      </c>
      <c r="AU213" s="273" t="s">
        <v>81</v>
      </c>
      <c r="AV213" s="15" t="s">
        <v>152</v>
      </c>
      <c r="AW213" s="15" t="s">
        <v>34</v>
      </c>
      <c r="AX213" s="15" t="s">
        <v>79</v>
      </c>
      <c r="AY213" s="273" t="s">
        <v>144</v>
      </c>
    </row>
    <row r="214" s="2" customFormat="1">
      <c r="A214" s="39"/>
      <c r="B214" s="40"/>
      <c r="C214" s="213" t="s">
        <v>317</v>
      </c>
      <c r="D214" s="213" t="s">
        <v>147</v>
      </c>
      <c r="E214" s="214" t="s">
        <v>1395</v>
      </c>
      <c r="F214" s="215" t="s">
        <v>1396</v>
      </c>
      <c r="G214" s="216" t="s">
        <v>346</v>
      </c>
      <c r="H214" s="217">
        <v>0.22</v>
      </c>
      <c r="I214" s="218"/>
      <c r="J214" s="219">
        <f>ROUND(I214*H214,2)</f>
        <v>0</v>
      </c>
      <c r="K214" s="215" t="s">
        <v>151</v>
      </c>
      <c r="L214" s="45"/>
      <c r="M214" s="220" t="s">
        <v>19</v>
      </c>
      <c r="N214" s="221" t="s">
        <v>42</v>
      </c>
      <c r="O214" s="85"/>
      <c r="P214" s="222">
        <f>O214*H214</f>
        <v>0</v>
      </c>
      <c r="Q214" s="222">
        <v>0</v>
      </c>
      <c r="R214" s="222">
        <f>Q214*H214</f>
        <v>0</v>
      </c>
      <c r="S214" s="222">
        <v>0</v>
      </c>
      <c r="T214" s="223">
        <f>S214*H214</f>
        <v>0</v>
      </c>
      <c r="U214" s="39"/>
      <c r="V214" s="39"/>
      <c r="W214" s="39"/>
      <c r="X214" s="39"/>
      <c r="Y214" s="39"/>
      <c r="Z214" s="39"/>
      <c r="AA214" s="39"/>
      <c r="AB214" s="39"/>
      <c r="AC214" s="39"/>
      <c r="AD214" s="39"/>
      <c r="AE214" s="39"/>
      <c r="AR214" s="224" t="s">
        <v>256</v>
      </c>
      <c r="AT214" s="224" t="s">
        <v>147</v>
      </c>
      <c r="AU214" s="224" t="s">
        <v>81</v>
      </c>
      <c r="AY214" s="18" t="s">
        <v>144</v>
      </c>
      <c r="BE214" s="225">
        <f>IF(N214="základní",J214,0)</f>
        <v>0</v>
      </c>
      <c r="BF214" s="225">
        <f>IF(N214="snížená",J214,0)</f>
        <v>0</v>
      </c>
      <c r="BG214" s="225">
        <f>IF(N214="zákl. přenesená",J214,0)</f>
        <v>0</v>
      </c>
      <c r="BH214" s="225">
        <f>IF(N214="sníž. přenesená",J214,0)</f>
        <v>0</v>
      </c>
      <c r="BI214" s="225">
        <f>IF(N214="nulová",J214,0)</f>
        <v>0</v>
      </c>
      <c r="BJ214" s="18" t="s">
        <v>79</v>
      </c>
      <c r="BK214" s="225">
        <f>ROUND(I214*H214,2)</f>
        <v>0</v>
      </c>
      <c r="BL214" s="18" t="s">
        <v>256</v>
      </c>
      <c r="BM214" s="224" t="s">
        <v>1397</v>
      </c>
    </row>
    <row r="215" s="2" customFormat="1">
      <c r="A215" s="39"/>
      <c r="B215" s="40"/>
      <c r="C215" s="41"/>
      <c r="D215" s="226" t="s">
        <v>154</v>
      </c>
      <c r="E215" s="41"/>
      <c r="F215" s="227" t="s">
        <v>1398</v>
      </c>
      <c r="G215" s="41"/>
      <c r="H215" s="41"/>
      <c r="I215" s="228"/>
      <c r="J215" s="41"/>
      <c r="K215" s="41"/>
      <c r="L215" s="45"/>
      <c r="M215" s="229"/>
      <c r="N215" s="230"/>
      <c r="O215" s="85"/>
      <c r="P215" s="85"/>
      <c r="Q215" s="85"/>
      <c r="R215" s="85"/>
      <c r="S215" s="85"/>
      <c r="T215" s="86"/>
      <c r="U215" s="39"/>
      <c r="V215" s="39"/>
      <c r="W215" s="39"/>
      <c r="X215" s="39"/>
      <c r="Y215" s="39"/>
      <c r="Z215" s="39"/>
      <c r="AA215" s="39"/>
      <c r="AB215" s="39"/>
      <c r="AC215" s="39"/>
      <c r="AD215" s="39"/>
      <c r="AE215" s="39"/>
      <c r="AT215" s="18" t="s">
        <v>154</v>
      </c>
      <c r="AU215" s="18" t="s">
        <v>81</v>
      </c>
    </row>
    <row r="216" s="2" customFormat="1">
      <c r="A216" s="39"/>
      <c r="B216" s="40"/>
      <c r="C216" s="41"/>
      <c r="D216" s="226" t="s">
        <v>156</v>
      </c>
      <c r="E216" s="41"/>
      <c r="F216" s="231" t="s">
        <v>456</v>
      </c>
      <c r="G216" s="41"/>
      <c r="H216" s="41"/>
      <c r="I216" s="228"/>
      <c r="J216" s="41"/>
      <c r="K216" s="41"/>
      <c r="L216" s="45"/>
      <c r="M216" s="229"/>
      <c r="N216" s="230"/>
      <c r="O216" s="85"/>
      <c r="P216" s="85"/>
      <c r="Q216" s="85"/>
      <c r="R216" s="85"/>
      <c r="S216" s="85"/>
      <c r="T216" s="86"/>
      <c r="U216" s="39"/>
      <c r="V216" s="39"/>
      <c r="W216" s="39"/>
      <c r="X216" s="39"/>
      <c r="Y216" s="39"/>
      <c r="Z216" s="39"/>
      <c r="AA216" s="39"/>
      <c r="AB216" s="39"/>
      <c r="AC216" s="39"/>
      <c r="AD216" s="39"/>
      <c r="AE216" s="39"/>
      <c r="AT216" s="18" t="s">
        <v>156</v>
      </c>
      <c r="AU216" s="18" t="s">
        <v>81</v>
      </c>
    </row>
    <row r="217" s="12" customFormat="1" ht="22.8" customHeight="1">
      <c r="A217" s="12"/>
      <c r="B217" s="197"/>
      <c r="C217" s="198"/>
      <c r="D217" s="199" t="s">
        <v>70</v>
      </c>
      <c r="E217" s="211" t="s">
        <v>1399</v>
      </c>
      <c r="F217" s="211" t="s">
        <v>1400</v>
      </c>
      <c r="G217" s="198"/>
      <c r="H217" s="198"/>
      <c r="I217" s="201"/>
      <c r="J217" s="212">
        <f>BK217</f>
        <v>0</v>
      </c>
      <c r="K217" s="198"/>
      <c r="L217" s="203"/>
      <c r="M217" s="204"/>
      <c r="N217" s="205"/>
      <c r="O217" s="205"/>
      <c r="P217" s="206">
        <f>SUM(P218:P237)</f>
        <v>0</v>
      </c>
      <c r="Q217" s="205"/>
      <c r="R217" s="206">
        <f>SUM(R218:R237)</f>
        <v>0.17428920000000003</v>
      </c>
      <c r="S217" s="205"/>
      <c r="T217" s="207">
        <f>SUM(T218:T237)</f>
        <v>0</v>
      </c>
      <c r="U217" s="12"/>
      <c r="V217" s="12"/>
      <c r="W217" s="12"/>
      <c r="X217" s="12"/>
      <c r="Y217" s="12"/>
      <c r="Z217" s="12"/>
      <c r="AA217" s="12"/>
      <c r="AB217" s="12"/>
      <c r="AC217" s="12"/>
      <c r="AD217" s="12"/>
      <c r="AE217" s="12"/>
      <c r="AR217" s="208" t="s">
        <v>81</v>
      </c>
      <c r="AT217" s="209" t="s">
        <v>70</v>
      </c>
      <c r="AU217" s="209" t="s">
        <v>79</v>
      </c>
      <c r="AY217" s="208" t="s">
        <v>144</v>
      </c>
      <c r="BK217" s="210">
        <f>SUM(BK218:BK237)</f>
        <v>0</v>
      </c>
    </row>
    <row r="218" s="2" customFormat="1" ht="16.5" customHeight="1">
      <c r="A218" s="39"/>
      <c r="B218" s="40"/>
      <c r="C218" s="213" t="s">
        <v>322</v>
      </c>
      <c r="D218" s="213" t="s">
        <v>147</v>
      </c>
      <c r="E218" s="214" t="s">
        <v>1401</v>
      </c>
      <c r="F218" s="215" t="s">
        <v>1402</v>
      </c>
      <c r="G218" s="216" t="s">
        <v>150</v>
      </c>
      <c r="H218" s="217">
        <v>170.64599999999999</v>
      </c>
      <c r="I218" s="218"/>
      <c r="J218" s="219">
        <f>ROUND(I218*H218,2)</f>
        <v>0</v>
      </c>
      <c r="K218" s="215" t="s">
        <v>151</v>
      </c>
      <c r="L218" s="45"/>
      <c r="M218" s="220" t="s">
        <v>19</v>
      </c>
      <c r="N218" s="221" t="s">
        <v>42</v>
      </c>
      <c r="O218" s="85"/>
      <c r="P218" s="222">
        <f>O218*H218</f>
        <v>0</v>
      </c>
      <c r="Q218" s="222">
        <v>0</v>
      </c>
      <c r="R218" s="222">
        <f>Q218*H218</f>
        <v>0</v>
      </c>
      <c r="S218" s="222">
        <v>0</v>
      </c>
      <c r="T218" s="223">
        <f>S218*H218</f>
        <v>0</v>
      </c>
      <c r="U218" s="39"/>
      <c r="V218" s="39"/>
      <c r="W218" s="39"/>
      <c r="X218" s="39"/>
      <c r="Y218" s="39"/>
      <c r="Z218" s="39"/>
      <c r="AA218" s="39"/>
      <c r="AB218" s="39"/>
      <c r="AC218" s="39"/>
      <c r="AD218" s="39"/>
      <c r="AE218" s="39"/>
      <c r="AR218" s="224" t="s">
        <v>256</v>
      </c>
      <c r="AT218" s="224" t="s">
        <v>147</v>
      </c>
      <c r="AU218" s="224" t="s">
        <v>81</v>
      </c>
      <c r="AY218" s="18" t="s">
        <v>144</v>
      </c>
      <c r="BE218" s="225">
        <f>IF(N218="základní",J218,0)</f>
        <v>0</v>
      </c>
      <c r="BF218" s="225">
        <f>IF(N218="snížená",J218,0)</f>
        <v>0</v>
      </c>
      <c r="BG218" s="225">
        <f>IF(N218="zákl. přenesená",J218,0)</f>
        <v>0</v>
      </c>
      <c r="BH218" s="225">
        <f>IF(N218="sníž. přenesená",J218,0)</f>
        <v>0</v>
      </c>
      <c r="BI218" s="225">
        <f>IF(N218="nulová",J218,0)</f>
        <v>0</v>
      </c>
      <c r="BJ218" s="18" t="s">
        <v>79</v>
      </c>
      <c r="BK218" s="225">
        <f>ROUND(I218*H218,2)</f>
        <v>0</v>
      </c>
      <c r="BL218" s="18" t="s">
        <v>256</v>
      </c>
      <c r="BM218" s="224" t="s">
        <v>1403</v>
      </c>
    </row>
    <row r="219" s="2" customFormat="1">
      <c r="A219" s="39"/>
      <c r="B219" s="40"/>
      <c r="C219" s="41"/>
      <c r="D219" s="226" t="s">
        <v>154</v>
      </c>
      <c r="E219" s="41"/>
      <c r="F219" s="227" t="s">
        <v>1404</v>
      </c>
      <c r="G219" s="41"/>
      <c r="H219" s="41"/>
      <c r="I219" s="228"/>
      <c r="J219" s="41"/>
      <c r="K219" s="41"/>
      <c r="L219" s="45"/>
      <c r="M219" s="229"/>
      <c r="N219" s="230"/>
      <c r="O219" s="85"/>
      <c r="P219" s="85"/>
      <c r="Q219" s="85"/>
      <c r="R219" s="85"/>
      <c r="S219" s="85"/>
      <c r="T219" s="86"/>
      <c r="U219" s="39"/>
      <c r="V219" s="39"/>
      <c r="W219" s="39"/>
      <c r="X219" s="39"/>
      <c r="Y219" s="39"/>
      <c r="Z219" s="39"/>
      <c r="AA219" s="39"/>
      <c r="AB219" s="39"/>
      <c r="AC219" s="39"/>
      <c r="AD219" s="39"/>
      <c r="AE219" s="39"/>
      <c r="AT219" s="18" t="s">
        <v>154</v>
      </c>
      <c r="AU219" s="18" t="s">
        <v>81</v>
      </c>
    </row>
    <row r="220" s="13" customFormat="1">
      <c r="A220" s="13"/>
      <c r="B220" s="232"/>
      <c r="C220" s="233"/>
      <c r="D220" s="226" t="s">
        <v>158</v>
      </c>
      <c r="E220" s="234" t="s">
        <v>19</v>
      </c>
      <c r="F220" s="235" t="s">
        <v>1282</v>
      </c>
      <c r="G220" s="233"/>
      <c r="H220" s="236">
        <v>104.919</v>
      </c>
      <c r="I220" s="237"/>
      <c r="J220" s="233"/>
      <c r="K220" s="233"/>
      <c r="L220" s="238"/>
      <c r="M220" s="239"/>
      <c r="N220" s="240"/>
      <c r="O220" s="240"/>
      <c r="P220" s="240"/>
      <c r="Q220" s="240"/>
      <c r="R220" s="240"/>
      <c r="S220" s="240"/>
      <c r="T220" s="241"/>
      <c r="U220" s="13"/>
      <c r="V220" s="13"/>
      <c r="W220" s="13"/>
      <c r="X220" s="13"/>
      <c r="Y220" s="13"/>
      <c r="Z220" s="13"/>
      <c r="AA220" s="13"/>
      <c r="AB220" s="13"/>
      <c r="AC220" s="13"/>
      <c r="AD220" s="13"/>
      <c r="AE220" s="13"/>
      <c r="AT220" s="242" t="s">
        <v>158</v>
      </c>
      <c r="AU220" s="242" t="s">
        <v>81</v>
      </c>
      <c r="AV220" s="13" t="s">
        <v>81</v>
      </c>
      <c r="AW220" s="13" t="s">
        <v>34</v>
      </c>
      <c r="AX220" s="13" t="s">
        <v>71</v>
      </c>
      <c r="AY220" s="242" t="s">
        <v>144</v>
      </c>
    </row>
    <row r="221" s="13" customFormat="1">
      <c r="A221" s="13"/>
      <c r="B221" s="232"/>
      <c r="C221" s="233"/>
      <c r="D221" s="226" t="s">
        <v>158</v>
      </c>
      <c r="E221" s="234" t="s">
        <v>19</v>
      </c>
      <c r="F221" s="235" t="s">
        <v>1308</v>
      </c>
      <c r="G221" s="233"/>
      <c r="H221" s="236">
        <v>65.727000000000004</v>
      </c>
      <c r="I221" s="237"/>
      <c r="J221" s="233"/>
      <c r="K221" s="233"/>
      <c r="L221" s="238"/>
      <c r="M221" s="239"/>
      <c r="N221" s="240"/>
      <c r="O221" s="240"/>
      <c r="P221" s="240"/>
      <c r="Q221" s="240"/>
      <c r="R221" s="240"/>
      <c r="S221" s="240"/>
      <c r="T221" s="241"/>
      <c r="U221" s="13"/>
      <c r="V221" s="13"/>
      <c r="W221" s="13"/>
      <c r="X221" s="13"/>
      <c r="Y221" s="13"/>
      <c r="Z221" s="13"/>
      <c r="AA221" s="13"/>
      <c r="AB221" s="13"/>
      <c r="AC221" s="13"/>
      <c r="AD221" s="13"/>
      <c r="AE221" s="13"/>
      <c r="AT221" s="242" t="s">
        <v>158</v>
      </c>
      <c r="AU221" s="242" t="s">
        <v>81</v>
      </c>
      <c r="AV221" s="13" t="s">
        <v>81</v>
      </c>
      <c r="AW221" s="13" t="s">
        <v>34</v>
      </c>
      <c r="AX221" s="13" t="s">
        <v>71</v>
      </c>
      <c r="AY221" s="242" t="s">
        <v>144</v>
      </c>
    </row>
    <row r="222" s="2" customFormat="1">
      <c r="A222" s="39"/>
      <c r="B222" s="40"/>
      <c r="C222" s="213" t="s">
        <v>329</v>
      </c>
      <c r="D222" s="213" t="s">
        <v>147</v>
      </c>
      <c r="E222" s="214" t="s">
        <v>1405</v>
      </c>
      <c r="F222" s="215" t="s">
        <v>1406</v>
      </c>
      <c r="G222" s="216" t="s">
        <v>150</v>
      </c>
      <c r="H222" s="217">
        <v>170.64599999999999</v>
      </c>
      <c r="I222" s="218"/>
      <c r="J222" s="219">
        <f>ROUND(I222*H222,2)</f>
        <v>0</v>
      </c>
      <c r="K222" s="215" t="s">
        <v>151</v>
      </c>
      <c r="L222" s="45"/>
      <c r="M222" s="220" t="s">
        <v>19</v>
      </c>
      <c r="N222" s="221" t="s">
        <v>42</v>
      </c>
      <c r="O222" s="85"/>
      <c r="P222" s="222">
        <f>O222*H222</f>
        <v>0</v>
      </c>
      <c r="Q222" s="222">
        <v>0</v>
      </c>
      <c r="R222" s="222">
        <f>Q222*H222</f>
        <v>0</v>
      </c>
      <c r="S222" s="222">
        <v>0</v>
      </c>
      <c r="T222" s="223">
        <f>S222*H222</f>
        <v>0</v>
      </c>
      <c r="U222" s="39"/>
      <c r="V222" s="39"/>
      <c r="W222" s="39"/>
      <c r="X222" s="39"/>
      <c r="Y222" s="39"/>
      <c r="Z222" s="39"/>
      <c r="AA222" s="39"/>
      <c r="AB222" s="39"/>
      <c r="AC222" s="39"/>
      <c r="AD222" s="39"/>
      <c r="AE222" s="39"/>
      <c r="AR222" s="224" t="s">
        <v>256</v>
      </c>
      <c r="AT222" s="224" t="s">
        <v>147</v>
      </c>
      <c r="AU222" s="224" t="s">
        <v>81</v>
      </c>
      <c r="AY222" s="18" t="s">
        <v>144</v>
      </c>
      <c r="BE222" s="225">
        <f>IF(N222="základní",J222,0)</f>
        <v>0</v>
      </c>
      <c r="BF222" s="225">
        <f>IF(N222="snížená",J222,0)</f>
        <v>0</v>
      </c>
      <c r="BG222" s="225">
        <f>IF(N222="zákl. přenesená",J222,0)</f>
        <v>0</v>
      </c>
      <c r="BH222" s="225">
        <f>IF(N222="sníž. přenesená",J222,0)</f>
        <v>0</v>
      </c>
      <c r="BI222" s="225">
        <f>IF(N222="nulová",J222,0)</f>
        <v>0</v>
      </c>
      <c r="BJ222" s="18" t="s">
        <v>79</v>
      </c>
      <c r="BK222" s="225">
        <f>ROUND(I222*H222,2)</f>
        <v>0</v>
      </c>
      <c r="BL222" s="18" t="s">
        <v>256</v>
      </c>
      <c r="BM222" s="224" t="s">
        <v>1407</v>
      </c>
    </row>
    <row r="223" s="2" customFormat="1">
      <c r="A223" s="39"/>
      <c r="B223" s="40"/>
      <c r="C223" s="41"/>
      <c r="D223" s="226" t="s">
        <v>154</v>
      </c>
      <c r="E223" s="41"/>
      <c r="F223" s="227" t="s">
        <v>1406</v>
      </c>
      <c r="G223" s="41"/>
      <c r="H223" s="41"/>
      <c r="I223" s="228"/>
      <c r="J223" s="41"/>
      <c r="K223" s="41"/>
      <c r="L223" s="45"/>
      <c r="M223" s="229"/>
      <c r="N223" s="230"/>
      <c r="O223" s="85"/>
      <c r="P223" s="85"/>
      <c r="Q223" s="85"/>
      <c r="R223" s="85"/>
      <c r="S223" s="85"/>
      <c r="T223" s="86"/>
      <c r="U223" s="39"/>
      <c r="V223" s="39"/>
      <c r="W223" s="39"/>
      <c r="X223" s="39"/>
      <c r="Y223" s="39"/>
      <c r="Z223" s="39"/>
      <c r="AA223" s="39"/>
      <c r="AB223" s="39"/>
      <c r="AC223" s="39"/>
      <c r="AD223" s="39"/>
      <c r="AE223" s="39"/>
      <c r="AT223" s="18" t="s">
        <v>154</v>
      </c>
      <c r="AU223" s="18" t="s">
        <v>81</v>
      </c>
    </row>
    <row r="224" s="13" customFormat="1">
      <c r="A224" s="13"/>
      <c r="B224" s="232"/>
      <c r="C224" s="233"/>
      <c r="D224" s="226" t="s">
        <v>158</v>
      </c>
      <c r="E224" s="234" t="s">
        <v>19</v>
      </c>
      <c r="F224" s="235" t="s">
        <v>1282</v>
      </c>
      <c r="G224" s="233"/>
      <c r="H224" s="236">
        <v>104.919</v>
      </c>
      <c r="I224" s="237"/>
      <c r="J224" s="233"/>
      <c r="K224" s="233"/>
      <c r="L224" s="238"/>
      <c r="M224" s="239"/>
      <c r="N224" s="240"/>
      <c r="O224" s="240"/>
      <c r="P224" s="240"/>
      <c r="Q224" s="240"/>
      <c r="R224" s="240"/>
      <c r="S224" s="240"/>
      <c r="T224" s="241"/>
      <c r="U224" s="13"/>
      <c r="V224" s="13"/>
      <c r="W224" s="13"/>
      <c r="X224" s="13"/>
      <c r="Y224" s="13"/>
      <c r="Z224" s="13"/>
      <c r="AA224" s="13"/>
      <c r="AB224" s="13"/>
      <c r="AC224" s="13"/>
      <c r="AD224" s="13"/>
      <c r="AE224" s="13"/>
      <c r="AT224" s="242" t="s">
        <v>158</v>
      </c>
      <c r="AU224" s="242" t="s">
        <v>81</v>
      </c>
      <c r="AV224" s="13" t="s">
        <v>81</v>
      </c>
      <c r="AW224" s="13" t="s">
        <v>34</v>
      </c>
      <c r="AX224" s="13" t="s">
        <v>71</v>
      </c>
      <c r="AY224" s="242" t="s">
        <v>144</v>
      </c>
    </row>
    <row r="225" s="13" customFormat="1">
      <c r="A225" s="13"/>
      <c r="B225" s="232"/>
      <c r="C225" s="233"/>
      <c r="D225" s="226" t="s">
        <v>158</v>
      </c>
      <c r="E225" s="234" t="s">
        <v>19</v>
      </c>
      <c r="F225" s="235" t="s">
        <v>1308</v>
      </c>
      <c r="G225" s="233"/>
      <c r="H225" s="236">
        <v>65.727000000000004</v>
      </c>
      <c r="I225" s="237"/>
      <c r="J225" s="233"/>
      <c r="K225" s="233"/>
      <c r="L225" s="238"/>
      <c r="M225" s="239"/>
      <c r="N225" s="240"/>
      <c r="O225" s="240"/>
      <c r="P225" s="240"/>
      <c r="Q225" s="240"/>
      <c r="R225" s="240"/>
      <c r="S225" s="240"/>
      <c r="T225" s="241"/>
      <c r="U225" s="13"/>
      <c r="V225" s="13"/>
      <c r="W225" s="13"/>
      <c r="X225" s="13"/>
      <c r="Y225" s="13"/>
      <c r="Z225" s="13"/>
      <c r="AA225" s="13"/>
      <c r="AB225" s="13"/>
      <c r="AC225" s="13"/>
      <c r="AD225" s="13"/>
      <c r="AE225" s="13"/>
      <c r="AT225" s="242" t="s">
        <v>158</v>
      </c>
      <c r="AU225" s="242" t="s">
        <v>81</v>
      </c>
      <c r="AV225" s="13" t="s">
        <v>81</v>
      </c>
      <c r="AW225" s="13" t="s">
        <v>34</v>
      </c>
      <c r="AX225" s="13" t="s">
        <v>71</v>
      </c>
      <c r="AY225" s="242" t="s">
        <v>144</v>
      </c>
    </row>
    <row r="226" s="2" customFormat="1">
      <c r="A226" s="39"/>
      <c r="B226" s="40"/>
      <c r="C226" s="213" t="s">
        <v>335</v>
      </c>
      <c r="D226" s="213" t="s">
        <v>147</v>
      </c>
      <c r="E226" s="214" t="s">
        <v>1408</v>
      </c>
      <c r="F226" s="215" t="s">
        <v>1409</v>
      </c>
      <c r="G226" s="216" t="s">
        <v>150</v>
      </c>
      <c r="H226" s="217">
        <v>285.72000000000003</v>
      </c>
      <c r="I226" s="218"/>
      <c r="J226" s="219">
        <f>ROUND(I226*H226,2)</f>
        <v>0</v>
      </c>
      <c r="K226" s="215" t="s">
        <v>151</v>
      </c>
      <c r="L226" s="45"/>
      <c r="M226" s="220" t="s">
        <v>19</v>
      </c>
      <c r="N226" s="221" t="s">
        <v>42</v>
      </c>
      <c r="O226" s="85"/>
      <c r="P226" s="222">
        <f>O226*H226</f>
        <v>0</v>
      </c>
      <c r="Q226" s="222">
        <v>0.00021000000000000001</v>
      </c>
      <c r="R226" s="222">
        <f>Q226*H226</f>
        <v>0.060001200000000011</v>
      </c>
      <c r="S226" s="222">
        <v>0</v>
      </c>
      <c r="T226" s="223">
        <f>S226*H226</f>
        <v>0</v>
      </c>
      <c r="U226" s="39"/>
      <c r="V226" s="39"/>
      <c r="W226" s="39"/>
      <c r="X226" s="39"/>
      <c r="Y226" s="39"/>
      <c r="Z226" s="39"/>
      <c r="AA226" s="39"/>
      <c r="AB226" s="39"/>
      <c r="AC226" s="39"/>
      <c r="AD226" s="39"/>
      <c r="AE226" s="39"/>
      <c r="AR226" s="224" t="s">
        <v>256</v>
      </c>
      <c r="AT226" s="224" t="s">
        <v>147</v>
      </c>
      <c r="AU226" s="224" t="s">
        <v>81</v>
      </c>
      <c r="AY226" s="18" t="s">
        <v>144</v>
      </c>
      <c r="BE226" s="225">
        <f>IF(N226="základní",J226,0)</f>
        <v>0</v>
      </c>
      <c r="BF226" s="225">
        <f>IF(N226="snížená",J226,0)</f>
        <v>0</v>
      </c>
      <c r="BG226" s="225">
        <f>IF(N226="zákl. přenesená",J226,0)</f>
        <v>0</v>
      </c>
      <c r="BH226" s="225">
        <f>IF(N226="sníž. přenesená",J226,0)</f>
        <v>0</v>
      </c>
      <c r="BI226" s="225">
        <f>IF(N226="nulová",J226,0)</f>
        <v>0</v>
      </c>
      <c r="BJ226" s="18" t="s">
        <v>79</v>
      </c>
      <c r="BK226" s="225">
        <f>ROUND(I226*H226,2)</f>
        <v>0</v>
      </c>
      <c r="BL226" s="18" t="s">
        <v>256</v>
      </c>
      <c r="BM226" s="224" t="s">
        <v>1410</v>
      </c>
    </row>
    <row r="227" s="2" customFormat="1">
      <c r="A227" s="39"/>
      <c r="B227" s="40"/>
      <c r="C227" s="41"/>
      <c r="D227" s="226" t="s">
        <v>154</v>
      </c>
      <c r="E227" s="41"/>
      <c r="F227" s="227" t="s">
        <v>1411</v>
      </c>
      <c r="G227" s="41"/>
      <c r="H227" s="41"/>
      <c r="I227" s="228"/>
      <c r="J227" s="41"/>
      <c r="K227" s="41"/>
      <c r="L227" s="45"/>
      <c r="M227" s="229"/>
      <c r="N227" s="230"/>
      <c r="O227" s="85"/>
      <c r="P227" s="85"/>
      <c r="Q227" s="85"/>
      <c r="R227" s="85"/>
      <c r="S227" s="85"/>
      <c r="T227" s="86"/>
      <c r="U227" s="39"/>
      <c r="V227" s="39"/>
      <c r="W227" s="39"/>
      <c r="X227" s="39"/>
      <c r="Y227" s="39"/>
      <c r="Z227" s="39"/>
      <c r="AA227" s="39"/>
      <c r="AB227" s="39"/>
      <c r="AC227" s="39"/>
      <c r="AD227" s="39"/>
      <c r="AE227" s="39"/>
      <c r="AT227" s="18" t="s">
        <v>154</v>
      </c>
      <c r="AU227" s="18" t="s">
        <v>81</v>
      </c>
    </row>
    <row r="228" s="13" customFormat="1">
      <c r="A228" s="13"/>
      <c r="B228" s="232"/>
      <c r="C228" s="233"/>
      <c r="D228" s="226" t="s">
        <v>158</v>
      </c>
      <c r="E228" s="234" t="s">
        <v>19</v>
      </c>
      <c r="F228" s="235" t="s">
        <v>1282</v>
      </c>
      <c r="G228" s="233"/>
      <c r="H228" s="236">
        <v>104.919</v>
      </c>
      <c r="I228" s="237"/>
      <c r="J228" s="233"/>
      <c r="K228" s="233"/>
      <c r="L228" s="238"/>
      <c r="M228" s="239"/>
      <c r="N228" s="240"/>
      <c r="O228" s="240"/>
      <c r="P228" s="240"/>
      <c r="Q228" s="240"/>
      <c r="R228" s="240"/>
      <c r="S228" s="240"/>
      <c r="T228" s="241"/>
      <c r="U228" s="13"/>
      <c r="V228" s="13"/>
      <c r="W228" s="13"/>
      <c r="X228" s="13"/>
      <c r="Y228" s="13"/>
      <c r="Z228" s="13"/>
      <c r="AA228" s="13"/>
      <c r="AB228" s="13"/>
      <c r="AC228" s="13"/>
      <c r="AD228" s="13"/>
      <c r="AE228" s="13"/>
      <c r="AT228" s="242" t="s">
        <v>158</v>
      </c>
      <c r="AU228" s="242" t="s">
        <v>81</v>
      </c>
      <c r="AV228" s="13" t="s">
        <v>81</v>
      </c>
      <c r="AW228" s="13" t="s">
        <v>34</v>
      </c>
      <c r="AX228" s="13" t="s">
        <v>71</v>
      </c>
      <c r="AY228" s="242" t="s">
        <v>144</v>
      </c>
    </row>
    <row r="229" s="13" customFormat="1">
      <c r="A229" s="13"/>
      <c r="B229" s="232"/>
      <c r="C229" s="233"/>
      <c r="D229" s="226" t="s">
        <v>158</v>
      </c>
      <c r="E229" s="234" t="s">
        <v>19</v>
      </c>
      <c r="F229" s="235" t="s">
        <v>1308</v>
      </c>
      <c r="G229" s="233"/>
      <c r="H229" s="236">
        <v>65.727000000000004</v>
      </c>
      <c r="I229" s="237"/>
      <c r="J229" s="233"/>
      <c r="K229" s="233"/>
      <c r="L229" s="238"/>
      <c r="M229" s="239"/>
      <c r="N229" s="240"/>
      <c r="O229" s="240"/>
      <c r="P229" s="240"/>
      <c r="Q229" s="240"/>
      <c r="R229" s="240"/>
      <c r="S229" s="240"/>
      <c r="T229" s="241"/>
      <c r="U229" s="13"/>
      <c r="V229" s="13"/>
      <c r="W229" s="13"/>
      <c r="X229" s="13"/>
      <c r="Y229" s="13"/>
      <c r="Z229" s="13"/>
      <c r="AA229" s="13"/>
      <c r="AB229" s="13"/>
      <c r="AC229" s="13"/>
      <c r="AD229" s="13"/>
      <c r="AE229" s="13"/>
      <c r="AT229" s="242" t="s">
        <v>158</v>
      </c>
      <c r="AU229" s="242" t="s">
        <v>81</v>
      </c>
      <c r="AV229" s="13" t="s">
        <v>81</v>
      </c>
      <c r="AW229" s="13" t="s">
        <v>34</v>
      </c>
      <c r="AX229" s="13" t="s">
        <v>71</v>
      </c>
      <c r="AY229" s="242" t="s">
        <v>144</v>
      </c>
    </row>
    <row r="230" s="13" customFormat="1">
      <c r="A230" s="13"/>
      <c r="B230" s="232"/>
      <c r="C230" s="233"/>
      <c r="D230" s="226" t="s">
        <v>158</v>
      </c>
      <c r="E230" s="234" t="s">
        <v>19</v>
      </c>
      <c r="F230" s="235" t="s">
        <v>1412</v>
      </c>
      <c r="G230" s="233"/>
      <c r="H230" s="236">
        <v>31.635999999999999</v>
      </c>
      <c r="I230" s="237"/>
      <c r="J230" s="233"/>
      <c r="K230" s="233"/>
      <c r="L230" s="238"/>
      <c r="M230" s="239"/>
      <c r="N230" s="240"/>
      <c r="O230" s="240"/>
      <c r="P230" s="240"/>
      <c r="Q230" s="240"/>
      <c r="R230" s="240"/>
      <c r="S230" s="240"/>
      <c r="T230" s="241"/>
      <c r="U230" s="13"/>
      <c r="V230" s="13"/>
      <c r="W230" s="13"/>
      <c r="X230" s="13"/>
      <c r="Y230" s="13"/>
      <c r="Z230" s="13"/>
      <c r="AA230" s="13"/>
      <c r="AB230" s="13"/>
      <c r="AC230" s="13"/>
      <c r="AD230" s="13"/>
      <c r="AE230" s="13"/>
      <c r="AT230" s="242" t="s">
        <v>158</v>
      </c>
      <c r="AU230" s="242" t="s">
        <v>81</v>
      </c>
      <c r="AV230" s="13" t="s">
        <v>81</v>
      </c>
      <c r="AW230" s="13" t="s">
        <v>34</v>
      </c>
      <c r="AX230" s="13" t="s">
        <v>71</v>
      </c>
      <c r="AY230" s="242" t="s">
        <v>144</v>
      </c>
    </row>
    <row r="231" s="13" customFormat="1">
      <c r="A231" s="13"/>
      <c r="B231" s="232"/>
      <c r="C231" s="233"/>
      <c r="D231" s="226" t="s">
        <v>158</v>
      </c>
      <c r="E231" s="234" t="s">
        <v>19</v>
      </c>
      <c r="F231" s="235" t="s">
        <v>1413</v>
      </c>
      <c r="G231" s="233"/>
      <c r="H231" s="236">
        <v>83.438000000000002</v>
      </c>
      <c r="I231" s="237"/>
      <c r="J231" s="233"/>
      <c r="K231" s="233"/>
      <c r="L231" s="238"/>
      <c r="M231" s="239"/>
      <c r="N231" s="240"/>
      <c r="O231" s="240"/>
      <c r="P231" s="240"/>
      <c r="Q231" s="240"/>
      <c r="R231" s="240"/>
      <c r="S231" s="240"/>
      <c r="T231" s="241"/>
      <c r="U231" s="13"/>
      <c r="V231" s="13"/>
      <c r="W231" s="13"/>
      <c r="X231" s="13"/>
      <c r="Y231" s="13"/>
      <c r="Z231" s="13"/>
      <c r="AA231" s="13"/>
      <c r="AB231" s="13"/>
      <c r="AC231" s="13"/>
      <c r="AD231" s="13"/>
      <c r="AE231" s="13"/>
      <c r="AT231" s="242" t="s">
        <v>158</v>
      </c>
      <c r="AU231" s="242" t="s">
        <v>81</v>
      </c>
      <c r="AV231" s="13" t="s">
        <v>81</v>
      </c>
      <c r="AW231" s="13" t="s">
        <v>34</v>
      </c>
      <c r="AX231" s="13" t="s">
        <v>71</v>
      </c>
      <c r="AY231" s="242" t="s">
        <v>144</v>
      </c>
    </row>
    <row r="232" s="2" customFormat="1">
      <c r="A232" s="39"/>
      <c r="B232" s="40"/>
      <c r="C232" s="213" t="s">
        <v>343</v>
      </c>
      <c r="D232" s="213" t="s">
        <v>147</v>
      </c>
      <c r="E232" s="214" t="s">
        <v>1414</v>
      </c>
      <c r="F232" s="215" t="s">
        <v>1415</v>
      </c>
      <c r="G232" s="216" t="s">
        <v>150</v>
      </c>
      <c r="H232" s="217">
        <v>285.72000000000003</v>
      </c>
      <c r="I232" s="218"/>
      <c r="J232" s="219">
        <f>ROUND(I232*H232,2)</f>
        <v>0</v>
      </c>
      <c r="K232" s="215" t="s">
        <v>151</v>
      </c>
      <c r="L232" s="45"/>
      <c r="M232" s="220" t="s">
        <v>19</v>
      </c>
      <c r="N232" s="221" t="s">
        <v>42</v>
      </c>
      <c r="O232" s="85"/>
      <c r="P232" s="222">
        <f>O232*H232</f>
        <v>0</v>
      </c>
      <c r="Q232" s="222">
        <v>0.00040000000000000002</v>
      </c>
      <c r="R232" s="222">
        <f>Q232*H232</f>
        <v>0.11428800000000002</v>
      </c>
      <c r="S232" s="222">
        <v>0</v>
      </c>
      <c r="T232" s="223">
        <f>S232*H232</f>
        <v>0</v>
      </c>
      <c r="U232" s="39"/>
      <c r="V232" s="39"/>
      <c r="W232" s="39"/>
      <c r="X232" s="39"/>
      <c r="Y232" s="39"/>
      <c r="Z232" s="39"/>
      <c r="AA232" s="39"/>
      <c r="AB232" s="39"/>
      <c r="AC232" s="39"/>
      <c r="AD232" s="39"/>
      <c r="AE232" s="39"/>
      <c r="AR232" s="224" t="s">
        <v>256</v>
      </c>
      <c r="AT232" s="224" t="s">
        <v>147</v>
      </c>
      <c r="AU232" s="224" t="s">
        <v>81</v>
      </c>
      <c r="AY232" s="18" t="s">
        <v>144</v>
      </c>
      <c r="BE232" s="225">
        <f>IF(N232="základní",J232,0)</f>
        <v>0</v>
      </c>
      <c r="BF232" s="225">
        <f>IF(N232="snížená",J232,0)</f>
        <v>0</v>
      </c>
      <c r="BG232" s="225">
        <f>IF(N232="zákl. přenesená",J232,0)</f>
        <v>0</v>
      </c>
      <c r="BH232" s="225">
        <f>IF(N232="sníž. přenesená",J232,0)</f>
        <v>0</v>
      </c>
      <c r="BI232" s="225">
        <f>IF(N232="nulová",J232,0)</f>
        <v>0</v>
      </c>
      <c r="BJ232" s="18" t="s">
        <v>79</v>
      </c>
      <c r="BK232" s="225">
        <f>ROUND(I232*H232,2)</f>
        <v>0</v>
      </c>
      <c r="BL232" s="18" t="s">
        <v>256</v>
      </c>
      <c r="BM232" s="224" t="s">
        <v>1416</v>
      </c>
    </row>
    <row r="233" s="2" customFormat="1">
      <c r="A233" s="39"/>
      <c r="B233" s="40"/>
      <c r="C233" s="41"/>
      <c r="D233" s="226" t="s">
        <v>154</v>
      </c>
      <c r="E233" s="41"/>
      <c r="F233" s="227" t="s">
        <v>1417</v>
      </c>
      <c r="G233" s="41"/>
      <c r="H233" s="41"/>
      <c r="I233" s="228"/>
      <c r="J233" s="41"/>
      <c r="K233" s="41"/>
      <c r="L233" s="45"/>
      <c r="M233" s="229"/>
      <c r="N233" s="230"/>
      <c r="O233" s="85"/>
      <c r="P233" s="85"/>
      <c r="Q233" s="85"/>
      <c r="R233" s="85"/>
      <c r="S233" s="85"/>
      <c r="T233" s="86"/>
      <c r="U233" s="39"/>
      <c r="V233" s="39"/>
      <c r="W233" s="39"/>
      <c r="X233" s="39"/>
      <c r="Y233" s="39"/>
      <c r="Z233" s="39"/>
      <c r="AA233" s="39"/>
      <c r="AB233" s="39"/>
      <c r="AC233" s="39"/>
      <c r="AD233" s="39"/>
      <c r="AE233" s="39"/>
      <c r="AT233" s="18" t="s">
        <v>154</v>
      </c>
      <c r="AU233" s="18" t="s">
        <v>81</v>
      </c>
    </row>
    <row r="234" s="13" customFormat="1">
      <c r="A234" s="13"/>
      <c r="B234" s="232"/>
      <c r="C234" s="233"/>
      <c r="D234" s="226" t="s">
        <v>158</v>
      </c>
      <c r="E234" s="234" t="s">
        <v>19</v>
      </c>
      <c r="F234" s="235" t="s">
        <v>1282</v>
      </c>
      <c r="G234" s="233"/>
      <c r="H234" s="236">
        <v>104.919</v>
      </c>
      <c r="I234" s="237"/>
      <c r="J234" s="233"/>
      <c r="K234" s="233"/>
      <c r="L234" s="238"/>
      <c r="M234" s="239"/>
      <c r="N234" s="240"/>
      <c r="O234" s="240"/>
      <c r="P234" s="240"/>
      <c r="Q234" s="240"/>
      <c r="R234" s="240"/>
      <c r="S234" s="240"/>
      <c r="T234" s="241"/>
      <c r="U234" s="13"/>
      <c r="V234" s="13"/>
      <c r="W234" s="13"/>
      <c r="X234" s="13"/>
      <c r="Y234" s="13"/>
      <c r="Z234" s="13"/>
      <c r="AA234" s="13"/>
      <c r="AB234" s="13"/>
      <c r="AC234" s="13"/>
      <c r="AD234" s="13"/>
      <c r="AE234" s="13"/>
      <c r="AT234" s="242" t="s">
        <v>158</v>
      </c>
      <c r="AU234" s="242" t="s">
        <v>81</v>
      </c>
      <c r="AV234" s="13" t="s">
        <v>81</v>
      </c>
      <c r="AW234" s="13" t="s">
        <v>34</v>
      </c>
      <c r="AX234" s="13" t="s">
        <v>71</v>
      </c>
      <c r="AY234" s="242" t="s">
        <v>144</v>
      </c>
    </row>
    <row r="235" s="13" customFormat="1">
      <c r="A235" s="13"/>
      <c r="B235" s="232"/>
      <c r="C235" s="233"/>
      <c r="D235" s="226" t="s">
        <v>158</v>
      </c>
      <c r="E235" s="234" t="s">
        <v>19</v>
      </c>
      <c r="F235" s="235" t="s">
        <v>1308</v>
      </c>
      <c r="G235" s="233"/>
      <c r="H235" s="236">
        <v>65.727000000000004</v>
      </c>
      <c r="I235" s="237"/>
      <c r="J235" s="233"/>
      <c r="K235" s="233"/>
      <c r="L235" s="238"/>
      <c r="M235" s="239"/>
      <c r="N235" s="240"/>
      <c r="O235" s="240"/>
      <c r="P235" s="240"/>
      <c r="Q235" s="240"/>
      <c r="R235" s="240"/>
      <c r="S235" s="240"/>
      <c r="T235" s="241"/>
      <c r="U235" s="13"/>
      <c r="V235" s="13"/>
      <c r="W235" s="13"/>
      <c r="X235" s="13"/>
      <c r="Y235" s="13"/>
      <c r="Z235" s="13"/>
      <c r="AA235" s="13"/>
      <c r="AB235" s="13"/>
      <c r="AC235" s="13"/>
      <c r="AD235" s="13"/>
      <c r="AE235" s="13"/>
      <c r="AT235" s="242" t="s">
        <v>158</v>
      </c>
      <c r="AU235" s="242" t="s">
        <v>81</v>
      </c>
      <c r="AV235" s="13" t="s">
        <v>81</v>
      </c>
      <c r="AW235" s="13" t="s">
        <v>34</v>
      </c>
      <c r="AX235" s="13" t="s">
        <v>71</v>
      </c>
      <c r="AY235" s="242" t="s">
        <v>144</v>
      </c>
    </row>
    <row r="236" s="13" customFormat="1">
      <c r="A236" s="13"/>
      <c r="B236" s="232"/>
      <c r="C236" s="233"/>
      <c r="D236" s="226" t="s">
        <v>158</v>
      </c>
      <c r="E236" s="234" t="s">
        <v>19</v>
      </c>
      <c r="F236" s="235" t="s">
        <v>1412</v>
      </c>
      <c r="G236" s="233"/>
      <c r="H236" s="236">
        <v>31.635999999999999</v>
      </c>
      <c r="I236" s="237"/>
      <c r="J236" s="233"/>
      <c r="K236" s="233"/>
      <c r="L236" s="238"/>
      <c r="M236" s="239"/>
      <c r="N236" s="240"/>
      <c r="O236" s="240"/>
      <c r="P236" s="240"/>
      <c r="Q236" s="240"/>
      <c r="R236" s="240"/>
      <c r="S236" s="240"/>
      <c r="T236" s="241"/>
      <c r="U236" s="13"/>
      <c r="V236" s="13"/>
      <c r="W236" s="13"/>
      <c r="X236" s="13"/>
      <c r="Y236" s="13"/>
      <c r="Z236" s="13"/>
      <c r="AA236" s="13"/>
      <c r="AB236" s="13"/>
      <c r="AC236" s="13"/>
      <c r="AD236" s="13"/>
      <c r="AE236" s="13"/>
      <c r="AT236" s="242" t="s">
        <v>158</v>
      </c>
      <c r="AU236" s="242" t="s">
        <v>81</v>
      </c>
      <c r="AV236" s="13" t="s">
        <v>81</v>
      </c>
      <c r="AW236" s="13" t="s">
        <v>34</v>
      </c>
      <c r="AX236" s="13" t="s">
        <v>71</v>
      </c>
      <c r="AY236" s="242" t="s">
        <v>144</v>
      </c>
    </row>
    <row r="237" s="13" customFormat="1">
      <c r="A237" s="13"/>
      <c r="B237" s="232"/>
      <c r="C237" s="233"/>
      <c r="D237" s="226" t="s">
        <v>158</v>
      </c>
      <c r="E237" s="234" t="s">
        <v>19</v>
      </c>
      <c r="F237" s="235" t="s">
        <v>1413</v>
      </c>
      <c r="G237" s="233"/>
      <c r="H237" s="236">
        <v>83.438000000000002</v>
      </c>
      <c r="I237" s="237"/>
      <c r="J237" s="233"/>
      <c r="K237" s="233"/>
      <c r="L237" s="238"/>
      <c r="M237" s="239"/>
      <c r="N237" s="240"/>
      <c r="O237" s="240"/>
      <c r="P237" s="240"/>
      <c r="Q237" s="240"/>
      <c r="R237" s="240"/>
      <c r="S237" s="240"/>
      <c r="T237" s="241"/>
      <c r="U237" s="13"/>
      <c r="V237" s="13"/>
      <c r="W237" s="13"/>
      <c r="X237" s="13"/>
      <c r="Y237" s="13"/>
      <c r="Z237" s="13"/>
      <c r="AA237" s="13"/>
      <c r="AB237" s="13"/>
      <c r="AC237" s="13"/>
      <c r="AD237" s="13"/>
      <c r="AE237" s="13"/>
      <c r="AT237" s="242" t="s">
        <v>158</v>
      </c>
      <c r="AU237" s="242" t="s">
        <v>81</v>
      </c>
      <c r="AV237" s="13" t="s">
        <v>81</v>
      </c>
      <c r="AW237" s="13" t="s">
        <v>34</v>
      </c>
      <c r="AX237" s="13" t="s">
        <v>71</v>
      </c>
      <c r="AY237" s="242" t="s">
        <v>144</v>
      </c>
    </row>
    <row r="238" s="12" customFormat="1" ht="22.8" customHeight="1">
      <c r="A238" s="12"/>
      <c r="B238" s="197"/>
      <c r="C238" s="198"/>
      <c r="D238" s="199" t="s">
        <v>70</v>
      </c>
      <c r="E238" s="211" t="s">
        <v>1418</v>
      </c>
      <c r="F238" s="211" t="s">
        <v>1419</v>
      </c>
      <c r="G238" s="198"/>
      <c r="H238" s="198"/>
      <c r="I238" s="201"/>
      <c r="J238" s="212">
        <f>BK238</f>
        <v>0</v>
      </c>
      <c r="K238" s="198"/>
      <c r="L238" s="203"/>
      <c r="M238" s="204"/>
      <c r="N238" s="205"/>
      <c r="O238" s="205"/>
      <c r="P238" s="206">
        <f>SUM(P239:P242)</f>
        <v>0</v>
      </c>
      <c r="Q238" s="205"/>
      <c r="R238" s="206">
        <f>SUM(R239:R242)</f>
        <v>0</v>
      </c>
      <c r="S238" s="205"/>
      <c r="T238" s="207">
        <f>SUM(T239:T242)</f>
        <v>0</v>
      </c>
      <c r="U238" s="12"/>
      <c r="V238" s="12"/>
      <c r="W238" s="12"/>
      <c r="X238" s="12"/>
      <c r="Y238" s="12"/>
      <c r="Z238" s="12"/>
      <c r="AA238" s="12"/>
      <c r="AB238" s="12"/>
      <c r="AC238" s="12"/>
      <c r="AD238" s="12"/>
      <c r="AE238" s="12"/>
      <c r="AR238" s="208" t="s">
        <v>81</v>
      </c>
      <c r="AT238" s="209" t="s">
        <v>70</v>
      </c>
      <c r="AU238" s="209" t="s">
        <v>79</v>
      </c>
      <c r="AY238" s="208" t="s">
        <v>144</v>
      </c>
      <c r="BK238" s="210">
        <f>SUM(BK239:BK242)</f>
        <v>0</v>
      </c>
    </row>
    <row r="239" s="2" customFormat="1">
      <c r="A239" s="39"/>
      <c r="B239" s="40"/>
      <c r="C239" s="213" t="s">
        <v>351</v>
      </c>
      <c r="D239" s="213" t="s">
        <v>147</v>
      </c>
      <c r="E239" s="214" t="s">
        <v>1420</v>
      </c>
      <c r="F239" s="215" t="s">
        <v>1421</v>
      </c>
      <c r="G239" s="216" t="s">
        <v>193</v>
      </c>
      <c r="H239" s="217">
        <v>1</v>
      </c>
      <c r="I239" s="218"/>
      <c r="J239" s="219">
        <f>ROUND(I239*H239,2)</f>
        <v>0</v>
      </c>
      <c r="K239" s="215" t="s">
        <v>19</v>
      </c>
      <c r="L239" s="45"/>
      <c r="M239" s="220" t="s">
        <v>19</v>
      </c>
      <c r="N239" s="221" t="s">
        <v>42</v>
      </c>
      <c r="O239" s="85"/>
      <c r="P239" s="222">
        <f>O239*H239</f>
        <v>0</v>
      </c>
      <c r="Q239" s="222">
        <v>0</v>
      </c>
      <c r="R239" s="222">
        <f>Q239*H239</f>
        <v>0</v>
      </c>
      <c r="S239" s="222">
        <v>0</v>
      </c>
      <c r="T239" s="223">
        <f>S239*H239</f>
        <v>0</v>
      </c>
      <c r="U239" s="39"/>
      <c r="V239" s="39"/>
      <c r="W239" s="39"/>
      <c r="X239" s="39"/>
      <c r="Y239" s="39"/>
      <c r="Z239" s="39"/>
      <c r="AA239" s="39"/>
      <c r="AB239" s="39"/>
      <c r="AC239" s="39"/>
      <c r="AD239" s="39"/>
      <c r="AE239" s="39"/>
      <c r="AR239" s="224" t="s">
        <v>256</v>
      </c>
      <c r="AT239" s="224" t="s">
        <v>147</v>
      </c>
      <c r="AU239" s="224" t="s">
        <v>81</v>
      </c>
      <c r="AY239" s="18" t="s">
        <v>144</v>
      </c>
      <c r="BE239" s="225">
        <f>IF(N239="základní",J239,0)</f>
        <v>0</v>
      </c>
      <c r="BF239" s="225">
        <f>IF(N239="snížená",J239,0)</f>
        <v>0</v>
      </c>
      <c r="BG239" s="225">
        <f>IF(N239="zákl. přenesená",J239,0)</f>
        <v>0</v>
      </c>
      <c r="BH239" s="225">
        <f>IF(N239="sníž. přenesená",J239,0)</f>
        <v>0</v>
      </c>
      <c r="BI239" s="225">
        <f>IF(N239="nulová",J239,0)</f>
        <v>0</v>
      </c>
      <c r="BJ239" s="18" t="s">
        <v>79</v>
      </c>
      <c r="BK239" s="225">
        <f>ROUND(I239*H239,2)</f>
        <v>0</v>
      </c>
      <c r="BL239" s="18" t="s">
        <v>256</v>
      </c>
      <c r="BM239" s="224" t="s">
        <v>1422</v>
      </c>
    </row>
    <row r="240" s="2" customFormat="1">
      <c r="A240" s="39"/>
      <c r="B240" s="40"/>
      <c r="C240" s="41"/>
      <c r="D240" s="226" t="s">
        <v>154</v>
      </c>
      <c r="E240" s="41"/>
      <c r="F240" s="227" t="s">
        <v>1421</v>
      </c>
      <c r="G240" s="41"/>
      <c r="H240" s="41"/>
      <c r="I240" s="228"/>
      <c r="J240" s="41"/>
      <c r="K240" s="41"/>
      <c r="L240" s="45"/>
      <c r="M240" s="229"/>
      <c r="N240" s="230"/>
      <c r="O240" s="85"/>
      <c r="P240" s="85"/>
      <c r="Q240" s="85"/>
      <c r="R240" s="85"/>
      <c r="S240" s="85"/>
      <c r="T240" s="86"/>
      <c r="U240" s="39"/>
      <c r="V240" s="39"/>
      <c r="W240" s="39"/>
      <c r="X240" s="39"/>
      <c r="Y240" s="39"/>
      <c r="Z240" s="39"/>
      <c r="AA240" s="39"/>
      <c r="AB240" s="39"/>
      <c r="AC240" s="39"/>
      <c r="AD240" s="39"/>
      <c r="AE240" s="39"/>
      <c r="AT240" s="18" t="s">
        <v>154</v>
      </c>
      <c r="AU240" s="18" t="s">
        <v>81</v>
      </c>
    </row>
    <row r="241" s="13" customFormat="1">
      <c r="A241" s="13"/>
      <c r="B241" s="232"/>
      <c r="C241" s="233"/>
      <c r="D241" s="226" t="s">
        <v>158</v>
      </c>
      <c r="E241" s="234" t="s">
        <v>19</v>
      </c>
      <c r="F241" s="235" t="s">
        <v>79</v>
      </c>
      <c r="G241" s="233"/>
      <c r="H241" s="236">
        <v>1</v>
      </c>
      <c r="I241" s="237"/>
      <c r="J241" s="233"/>
      <c r="K241" s="233"/>
      <c r="L241" s="238"/>
      <c r="M241" s="239"/>
      <c r="N241" s="240"/>
      <c r="O241" s="240"/>
      <c r="P241" s="240"/>
      <c r="Q241" s="240"/>
      <c r="R241" s="240"/>
      <c r="S241" s="240"/>
      <c r="T241" s="241"/>
      <c r="U241" s="13"/>
      <c r="V241" s="13"/>
      <c r="W241" s="13"/>
      <c r="X241" s="13"/>
      <c r="Y241" s="13"/>
      <c r="Z241" s="13"/>
      <c r="AA241" s="13"/>
      <c r="AB241" s="13"/>
      <c r="AC241" s="13"/>
      <c r="AD241" s="13"/>
      <c r="AE241" s="13"/>
      <c r="AT241" s="242" t="s">
        <v>158</v>
      </c>
      <c r="AU241" s="242" t="s">
        <v>81</v>
      </c>
      <c r="AV241" s="13" t="s">
        <v>81</v>
      </c>
      <c r="AW241" s="13" t="s">
        <v>34</v>
      </c>
      <c r="AX241" s="13" t="s">
        <v>71</v>
      </c>
      <c r="AY241" s="242" t="s">
        <v>144</v>
      </c>
    </row>
    <row r="242" s="15" customFormat="1">
      <c r="A242" s="15"/>
      <c r="B242" s="263"/>
      <c r="C242" s="264"/>
      <c r="D242" s="226" t="s">
        <v>158</v>
      </c>
      <c r="E242" s="265" t="s">
        <v>19</v>
      </c>
      <c r="F242" s="266" t="s">
        <v>774</v>
      </c>
      <c r="G242" s="264"/>
      <c r="H242" s="267">
        <v>1</v>
      </c>
      <c r="I242" s="268"/>
      <c r="J242" s="264"/>
      <c r="K242" s="264"/>
      <c r="L242" s="269"/>
      <c r="M242" s="277"/>
      <c r="N242" s="278"/>
      <c r="O242" s="278"/>
      <c r="P242" s="278"/>
      <c r="Q242" s="278"/>
      <c r="R242" s="278"/>
      <c r="S242" s="278"/>
      <c r="T242" s="279"/>
      <c r="U242" s="15"/>
      <c r="V242" s="15"/>
      <c r="W242" s="15"/>
      <c r="X242" s="15"/>
      <c r="Y242" s="15"/>
      <c r="Z242" s="15"/>
      <c r="AA242" s="15"/>
      <c r="AB242" s="15"/>
      <c r="AC242" s="15"/>
      <c r="AD242" s="15"/>
      <c r="AE242" s="15"/>
      <c r="AT242" s="273" t="s">
        <v>158</v>
      </c>
      <c r="AU242" s="273" t="s">
        <v>81</v>
      </c>
      <c r="AV242" s="15" t="s">
        <v>152</v>
      </c>
      <c r="AW242" s="15" t="s">
        <v>34</v>
      </c>
      <c r="AX242" s="15" t="s">
        <v>79</v>
      </c>
      <c r="AY242" s="273" t="s">
        <v>144</v>
      </c>
    </row>
    <row r="243" s="2" customFormat="1" ht="6.96" customHeight="1">
      <c r="A243" s="39"/>
      <c r="B243" s="60"/>
      <c r="C243" s="61"/>
      <c r="D243" s="61"/>
      <c r="E243" s="61"/>
      <c r="F243" s="61"/>
      <c r="G243" s="61"/>
      <c r="H243" s="61"/>
      <c r="I243" s="61"/>
      <c r="J243" s="61"/>
      <c r="K243" s="61"/>
      <c r="L243" s="45"/>
      <c r="M243" s="39"/>
      <c r="O243" s="39"/>
      <c r="P243" s="39"/>
      <c r="Q243" s="39"/>
      <c r="R243" s="39"/>
      <c r="S243" s="39"/>
      <c r="T243" s="39"/>
      <c r="U243" s="39"/>
      <c r="V243" s="39"/>
      <c r="W243" s="39"/>
      <c r="X243" s="39"/>
      <c r="Y243" s="39"/>
      <c r="Z243" s="39"/>
      <c r="AA243" s="39"/>
      <c r="AB243" s="39"/>
      <c r="AC243" s="39"/>
      <c r="AD243" s="39"/>
      <c r="AE243" s="39"/>
    </row>
  </sheetData>
  <sheetProtection sheet="1" autoFilter="0" formatColumns="0" formatRows="0" objects="1" scenarios="1" spinCount="100000" saltValue="j05fOuylIuhoeN9lJmLo1ngOwmyX/br+7eRUzlRiJCvta/tYgeNY8yaUAfKPz7O0kuTFVi4etk1CNwlKVQGTgA==" hashValue="+byErfhdH0jf7uD9xlNXHTTjG4+grm6T7xqT49PX0UKQiQ5vT1Q28J3cD7JVgMNRpSpaqEDn+6Pty2ue7HcRzQ==" algorithmName="SHA-512" password="CC35"/>
  <autoFilter ref="C95:K242"/>
  <mergeCells count="12">
    <mergeCell ref="E7:H7"/>
    <mergeCell ref="E9:H9"/>
    <mergeCell ref="E11:H11"/>
    <mergeCell ref="E20:H20"/>
    <mergeCell ref="E29:H29"/>
    <mergeCell ref="E50:H50"/>
    <mergeCell ref="E52:H52"/>
    <mergeCell ref="E54:H54"/>
    <mergeCell ref="E84:H84"/>
    <mergeCell ref="E86:H86"/>
    <mergeCell ref="E88:H8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94</v>
      </c>
    </row>
    <row r="3" s="1" customFormat="1" ht="6.96" customHeight="1">
      <c r="B3" s="139"/>
      <c r="C3" s="140"/>
      <c r="D3" s="140"/>
      <c r="E3" s="140"/>
      <c r="F3" s="140"/>
      <c r="G3" s="140"/>
      <c r="H3" s="140"/>
      <c r="I3" s="140"/>
      <c r="J3" s="140"/>
      <c r="K3" s="140"/>
      <c r="L3" s="21"/>
      <c r="AT3" s="18" t="s">
        <v>81</v>
      </c>
    </row>
    <row r="4" s="1" customFormat="1" ht="24.96" customHeight="1">
      <c r="B4" s="21"/>
      <c r="D4" s="141" t="s">
        <v>105</v>
      </c>
      <c r="L4" s="21"/>
      <c r="M4" s="142" t="s">
        <v>10</v>
      </c>
      <c r="AT4" s="18" t="s">
        <v>4</v>
      </c>
    </row>
    <row r="5" s="1" customFormat="1" ht="6.96" customHeight="1">
      <c r="B5" s="21"/>
      <c r="L5" s="21"/>
    </row>
    <row r="6" s="1" customFormat="1" ht="12" customHeight="1">
      <c r="B6" s="21"/>
      <c r="D6" s="143" t="s">
        <v>16</v>
      </c>
      <c r="L6" s="21"/>
    </row>
    <row r="7" s="1" customFormat="1" ht="16.5" customHeight="1">
      <c r="B7" s="21"/>
      <c r="E7" s="144" t="str">
        <f>'Rekapitulace stavby'!K6</f>
        <v>Chebský hrad obnova - 3. etapa</v>
      </c>
      <c r="F7" s="143"/>
      <c r="G7" s="143"/>
      <c r="H7" s="143"/>
      <c r="L7" s="21"/>
    </row>
    <row r="8" s="1" customFormat="1" ht="12" customHeight="1">
      <c r="B8" s="21"/>
      <c r="D8" s="143" t="s">
        <v>106</v>
      </c>
      <c r="L8" s="21"/>
    </row>
    <row r="9" s="2" customFormat="1" ht="16.5" customHeight="1">
      <c r="A9" s="39"/>
      <c r="B9" s="45"/>
      <c r="C9" s="39"/>
      <c r="D9" s="39"/>
      <c r="E9" s="144" t="s">
        <v>1270</v>
      </c>
      <c r="F9" s="39"/>
      <c r="G9" s="39"/>
      <c r="H9" s="39"/>
      <c r="I9" s="39"/>
      <c r="J9" s="39"/>
      <c r="K9" s="39"/>
      <c r="L9" s="145"/>
      <c r="S9" s="39"/>
      <c r="T9" s="39"/>
      <c r="U9" s="39"/>
      <c r="V9" s="39"/>
      <c r="W9" s="39"/>
      <c r="X9" s="39"/>
      <c r="Y9" s="39"/>
      <c r="Z9" s="39"/>
      <c r="AA9" s="39"/>
      <c r="AB9" s="39"/>
      <c r="AC9" s="39"/>
      <c r="AD9" s="39"/>
      <c r="AE9" s="39"/>
    </row>
    <row r="10" s="2" customFormat="1" ht="12" customHeight="1">
      <c r="A10" s="39"/>
      <c r="B10" s="45"/>
      <c r="C10" s="39"/>
      <c r="D10" s="143" t="s">
        <v>1271</v>
      </c>
      <c r="E10" s="39"/>
      <c r="F10" s="39"/>
      <c r="G10" s="39"/>
      <c r="H10" s="39"/>
      <c r="I10" s="39"/>
      <c r="J10" s="39"/>
      <c r="K10" s="39"/>
      <c r="L10" s="145"/>
      <c r="S10" s="39"/>
      <c r="T10" s="39"/>
      <c r="U10" s="39"/>
      <c r="V10" s="39"/>
      <c r="W10" s="39"/>
      <c r="X10" s="39"/>
      <c r="Y10" s="39"/>
      <c r="Z10" s="39"/>
      <c r="AA10" s="39"/>
      <c r="AB10" s="39"/>
      <c r="AC10" s="39"/>
      <c r="AD10" s="39"/>
      <c r="AE10" s="39"/>
    </row>
    <row r="11" s="2" customFormat="1" ht="16.5" customHeight="1">
      <c r="A11" s="39"/>
      <c r="B11" s="45"/>
      <c r="C11" s="39"/>
      <c r="D11" s="39"/>
      <c r="E11" s="146" t="s">
        <v>1423</v>
      </c>
      <c r="F11" s="39"/>
      <c r="G11" s="39"/>
      <c r="H11" s="39"/>
      <c r="I11" s="39"/>
      <c r="J11" s="39"/>
      <c r="K11" s="39"/>
      <c r="L11" s="145"/>
      <c r="S11" s="39"/>
      <c r="T11" s="39"/>
      <c r="U11" s="39"/>
      <c r="V11" s="39"/>
      <c r="W11" s="39"/>
      <c r="X11" s="39"/>
      <c r="Y11" s="39"/>
      <c r="Z11" s="39"/>
      <c r="AA11" s="39"/>
      <c r="AB11" s="39"/>
      <c r="AC11" s="39"/>
      <c r="AD11" s="39"/>
      <c r="AE11" s="39"/>
    </row>
    <row r="12" s="2" customFormat="1">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2" customFormat="1" ht="12" customHeight="1">
      <c r="A13" s="39"/>
      <c r="B13" s="45"/>
      <c r="C13" s="39"/>
      <c r="D13" s="143" t="s">
        <v>18</v>
      </c>
      <c r="E13" s="39"/>
      <c r="F13" s="134" t="s">
        <v>95</v>
      </c>
      <c r="G13" s="39"/>
      <c r="H13" s="39"/>
      <c r="I13" s="143" t="s">
        <v>20</v>
      </c>
      <c r="J13" s="134" t="s">
        <v>19</v>
      </c>
      <c r="K13" s="39"/>
      <c r="L13" s="145"/>
      <c r="S13" s="39"/>
      <c r="T13" s="39"/>
      <c r="U13" s="39"/>
      <c r="V13" s="39"/>
      <c r="W13" s="39"/>
      <c r="X13" s="39"/>
      <c r="Y13" s="39"/>
      <c r="Z13" s="39"/>
      <c r="AA13" s="39"/>
      <c r="AB13" s="39"/>
      <c r="AC13" s="39"/>
      <c r="AD13" s="39"/>
      <c r="AE13" s="39"/>
    </row>
    <row r="14" s="2" customFormat="1" ht="12" customHeight="1">
      <c r="A14" s="39"/>
      <c r="B14" s="45"/>
      <c r="C14" s="39"/>
      <c r="D14" s="143" t="s">
        <v>21</v>
      </c>
      <c r="E14" s="39"/>
      <c r="F14" s="134" t="s">
        <v>22</v>
      </c>
      <c r="G14" s="39"/>
      <c r="H14" s="39"/>
      <c r="I14" s="143" t="s">
        <v>23</v>
      </c>
      <c r="J14" s="147" t="str">
        <f>'Rekapitulace stavby'!AN8</f>
        <v>7. 1. 2021</v>
      </c>
      <c r="K14" s="39"/>
      <c r="L14" s="145"/>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2" customFormat="1" ht="18" customHeight="1">
      <c r="A23" s="39"/>
      <c r="B23" s="45"/>
      <c r="C23" s="39"/>
      <c r="D23" s="39"/>
      <c r="E23" s="134" t="s">
        <v>1424</v>
      </c>
      <c r="F23" s="39"/>
      <c r="G23" s="39"/>
      <c r="H23" s="39"/>
      <c r="I23" s="143" t="s">
        <v>28</v>
      </c>
      <c r="J23" s="134" t="s">
        <v>19</v>
      </c>
      <c r="K23" s="39"/>
      <c r="L23" s="145"/>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2" customFormat="1" ht="12" customHeight="1">
      <c r="A25" s="39"/>
      <c r="B25" s="45"/>
      <c r="C25" s="39"/>
      <c r="D25" s="143" t="s">
        <v>33</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2" customFormat="1" ht="6.96"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2" customFormat="1" ht="25.44" customHeight="1">
      <c r="A32" s="39"/>
      <c r="B32" s="45"/>
      <c r="C32" s="39"/>
      <c r="D32" s="153" t="s">
        <v>37</v>
      </c>
      <c r="E32" s="39"/>
      <c r="F32" s="39"/>
      <c r="G32" s="39"/>
      <c r="H32" s="39"/>
      <c r="I32" s="39"/>
      <c r="J32" s="154">
        <f>ROUND(J87, 2)</f>
        <v>0</v>
      </c>
      <c r="K32" s="39"/>
      <c r="L32" s="145"/>
      <c r="S32" s="39"/>
      <c r="T32" s="39"/>
      <c r="U32" s="39"/>
      <c r="V32" s="39"/>
      <c r="W32" s="39"/>
      <c r="X32" s="39"/>
      <c r="Y32" s="39"/>
      <c r="Z32" s="39"/>
      <c r="AA32" s="39"/>
      <c r="AB32" s="39"/>
      <c r="AC32" s="39"/>
      <c r="AD32" s="39"/>
      <c r="AE32" s="39"/>
    </row>
    <row r="33" s="2" customFormat="1" ht="6.96"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2" customFormat="1" ht="14.4" customHeight="1">
      <c r="A35" s="39"/>
      <c r="B35" s="45"/>
      <c r="C35" s="39"/>
      <c r="D35" s="156" t="s">
        <v>41</v>
      </c>
      <c r="E35" s="143" t="s">
        <v>42</v>
      </c>
      <c r="F35" s="157">
        <f>ROUND((SUM(BE87:BE193)),  2)</f>
        <v>0</v>
      </c>
      <c r="G35" s="39"/>
      <c r="H35" s="39"/>
      <c r="I35" s="158">
        <v>0.20999999999999999</v>
      </c>
      <c r="J35" s="157">
        <f>ROUND(((SUM(BE87:BE193))*I35),  2)</f>
        <v>0</v>
      </c>
      <c r="K35" s="39"/>
      <c r="L35" s="145"/>
      <c r="S35" s="39"/>
      <c r="T35" s="39"/>
      <c r="U35" s="39"/>
      <c r="V35" s="39"/>
      <c r="W35" s="39"/>
      <c r="X35" s="39"/>
      <c r="Y35" s="39"/>
      <c r="Z35" s="39"/>
      <c r="AA35" s="39"/>
      <c r="AB35" s="39"/>
      <c r="AC35" s="39"/>
      <c r="AD35" s="39"/>
      <c r="AE35" s="39"/>
    </row>
    <row r="36" s="2" customFormat="1" ht="14.4" customHeight="1">
      <c r="A36" s="39"/>
      <c r="B36" s="45"/>
      <c r="C36" s="39"/>
      <c r="D36" s="39"/>
      <c r="E36" s="143" t="s">
        <v>43</v>
      </c>
      <c r="F36" s="157">
        <f>ROUND((SUM(BF87:BF193)),  2)</f>
        <v>0</v>
      </c>
      <c r="G36" s="39"/>
      <c r="H36" s="39"/>
      <c r="I36" s="158">
        <v>0.14999999999999999</v>
      </c>
      <c r="J36" s="157">
        <f>ROUND(((SUM(BF87:BF193))*I36),  2)</f>
        <v>0</v>
      </c>
      <c r="K36" s="39"/>
      <c r="L36" s="145"/>
      <c r="S36" s="39"/>
      <c r="T36" s="39"/>
      <c r="U36" s="39"/>
      <c r="V36" s="39"/>
      <c r="W36" s="39"/>
      <c r="X36" s="39"/>
      <c r="Y36" s="39"/>
      <c r="Z36" s="39"/>
      <c r="AA36" s="39"/>
      <c r="AB36" s="39"/>
      <c r="AC36" s="39"/>
      <c r="AD36" s="39"/>
      <c r="AE36" s="39"/>
    </row>
    <row r="37" hidden="1" s="2" customFormat="1" ht="14.4" customHeight="1">
      <c r="A37" s="39"/>
      <c r="B37" s="45"/>
      <c r="C37" s="39"/>
      <c r="D37" s="39"/>
      <c r="E37" s="143" t="s">
        <v>44</v>
      </c>
      <c r="F37" s="157">
        <f>ROUND((SUM(BG87:BG193)),  2)</f>
        <v>0</v>
      </c>
      <c r="G37" s="39"/>
      <c r="H37" s="39"/>
      <c r="I37" s="158">
        <v>0.20999999999999999</v>
      </c>
      <c r="J37" s="157">
        <f>0</f>
        <v>0</v>
      </c>
      <c r="K37" s="39"/>
      <c r="L37" s="145"/>
      <c r="S37" s="39"/>
      <c r="T37" s="39"/>
      <c r="U37" s="39"/>
      <c r="V37" s="39"/>
      <c r="W37" s="39"/>
      <c r="X37" s="39"/>
      <c r="Y37" s="39"/>
      <c r="Z37" s="39"/>
      <c r="AA37" s="39"/>
      <c r="AB37" s="39"/>
      <c r="AC37" s="39"/>
      <c r="AD37" s="39"/>
      <c r="AE37" s="39"/>
    </row>
    <row r="38" hidden="1" s="2" customFormat="1" ht="14.4" customHeight="1">
      <c r="A38" s="39"/>
      <c r="B38" s="45"/>
      <c r="C38" s="39"/>
      <c r="D38" s="39"/>
      <c r="E38" s="143" t="s">
        <v>45</v>
      </c>
      <c r="F38" s="157">
        <f>ROUND((SUM(BH87:BH193)),  2)</f>
        <v>0</v>
      </c>
      <c r="G38" s="39"/>
      <c r="H38" s="39"/>
      <c r="I38" s="158">
        <v>0.14999999999999999</v>
      </c>
      <c r="J38" s="157">
        <f>0</f>
        <v>0</v>
      </c>
      <c r="K38" s="39"/>
      <c r="L38" s="145"/>
      <c r="S38" s="39"/>
      <c r="T38" s="39"/>
      <c r="U38" s="39"/>
      <c r="V38" s="39"/>
      <c r="W38" s="39"/>
      <c r="X38" s="39"/>
      <c r="Y38" s="39"/>
      <c r="Z38" s="39"/>
      <c r="AA38" s="39"/>
      <c r="AB38" s="39"/>
      <c r="AC38" s="39"/>
      <c r="AD38" s="39"/>
      <c r="AE38" s="39"/>
    </row>
    <row r="39" hidden="1" s="2" customFormat="1" ht="14.4" customHeight="1">
      <c r="A39" s="39"/>
      <c r="B39" s="45"/>
      <c r="C39" s="39"/>
      <c r="D39" s="39"/>
      <c r="E39" s="143" t="s">
        <v>46</v>
      </c>
      <c r="F39" s="157">
        <f>ROUND((SUM(BI87:BI193)),  2)</f>
        <v>0</v>
      </c>
      <c r="G39" s="39"/>
      <c r="H39" s="39"/>
      <c r="I39" s="158">
        <v>0</v>
      </c>
      <c r="J39" s="157">
        <f>0</f>
        <v>0</v>
      </c>
      <c r="K39" s="39"/>
      <c r="L39" s="145"/>
      <c r="S39" s="39"/>
      <c r="T39" s="39"/>
      <c r="U39" s="39"/>
      <c r="V39" s="39"/>
      <c r="W39" s="39"/>
      <c r="X39" s="39"/>
      <c r="Y39" s="39"/>
      <c r="Z39" s="39"/>
      <c r="AA39" s="39"/>
      <c r="AB39" s="39"/>
      <c r="AC39" s="39"/>
      <c r="AD39" s="39"/>
      <c r="AE39" s="39"/>
    </row>
    <row r="40" s="2" customFormat="1" ht="6.96"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2" customFormat="1" ht="25.4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2" customFormat="1" ht="6.96"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2" customFormat="1" ht="24.96" customHeight="1">
      <c r="A47" s="39"/>
      <c r="B47" s="40"/>
      <c r="C47" s="24" t="s">
        <v>108</v>
      </c>
      <c r="D47" s="41"/>
      <c r="E47" s="41"/>
      <c r="F47" s="41"/>
      <c r="G47" s="41"/>
      <c r="H47" s="41"/>
      <c r="I47" s="41"/>
      <c r="J47" s="41"/>
      <c r="K47" s="41"/>
      <c r="L47" s="145"/>
      <c r="S47" s="39"/>
      <c r="T47" s="39"/>
      <c r="U47" s="39"/>
      <c r="V47" s="39"/>
      <c r="W47" s="39"/>
      <c r="X47" s="39"/>
      <c r="Y47" s="39"/>
      <c r="Z47" s="39"/>
      <c r="AA47" s="39"/>
      <c r="AB47" s="39"/>
      <c r="AC47" s="39"/>
      <c r="AD47" s="39"/>
      <c r="AE47" s="39"/>
    </row>
    <row r="48" s="2" customFormat="1" ht="6.96"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2" customFormat="1" ht="16.5" customHeight="1">
      <c r="A50" s="39"/>
      <c r="B50" s="40"/>
      <c r="C50" s="41"/>
      <c r="D50" s="41"/>
      <c r="E50" s="170" t="str">
        <f>E7</f>
        <v>Chebský hrad obnova - 3. etapa</v>
      </c>
      <c r="F50" s="33"/>
      <c r="G50" s="33"/>
      <c r="H50" s="33"/>
      <c r="I50" s="41"/>
      <c r="J50" s="41"/>
      <c r="K50" s="41"/>
      <c r="L50" s="145"/>
      <c r="S50" s="39"/>
      <c r="T50" s="39"/>
      <c r="U50" s="39"/>
      <c r="V50" s="39"/>
      <c r="W50" s="39"/>
      <c r="X50" s="39"/>
      <c r="Y50" s="39"/>
      <c r="Z50" s="39"/>
      <c r="AA50" s="39"/>
      <c r="AB50" s="39"/>
      <c r="AC50" s="39"/>
      <c r="AD50" s="39"/>
      <c r="AE50" s="39"/>
    </row>
    <row r="51" s="1" customFormat="1" ht="12" customHeight="1">
      <c r="B51" s="22"/>
      <c r="C51" s="33" t="s">
        <v>106</v>
      </c>
      <c r="D51" s="23"/>
      <c r="E51" s="23"/>
      <c r="F51" s="23"/>
      <c r="G51" s="23"/>
      <c r="H51" s="23"/>
      <c r="I51" s="23"/>
      <c r="J51" s="23"/>
      <c r="K51" s="23"/>
      <c r="L51" s="21"/>
    </row>
    <row r="52" s="2" customFormat="1" ht="16.5" customHeight="1">
      <c r="A52" s="39"/>
      <c r="B52" s="40"/>
      <c r="C52" s="41"/>
      <c r="D52" s="41"/>
      <c r="E52" s="170" t="s">
        <v>1270</v>
      </c>
      <c r="F52" s="41"/>
      <c r="G52" s="41"/>
      <c r="H52" s="41"/>
      <c r="I52" s="41"/>
      <c r="J52" s="41"/>
      <c r="K52" s="41"/>
      <c r="L52" s="145"/>
      <c r="S52" s="39"/>
      <c r="T52" s="39"/>
      <c r="U52" s="39"/>
      <c r="V52" s="39"/>
      <c r="W52" s="39"/>
      <c r="X52" s="39"/>
      <c r="Y52" s="39"/>
      <c r="Z52" s="39"/>
      <c r="AA52" s="39"/>
      <c r="AB52" s="39"/>
      <c r="AC52" s="39"/>
      <c r="AD52" s="39"/>
      <c r="AE52" s="39"/>
    </row>
    <row r="53" s="2" customFormat="1" ht="12" customHeight="1">
      <c r="A53" s="39"/>
      <c r="B53" s="40"/>
      <c r="C53" s="33" t="s">
        <v>1271</v>
      </c>
      <c r="D53" s="41"/>
      <c r="E53" s="41"/>
      <c r="F53" s="41"/>
      <c r="G53" s="41"/>
      <c r="H53" s="41"/>
      <c r="I53" s="41"/>
      <c r="J53" s="41"/>
      <c r="K53" s="41"/>
      <c r="L53" s="145"/>
      <c r="S53" s="39"/>
      <c r="T53" s="39"/>
      <c r="U53" s="39"/>
      <c r="V53" s="39"/>
      <c r="W53" s="39"/>
      <c r="X53" s="39"/>
      <c r="Y53" s="39"/>
      <c r="Z53" s="39"/>
      <c r="AA53" s="39"/>
      <c r="AB53" s="39"/>
      <c r="AC53" s="39"/>
      <c r="AD53" s="39"/>
      <c r="AE53" s="39"/>
    </row>
    <row r="54" s="2" customFormat="1" ht="16.5" customHeight="1">
      <c r="A54" s="39"/>
      <c r="B54" s="40"/>
      <c r="C54" s="41"/>
      <c r="D54" s="41"/>
      <c r="E54" s="70" t="str">
        <f>E11</f>
        <v>04.2 - D - silnoproud</v>
      </c>
      <c r="F54" s="41"/>
      <c r="G54" s="41"/>
      <c r="H54" s="41"/>
      <c r="I54" s="41"/>
      <c r="J54" s="41"/>
      <c r="K54" s="41"/>
      <c r="L54" s="145"/>
      <c r="S54" s="39"/>
      <c r="T54" s="39"/>
      <c r="U54" s="39"/>
      <c r="V54" s="39"/>
      <c r="W54" s="39"/>
      <c r="X54" s="39"/>
      <c r="Y54" s="39"/>
      <c r="Z54" s="39"/>
      <c r="AA54" s="39"/>
      <c r="AB54" s="39"/>
      <c r="AC54" s="39"/>
      <c r="AD54" s="39"/>
      <c r="AE54" s="39"/>
    </row>
    <row r="55" s="2" customFormat="1" ht="6.96"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2" customFormat="1" ht="12" customHeight="1">
      <c r="A56" s="39"/>
      <c r="B56" s="40"/>
      <c r="C56" s="33" t="s">
        <v>21</v>
      </c>
      <c r="D56" s="41"/>
      <c r="E56" s="41"/>
      <c r="F56" s="28" t="str">
        <f>F14</f>
        <v>Cheb</v>
      </c>
      <c r="G56" s="41"/>
      <c r="H56" s="41"/>
      <c r="I56" s="33" t="s">
        <v>23</v>
      </c>
      <c r="J56" s="73" t="str">
        <f>IF(J14="","",J14)</f>
        <v>7. 1. 2021</v>
      </c>
      <c r="K56" s="41"/>
      <c r="L56" s="145"/>
      <c r="S56" s="39"/>
      <c r="T56" s="39"/>
      <c r="U56" s="39"/>
      <c r="V56" s="39"/>
      <c r="W56" s="39"/>
      <c r="X56" s="39"/>
      <c r="Y56" s="39"/>
      <c r="Z56" s="39"/>
      <c r="AA56" s="39"/>
      <c r="AB56" s="39"/>
      <c r="AC56" s="39"/>
      <c r="AD56" s="39"/>
      <c r="AE56" s="39"/>
    </row>
    <row r="57" s="2" customFormat="1" ht="6.96"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2" customFormat="1" ht="25.65" customHeight="1">
      <c r="A58" s="39"/>
      <c r="B58" s="40"/>
      <c r="C58" s="33" t="s">
        <v>25</v>
      </c>
      <c r="D58" s="41"/>
      <c r="E58" s="41"/>
      <c r="F58" s="28" t="str">
        <f>E17</f>
        <v>město Cheb</v>
      </c>
      <c r="G58" s="41"/>
      <c r="H58" s="41"/>
      <c r="I58" s="33" t="s">
        <v>31</v>
      </c>
      <c r="J58" s="37" t="str">
        <f>E23</f>
        <v>Projektový stelier pro arch.a poz.st.</v>
      </c>
      <c r="K58" s="41"/>
      <c r="L58" s="145"/>
      <c r="S58" s="39"/>
      <c r="T58" s="39"/>
      <c r="U58" s="39"/>
      <c r="V58" s="39"/>
      <c r="W58" s="39"/>
      <c r="X58" s="39"/>
      <c r="Y58" s="39"/>
      <c r="Z58" s="39"/>
      <c r="AA58" s="39"/>
      <c r="AB58" s="39"/>
      <c r="AC58" s="39"/>
      <c r="AD58" s="39"/>
      <c r="AE58" s="39"/>
    </row>
    <row r="59" s="2" customFormat="1" ht="15.15" customHeight="1">
      <c r="A59" s="39"/>
      <c r="B59" s="40"/>
      <c r="C59" s="33" t="s">
        <v>29</v>
      </c>
      <c r="D59" s="41"/>
      <c r="E59" s="41"/>
      <c r="F59" s="28" t="str">
        <f>IF(E20="","",E20)</f>
        <v>Vyplň údaj</v>
      </c>
      <c r="G59" s="41"/>
      <c r="H59" s="41"/>
      <c r="I59" s="33" t="s">
        <v>33</v>
      </c>
      <c r="J59" s="37" t="str">
        <f>E26</f>
        <v xml:space="preserve"> </v>
      </c>
      <c r="K59" s="41"/>
      <c r="L59" s="145"/>
      <c r="S59" s="39"/>
      <c r="T59" s="39"/>
      <c r="U59" s="39"/>
      <c r="V59" s="39"/>
      <c r="W59" s="39"/>
      <c r="X59" s="39"/>
      <c r="Y59" s="39"/>
      <c r="Z59" s="39"/>
      <c r="AA59" s="39"/>
      <c r="AB59" s="39"/>
      <c r="AC59" s="39"/>
      <c r="AD59" s="39"/>
      <c r="AE59" s="39"/>
    </row>
    <row r="60" s="2" customFormat="1" ht="10.32"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2" customFormat="1" ht="29.28" customHeight="1">
      <c r="A61" s="39"/>
      <c r="B61" s="40"/>
      <c r="C61" s="171" t="s">
        <v>109</v>
      </c>
      <c r="D61" s="172"/>
      <c r="E61" s="172"/>
      <c r="F61" s="172"/>
      <c r="G61" s="172"/>
      <c r="H61" s="172"/>
      <c r="I61" s="172"/>
      <c r="J61" s="173" t="s">
        <v>110</v>
      </c>
      <c r="K61" s="172"/>
      <c r="L61" s="145"/>
      <c r="S61" s="39"/>
      <c r="T61" s="39"/>
      <c r="U61" s="39"/>
      <c r="V61" s="39"/>
      <c r="W61" s="39"/>
      <c r="X61" s="39"/>
      <c r="Y61" s="39"/>
      <c r="Z61" s="39"/>
      <c r="AA61" s="39"/>
      <c r="AB61" s="39"/>
      <c r="AC61" s="39"/>
      <c r="AD61" s="39"/>
      <c r="AE61" s="39"/>
    </row>
    <row r="62" s="2" customFormat="1" ht="10.32"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2" customFormat="1" ht="22.8" customHeight="1">
      <c r="A63" s="39"/>
      <c r="B63" s="40"/>
      <c r="C63" s="174" t="s">
        <v>69</v>
      </c>
      <c r="D63" s="41"/>
      <c r="E63" s="41"/>
      <c r="F63" s="41"/>
      <c r="G63" s="41"/>
      <c r="H63" s="41"/>
      <c r="I63" s="41"/>
      <c r="J63" s="103">
        <f>J87</f>
        <v>0</v>
      </c>
      <c r="K63" s="41"/>
      <c r="L63" s="145"/>
      <c r="S63" s="39"/>
      <c r="T63" s="39"/>
      <c r="U63" s="39"/>
      <c r="V63" s="39"/>
      <c r="W63" s="39"/>
      <c r="X63" s="39"/>
      <c r="Y63" s="39"/>
      <c r="Z63" s="39"/>
      <c r="AA63" s="39"/>
      <c r="AB63" s="39"/>
      <c r="AC63" s="39"/>
      <c r="AD63" s="39"/>
      <c r="AE63" s="39"/>
      <c r="AU63" s="18" t="s">
        <v>111</v>
      </c>
    </row>
    <row r="64" s="9" customFormat="1" ht="24.96" customHeight="1">
      <c r="A64" s="9"/>
      <c r="B64" s="175"/>
      <c r="C64" s="176"/>
      <c r="D64" s="177" t="s">
        <v>118</v>
      </c>
      <c r="E64" s="178"/>
      <c r="F64" s="178"/>
      <c r="G64" s="178"/>
      <c r="H64" s="178"/>
      <c r="I64" s="178"/>
      <c r="J64" s="179">
        <f>J88</f>
        <v>0</v>
      </c>
      <c r="K64" s="176"/>
      <c r="L64" s="180"/>
      <c r="S64" s="9"/>
      <c r="T64" s="9"/>
      <c r="U64" s="9"/>
      <c r="V64" s="9"/>
      <c r="W64" s="9"/>
      <c r="X64" s="9"/>
      <c r="Y64" s="9"/>
      <c r="Z64" s="9"/>
      <c r="AA64" s="9"/>
      <c r="AB64" s="9"/>
      <c r="AC64" s="9"/>
      <c r="AD64" s="9"/>
      <c r="AE64" s="9"/>
    </row>
    <row r="65" s="10" customFormat="1" ht="19.92" customHeight="1">
      <c r="A65" s="10"/>
      <c r="B65" s="181"/>
      <c r="C65" s="126"/>
      <c r="D65" s="182" t="s">
        <v>122</v>
      </c>
      <c r="E65" s="183"/>
      <c r="F65" s="183"/>
      <c r="G65" s="183"/>
      <c r="H65" s="183"/>
      <c r="I65" s="183"/>
      <c r="J65" s="184">
        <f>J89</f>
        <v>0</v>
      </c>
      <c r="K65" s="126"/>
      <c r="L65" s="185"/>
      <c r="S65" s="10"/>
      <c r="T65" s="10"/>
      <c r="U65" s="10"/>
      <c r="V65" s="10"/>
      <c r="W65" s="10"/>
      <c r="X65" s="10"/>
      <c r="Y65" s="10"/>
      <c r="Z65" s="10"/>
      <c r="AA65" s="10"/>
      <c r="AB65" s="10"/>
      <c r="AC65" s="10"/>
      <c r="AD65" s="10"/>
      <c r="AE65" s="10"/>
    </row>
    <row r="66" s="2" customFormat="1" ht="21.84"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2" customFormat="1" ht="6.96"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2" customFormat="1" ht="6.96"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2" customFormat="1" ht="24.96" customHeight="1">
      <c r="A72" s="39"/>
      <c r="B72" s="40"/>
      <c r="C72" s="24" t="s">
        <v>129</v>
      </c>
      <c r="D72" s="41"/>
      <c r="E72" s="41"/>
      <c r="F72" s="41"/>
      <c r="G72" s="41"/>
      <c r="H72" s="41"/>
      <c r="I72" s="41"/>
      <c r="J72" s="41"/>
      <c r="K72" s="41"/>
      <c r="L72" s="145"/>
      <c r="S72" s="39"/>
      <c r="T72" s="39"/>
      <c r="U72" s="39"/>
      <c r="V72" s="39"/>
      <c r="W72" s="39"/>
      <c r="X72" s="39"/>
      <c r="Y72" s="39"/>
      <c r="Z72" s="39"/>
      <c r="AA72" s="39"/>
      <c r="AB72" s="39"/>
      <c r="AC72" s="39"/>
      <c r="AD72" s="39"/>
      <c r="AE72" s="39"/>
    </row>
    <row r="73" s="2" customFormat="1" ht="6.96"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2" customFormat="1" ht="16.5" customHeight="1">
      <c r="A75" s="39"/>
      <c r="B75" s="40"/>
      <c r="C75" s="41"/>
      <c r="D75" s="41"/>
      <c r="E75" s="170" t="str">
        <f>E7</f>
        <v>Chebský hrad obnova - 3. etapa</v>
      </c>
      <c r="F75" s="33"/>
      <c r="G75" s="33"/>
      <c r="H75" s="33"/>
      <c r="I75" s="41"/>
      <c r="J75" s="41"/>
      <c r="K75" s="41"/>
      <c r="L75" s="145"/>
      <c r="S75" s="39"/>
      <c r="T75" s="39"/>
      <c r="U75" s="39"/>
      <c r="V75" s="39"/>
      <c r="W75" s="39"/>
      <c r="X75" s="39"/>
      <c r="Y75" s="39"/>
      <c r="Z75" s="39"/>
      <c r="AA75" s="39"/>
      <c r="AB75" s="39"/>
      <c r="AC75" s="39"/>
      <c r="AD75" s="39"/>
      <c r="AE75" s="39"/>
    </row>
    <row r="76" s="1" customFormat="1" ht="12" customHeight="1">
      <c r="B76" s="22"/>
      <c r="C76" s="33" t="s">
        <v>106</v>
      </c>
      <c r="D76" s="23"/>
      <c r="E76" s="23"/>
      <c r="F76" s="23"/>
      <c r="G76" s="23"/>
      <c r="H76" s="23"/>
      <c r="I76" s="23"/>
      <c r="J76" s="23"/>
      <c r="K76" s="23"/>
      <c r="L76" s="21"/>
    </row>
    <row r="77" s="2" customFormat="1" ht="16.5" customHeight="1">
      <c r="A77" s="39"/>
      <c r="B77" s="40"/>
      <c r="C77" s="41"/>
      <c r="D77" s="41"/>
      <c r="E77" s="170" t="s">
        <v>1270</v>
      </c>
      <c r="F77" s="41"/>
      <c r="G77" s="41"/>
      <c r="H77" s="41"/>
      <c r="I77" s="41"/>
      <c r="J77" s="41"/>
      <c r="K77" s="41"/>
      <c r="L77" s="145"/>
      <c r="S77" s="39"/>
      <c r="T77" s="39"/>
      <c r="U77" s="39"/>
      <c r="V77" s="39"/>
      <c r="W77" s="39"/>
      <c r="X77" s="39"/>
      <c r="Y77" s="39"/>
      <c r="Z77" s="39"/>
      <c r="AA77" s="39"/>
      <c r="AB77" s="39"/>
      <c r="AC77" s="39"/>
      <c r="AD77" s="39"/>
      <c r="AE77" s="39"/>
    </row>
    <row r="78" s="2" customFormat="1" ht="12" customHeight="1">
      <c r="A78" s="39"/>
      <c r="B78" s="40"/>
      <c r="C78" s="33" t="s">
        <v>1271</v>
      </c>
      <c r="D78" s="41"/>
      <c r="E78" s="41"/>
      <c r="F78" s="41"/>
      <c r="G78" s="41"/>
      <c r="H78" s="41"/>
      <c r="I78" s="41"/>
      <c r="J78" s="41"/>
      <c r="K78" s="41"/>
      <c r="L78" s="145"/>
      <c r="S78" s="39"/>
      <c r="T78" s="39"/>
      <c r="U78" s="39"/>
      <c r="V78" s="39"/>
      <c r="W78" s="39"/>
      <c r="X78" s="39"/>
      <c r="Y78" s="39"/>
      <c r="Z78" s="39"/>
      <c r="AA78" s="39"/>
      <c r="AB78" s="39"/>
      <c r="AC78" s="39"/>
      <c r="AD78" s="39"/>
      <c r="AE78" s="39"/>
    </row>
    <row r="79" s="2" customFormat="1" ht="16.5" customHeight="1">
      <c r="A79" s="39"/>
      <c r="B79" s="40"/>
      <c r="C79" s="41"/>
      <c r="D79" s="41"/>
      <c r="E79" s="70" t="str">
        <f>E11</f>
        <v>04.2 - D - silnoproud</v>
      </c>
      <c r="F79" s="41"/>
      <c r="G79" s="41"/>
      <c r="H79" s="41"/>
      <c r="I79" s="41"/>
      <c r="J79" s="41"/>
      <c r="K79" s="41"/>
      <c r="L79" s="145"/>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2" customFormat="1" ht="12" customHeight="1">
      <c r="A81" s="39"/>
      <c r="B81" s="40"/>
      <c r="C81" s="33" t="s">
        <v>21</v>
      </c>
      <c r="D81" s="41"/>
      <c r="E81" s="41"/>
      <c r="F81" s="28" t="str">
        <f>F14</f>
        <v>Cheb</v>
      </c>
      <c r="G81" s="41"/>
      <c r="H81" s="41"/>
      <c r="I81" s="33" t="s">
        <v>23</v>
      </c>
      <c r="J81" s="73" t="str">
        <f>IF(J14="","",J14)</f>
        <v>7. 1. 2021</v>
      </c>
      <c r="K81" s="41"/>
      <c r="L81" s="145"/>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2" customFormat="1" ht="25.65" customHeight="1">
      <c r="A83" s="39"/>
      <c r="B83" s="40"/>
      <c r="C83" s="33" t="s">
        <v>25</v>
      </c>
      <c r="D83" s="41"/>
      <c r="E83" s="41"/>
      <c r="F83" s="28" t="str">
        <f>E17</f>
        <v>město Cheb</v>
      </c>
      <c r="G83" s="41"/>
      <c r="H83" s="41"/>
      <c r="I83" s="33" t="s">
        <v>31</v>
      </c>
      <c r="J83" s="37" t="str">
        <f>E23</f>
        <v>Projektový stelier pro arch.a poz.st.</v>
      </c>
      <c r="K83" s="41"/>
      <c r="L83" s="145"/>
      <c r="S83" s="39"/>
      <c r="T83" s="39"/>
      <c r="U83" s="39"/>
      <c r="V83" s="39"/>
      <c r="W83" s="39"/>
      <c r="X83" s="39"/>
      <c r="Y83" s="39"/>
      <c r="Z83" s="39"/>
      <c r="AA83" s="39"/>
      <c r="AB83" s="39"/>
      <c r="AC83" s="39"/>
      <c r="AD83" s="39"/>
      <c r="AE83" s="39"/>
    </row>
    <row r="84" s="2" customFormat="1" ht="15.15" customHeight="1">
      <c r="A84" s="39"/>
      <c r="B84" s="40"/>
      <c r="C84" s="33" t="s">
        <v>29</v>
      </c>
      <c r="D84" s="41"/>
      <c r="E84" s="41"/>
      <c r="F84" s="28" t="str">
        <f>IF(E20="","",E20)</f>
        <v>Vyplň údaj</v>
      </c>
      <c r="G84" s="41"/>
      <c r="H84" s="41"/>
      <c r="I84" s="33" t="s">
        <v>33</v>
      </c>
      <c r="J84" s="37" t="str">
        <f>E26</f>
        <v xml:space="preserve"> </v>
      </c>
      <c r="K84" s="41"/>
      <c r="L84" s="145"/>
      <c r="S84" s="39"/>
      <c r="T84" s="39"/>
      <c r="U84" s="39"/>
      <c r="V84" s="39"/>
      <c r="W84" s="39"/>
      <c r="X84" s="39"/>
      <c r="Y84" s="39"/>
      <c r="Z84" s="39"/>
      <c r="AA84" s="39"/>
      <c r="AB84" s="39"/>
      <c r="AC84" s="39"/>
      <c r="AD84" s="39"/>
      <c r="AE84" s="39"/>
    </row>
    <row r="85" s="2" customFormat="1" ht="10.32"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11" customFormat="1" ht="29.28" customHeight="1">
      <c r="A86" s="186"/>
      <c r="B86" s="187"/>
      <c r="C86" s="188" t="s">
        <v>130</v>
      </c>
      <c r="D86" s="189" t="s">
        <v>56</v>
      </c>
      <c r="E86" s="189" t="s">
        <v>52</v>
      </c>
      <c r="F86" s="189" t="s">
        <v>53</v>
      </c>
      <c r="G86" s="189" t="s">
        <v>131</v>
      </c>
      <c r="H86" s="189" t="s">
        <v>132</v>
      </c>
      <c r="I86" s="189" t="s">
        <v>133</v>
      </c>
      <c r="J86" s="189" t="s">
        <v>110</v>
      </c>
      <c r="K86" s="190" t="s">
        <v>134</v>
      </c>
      <c r="L86" s="191"/>
      <c r="M86" s="93" t="s">
        <v>19</v>
      </c>
      <c r="N86" s="94" t="s">
        <v>41</v>
      </c>
      <c r="O86" s="94" t="s">
        <v>135</v>
      </c>
      <c r="P86" s="94" t="s">
        <v>136</v>
      </c>
      <c r="Q86" s="94" t="s">
        <v>137</v>
      </c>
      <c r="R86" s="94" t="s">
        <v>138</v>
      </c>
      <c r="S86" s="94" t="s">
        <v>139</v>
      </c>
      <c r="T86" s="95" t="s">
        <v>140</v>
      </c>
      <c r="U86" s="186"/>
      <c r="V86" s="186"/>
      <c r="W86" s="186"/>
      <c r="X86" s="186"/>
      <c r="Y86" s="186"/>
      <c r="Z86" s="186"/>
      <c r="AA86" s="186"/>
      <c r="AB86" s="186"/>
      <c r="AC86" s="186"/>
      <c r="AD86" s="186"/>
      <c r="AE86" s="186"/>
    </row>
    <row r="87" s="2" customFormat="1" ht="22.8" customHeight="1">
      <c r="A87" s="39"/>
      <c r="B87" s="40"/>
      <c r="C87" s="100" t="s">
        <v>141</v>
      </c>
      <c r="D87" s="41"/>
      <c r="E87" s="41"/>
      <c r="F87" s="41"/>
      <c r="G87" s="41"/>
      <c r="H87" s="41"/>
      <c r="I87" s="41"/>
      <c r="J87" s="192">
        <f>BK87</f>
        <v>0</v>
      </c>
      <c r="K87" s="41"/>
      <c r="L87" s="45"/>
      <c r="M87" s="96"/>
      <c r="N87" s="193"/>
      <c r="O87" s="97"/>
      <c r="P87" s="194">
        <f>P88</f>
        <v>0</v>
      </c>
      <c r="Q87" s="97"/>
      <c r="R87" s="194">
        <f>R88</f>
        <v>0.14245750000000002</v>
      </c>
      <c r="S87" s="97"/>
      <c r="T87" s="195">
        <f>T88</f>
        <v>0</v>
      </c>
      <c r="U87" s="39"/>
      <c r="V87" s="39"/>
      <c r="W87" s="39"/>
      <c r="X87" s="39"/>
      <c r="Y87" s="39"/>
      <c r="Z87" s="39"/>
      <c r="AA87" s="39"/>
      <c r="AB87" s="39"/>
      <c r="AC87" s="39"/>
      <c r="AD87" s="39"/>
      <c r="AE87" s="39"/>
      <c r="AT87" s="18" t="s">
        <v>70</v>
      </c>
      <c r="AU87" s="18" t="s">
        <v>111</v>
      </c>
      <c r="BK87" s="196">
        <f>BK88</f>
        <v>0</v>
      </c>
    </row>
    <row r="88" s="12" customFormat="1" ht="25.92" customHeight="1">
      <c r="A88" s="12"/>
      <c r="B88" s="197"/>
      <c r="C88" s="198"/>
      <c r="D88" s="199" t="s">
        <v>70</v>
      </c>
      <c r="E88" s="200" t="s">
        <v>407</v>
      </c>
      <c r="F88" s="200" t="s">
        <v>408</v>
      </c>
      <c r="G88" s="198"/>
      <c r="H88" s="198"/>
      <c r="I88" s="201"/>
      <c r="J88" s="202">
        <f>BK88</f>
        <v>0</v>
      </c>
      <c r="K88" s="198"/>
      <c r="L88" s="203"/>
      <c r="M88" s="204"/>
      <c r="N88" s="205"/>
      <c r="O88" s="205"/>
      <c r="P88" s="206">
        <f>P89</f>
        <v>0</v>
      </c>
      <c r="Q88" s="205"/>
      <c r="R88" s="206">
        <f>R89</f>
        <v>0.14245750000000002</v>
      </c>
      <c r="S88" s="205"/>
      <c r="T88" s="207">
        <f>T89</f>
        <v>0</v>
      </c>
      <c r="U88" s="12"/>
      <c r="V88" s="12"/>
      <c r="W88" s="12"/>
      <c r="X88" s="12"/>
      <c r="Y88" s="12"/>
      <c r="Z88" s="12"/>
      <c r="AA88" s="12"/>
      <c r="AB88" s="12"/>
      <c r="AC88" s="12"/>
      <c r="AD88" s="12"/>
      <c r="AE88" s="12"/>
      <c r="AR88" s="208" t="s">
        <v>81</v>
      </c>
      <c r="AT88" s="209" t="s">
        <v>70</v>
      </c>
      <c r="AU88" s="209" t="s">
        <v>71</v>
      </c>
      <c r="AY88" s="208" t="s">
        <v>144</v>
      </c>
      <c r="BK88" s="210">
        <f>BK89</f>
        <v>0</v>
      </c>
    </row>
    <row r="89" s="12" customFormat="1" ht="22.8" customHeight="1">
      <c r="A89" s="12"/>
      <c r="B89" s="197"/>
      <c r="C89" s="198"/>
      <c r="D89" s="199" t="s">
        <v>70</v>
      </c>
      <c r="E89" s="211" t="s">
        <v>495</v>
      </c>
      <c r="F89" s="211" t="s">
        <v>496</v>
      </c>
      <c r="G89" s="198"/>
      <c r="H89" s="198"/>
      <c r="I89" s="201"/>
      <c r="J89" s="212">
        <f>BK89</f>
        <v>0</v>
      </c>
      <c r="K89" s="198"/>
      <c r="L89" s="203"/>
      <c r="M89" s="204"/>
      <c r="N89" s="205"/>
      <c r="O89" s="205"/>
      <c r="P89" s="206">
        <f>SUM(P90:P193)</f>
        <v>0</v>
      </c>
      <c r="Q89" s="205"/>
      <c r="R89" s="206">
        <f>SUM(R90:R193)</f>
        <v>0.14245750000000002</v>
      </c>
      <c r="S89" s="205"/>
      <c r="T89" s="207">
        <f>SUM(T90:T193)</f>
        <v>0</v>
      </c>
      <c r="U89" s="12"/>
      <c r="V89" s="12"/>
      <c r="W89" s="12"/>
      <c r="X89" s="12"/>
      <c r="Y89" s="12"/>
      <c r="Z89" s="12"/>
      <c r="AA89" s="12"/>
      <c r="AB89" s="12"/>
      <c r="AC89" s="12"/>
      <c r="AD89" s="12"/>
      <c r="AE89" s="12"/>
      <c r="AR89" s="208" t="s">
        <v>81</v>
      </c>
      <c r="AT89" s="209" t="s">
        <v>70</v>
      </c>
      <c r="AU89" s="209" t="s">
        <v>79</v>
      </c>
      <c r="AY89" s="208" t="s">
        <v>144</v>
      </c>
      <c r="BK89" s="210">
        <f>SUM(BK90:BK193)</f>
        <v>0</v>
      </c>
    </row>
    <row r="90" s="2" customFormat="1">
      <c r="A90" s="39"/>
      <c r="B90" s="40"/>
      <c r="C90" s="213" t="s">
        <v>79</v>
      </c>
      <c r="D90" s="213" t="s">
        <v>147</v>
      </c>
      <c r="E90" s="214" t="s">
        <v>1425</v>
      </c>
      <c r="F90" s="215" t="s">
        <v>1426</v>
      </c>
      <c r="G90" s="216" t="s">
        <v>305</v>
      </c>
      <c r="H90" s="217">
        <v>30</v>
      </c>
      <c r="I90" s="218"/>
      <c r="J90" s="219">
        <f>ROUND(I90*H90,2)</f>
        <v>0</v>
      </c>
      <c r="K90" s="215" t="s">
        <v>151</v>
      </c>
      <c r="L90" s="45"/>
      <c r="M90" s="220" t="s">
        <v>19</v>
      </c>
      <c r="N90" s="221" t="s">
        <v>42</v>
      </c>
      <c r="O90" s="85"/>
      <c r="P90" s="222">
        <f>O90*H90</f>
        <v>0</v>
      </c>
      <c r="Q90" s="222">
        <v>0</v>
      </c>
      <c r="R90" s="222">
        <f>Q90*H90</f>
        <v>0</v>
      </c>
      <c r="S90" s="222">
        <v>0</v>
      </c>
      <c r="T90" s="223">
        <f>S90*H90</f>
        <v>0</v>
      </c>
      <c r="U90" s="39"/>
      <c r="V90" s="39"/>
      <c r="W90" s="39"/>
      <c r="X90" s="39"/>
      <c r="Y90" s="39"/>
      <c r="Z90" s="39"/>
      <c r="AA90" s="39"/>
      <c r="AB90" s="39"/>
      <c r="AC90" s="39"/>
      <c r="AD90" s="39"/>
      <c r="AE90" s="39"/>
      <c r="AR90" s="224" t="s">
        <v>256</v>
      </c>
      <c r="AT90" s="224" t="s">
        <v>147</v>
      </c>
      <c r="AU90" s="224" t="s">
        <v>81</v>
      </c>
      <c r="AY90" s="18" t="s">
        <v>144</v>
      </c>
      <c r="BE90" s="225">
        <f>IF(N90="základní",J90,0)</f>
        <v>0</v>
      </c>
      <c r="BF90" s="225">
        <f>IF(N90="snížená",J90,0)</f>
        <v>0</v>
      </c>
      <c r="BG90" s="225">
        <f>IF(N90="zákl. přenesená",J90,0)</f>
        <v>0</v>
      </c>
      <c r="BH90" s="225">
        <f>IF(N90="sníž. přenesená",J90,0)</f>
        <v>0</v>
      </c>
      <c r="BI90" s="225">
        <f>IF(N90="nulová",J90,0)</f>
        <v>0</v>
      </c>
      <c r="BJ90" s="18" t="s">
        <v>79</v>
      </c>
      <c r="BK90" s="225">
        <f>ROUND(I90*H90,2)</f>
        <v>0</v>
      </c>
      <c r="BL90" s="18" t="s">
        <v>256</v>
      </c>
      <c r="BM90" s="224" t="s">
        <v>1427</v>
      </c>
    </row>
    <row r="91" s="2" customFormat="1">
      <c r="A91" s="39"/>
      <c r="B91" s="40"/>
      <c r="C91" s="41"/>
      <c r="D91" s="226" t="s">
        <v>154</v>
      </c>
      <c r="E91" s="41"/>
      <c r="F91" s="227" t="s">
        <v>1428</v>
      </c>
      <c r="G91" s="41"/>
      <c r="H91" s="41"/>
      <c r="I91" s="228"/>
      <c r="J91" s="41"/>
      <c r="K91" s="41"/>
      <c r="L91" s="45"/>
      <c r="M91" s="229"/>
      <c r="N91" s="230"/>
      <c r="O91" s="85"/>
      <c r="P91" s="85"/>
      <c r="Q91" s="85"/>
      <c r="R91" s="85"/>
      <c r="S91" s="85"/>
      <c r="T91" s="86"/>
      <c r="U91" s="39"/>
      <c r="V91" s="39"/>
      <c r="W91" s="39"/>
      <c r="X91" s="39"/>
      <c r="Y91" s="39"/>
      <c r="Z91" s="39"/>
      <c r="AA91" s="39"/>
      <c r="AB91" s="39"/>
      <c r="AC91" s="39"/>
      <c r="AD91" s="39"/>
      <c r="AE91" s="39"/>
      <c r="AT91" s="18" t="s">
        <v>154</v>
      </c>
      <c r="AU91" s="18" t="s">
        <v>81</v>
      </c>
    </row>
    <row r="92" s="2" customFormat="1" ht="21.75" customHeight="1">
      <c r="A92" s="39"/>
      <c r="B92" s="40"/>
      <c r="C92" s="243" t="s">
        <v>81</v>
      </c>
      <c r="D92" s="243" t="s">
        <v>190</v>
      </c>
      <c r="E92" s="244" t="s">
        <v>1429</v>
      </c>
      <c r="F92" s="245" t="s">
        <v>1430</v>
      </c>
      <c r="G92" s="246" t="s">
        <v>305</v>
      </c>
      <c r="H92" s="247">
        <v>31.5</v>
      </c>
      <c r="I92" s="248"/>
      <c r="J92" s="249">
        <f>ROUND(I92*H92,2)</f>
        <v>0</v>
      </c>
      <c r="K92" s="245" t="s">
        <v>151</v>
      </c>
      <c r="L92" s="250"/>
      <c r="M92" s="251" t="s">
        <v>19</v>
      </c>
      <c r="N92" s="252" t="s">
        <v>42</v>
      </c>
      <c r="O92" s="85"/>
      <c r="P92" s="222">
        <f>O92*H92</f>
        <v>0</v>
      </c>
      <c r="Q92" s="222">
        <v>4.0000000000000003E-05</v>
      </c>
      <c r="R92" s="222">
        <f>Q92*H92</f>
        <v>0.0012600000000000001</v>
      </c>
      <c r="S92" s="222">
        <v>0</v>
      </c>
      <c r="T92" s="223">
        <f>S92*H92</f>
        <v>0</v>
      </c>
      <c r="U92" s="39"/>
      <c r="V92" s="39"/>
      <c r="W92" s="39"/>
      <c r="X92" s="39"/>
      <c r="Y92" s="39"/>
      <c r="Z92" s="39"/>
      <c r="AA92" s="39"/>
      <c r="AB92" s="39"/>
      <c r="AC92" s="39"/>
      <c r="AD92" s="39"/>
      <c r="AE92" s="39"/>
      <c r="AR92" s="224" t="s">
        <v>351</v>
      </c>
      <c r="AT92" s="224" t="s">
        <v>190</v>
      </c>
      <c r="AU92" s="224" t="s">
        <v>81</v>
      </c>
      <c r="AY92" s="18" t="s">
        <v>144</v>
      </c>
      <c r="BE92" s="225">
        <f>IF(N92="základní",J92,0)</f>
        <v>0</v>
      </c>
      <c r="BF92" s="225">
        <f>IF(N92="snížená",J92,0)</f>
        <v>0</v>
      </c>
      <c r="BG92" s="225">
        <f>IF(N92="zákl. přenesená",J92,0)</f>
        <v>0</v>
      </c>
      <c r="BH92" s="225">
        <f>IF(N92="sníž. přenesená",J92,0)</f>
        <v>0</v>
      </c>
      <c r="BI92" s="225">
        <f>IF(N92="nulová",J92,0)</f>
        <v>0</v>
      </c>
      <c r="BJ92" s="18" t="s">
        <v>79</v>
      </c>
      <c r="BK92" s="225">
        <f>ROUND(I92*H92,2)</f>
        <v>0</v>
      </c>
      <c r="BL92" s="18" t="s">
        <v>256</v>
      </c>
      <c r="BM92" s="224" t="s">
        <v>1431</v>
      </c>
    </row>
    <row r="93" s="2" customFormat="1">
      <c r="A93" s="39"/>
      <c r="B93" s="40"/>
      <c r="C93" s="41"/>
      <c r="D93" s="226" t="s">
        <v>154</v>
      </c>
      <c r="E93" s="41"/>
      <c r="F93" s="227" t="s">
        <v>1430</v>
      </c>
      <c r="G93" s="41"/>
      <c r="H93" s="41"/>
      <c r="I93" s="228"/>
      <c r="J93" s="41"/>
      <c r="K93" s="41"/>
      <c r="L93" s="45"/>
      <c r="M93" s="229"/>
      <c r="N93" s="230"/>
      <c r="O93" s="85"/>
      <c r="P93" s="85"/>
      <c r="Q93" s="85"/>
      <c r="R93" s="85"/>
      <c r="S93" s="85"/>
      <c r="T93" s="86"/>
      <c r="U93" s="39"/>
      <c r="V93" s="39"/>
      <c r="W93" s="39"/>
      <c r="X93" s="39"/>
      <c r="Y93" s="39"/>
      <c r="Z93" s="39"/>
      <c r="AA93" s="39"/>
      <c r="AB93" s="39"/>
      <c r="AC93" s="39"/>
      <c r="AD93" s="39"/>
      <c r="AE93" s="39"/>
      <c r="AT93" s="18" t="s">
        <v>154</v>
      </c>
      <c r="AU93" s="18" t="s">
        <v>81</v>
      </c>
    </row>
    <row r="94" s="13" customFormat="1">
      <c r="A94" s="13"/>
      <c r="B94" s="232"/>
      <c r="C94" s="233"/>
      <c r="D94" s="226" t="s">
        <v>158</v>
      </c>
      <c r="E94" s="233"/>
      <c r="F94" s="235" t="s">
        <v>1432</v>
      </c>
      <c r="G94" s="233"/>
      <c r="H94" s="236">
        <v>31.5</v>
      </c>
      <c r="I94" s="237"/>
      <c r="J94" s="233"/>
      <c r="K94" s="233"/>
      <c r="L94" s="238"/>
      <c r="M94" s="239"/>
      <c r="N94" s="240"/>
      <c r="O94" s="240"/>
      <c r="P94" s="240"/>
      <c r="Q94" s="240"/>
      <c r="R94" s="240"/>
      <c r="S94" s="240"/>
      <c r="T94" s="241"/>
      <c r="U94" s="13"/>
      <c r="V94" s="13"/>
      <c r="W94" s="13"/>
      <c r="X94" s="13"/>
      <c r="Y94" s="13"/>
      <c r="Z94" s="13"/>
      <c r="AA94" s="13"/>
      <c r="AB94" s="13"/>
      <c r="AC94" s="13"/>
      <c r="AD94" s="13"/>
      <c r="AE94" s="13"/>
      <c r="AT94" s="242" t="s">
        <v>158</v>
      </c>
      <c r="AU94" s="242" t="s">
        <v>81</v>
      </c>
      <c r="AV94" s="13" t="s">
        <v>81</v>
      </c>
      <c r="AW94" s="13" t="s">
        <v>4</v>
      </c>
      <c r="AX94" s="13" t="s">
        <v>79</v>
      </c>
      <c r="AY94" s="242" t="s">
        <v>144</v>
      </c>
    </row>
    <row r="95" s="2" customFormat="1">
      <c r="A95" s="39"/>
      <c r="B95" s="40"/>
      <c r="C95" s="213" t="s">
        <v>145</v>
      </c>
      <c r="D95" s="213" t="s">
        <v>147</v>
      </c>
      <c r="E95" s="214" t="s">
        <v>1433</v>
      </c>
      <c r="F95" s="215" t="s">
        <v>1434</v>
      </c>
      <c r="G95" s="216" t="s">
        <v>305</v>
      </c>
      <c r="H95" s="217">
        <v>160</v>
      </c>
      <c r="I95" s="218"/>
      <c r="J95" s="219">
        <f>ROUND(I95*H95,2)</f>
        <v>0</v>
      </c>
      <c r="K95" s="215" t="s">
        <v>151</v>
      </c>
      <c r="L95" s="45"/>
      <c r="M95" s="220" t="s">
        <v>19</v>
      </c>
      <c r="N95" s="221" t="s">
        <v>42</v>
      </c>
      <c r="O95" s="85"/>
      <c r="P95" s="222">
        <f>O95*H95</f>
        <v>0</v>
      </c>
      <c r="Q95" s="222">
        <v>0</v>
      </c>
      <c r="R95" s="222">
        <f>Q95*H95</f>
        <v>0</v>
      </c>
      <c r="S95" s="222">
        <v>0</v>
      </c>
      <c r="T95" s="223">
        <f>S95*H95</f>
        <v>0</v>
      </c>
      <c r="U95" s="39"/>
      <c r="V95" s="39"/>
      <c r="W95" s="39"/>
      <c r="X95" s="39"/>
      <c r="Y95" s="39"/>
      <c r="Z95" s="39"/>
      <c r="AA95" s="39"/>
      <c r="AB95" s="39"/>
      <c r="AC95" s="39"/>
      <c r="AD95" s="39"/>
      <c r="AE95" s="39"/>
      <c r="AR95" s="224" t="s">
        <v>256</v>
      </c>
      <c r="AT95" s="224" t="s">
        <v>147</v>
      </c>
      <c r="AU95" s="224" t="s">
        <v>81</v>
      </c>
      <c r="AY95" s="18" t="s">
        <v>144</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256</v>
      </c>
      <c r="BM95" s="224" t="s">
        <v>1435</v>
      </c>
    </row>
    <row r="96" s="2" customFormat="1">
      <c r="A96" s="39"/>
      <c r="B96" s="40"/>
      <c r="C96" s="41"/>
      <c r="D96" s="226" t="s">
        <v>154</v>
      </c>
      <c r="E96" s="41"/>
      <c r="F96" s="227" t="s">
        <v>1436</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154</v>
      </c>
      <c r="AU96" s="18" t="s">
        <v>81</v>
      </c>
    </row>
    <row r="97" s="2" customFormat="1" ht="21.75" customHeight="1">
      <c r="A97" s="39"/>
      <c r="B97" s="40"/>
      <c r="C97" s="243" t="s">
        <v>152</v>
      </c>
      <c r="D97" s="243" t="s">
        <v>190</v>
      </c>
      <c r="E97" s="244" t="s">
        <v>1437</v>
      </c>
      <c r="F97" s="245" t="s">
        <v>1438</v>
      </c>
      <c r="G97" s="246" t="s">
        <v>305</v>
      </c>
      <c r="H97" s="247">
        <v>168</v>
      </c>
      <c r="I97" s="248"/>
      <c r="J97" s="249">
        <f>ROUND(I97*H97,2)</f>
        <v>0</v>
      </c>
      <c r="K97" s="245" t="s">
        <v>151</v>
      </c>
      <c r="L97" s="250"/>
      <c r="M97" s="251" t="s">
        <v>19</v>
      </c>
      <c r="N97" s="252" t="s">
        <v>42</v>
      </c>
      <c r="O97" s="85"/>
      <c r="P97" s="222">
        <f>O97*H97</f>
        <v>0</v>
      </c>
      <c r="Q97" s="222">
        <v>6.9999999999999994E-05</v>
      </c>
      <c r="R97" s="222">
        <f>Q97*H97</f>
        <v>0.01176</v>
      </c>
      <c r="S97" s="222">
        <v>0</v>
      </c>
      <c r="T97" s="223">
        <f>S97*H97</f>
        <v>0</v>
      </c>
      <c r="U97" s="39"/>
      <c r="V97" s="39"/>
      <c r="W97" s="39"/>
      <c r="X97" s="39"/>
      <c r="Y97" s="39"/>
      <c r="Z97" s="39"/>
      <c r="AA97" s="39"/>
      <c r="AB97" s="39"/>
      <c r="AC97" s="39"/>
      <c r="AD97" s="39"/>
      <c r="AE97" s="39"/>
      <c r="AR97" s="224" t="s">
        <v>351</v>
      </c>
      <c r="AT97" s="224" t="s">
        <v>190</v>
      </c>
      <c r="AU97" s="224" t="s">
        <v>81</v>
      </c>
      <c r="AY97" s="18" t="s">
        <v>144</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256</v>
      </c>
      <c r="BM97" s="224" t="s">
        <v>1439</v>
      </c>
    </row>
    <row r="98" s="2" customFormat="1">
      <c r="A98" s="39"/>
      <c r="B98" s="40"/>
      <c r="C98" s="41"/>
      <c r="D98" s="226" t="s">
        <v>154</v>
      </c>
      <c r="E98" s="41"/>
      <c r="F98" s="227" t="s">
        <v>1438</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154</v>
      </c>
      <c r="AU98" s="18" t="s">
        <v>81</v>
      </c>
    </row>
    <row r="99" s="13" customFormat="1">
      <c r="A99" s="13"/>
      <c r="B99" s="232"/>
      <c r="C99" s="233"/>
      <c r="D99" s="226" t="s">
        <v>158</v>
      </c>
      <c r="E99" s="233"/>
      <c r="F99" s="235" t="s">
        <v>1440</v>
      </c>
      <c r="G99" s="233"/>
      <c r="H99" s="236">
        <v>168</v>
      </c>
      <c r="I99" s="237"/>
      <c r="J99" s="233"/>
      <c r="K99" s="233"/>
      <c r="L99" s="238"/>
      <c r="M99" s="239"/>
      <c r="N99" s="240"/>
      <c r="O99" s="240"/>
      <c r="P99" s="240"/>
      <c r="Q99" s="240"/>
      <c r="R99" s="240"/>
      <c r="S99" s="240"/>
      <c r="T99" s="241"/>
      <c r="U99" s="13"/>
      <c r="V99" s="13"/>
      <c r="W99" s="13"/>
      <c r="X99" s="13"/>
      <c r="Y99" s="13"/>
      <c r="Z99" s="13"/>
      <c r="AA99" s="13"/>
      <c r="AB99" s="13"/>
      <c r="AC99" s="13"/>
      <c r="AD99" s="13"/>
      <c r="AE99" s="13"/>
      <c r="AT99" s="242" t="s">
        <v>158</v>
      </c>
      <c r="AU99" s="242" t="s">
        <v>81</v>
      </c>
      <c r="AV99" s="13" t="s">
        <v>81</v>
      </c>
      <c r="AW99" s="13" t="s">
        <v>4</v>
      </c>
      <c r="AX99" s="13" t="s">
        <v>79</v>
      </c>
      <c r="AY99" s="242" t="s">
        <v>144</v>
      </c>
    </row>
    <row r="100" s="2" customFormat="1" ht="16.5" customHeight="1">
      <c r="A100" s="39"/>
      <c r="B100" s="40"/>
      <c r="C100" s="213" t="s">
        <v>180</v>
      </c>
      <c r="D100" s="213" t="s">
        <v>147</v>
      </c>
      <c r="E100" s="214" t="s">
        <v>1441</v>
      </c>
      <c r="F100" s="215" t="s">
        <v>1442</v>
      </c>
      <c r="G100" s="216" t="s">
        <v>193</v>
      </c>
      <c r="H100" s="217">
        <v>11</v>
      </c>
      <c r="I100" s="218"/>
      <c r="J100" s="219">
        <f>ROUND(I100*H100,2)</f>
        <v>0</v>
      </c>
      <c r="K100" s="215" t="s">
        <v>151</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256</v>
      </c>
      <c r="AT100" s="224" t="s">
        <v>147</v>
      </c>
      <c r="AU100" s="224" t="s">
        <v>81</v>
      </c>
      <c r="AY100" s="18" t="s">
        <v>144</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256</v>
      </c>
      <c r="BM100" s="224" t="s">
        <v>1443</v>
      </c>
    </row>
    <row r="101" s="2" customFormat="1">
      <c r="A101" s="39"/>
      <c r="B101" s="40"/>
      <c r="C101" s="41"/>
      <c r="D101" s="226" t="s">
        <v>154</v>
      </c>
      <c r="E101" s="41"/>
      <c r="F101" s="227" t="s">
        <v>1444</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154</v>
      </c>
      <c r="AU101" s="18" t="s">
        <v>81</v>
      </c>
    </row>
    <row r="102" s="2" customFormat="1">
      <c r="A102" s="39"/>
      <c r="B102" s="40"/>
      <c r="C102" s="243" t="s">
        <v>189</v>
      </c>
      <c r="D102" s="243" t="s">
        <v>190</v>
      </c>
      <c r="E102" s="244" t="s">
        <v>1445</v>
      </c>
      <c r="F102" s="245" t="s">
        <v>1446</v>
      </c>
      <c r="G102" s="246" t="s">
        <v>193</v>
      </c>
      <c r="H102" s="247">
        <v>7</v>
      </c>
      <c r="I102" s="248"/>
      <c r="J102" s="249">
        <f>ROUND(I102*H102,2)</f>
        <v>0</v>
      </c>
      <c r="K102" s="245" t="s">
        <v>151</v>
      </c>
      <c r="L102" s="250"/>
      <c r="M102" s="251" t="s">
        <v>19</v>
      </c>
      <c r="N102" s="252" t="s">
        <v>42</v>
      </c>
      <c r="O102" s="85"/>
      <c r="P102" s="222">
        <f>O102*H102</f>
        <v>0</v>
      </c>
      <c r="Q102" s="222">
        <v>9.0000000000000006E-05</v>
      </c>
      <c r="R102" s="222">
        <f>Q102*H102</f>
        <v>0.00063000000000000003</v>
      </c>
      <c r="S102" s="222">
        <v>0</v>
      </c>
      <c r="T102" s="223">
        <f>S102*H102</f>
        <v>0</v>
      </c>
      <c r="U102" s="39"/>
      <c r="V102" s="39"/>
      <c r="W102" s="39"/>
      <c r="X102" s="39"/>
      <c r="Y102" s="39"/>
      <c r="Z102" s="39"/>
      <c r="AA102" s="39"/>
      <c r="AB102" s="39"/>
      <c r="AC102" s="39"/>
      <c r="AD102" s="39"/>
      <c r="AE102" s="39"/>
      <c r="AR102" s="224" t="s">
        <v>351</v>
      </c>
      <c r="AT102" s="224" t="s">
        <v>190</v>
      </c>
      <c r="AU102" s="224" t="s">
        <v>81</v>
      </c>
      <c r="AY102" s="18" t="s">
        <v>144</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256</v>
      </c>
      <c r="BM102" s="224" t="s">
        <v>1447</v>
      </c>
    </row>
    <row r="103" s="2" customFormat="1">
      <c r="A103" s="39"/>
      <c r="B103" s="40"/>
      <c r="C103" s="41"/>
      <c r="D103" s="226" t="s">
        <v>154</v>
      </c>
      <c r="E103" s="41"/>
      <c r="F103" s="227" t="s">
        <v>1446</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154</v>
      </c>
      <c r="AU103" s="18" t="s">
        <v>81</v>
      </c>
    </row>
    <row r="104" s="2" customFormat="1" ht="16.5" customHeight="1">
      <c r="A104" s="39"/>
      <c r="B104" s="40"/>
      <c r="C104" s="243" t="s">
        <v>199</v>
      </c>
      <c r="D104" s="243" t="s">
        <v>190</v>
      </c>
      <c r="E104" s="244" t="s">
        <v>1448</v>
      </c>
      <c r="F104" s="245" t="s">
        <v>1449</v>
      </c>
      <c r="G104" s="246" t="s">
        <v>193</v>
      </c>
      <c r="H104" s="247">
        <v>4</v>
      </c>
      <c r="I104" s="248"/>
      <c r="J104" s="249">
        <f>ROUND(I104*H104,2)</f>
        <v>0</v>
      </c>
      <c r="K104" s="245" t="s">
        <v>19</v>
      </c>
      <c r="L104" s="250"/>
      <c r="M104" s="251" t="s">
        <v>19</v>
      </c>
      <c r="N104" s="252" t="s">
        <v>42</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351</v>
      </c>
      <c r="AT104" s="224" t="s">
        <v>190</v>
      </c>
      <c r="AU104" s="224" t="s">
        <v>81</v>
      </c>
      <c r="AY104" s="18" t="s">
        <v>144</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256</v>
      </c>
      <c r="BM104" s="224" t="s">
        <v>1450</v>
      </c>
    </row>
    <row r="105" s="2" customFormat="1">
      <c r="A105" s="39"/>
      <c r="B105" s="40"/>
      <c r="C105" s="41"/>
      <c r="D105" s="226" t="s">
        <v>154</v>
      </c>
      <c r="E105" s="41"/>
      <c r="F105" s="227" t="s">
        <v>1449</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154</v>
      </c>
      <c r="AU105" s="18" t="s">
        <v>81</v>
      </c>
    </row>
    <row r="106" s="2" customFormat="1" ht="21.75" customHeight="1">
      <c r="A106" s="39"/>
      <c r="B106" s="40"/>
      <c r="C106" s="213" t="s">
        <v>194</v>
      </c>
      <c r="D106" s="213" t="s">
        <v>147</v>
      </c>
      <c r="E106" s="214" t="s">
        <v>1451</v>
      </c>
      <c r="F106" s="215" t="s">
        <v>1452</v>
      </c>
      <c r="G106" s="216" t="s">
        <v>193</v>
      </c>
      <c r="H106" s="217">
        <v>30</v>
      </c>
      <c r="I106" s="218"/>
      <c r="J106" s="219">
        <f>ROUND(I106*H106,2)</f>
        <v>0</v>
      </c>
      <c r="K106" s="215" t="s">
        <v>151</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256</v>
      </c>
      <c r="AT106" s="224" t="s">
        <v>147</v>
      </c>
      <c r="AU106" s="224" t="s">
        <v>81</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256</v>
      </c>
      <c r="BM106" s="224" t="s">
        <v>1453</v>
      </c>
    </row>
    <row r="107" s="2" customFormat="1">
      <c r="A107" s="39"/>
      <c r="B107" s="40"/>
      <c r="C107" s="41"/>
      <c r="D107" s="226" t="s">
        <v>154</v>
      </c>
      <c r="E107" s="41"/>
      <c r="F107" s="227" t="s">
        <v>1454</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154</v>
      </c>
      <c r="AU107" s="18" t="s">
        <v>81</v>
      </c>
    </row>
    <row r="108" s="2" customFormat="1" ht="21.75" customHeight="1">
      <c r="A108" s="39"/>
      <c r="B108" s="40"/>
      <c r="C108" s="243" t="s">
        <v>209</v>
      </c>
      <c r="D108" s="243" t="s">
        <v>190</v>
      </c>
      <c r="E108" s="244" t="s">
        <v>1455</v>
      </c>
      <c r="F108" s="245" t="s">
        <v>1456</v>
      </c>
      <c r="G108" s="246" t="s">
        <v>193</v>
      </c>
      <c r="H108" s="247">
        <v>30</v>
      </c>
      <c r="I108" s="248"/>
      <c r="J108" s="249">
        <f>ROUND(I108*H108,2)</f>
        <v>0</v>
      </c>
      <c r="K108" s="245" t="s">
        <v>151</v>
      </c>
      <c r="L108" s="250"/>
      <c r="M108" s="251" t="s">
        <v>19</v>
      </c>
      <c r="N108" s="252" t="s">
        <v>42</v>
      </c>
      <c r="O108" s="85"/>
      <c r="P108" s="222">
        <f>O108*H108</f>
        <v>0</v>
      </c>
      <c r="Q108" s="222">
        <v>4.0000000000000003E-05</v>
      </c>
      <c r="R108" s="222">
        <f>Q108*H108</f>
        <v>0.0012000000000000001</v>
      </c>
      <c r="S108" s="222">
        <v>0</v>
      </c>
      <c r="T108" s="223">
        <f>S108*H108</f>
        <v>0</v>
      </c>
      <c r="U108" s="39"/>
      <c r="V108" s="39"/>
      <c r="W108" s="39"/>
      <c r="X108" s="39"/>
      <c r="Y108" s="39"/>
      <c r="Z108" s="39"/>
      <c r="AA108" s="39"/>
      <c r="AB108" s="39"/>
      <c r="AC108" s="39"/>
      <c r="AD108" s="39"/>
      <c r="AE108" s="39"/>
      <c r="AR108" s="224" t="s">
        <v>351</v>
      </c>
      <c r="AT108" s="224" t="s">
        <v>190</v>
      </c>
      <c r="AU108" s="224" t="s">
        <v>81</v>
      </c>
      <c r="AY108" s="18" t="s">
        <v>144</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256</v>
      </c>
      <c r="BM108" s="224" t="s">
        <v>1457</v>
      </c>
    </row>
    <row r="109" s="2" customFormat="1">
      <c r="A109" s="39"/>
      <c r="B109" s="40"/>
      <c r="C109" s="41"/>
      <c r="D109" s="226" t="s">
        <v>154</v>
      </c>
      <c r="E109" s="41"/>
      <c r="F109" s="227" t="s">
        <v>1456</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154</v>
      </c>
      <c r="AU109" s="18" t="s">
        <v>81</v>
      </c>
    </row>
    <row r="110" s="2" customFormat="1" ht="33" customHeight="1">
      <c r="A110" s="39"/>
      <c r="B110" s="40"/>
      <c r="C110" s="213" t="s">
        <v>215</v>
      </c>
      <c r="D110" s="213" t="s">
        <v>147</v>
      </c>
      <c r="E110" s="214" t="s">
        <v>1458</v>
      </c>
      <c r="F110" s="215" t="s">
        <v>1459</v>
      </c>
      <c r="G110" s="216" t="s">
        <v>305</v>
      </c>
      <c r="H110" s="217">
        <v>50</v>
      </c>
      <c r="I110" s="218"/>
      <c r="J110" s="219">
        <f>ROUND(I110*H110,2)</f>
        <v>0</v>
      </c>
      <c r="K110" s="215" t="s">
        <v>151</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256</v>
      </c>
      <c r="AT110" s="224" t="s">
        <v>147</v>
      </c>
      <c r="AU110" s="224" t="s">
        <v>81</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256</v>
      </c>
      <c r="BM110" s="224" t="s">
        <v>1460</v>
      </c>
    </row>
    <row r="111" s="2" customFormat="1">
      <c r="A111" s="39"/>
      <c r="B111" s="40"/>
      <c r="C111" s="41"/>
      <c r="D111" s="226" t="s">
        <v>154</v>
      </c>
      <c r="E111" s="41"/>
      <c r="F111" s="227" t="s">
        <v>1461</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154</v>
      </c>
      <c r="AU111" s="18" t="s">
        <v>81</v>
      </c>
    </row>
    <row r="112" s="2" customFormat="1">
      <c r="A112" s="39"/>
      <c r="B112" s="40"/>
      <c r="C112" s="243" t="s">
        <v>102</v>
      </c>
      <c r="D112" s="243" t="s">
        <v>190</v>
      </c>
      <c r="E112" s="244" t="s">
        <v>1462</v>
      </c>
      <c r="F112" s="245" t="s">
        <v>1463</v>
      </c>
      <c r="G112" s="246" t="s">
        <v>305</v>
      </c>
      <c r="H112" s="247">
        <v>42</v>
      </c>
      <c r="I112" s="248"/>
      <c r="J112" s="249">
        <f>ROUND(I112*H112,2)</f>
        <v>0</v>
      </c>
      <c r="K112" s="245" t="s">
        <v>151</v>
      </c>
      <c r="L112" s="250"/>
      <c r="M112" s="251" t="s">
        <v>19</v>
      </c>
      <c r="N112" s="252" t="s">
        <v>42</v>
      </c>
      <c r="O112" s="85"/>
      <c r="P112" s="222">
        <f>O112*H112</f>
        <v>0</v>
      </c>
      <c r="Q112" s="222">
        <v>9.0000000000000006E-05</v>
      </c>
      <c r="R112" s="222">
        <f>Q112*H112</f>
        <v>0.0037800000000000004</v>
      </c>
      <c r="S112" s="222">
        <v>0</v>
      </c>
      <c r="T112" s="223">
        <f>S112*H112</f>
        <v>0</v>
      </c>
      <c r="U112" s="39"/>
      <c r="V112" s="39"/>
      <c r="W112" s="39"/>
      <c r="X112" s="39"/>
      <c r="Y112" s="39"/>
      <c r="Z112" s="39"/>
      <c r="AA112" s="39"/>
      <c r="AB112" s="39"/>
      <c r="AC112" s="39"/>
      <c r="AD112" s="39"/>
      <c r="AE112" s="39"/>
      <c r="AR112" s="224" t="s">
        <v>351</v>
      </c>
      <c r="AT112" s="224" t="s">
        <v>190</v>
      </c>
      <c r="AU112" s="224" t="s">
        <v>81</v>
      </c>
      <c r="AY112" s="18" t="s">
        <v>144</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256</v>
      </c>
      <c r="BM112" s="224" t="s">
        <v>1464</v>
      </c>
    </row>
    <row r="113" s="2" customFormat="1">
      <c r="A113" s="39"/>
      <c r="B113" s="40"/>
      <c r="C113" s="41"/>
      <c r="D113" s="226" t="s">
        <v>154</v>
      </c>
      <c r="E113" s="41"/>
      <c r="F113" s="227" t="s">
        <v>1463</v>
      </c>
      <c r="G113" s="41"/>
      <c r="H113" s="41"/>
      <c r="I113" s="228"/>
      <c r="J113" s="41"/>
      <c r="K113" s="41"/>
      <c r="L113" s="45"/>
      <c r="M113" s="229"/>
      <c r="N113" s="230"/>
      <c r="O113" s="85"/>
      <c r="P113" s="85"/>
      <c r="Q113" s="85"/>
      <c r="R113" s="85"/>
      <c r="S113" s="85"/>
      <c r="T113" s="86"/>
      <c r="U113" s="39"/>
      <c r="V113" s="39"/>
      <c r="W113" s="39"/>
      <c r="X113" s="39"/>
      <c r="Y113" s="39"/>
      <c r="Z113" s="39"/>
      <c r="AA113" s="39"/>
      <c r="AB113" s="39"/>
      <c r="AC113" s="39"/>
      <c r="AD113" s="39"/>
      <c r="AE113" s="39"/>
      <c r="AT113" s="18" t="s">
        <v>154</v>
      </c>
      <c r="AU113" s="18" t="s">
        <v>81</v>
      </c>
    </row>
    <row r="114" s="13" customFormat="1">
      <c r="A114" s="13"/>
      <c r="B114" s="232"/>
      <c r="C114" s="233"/>
      <c r="D114" s="226" t="s">
        <v>158</v>
      </c>
      <c r="E114" s="233"/>
      <c r="F114" s="235" t="s">
        <v>1465</v>
      </c>
      <c r="G114" s="233"/>
      <c r="H114" s="236">
        <v>42</v>
      </c>
      <c r="I114" s="237"/>
      <c r="J114" s="233"/>
      <c r="K114" s="233"/>
      <c r="L114" s="238"/>
      <c r="M114" s="239"/>
      <c r="N114" s="240"/>
      <c r="O114" s="240"/>
      <c r="P114" s="240"/>
      <c r="Q114" s="240"/>
      <c r="R114" s="240"/>
      <c r="S114" s="240"/>
      <c r="T114" s="241"/>
      <c r="U114" s="13"/>
      <c r="V114" s="13"/>
      <c r="W114" s="13"/>
      <c r="X114" s="13"/>
      <c r="Y114" s="13"/>
      <c r="Z114" s="13"/>
      <c r="AA114" s="13"/>
      <c r="AB114" s="13"/>
      <c r="AC114" s="13"/>
      <c r="AD114" s="13"/>
      <c r="AE114" s="13"/>
      <c r="AT114" s="242" t="s">
        <v>158</v>
      </c>
      <c r="AU114" s="242" t="s">
        <v>81</v>
      </c>
      <c r="AV114" s="13" t="s">
        <v>81</v>
      </c>
      <c r="AW114" s="13" t="s">
        <v>4</v>
      </c>
      <c r="AX114" s="13" t="s">
        <v>79</v>
      </c>
      <c r="AY114" s="242" t="s">
        <v>144</v>
      </c>
    </row>
    <row r="115" s="2" customFormat="1">
      <c r="A115" s="39"/>
      <c r="B115" s="40"/>
      <c r="C115" s="243" t="s">
        <v>228</v>
      </c>
      <c r="D115" s="243" t="s">
        <v>190</v>
      </c>
      <c r="E115" s="244" t="s">
        <v>1466</v>
      </c>
      <c r="F115" s="245" t="s">
        <v>1467</v>
      </c>
      <c r="G115" s="246" t="s">
        <v>305</v>
      </c>
      <c r="H115" s="247">
        <v>10.5</v>
      </c>
      <c r="I115" s="248"/>
      <c r="J115" s="249">
        <f>ROUND(I115*H115,2)</f>
        <v>0</v>
      </c>
      <c r="K115" s="245" t="s">
        <v>151</v>
      </c>
      <c r="L115" s="250"/>
      <c r="M115" s="251" t="s">
        <v>19</v>
      </c>
      <c r="N115" s="252" t="s">
        <v>42</v>
      </c>
      <c r="O115" s="85"/>
      <c r="P115" s="222">
        <f>O115*H115</f>
        <v>0</v>
      </c>
      <c r="Q115" s="222">
        <v>0.00014999999999999999</v>
      </c>
      <c r="R115" s="222">
        <f>Q115*H115</f>
        <v>0.0015749999999999998</v>
      </c>
      <c r="S115" s="222">
        <v>0</v>
      </c>
      <c r="T115" s="223">
        <f>S115*H115</f>
        <v>0</v>
      </c>
      <c r="U115" s="39"/>
      <c r="V115" s="39"/>
      <c r="W115" s="39"/>
      <c r="X115" s="39"/>
      <c r="Y115" s="39"/>
      <c r="Z115" s="39"/>
      <c r="AA115" s="39"/>
      <c r="AB115" s="39"/>
      <c r="AC115" s="39"/>
      <c r="AD115" s="39"/>
      <c r="AE115" s="39"/>
      <c r="AR115" s="224" t="s">
        <v>351</v>
      </c>
      <c r="AT115" s="224" t="s">
        <v>190</v>
      </c>
      <c r="AU115" s="224" t="s">
        <v>81</v>
      </c>
      <c r="AY115" s="18" t="s">
        <v>144</v>
      </c>
      <c r="BE115" s="225">
        <f>IF(N115="základní",J115,0)</f>
        <v>0</v>
      </c>
      <c r="BF115" s="225">
        <f>IF(N115="snížená",J115,0)</f>
        <v>0</v>
      </c>
      <c r="BG115" s="225">
        <f>IF(N115="zákl. přenesená",J115,0)</f>
        <v>0</v>
      </c>
      <c r="BH115" s="225">
        <f>IF(N115="sníž. přenesená",J115,0)</f>
        <v>0</v>
      </c>
      <c r="BI115" s="225">
        <f>IF(N115="nulová",J115,0)</f>
        <v>0</v>
      </c>
      <c r="BJ115" s="18" t="s">
        <v>79</v>
      </c>
      <c r="BK115" s="225">
        <f>ROUND(I115*H115,2)</f>
        <v>0</v>
      </c>
      <c r="BL115" s="18" t="s">
        <v>256</v>
      </c>
      <c r="BM115" s="224" t="s">
        <v>1468</v>
      </c>
    </row>
    <row r="116" s="2" customFormat="1">
      <c r="A116" s="39"/>
      <c r="B116" s="40"/>
      <c r="C116" s="41"/>
      <c r="D116" s="226" t="s">
        <v>154</v>
      </c>
      <c r="E116" s="41"/>
      <c r="F116" s="227" t="s">
        <v>1467</v>
      </c>
      <c r="G116" s="41"/>
      <c r="H116" s="41"/>
      <c r="I116" s="228"/>
      <c r="J116" s="41"/>
      <c r="K116" s="41"/>
      <c r="L116" s="45"/>
      <c r="M116" s="229"/>
      <c r="N116" s="230"/>
      <c r="O116" s="85"/>
      <c r="P116" s="85"/>
      <c r="Q116" s="85"/>
      <c r="R116" s="85"/>
      <c r="S116" s="85"/>
      <c r="T116" s="86"/>
      <c r="U116" s="39"/>
      <c r="V116" s="39"/>
      <c r="W116" s="39"/>
      <c r="X116" s="39"/>
      <c r="Y116" s="39"/>
      <c r="Z116" s="39"/>
      <c r="AA116" s="39"/>
      <c r="AB116" s="39"/>
      <c r="AC116" s="39"/>
      <c r="AD116" s="39"/>
      <c r="AE116" s="39"/>
      <c r="AT116" s="18" t="s">
        <v>154</v>
      </c>
      <c r="AU116" s="18" t="s">
        <v>81</v>
      </c>
    </row>
    <row r="117" s="13" customFormat="1">
      <c r="A117" s="13"/>
      <c r="B117" s="232"/>
      <c r="C117" s="233"/>
      <c r="D117" s="226" t="s">
        <v>158</v>
      </c>
      <c r="E117" s="233"/>
      <c r="F117" s="235" t="s">
        <v>1469</v>
      </c>
      <c r="G117" s="233"/>
      <c r="H117" s="236">
        <v>10.5</v>
      </c>
      <c r="I117" s="237"/>
      <c r="J117" s="233"/>
      <c r="K117" s="233"/>
      <c r="L117" s="238"/>
      <c r="M117" s="239"/>
      <c r="N117" s="240"/>
      <c r="O117" s="240"/>
      <c r="P117" s="240"/>
      <c r="Q117" s="240"/>
      <c r="R117" s="240"/>
      <c r="S117" s="240"/>
      <c r="T117" s="241"/>
      <c r="U117" s="13"/>
      <c r="V117" s="13"/>
      <c r="W117" s="13"/>
      <c r="X117" s="13"/>
      <c r="Y117" s="13"/>
      <c r="Z117" s="13"/>
      <c r="AA117" s="13"/>
      <c r="AB117" s="13"/>
      <c r="AC117" s="13"/>
      <c r="AD117" s="13"/>
      <c r="AE117" s="13"/>
      <c r="AT117" s="242" t="s">
        <v>158</v>
      </c>
      <c r="AU117" s="242" t="s">
        <v>81</v>
      </c>
      <c r="AV117" s="13" t="s">
        <v>81</v>
      </c>
      <c r="AW117" s="13" t="s">
        <v>4</v>
      </c>
      <c r="AX117" s="13" t="s">
        <v>79</v>
      </c>
      <c r="AY117" s="242" t="s">
        <v>144</v>
      </c>
    </row>
    <row r="118" s="2" customFormat="1">
      <c r="A118" s="39"/>
      <c r="B118" s="40"/>
      <c r="C118" s="213" t="s">
        <v>237</v>
      </c>
      <c r="D118" s="213" t="s">
        <v>147</v>
      </c>
      <c r="E118" s="214" t="s">
        <v>1470</v>
      </c>
      <c r="F118" s="215" t="s">
        <v>1471</v>
      </c>
      <c r="G118" s="216" t="s">
        <v>305</v>
      </c>
      <c r="H118" s="217">
        <v>100</v>
      </c>
      <c r="I118" s="218"/>
      <c r="J118" s="219">
        <f>ROUND(I118*H118,2)</f>
        <v>0</v>
      </c>
      <c r="K118" s="215" t="s">
        <v>151</v>
      </c>
      <c r="L118" s="45"/>
      <c r="M118" s="220" t="s">
        <v>19</v>
      </c>
      <c r="N118" s="221" t="s">
        <v>42</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256</v>
      </c>
      <c r="AT118" s="224" t="s">
        <v>147</v>
      </c>
      <c r="AU118" s="224" t="s">
        <v>81</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256</v>
      </c>
      <c r="BM118" s="224" t="s">
        <v>1472</v>
      </c>
    </row>
    <row r="119" s="2" customFormat="1">
      <c r="A119" s="39"/>
      <c r="B119" s="40"/>
      <c r="C119" s="41"/>
      <c r="D119" s="226" t="s">
        <v>154</v>
      </c>
      <c r="E119" s="41"/>
      <c r="F119" s="227" t="s">
        <v>1473</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154</v>
      </c>
      <c r="AU119" s="18" t="s">
        <v>81</v>
      </c>
    </row>
    <row r="120" s="2" customFormat="1" ht="33" customHeight="1">
      <c r="A120" s="39"/>
      <c r="B120" s="40"/>
      <c r="C120" s="213" t="s">
        <v>245</v>
      </c>
      <c r="D120" s="213" t="s">
        <v>147</v>
      </c>
      <c r="E120" s="214" t="s">
        <v>1474</v>
      </c>
      <c r="F120" s="215" t="s">
        <v>1475</v>
      </c>
      <c r="G120" s="216" t="s">
        <v>305</v>
      </c>
      <c r="H120" s="217">
        <v>360</v>
      </c>
      <c r="I120" s="218"/>
      <c r="J120" s="219">
        <f>ROUND(I120*H120,2)</f>
        <v>0</v>
      </c>
      <c r="K120" s="215" t="s">
        <v>151</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256</v>
      </c>
      <c r="AT120" s="224" t="s">
        <v>147</v>
      </c>
      <c r="AU120" s="224" t="s">
        <v>81</v>
      </c>
      <c r="AY120" s="18" t="s">
        <v>144</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256</v>
      </c>
      <c r="BM120" s="224" t="s">
        <v>1476</v>
      </c>
    </row>
    <row r="121" s="2" customFormat="1">
      <c r="A121" s="39"/>
      <c r="B121" s="40"/>
      <c r="C121" s="41"/>
      <c r="D121" s="226" t="s">
        <v>154</v>
      </c>
      <c r="E121" s="41"/>
      <c r="F121" s="227" t="s">
        <v>1477</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154</v>
      </c>
      <c r="AU121" s="18" t="s">
        <v>81</v>
      </c>
    </row>
    <row r="122" s="2" customFormat="1" ht="33" customHeight="1">
      <c r="A122" s="39"/>
      <c r="B122" s="40"/>
      <c r="C122" s="213" t="s">
        <v>8</v>
      </c>
      <c r="D122" s="213" t="s">
        <v>147</v>
      </c>
      <c r="E122" s="214" t="s">
        <v>1478</v>
      </c>
      <c r="F122" s="215" t="s">
        <v>1479</v>
      </c>
      <c r="G122" s="216" t="s">
        <v>305</v>
      </c>
      <c r="H122" s="217">
        <v>15</v>
      </c>
      <c r="I122" s="218"/>
      <c r="J122" s="219">
        <f>ROUND(I122*H122,2)</f>
        <v>0</v>
      </c>
      <c r="K122" s="215" t="s">
        <v>151</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256</v>
      </c>
      <c r="AT122" s="224" t="s">
        <v>147</v>
      </c>
      <c r="AU122" s="224" t="s">
        <v>81</v>
      </c>
      <c r="AY122" s="18" t="s">
        <v>144</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256</v>
      </c>
      <c r="BM122" s="224" t="s">
        <v>1480</v>
      </c>
    </row>
    <row r="123" s="2" customFormat="1">
      <c r="A123" s="39"/>
      <c r="B123" s="40"/>
      <c r="C123" s="41"/>
      <c r="D123" s="226" t="s">
        <v>154</v>
      </c>
      <c r="E123" s="41"/>
      <c r="F123" s="227" t="s">
        <v>1481</v>
      </c>
      <c r="G123" s="41"/>
      <c r="H123" s="41"/>
      <c r="I123" s="228"/>
      <c r="J123" s="41"/>
      <c r="K123" s="41"/>
      <c r="L123" s="45"/>
      <c r="M123" s="229"/>
      <c r="N123" s="230"/>
      <c r="O123" s="85"/>
      <c r="P123" s="85"/>
      <c r="Q123" s="85"/>
      <c r="R123" s="85"/>
      <c r="S123" s="85"/>
      <c r="T123" s="86"/>
      <c r="U123" s="39"/>
      <c r="V123" s="39"/>
      <c r="W123" s="39"/>
      <c r="X123" s="39"/>
      <c r="Y123" s="39"/>
      <c r="Z123" s="39"/>
      <c r="AA123" s="39"/>
      <c r="AB123" s="39"/>
      <c r="AC123" s="39"/>
      <c r="AD123" s="39"/>
      <c r="AE123" s="39"/>
      <c r="AT123" s="18" t="s">
        <v>154</v>
      </c>
      <c r="AU123" s="18" t="s">
        <v>81</v>
      </c>
    </row>
    <row r="124" s="2" customFormat="1">
      <c r="A124" s="39"/>
      <c r="B124" s="40"/>
      <c r="C124" s="213" t="s">
        <v>256</v>
      </c>
      <c r="D124" s="213" t="s">
        <v>147</v>
      </c>
      <c r="E124" s="214" t="s">
        <v>1482</v>
      </c>
      <c r="F124" s="215" t="s">
        <v>1483</v>
      </c>
      <c r="G124" s="216" t="s">
        <v>305</v>
      </c>
      <c r="H124" s="217">
        <v>10</v>
      </c>
      <c r="I124" s="218"/>
      <c r="J124" s="219">
        <f>ROUND(I124*H124,2)</f>
        <v>0</v>
      </c>
      <c r="K124" s="215" t="s">
        <v>151</v>
      </c>
      <c r="L124" s="45"/>
      <c r="M124" s="220" t="s">
        <v>19</v>
      </c>
      <c r="N124" s="221" t="s">
        <v>42</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256</v>
      </c>
      <c r="AT124" s="224" t="s">
        <v>147</v>
      </c>
      <c r="AU124" s="224" t="s">
        <v>81</v>
      </c>
      <c r="AY124" s="18" t="s">
        <v>144</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256</v>
      </c>
      <c r="BM124" s="224" t="s">
        <v>1484</v>
      </c>
    </row>
    <row r="125" s="2" customFormat="1">
      <c r="A125" s="39"/>
      <c r="B125" s="40"/>
      <c r="C125" s="41"/>
      <c r="D125" s="226" t="s">
        <v>154</v>
      </c>
      <c r="E125" s="41"/>
      <c r="F125" s="227" t="s">
        <v>1485</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154</v>
      </c>
      <c r="AU125" s="18" t="s">
        <v>81</v>
      </c>
    </row>
    <row r="126" s="2" customFormat="1">
      <c r="A126" s="39"/>
      <c r="B126" s="40"/>
      <c r="C126" s="213" t="s">
        <v>262</v>
      </c>
      <c r="D126" s="213" t="s">
        <v>147</v>
      </c>
      <c r="E126" s="214" t="s">
        <v>1486</v>
      </c>
      <c r="F126" s="215" t="s">
        <v>1487</v>
      </c>
      <c r="G126" s="216" t="s">
        <v>305</v>
      </c>
      <c r="H126" s="217">
        <v>140</v>
      </c>
      <c r="I126" s="218"/>
      <c r="J126" s="219">
        <f>ROUND(I126*H126,2)</f>
        <v>0</v>
      </c>
      <c r="K126" s="215" t="s">
        <v>151</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256</v>
      </c>
      <c r="AT126" s="224" t="s">
        <v>147</v>
      </c>
      <c r="AU126" s="224" t="s">
        <v>81</v>
      </c>
      <c r="AY126" s="18" t="s">
        <v>144</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256</v>
      </c>
      <c r="BM126" s="224" t="s">
        <v>1488</v>
      </c>
    </row>
    <row r="127" s="2" customFormat="1">
      <c r="A127" s="39"/>
      <c r="B127" s="40"/>
      <c r="C127" s="41"/>
      <c r="D127" s="226" t="s">
        <v>154</v>
      </c>
      <c r="E127" s="41"/>
      <c r="F127" s="227" t="s">
        <v>1489</v>
      </c>
      <c r="G127" s="41"/>
      <c r="H127" s="41"/>
      <c r="I127" s="228"/>
      <c r="J127" s="41"/>
      <c r="K127" s="41"/>
      <c r="L127" s="45"/>
      <c r="M127" s="229"/>
      <c r="N127" s="230"/>
      <c r="O127" s="85"/>
      <c r="P127" s="85"/>
      <c r="Q127" s="85"/>
      <c r="R127" s="85"/>
      <c r="S127" s="85"/>
      <c r="T127" s="86"/>
      <c r="U127" s="39"/>
      <c r="V127" s="39"/>
      <c r="W127" s="39"/>
      <c r="X127" s="39"/>
      <c r="Y127" s="39"/>
      <c r="Z127" s="39"/>
      <c r="AA127" s="39"/>
      <c r="AB127" s="39"/>
      <c r="AC127" s="39"/>
      <c r="AD127" s="39"/>
      <c r="AE127" s="39"/>
      <c r="AT127" s="18" t="s">
        <v>154</v>
      </c>
      <c r="AU127" s="18" t="s">
        <v>81</v>
      </c>
    </row>
    <row r="128" s="2" customFormat="1">
      <c r="A128" s="39"/>
      <c r="B128" s="40"/>
      <c r="C128" s="213" t="s">
        <v>268</v>
      </c>
      <c r="D128" s="213" t="s">
        <v>147</v>
      </c>
      <c r="E128" s="214" t="s">
        <v>1490</v>
      </c>
      <c r="F128" s="215" t="s">
        <v>1491</v>
      </c>
      <c r="G128" s="216" t="s">
        <v>305</v>
      </c>
      <c r="H128" s="217">
        <v>40</v>
      </c>
      <c r="I128" s="218"/>
      <c r="J128" s="219">
        <f>ROUND(I128*H128,2)</f>
        <v>0</v>
      </c>
      <c r="K128" s="215" t="s">
        <v>151</v>
      </c>
      <c r="L128" s="45"/>
      <c r="M128" s="220" t="s">
        <v>19</v>
      </c>
      <c r="N128" s="221" t="s">
        <v>42</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256</v>
      </c>
      <c r="AT128" s="224" t="s">
        <v>147</v>
      </c>
      <c r="AU128" s="224" t="s">
        <v>81</v>
      </c>
      <c r="AY128" s="18" t="s">
        <v>144</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256</v>
      </c>
      <c r="BM128" s="224" t="s">
        <v>1492</v>
      </c>
    </row>
    <row r="129" s="2" customFormat="1">
      <c r="A129" s="39"/>
      <c r="B129" s="40"/>
      <c r="C129" s="41"/>
      <c r="D129" s="226" t="s">
        <v>154</v>
      </c>
      <c r="E129" s="41"/>
      <c r="F129" s="227" t="s">
        <v>1493</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154</v>
      </c>
      <c r="AU129" s="18" t="s">
        <v>81</v>
      </c>
    </row>
    <row r="130" s="2" customFormat="1">
      <c r="A130" s="39"/>
      <c r="B130" s="40"/>
      <c r="C130" s="213" t="s">
        <v>275</v>
      </c>
      <c r="D130" s="213" t="s">
        <v>147</v>
      </c>
      <c r="E130" s="214" t="s">
        <v>1494</v>
      </c>
      <c r="F130" s="215" t="s">
        <v>1495</v>
      </c>
      <c r="G130" s="216" t="s">
        <v>305</v>
      </c>
      <c r="H130" s="217">
        <v>10</v>
      </c>
      <c r="I130" s="218"/>
      <c r="J130" s="219">
        <f>ROUND(I130*H130,2)</f>
        <v>0</v>
      </c>
      <c r="K130" s="215" t="s">
        <v>151</v>
      </c>
      <c r="L130" s="45"/>
      <c r="M130" s="220" t="s">
        <v>19</v>
      </c>
      <c r="N130" s="221" t="s">
        <v>42</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256</v>
      </c>
      <c r="AT130" s="224" t="s">
        <v>147</v>
      </c>
      <c r="AU130" s="224" t="s">
        <v>81</v>
      </c>
      <c r="AY130" s="18" t="s">
        <v>144</v>
      </c>
      <c r="BE130" s="225">
        <f>IF(N130="základní",J130,0)</f>
        <v>0</v>
      </c>
      <c r="BF130" s="225">
        <f>IF(N130="snížená",J130,0)</f>
        <v>0</v>
      </c>
      <c r="BG130" s="225">
        <f>IF(N130="zákl. přenesená",J130,0)</f>
        <v>0</v>
      </c>
      <c r="BH130" s="225">
        <f>IF(N130="sníž. přenesená",J130,0)</f>
        <v>0</v>
      </c>
      <c r="BI130" s="225">
        <f>IF(N130="nulová",J130,0)</f>
        <v>0</v>
      </c>
      <c r="BJ130" s="18" t="s">
        <v>79</v>
      </c>
      <c r="BK130" s="225">
        <f>ROUND(I130*H130,2)</f>
        <v>0</v>
      </c>
      <c r="BL130" s="18" t="s">
        <v>256</v>
      </c>
      <c r="BM130" s="224" t="s">
        <v>1496</v>
      </c>
    </row>
    <row r="131" s="2" customFormat="1">
      <c r="A131" s="39"/>
      <c r="B131" s="40"/>
      <c r="C131" s="41"/>
      <c r="D131" s="226" t="s">
        <v>154</v>
      </c>
      <c r="E131" s="41"/>
      <c r="F131" s="227" t="s">
        <v>1497</v>
      </c>
      <c r="G131" s="41"/>
      <c r="H131" s="41"/>
      <c r="I131" s="228"/>
      <c r="J131" s="41"/>
      <c r="K131" s="41"/>
      <c r="L131" s="45"/>
      <c r="M131" s="229"/>
      <c r="N131" s="230"/>
      <c r="O131" s="85"/>
      <c r="P131" s="85"/>
      <c r="Q131" s="85"/>
      <c r="R131" s="85"/>
      <c r="S131" s="85"/>
      <c r="T131" s="86"/>
      <c r="U131" s="39"/>
      <c r="V131" s="39"/>
      <c r="W131" s="39"/>
      <c r="X131" s="39"/>
      <c r="Y131" s="39"/>
      <c r="Z131" s="39"/>
      <c r="AA131" s="39"/>
      <c r="AB131" s="39"/>
      <c r="AC131" s="39"/>
      <c r="AD131" s="39"/>
      <c r="AE131" s="39"/>
      <c r="AT131" s="18" t="s">
        <v>154</v>
      </c>
      <c r="AU131" s="18" t="s">
        <v>81</v>
      </c>
    </row>
    <row r="132" s="2" customFormat="1">
      <c r="A132" s="39"/>
      <c r="B132" s="40"/>
      <c r="C132" s="243" t="s">
        <v>280</v>
      </c>
      <c r="D132" s="243" t="s">
        <v>190</v>
      </c>
      <c r="E132" s="244" t="s">
        <v>1498</v>
      </c>
      <c r="F132" s="245" t="s">
        <v>1499</v>
      </c>
      <c r="G132" s="246" t="s">
        <v>305</v>
      </c>
      <c r="H132" s="247">
        <v>252</v>
      </c>
      <c r="I132" s="248"/>
      <c r="J132" s="249">
        <f>ROUND(I132*H132,2)</f>
        <v>0</v>
      </c>
      <c r="K132" s="245" t="s">
        <v>151</v>
      </c>
      <c r="L132" s="250"/>
      <c r="M132" s="251" t="s">
        <v>19</v>
      </c>
      <c r="N132" s="252" t="s">
        <v>42</v>
      </c>
      <c r="O132" s="85"/>
      <c r="P132" s="222">
        <f>O132*H132</f>
        <v>0</v>
      </c>
      <c r="Q132" s="222">
        <v>0.00012</v>
      </c>
      <c r="R132" s="222">
        <f>Q132*H132</f>
        <v>0.03024</v>
      </c>
      <c r="S132" s="222">
        <v>0</v>
      </c>
      <c r="T132" s="223">
        <f>S132*H132</f>
        <v>0</v>
      </c>
      <c r="U132" s="39"/>
      <c r="V132" s="39"/>
      <c r="W132" s="39"/>
      <c r="X132" s="39"/>
      <c r="Y132" s="39"/>
      <c r="Z132" s="39"/>
      <c r="AA132" s="39"/>
      <c r="AB132" s="39"/>
      <c r="AC132" s="39"/>
      <c r="AD132" s="39"/>
      <c r="AE132" s="39"/>
      <c r="AR132" s="224" t="s">
        <v>351</v>
      </c>
      <c r="AT132" s="224" t="s">
        <v>190</v>
      </c>
      <c r="AU132" s="224" t="s">
        <v>81</v>
      </c>
      <c r="AY132" s="18" t="s">
        <v>144</v>
      </c>
      <c r="BE132" s="225">
        <f>IF(N132="základní",J132,0)</f>
        <v>0</v>
      </c>
      <c r="BF132" s="225">
        <f>IF(N132="snížená",J132,0)</f>
        <v>0</v>
      </c>
      <c r="BG132" s="225">
        <f>IF(N132="zákl. přenesená",J132,0)</f>
        <v>0</v>
      </c>
      <c r="BH132" s="225">
        <f>IF(N132="sníž. přenesená",J132,0)</f>
        <v>0</v>
      </c>
      <c r="BI132" s="225">
        <f>IF(N132="nulová",J132,0)</f>
        <v>0</v>
      </c>
      <c r="BJ132" s="18" t="s">
        <v>79</v>
      </c>
      <c r="BK132" s="225">
        <f>ROUND(I132*H132,2)</f>
        <v>0</v>
      </c>
      <c r="BL132" s="18" t="s">
        <v>256</v>
      </c>
      <c r="BM132" s="224" t="s">
        <v>1500</v>
      </c>
    </row>
    <row r="133" s="2" customFormat="1">
      <c r="A133" s="39"/>
      <c r="B133" s="40"/>
      <c r="C133" s="41"/>
      <c r="D133" s="226" t="s">
        <v>154</v>
      </c>
      <c r="E133" s="41"/>
      <c r="F133" s="227" t="s">
        <v>1499</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154</v>
      </c>
      <c r="AU133" s="18" t="s">
        <v>81</v>
      </c>
    </row>
    <row r="134" s="13" customFormat="1">
      <c r="A134" s="13"/>
      <c r="B134" s="232"/>
      <c r="C134" s="233"/>
      <c r="D134" s="226" t="s">
        <v>158</v>
      </c>
      <c r="E134" s="233"/>
      <c r="F134" s="235" t="s">
        <v>1501</v>
      </c>
      <c r="G134" s="233"/>
      <c r="H134" s="236">
        <v>252</v>
      </c>
      <c r="I134" s="237"/>
      <c r="J134" s="233"/>
      <c r="K134" s="233"/>
      <c r="L134" s="238"/>
      <c r="M134" s="239"/>
      <c r="N134" s="240"/>
      <c r="O134" s="240"/>
      <c r="P134" s="240"/>
      <c r="Q134" s="240"/>
      <c r="R134" s="240"/>
      <c r="S134" s="240"/>
      <c r="T134" s="241"/>
      <c r="U134" s="13"/>
      <c r="V134" s="13"/>
      <c r="W134" s="13"/>
      <c r="X134" s="13"/>
      <c r="Y134" s="13"/>
      <c r="Z134" s="13"/>
      <c r="AA134" s="13"/>
      <c r="AB134" s="13"/>
      <c r="AC134" s="13"/>
      <c r="AD134" s="13"/>
      <c r="AE134" s="13"/>
      <c r="AT134" s="242" t="s">
        <v>158</v>
      </c>
      <c r="AU134" s="242" t="s">
        <v>81</v>
      </c>
      <c r="AV134" s="13" t="s">
        <v>81</v>
      </c>
      <c r="AW134" s="13" t="s">
        <v>4</v>
      </c>
      <c r="AX134" s="13" t="s">
        <v>79</v>
      </c>
      <c r="AY134" s="242" t="s">
        <v>144</v>
      </c>
    </row>
    <row r="135" s="2" customFormat="1">
      <c r="A135" s="39"/>
      <c r="B135" s="40"/>
      <c r="C135" s="243" t="s">
        <v>7</v>
      </c>
      <c r="D135" s="243" t="s">
        <v>190</v>
      </c>
      <c r="E135" s="244" t="s">
        <v>1502</v>
      </c>
      <c r="F135" s="245" t="s">
        <v>1503</v>
      </c>
      <c r="G135" s="246" t="s">
        <v>305</v>
      </c>
      <c r="H135" s="247">
        <v>378</v>
      </c>
      <c r="I135" s="248"/>
      <c r="J135" s="249">
        <f>ROUND(I135*H135,2)</f>
        <v>0</v>
      </c>
      <c r="K135" s="245" t="s">
        <v>151</v>
      </c>
      <c r="L135" s="250"/>
      <c r="M135" s="251" t="s">
        <v>19</v>
      </c>
      <c r="N135" s="252" t="s">
        <v>42</v>
      </c>
      <c r="O135" s="85"/>
      <c r="P135" s="222">
        <f>O135*H135</f>
        <v>0</v>
      </c>
      <c r="Q135" s="222">
        <v>0.00017000000000000001</v>
      </c>
      <c r="R135" s="222">
        <f>Q135*H135</f>
        <v>0.064260000000000012</v>
      </c>
      <c r="S135" s="222">
        <v>0</v>
      </c>
      <c r="T135" s="223">
        <f>S135*H135</f>
        <v>0</v>
      </c>
      <c r="U135" s="39"/>
      <c r="V135" s="39"/>
      <c r="W135" s="39"/>
      <c r="X135" s="39"/>
      <c r="Y135" s="39"/>
      <c r="Z135" s="39"/>
      <c r="AA135" s="39"/>
      <c r="AB135" s="39"/>
      <c r="AC135" s="39"/>
      <c r="AD135" s="39"/>
      <c r="AE135" s="39"/>
      <c r="AR135" s="224" t="s">
        <v>351</v>
      </c>
      <c r="AT135" s="224" t="s">
        <v>190</v>
      </c>
      <c r="AU135" s="224" t="s">
        <v>81</v>
      </c>
      <c r="AY135" s="18" t="s">
        <v>144</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256</v>
      </c>
      <c r="BM135" s="224" t="s">
        <v>1504</v>
      </c>
    </row>
    <row r="136" s="2" customFormat="1">
      <c r="A136" s="39"/>
      <c r="B136" s="40"/>
      <c r="C136" s="41"/>
      <c r="D136" s="226" t="s">
        <v>154</v>
      </c>
      <c r="E136" s="41"/>
      <c r="F136" s="227" t="s">
        <v>1503</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154</v>
      </c>
      <c r="AU136" s="18" t="s">
        <v>81</v>
      </c>
    </row>
    <row r="137" s="13" customFormat="1">
      <c r="A137" s="13"/>
      <c r="B137" s="232"/>
      <c r="C137" s="233"/>
      <c r="D137" s="226" t="s">
        <v>158</v>
      </c>
      <c r="E137" s="233"/>
      <c r="F137" s="235" t="s">
        <v>1505</v>
      </c>
      <c r="G137" s="233"/>
      <c r="H137" s="236">
        <v>378</v>
      </c>
      <c r="I137" s="237"/>
      <c r="J137" s="233"/>
      <c r="K137" s="233"/>
      <c r="L137" s="238"/>
      <c r="M137" s="239"/>
      <c r="N137" s="240"/>
      <c r="O137" s="240"/>
      <c r="P137" s="240"/>
      <c r="Q137" s="240"/>
      <c r="R137" s="240"/>
      <c r="S137" s="240"/>
      <c r="T137" s="241"/>
      <c r="U137" s="13"/>
      <c r="V137" s="13"/>
      <c r="W137" s="13"/>
      <c r="X137" s="13"/>
      <c r="Y137" s="13"/>
      <c r="Z137" s="13"/>
      <c r="AA137" s="13"/>
      <c r="AB137" s="13"/>
      <c r="AC137" s="13"/>
      <c r="AD137" s="13"/>
      <c r="AE137" s="13"/>
      <c r="AT137" s="242" t="s">
        <v>158</v>
      </c>
      <c r="AU137" s="242" t="s">
        <v>81</v>
      </c>
      <c r="AV137" s="13" t="s">
        <v>81</v>
      </c>
      <c r="AW137" s="13" t="s">
        <v>4</v>
      </c>
      <c r="AX137" s="13" t="s">
        <v>79</v>
      </c>
      <c r="AY137" s="242" t="s">
        <v>144</v>
      </c>
    </row>
    <row r="138" s="2" customFormat="1">
      <c r="A138" s="39"/>
      <c r="B138" s="40"/>
      <c r="C138" s="243" t="s">
        <v>287</v>
      </c>
      <c r="D138" s="243" t="s">
        <v>190</v>
      </c>
      <c r="E138" s="244" t="s">
        <v>1506</v>
      </c>
      <c r="F138" s="245" t="s">
        <v>1507</v>
      </c>
      <c r="G138" s="246" t="s">
        <v>305</v>
      </c>
      <c r="H138" s="247">
        <v>42</v>
      </c>
      <c r="I138" s="248"/>
      <c r="J138" s="249">
        <f>ROUND(I138*H138,2)</f>
        <v>0</v>
      </c>
      <c r="K138" s="245" t="s">
        <v>151</v>
      </c>
      <c r="L138" s="250"/>
      <c r="M138" s="251" t="s">
        <v>19</v>
      </c>
      <c r="N138" s="252" t="s">
        <v>42</v>
      </c>
      <c r="O138" s="85"/>
      <c r="P138" s="222">
        <f>O138*H138</f>
        <v>0</v>
      </c>
      <c r="Q138" s="222">
        <v>0.00016000000000000001</v>
      </c>
      <c r="R138" s="222">
        <f>Q138*H138</f>
        <v>0.0067200000000000003</v>
      </c>
      <c r="S138" s="222">
        <v>0</v>
      </c>
      <c r="T138" s="223">
        <f>S138*H138</f>
        <v>0</v>
      </c>
      <c r="U138" s="39"/>
      <c r="V138" s="39"/>
      <c r="W138" s="39"/>
      <c r="X138" s="39"/>
      <c r="Y138" s="39"/>
      <c r="Z138" s="39"/>
      <c r="AA138" s="39"/>
      <c r="AB138" s="39"/>
      <c r="AC138" s="39"/>
      <c r="AD138" s="39"/>
      <c r="AE138" s="39"/>
      <c r="AR138" s="224" t="s">
        <v>351</v>
      </c>
      <c r="AT138" s="224" t="s">
        <v>190</v>
      </c>
      <c r="AU138" s="224" t="s">
        <v>81</v>
      </c>
      <c r="AY138" s="18" t="s">
        <v>144</v>
      </c>
      <c r="BE138" s="225">
        <f>IF(N138="základní",J138,0)</f>
        <v>0</v>
      </c>
      <c r="BF138" s="225">
        <f>IF(N138="snížená",J138,0)</f>
        <v>0</v>
      </c>
      <c r="BG138" s="225">
        <f>IF(N138="zákl. přenesená",J138,0)</f>
        <v>0</v>
      </c>
      <c r="BH138" s="225">
        <f>IF(N138="sníž. přenesená",J138,0)</f>
        <v>0</v>
      </c>
      <c r="BI138" s="225">
        <f>IF(N138="nulová",J138,0)</f>
        <v>0</v>
      </c>
      <c r="BJ138" s="18" t="s">
        <v>79</v>
      </c>
      <c r="BK138" s="225">
        <f>ROUND(I138*H138,2)</f>
        <v>0</v>
      </c>
      <c r="BL138" s="18" t="s">
        <v>256</v>
      </c>
      <c r="BM138" s="224" t="s">
        <v>1508</v>
      </c>
    </row>
    <row r="139" s="2" customFormat="1">
      <c r="A139" s="39"/>
      <c r="B139" s="40"/>
      <c r="C139" s="41"/>
      <c r="D139" s="226" t="s">
        <v>154</v>
      </c>
      <c r="E139" s="41"/>
      <c r="F139" s="227" t="s">
        <v>1507</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154</v>
      </c>
      <c r="AU139" s="18" t="s">
        <v>81</v>
      </c>
    </row>
    <row r="140" s="13" customFormat="1">
      <c r="A140" s="13"/>
      <c r="B140" s="232"/>
      <c r="C140" s="233"/>
      <c r="D140" s="226" t="s">
        <v>158</v>
      </c>
      <c r="E140" s="233"/>
      <c r="F140" s="235" t="s">
        <v>1465</v>
      </c>
      <c r="G140" s="233"/>
      <c r="H140" s="236">
        <v>42</v>
      </c>
      <c r="I140" s="237"/>
      <c r="J140" s="233"/>
      <c r="K140" s="233"/>
      <c r="L140" s="238"/>
      <c r="M140" s="239"/>
      <c r="N140" s="240"/>
      <c r="O140" s="240"/>
      <c r="P140" s="240"/>
      <c r="Q140" s="240"/>
      <c r="R140" s="240"/>
      <c r="S140" s="240"/>
      <c r="T140" s="241"/>
      <c r="U140" s="13"/>
      <c r="V140" s="13"/>
      <c r="W140" s="13"/>
      <c r="X140" s="13"/>
      <c r="Y140" s="13"/>
      <c r="Z140" s="13"/>
      <c r="AA140" s="13"/>
      <c r="AB140" s="13"/>
      <c r="AC140" s="13"/>
      <c r="AD140" s="13"/>
      <c r="AE140" s="13"/>
      <c r="AT140" s="242" t="s">
        <v>158</v>
      </c>
      <c r="AU140" s="242" t="s">
        <v>81</v>
      </c>
      <c r="AV140" s="13" t="s">
        <v>81</v>
      </c>
      <c r="AW140" s="13" t="s">
        <v>4</v>
      </c>
      <c r="AX140" s="13" t="s">
        <v>79</v>
      </c>
      <c r="AY140" s="242" t="s">
        <v>144</v>
      </c>
    </row>
    <row r="141" s="2" customFormat="1">
      <c r="A141" s="39"/>
      <c r="B141" s="40"/>
      <c r="C141" s="243" t="s">
        <v>295</v>
      </c>
      <c r="D141" s="243" t="s">
        <v>190</v>
      </c>
      <c r="E141" s="244" t="s">
        <v>1509</v>
      </c>
      <c r="F141" s="245" t="s">
        <v>1510</v>
      </c>
      <c r="G141" s="246" t="s">
        <v>305</v>
      </c>
      <c r="H141" s="247">
        <v>15.75</v>
      </c>
      <c r="I141" s="248"/>
      <c r="J141" s="249">
        <f>ROUND(I141*H141,2)</f>
        <v>0</v>
      </c>
      <c r="K141" s="245" t="s">
        <v>151</v>
      </c>
      <c r="L141" s="250"/>
      <c r="M141" s="251" t="s">
        <v>19</v>
      </c>
      <c r="N141" s="252" t="s">
        <v>42</v>
      </c>
      <c r="O141" s="85"/>
      <c r="P141" s="222">
        <f>O141*H141</f>
        <v>0</v>
      </c>
      <c r="Q141" s="222">
        <v>0.00025000000000000001</v>
      </c>
      <c r="R141" s="222">
        <f>Q141*H141</f>
        <v>0.0039375</v>
      </c>
      <c r="S141" s="222">
        <v>0</v>
      </c>
      <c r="T141" s="223">
        <f>S141*H141</f>
        <v>0</v>
      </c>
      <c r="U141" s="39"/>
      <c r="V141" s="39"/>
      <c r="W141" s="39"/>
      <c r="X141" s="39"/>
      <c r="Y141" s="39"/>
      <c r="Z141" s="39"/>
      <c r="AA141" s="39"/>
      <c r="AB141" s="39"/>
      <c r="AC141" s="39"/>
      <c r="AD141" s="39"/>
      <c r="AE141" s="39"/>
      <c r="AR141" s="224" t="s">
        <v>351</v>
      </c>
      <c r="AT141" s="224" t="s">
        <v>190</v>
      </c>
      <c r="AU141" s="224" t="s">
        <v>81</v>
      </c>
      <c r="AY141" s="18" t="s">
        <v>144</v>
      </c>
      <c r="BE141" s="225">
        <f>IF(N141="základní",J141,0)</f>
        <v>0</v>
      </c>
      <c r="BF141" s="225">
        <f>IF(N141="snížená",J141,0)</f>
        <v>0</v>
      </c>
      <c r="BG141" s="225">
        <f>IF(N141="zákl. přenesená",J141,0)</f>
        <v>0</v>
      </c>
      <c r="BH141" s="225">
        <f>IF(N141="sníž. přenesená",J141,0)</f>
        <v>0</v>
      </c>
      <c r="BI141" s="225">
        <f>IF(N141="nulová",J141,0)</f>
        <v>0</v>
      </c>
      <c r="BJ141" s="18" t="s">
        <v>79</v>
      </c>
      <c r="BK141" s="225">
        <f>ROUND(I141*H141,2)</f>
        <v>0</v>
      </c>
      <c r="BL141" s="18" t="s">
        <v>256</v>
      </c>
      <c r="BM141" s="224" t="s">
        <v>1511</v>
      </c>
    </row>
    <row r="142" s="2" customFormat="1">
      <c r="A142" s="39"/>
      <c r="B142" s="40"/>
      <c r="C142" s="41"/>
      <c r="D142" s="226" t="s">
        <v>154</v>
      </c>
      <c r="E142" s="41"/>
      <c r="F142" s="227" t="s">
        <v>1510</v>
      </c>
      <c r="G142" s="41"/>
      <c r="H142" s="41"/>
      <c r="I142" s="228"/>
      <c r="J142" s="41"/>
      <c r="K142" s="41"/>
      <c r="L142" s="45"/>
      <c r="M142" s="229"/>
      <c r="N142" s="230"/>
      <c r="O142" s="85"/>
      <c r="P142" s="85"/>
      <c r="Q142" s="85"/>
      <c r="R142" s="85"/>
      <c r="S142" s="85"/>
      <c r="T142" s="86"/>
      <c r="U142" s="39"/>
      <c r="V142" s="39"/>
      <c r="W142" s="39"/>
      <c r="X142" s="39"/>
      <c r="Y142" s="39"/>
      <c r="Z142" s="39"/>
      <c r="AA142" s="39"/>
      <c r="AB142" s="39"/>
      <c r="AC142" s="39"/>
      <c r="AD142" s="39"/>
      <c r="AE142" s="39"/>
      <c r="AT142" s="18" t="s">
        <v>154</v>
      </c>
      <c r="AU142" s="18" t="s">
        <v>81</v>
      </c>
    </row>
    <row r="143" s="13" customFormat="1">
      <c r="A143" s="13"/>
      <c r="B143" s="232"/>
      <c r="C143" s="233"/>
      <c r="D143" s="226" t="s">
        <v>158</v>
      </c>
      <c r="E143" s="233"/>
      <c r="F143" s="235" t="s">
        <v>1512</v>
      </c>
      <c r="G143" s="233"/>
      <c r="H143" s="236">
        <v>15.75</v>
      </c>
      <c r="I143" s="237"/>
      <c r="J143" s="233"/>
      <c r="K143" s="233"/>
      <c r="L143" s="238"/>
      <c r="M143" s="239"/>
      <c r="N143" s="240"/>
      <c r="O143" s="240"/>
      <c r="P143" s="240"/>
      <c r="Q143" s="240"/>
      <c r="R143" s="240"/>
      <c r="S143" s="240"/>
      <c r="T143" s="241"/>
      <c r="U143" s="13"/>
      <c r="V143" s="13"/>
      <c r="W143" s="13"/>
      <c r="X143" s="13"/>
      <c r="Y143" s="13"/>
      <c r="Z143" s="13"/>
      <c r="AA143" s="13"/>
      <c r="AB143" s="13"/>
      <c r="AC143" s="13"/>
      <c r="AD143" s="13"/>
      <c r="AE143" s="13"/>
      <c r="AT143" s="242" t="s">
        <v>158</v>
      </c>
      <c r="AU143" s="242" t="s">
        <v>81</v>
      </c>
      <c r="AV143" s="13" t="s">
        <v>81</v>
      </c>
      <c r="AW143" s="13" t="s">
        <v>4</v>
      </c>
      <c r="AX143" s="13" t="s">
        <v>79</v>
      </c>
      <c r="AY143" s="242" t="s">
        <v>144</v>
      </c>
    </row>
    <row r="144" s="2" customFormat="1" ht="16.5" customHeight="1">
      <c r="A144" s="39"/>
      <c r="B144" s="40"/>
      <c r="C144" s="243" t="s">
        <v>302</v>
      </c>
      <c r="D144" s="243" t="s">
        <v>190</v>
      </c>
      <c r="E144" s="244" t="s">
        <v>1513</v>
      </c>
      <c r="F144" s="245" t="s">
        <v>1514</v>
      </c>
      <c r="G144" s="246" t="s">
        <v>305</v>
      </c>
      <c r="H144" s="247">
        <v>10.5</v>
      </c>
      <c r="I144" s="248"/>
      <c r="J144" s="249">
        <f>ROUND(I144*H144,2)</f>
        <v>0</v>
      </c>
      <c r="K144" s="245" t="s">
        <v>19</v>
      </c>
      <c r="L144" s="250"/>
      <c r="M144" s="251" t="s">
        <v>19</v>
      </c>
      <c r="N144" s="252" t="s">
        <v>42</v>
      </c>
      <c r="O144" s="85"/>
      <c r="P144" s="222">
        <f>O144*H144</f>
        <v>0</v>
      </c>
      <c r="Q144" s="222">
        <v>0.00052999999999999998</v>
      </c>
      <c r="R144" s="222">
        <f>Q144*H144</f>
        <v>0.0055649999999999996</v>
      </c>
      <c r="S144" s="222">
        <v>0</v>
      </c>
      <c r="T144" s="223">
        <f>S144*H144</f>
        <v>0</v>
      </c>
      <c r="U144" s="39"/>
      <c r="V144" s="39"/>
      <c r="W144" s="39"/>
      <c r="X144" s="39"/>
      <c r="Y144" s="39"/>
      <c r="Z144" s="39"/>
      <c r="AA144" s="39"/>
      <c r="AB144" s="39"/>
      <c r="AC144" s="39"/>
      <c r="AD144" s="39"/>
      <c r="AE144" s="39"/>
      <c r="AR144" s="224" t="s">
        <v>351</v>
      </c>
      <c r="AT144" s="224" t="s">
        <v>190</v>
      </c>
      <c r="AU144" s="224" t="s">
        <v>81</v>
      </c>
      <c r="AY144" s="18" t="s">
        <v>144</v>
      </c>
      <c r="BE144" s="225">
        <f>IF(N144="základní",J144,0)</f>
        <v>0</v>
      </c>
      <c r="BF144" s="225">
        <f>IF(N144="snížená",J144,0)</f>
        <v>0</v>
      </c>
      <c r="BG144" s="225">
        <f>IF(N144="zákl. přenesená",J144,0)</f>
        <v>0</v>
      </c>
      <c r="BH144" s="225">
        <f>IF(N144="sníž. přenesená",J144,0)</f>
        <v>0</v>
      </c>
      <c r="BI144" s="225">
        <f>IF(N144="nulová",J144,0)</f>
        <v>0</v>
      </c>
      <c r="BJ144" s="18" t="s">
        <v>79</v>
      </c>
      <c r="BK144" s="225">
        <f>ROUND(I144*H144,2)</f>
        <v>0</v>
      </c>
      <c r="BL144" s="18" t="s">
        <v>256</v>
      </c>
      <c r="BM144" s="224" t="s">
        <v>1515</v>
      </c>
    </row>
    <row r="145" s="2" customFormat="1">
      <c r="A145" s="39"/>
      <c r="B145" s="40"/>
      <c r="C145" s="41"/>
      <c r="D145" s="226" t="s">
        <v>154</v>
      </c>
      <c r="E145" s="41"/>
      <c r="F145" s="227" t="s">
        <v>1516</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154</v>
      </c>
      <c r="AU145" s="18" t="s">
        <v>81</v>
      </c>
    </row>
    <row r="146" s="13" customFormat="1">
      <c r="A146" s="13"/>
      <c r="B146" s="232"/>
      <c r="C146" s="233"/>
      <c r="D146" s="226" t="s">
        <v>158</v>
      </c>
      <c r="E146" s="233"/>
      <c r="F146" s="235" t="s">
        <v>1469</v>
      </c>
      <c r="G146" s="233"/>
      <c r="H146" s="236">
        <v>10.5</v>
      </c>
      <c r="I146" s="237"/>
      <c r="J146" s="233"/>
      <c r="K146" s="233"/>
      <c r="L146" s="238"/>
      <c r="M146" s="239"/>
      <c r="N146" s="240"/>
      <c r="O146" s="240"/>
      <c r="P146" s="240"/>
      <c r="Q146" s="240"/>
      <c r="R146" s="240"/>
      <c r="S146" s="240"/>
      <c r="T146" s="241"/>
      <c r="U146" s="13"/>
      <c r="V146" s="13"/>
      <c r="W146" s="13"/>
      <c r="X146" s="13"/>
      <c r="Y146" s="13"/>
      <c r="Z146" s="13"/>
      <c r="AA146" s="13"/>
      <c r="AB146" s="13"/>
      <c r="AC146" s="13"/>
      <c r="AD146" s="13"/>
      <c r="AE146" s="13"/>
      <c r="AT146" s="242" t="s">
        <v>158</v>
      </c>
      <c r="AU146" s="242" t="s">
        <v>81</v>
      </c>
      <c r="AV146" s="13" t="s">
        <v>81</v>
      </c>
      <c r="AW146" s="13" t="s">
        <v>4</v>
      </c>
      <c r="AX146" s="13" t="s">
        <v>79</v>
      </c>
      <c r="AY146" s="242" t="s">
        <v>144</v>
      </c>
    </row>
    <row r="147" s="2" customFormat="1">
      <c r="A147" s="39"/>
      <c r="B147" s="40"/>
      <c r="C147" s="243" t="s">
        <v>308</v>
      </c>
      <c r="D147" s="243" t="s">
        <v>190</v>
      </c>
      <c r="E147" s="244" t="s">
        <v>1517</v>
      </c>
      <c r="F147" s="245" t="s">
        <v>1518</v>
      </c>
      <c r="G147" s="246" t="s">
        <v>305</v>
      </c>
      <c r="H147" s="247">
        <v>10.5</v>
      </c>
      <c r="I147" s="248"/>
      <c r="J147" s="249">
        <f>ROUND(I147*H147,2)</f>
        <v>0</v>
      </c>
      <c r="K147" s="245" t="s">
        <v>151</v>
      </c>
      <c r="L147" s="250"/>
      <c r="M147" s="251" t="s">
        <v>19</v>
      </c>
      <c r="N147" s="252" t="s">
        <v>42</v>
      </c>
      <c r="O147" s="85"/>
      <c r="P147" s="222">
        <f>O147*H147</f>
        <v>0</v>
      </c>
      <c r="Q147" s="222">
        <v>0.00031</v>
      </c>
      <c r="R147" s="222">
        <f>Q147*H147</f>
        <v>0.0032550000000000001</v>
      </c>
      <c r="S147" s="222">
        <v>0</v>
      </c>
      <c r="T147" s="223">
        <f>S147*H147</f>
        <v>0</v>
      </c>
      <c r="U147" s="39"/>
      <c r="V147" s="39"/>
      <c r="W147" s="39"/>
      <c r="X147" s="39"/>
      <c r="Y147" s="39"/>
      <c r="Z147" s="39"/>
      <c r="AA147" s="39"/>
      <c r="AB147" s="39"/>
      <c r="AC147" s="39"/>
      <c r="AD147" s="39"/>
      <c r="AE147" s="39"/>
      <c r="AR147" s="224" t="s">
        <v>351</v>
      </c>
      <c r="AT147" s="224" t="s">
        <v>190</v>
      </c>
      <c r="AU147" s="224" t="s">
        <v>81</v>
      </c>
      <c r="AY147" s="18" t="s">
        <v>144</v>
      </c>
      <c r="BE147" s="225">
        <f>IF(N147="základní",J147,0)</f>
        <v>0</v>
      </c>
      <c r="BF147" s="225">
        <f>IF(N147="snížená",J147,0)</f>
        <v>0</v>
      </c>
      <c r="BG147" s="225">
        <f>IF(N147="zákl. přenesená",J147,0)</f>
        <v>0</v>
      </c>
      <c r="BH147" s="225">
        <f>IF(N147="sníž. přenesená",J147,0)</f>
        <v>0</v>
      </c>
      <c r="BI147" s="225">
        <f>IF(N147="nulová",J147,0)</f>
        <v>0</v>
      </c>
      <c r="BJ147" s="18" t="s">
        <v>79</v>
      </c>
      <c r="BK147" s="225">
        <f>ROUND(I147*H147,2)</f>
        <v>0</v>
      </c>
      <c r="BL147" s="18" t="s">
        <v>256</v>
      </c>
      <c r="BM147" s="224" t="s">
        <v>1519</v>
      </c>
    </row>
    <row r="148" s="2" customFormat="1">
      <c r="A148" s="39"/>
      <c r="B148" s="40"/>
      <c r="C148" s="41"/>
      <c r="D148" s="226" t="s">
        <v>154</v>
      </c>
      <c r="E148" s="41"/>
      <c r="F148" s="227" t="s">
        <v>1518</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154</v>
      </c>
      <c r="AU148" s="18" t="s">
        <v>81</v>
      </c>
    </row>
    <row r="149" s="13" customFormat="1">
      <c r="A149" s="13"/>
      <c r="B149" s="232"/>
      <c r="C149" s="233"/>
      <c r="D149" s="226" t="s">
        <v>158</v>
      </c>
      <c r="E149" s="233"/>
      <c r="F149" s="235" t="s">
        <v>1469</v>
      </c>
      <c r="G149" s="233"/>
      <c r="H149" s="236">
        <v>10.5</v>
      </c>
      <c r="I149" s="237"/>
      <c r="J149" s="233"/>
      <c r="K149" s="233"/>
      <c r="L149" s="238"/>
      <c r="M149" s="239"/>
      <c r="N149" s="240"/>
      <c r="O149" s="240"/>
      <c r="P149" s="240"/>
      <c r="Q149" s="240"/>
      <c r="R149" s="240"/>
      <c r="S149" s="240"/>
      <c r="T149" s="241"/>
      <c r="U149" s="13"/>
      <c r="V149" s="13"/>
      <c r="W149" s="13"/>
      <c r="X149" s="13"/>
      <c r="Y149" s="13"/>
      <c r="Z149" s="13"/>
      <c r="AA149" s="13"/>
      <c r="AB149" s="13"/>
      <c r="AC149" s="13"/>
      <c r="AD149" s="13"/>
      <c r="AE149" s="13"/>
      <c r="AT149" s="242" t="s">
        <v>158</v>
      </c>
      <c r="AU149" s="242" t="s">
        <v>81</v>
      </c>
      <c r="AV149" s="13" t="s">
        <v>81</v>
      </c>
      <c r="AW149" s="13" t="s">
        <v>4</v>
      </c>
      <c r="AX149" s="13" t="s">
        <v>79</v>
      </c>
      <c r="AY149" s="242" t="s">
        <v>144</v>
      </c>
    </row>
    <row r="150" s="2" customFormat="1">
      <c r="A150" s="39"/>
      <c r="B150" s="40"/>
      <c r="C150" s="213" t="s">
        <v>312</v>
      </c>
      <c r="D150" s="213" t="s">
        <v>147</v>
      </c>
      <c r="E150" s="214" t="s">
        <v>1520</v>
      </c>
      <c r="F150" s="215" t="s">
        <v>1521</v>
      </c>
      <c r="G150" s="216" t="s">
        <v>193</v>
      </c>
      <c r="H150" s="217">
        <v>65</v>
      </c>
      <c r="I150" s="218"/>
      <c r="J150" s="219">
        <f>ROUND(I150*H150,2)</f>
        <v>0</v>
      </c>
      <c r="K150" s="215" t="s">
        <v>151</v>
      </c>
      <c r="L150" s="45"/>
      <c r="M150" s="220" t="s">
        <v>19</v>
      </c>
      <c r="N150" s="221" t="s">
        <v>42</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256</v>
      </c>
      <c r="AT150" s="224" t="s">
        <v>147</v>
      </c>
      <c r="AU150" s="224" t="s">
        <v>81</v>
      </c>
      <c r="AY150" s="18" t="s">
        <v>144</v>
      </c>
      <c r="BE150" s="225">
        <f>IF(N150="základní",J150,0)</f>
        <v>0</v>
      </c>
      <c r="BF150" s="225">
        <f>IF(N150="snížená",J150,0)</f>
        <v>0</v>
      </c>
      <c r="BG150" s="225">
        <f>IF(N150="zákl. přenesená",J150,0)</f>
        <v>0</v>
      </c>
      <c r="BH150" s="225">
        <f>IF(N150="sníž. přenesená",J150,0)</f>
        <v>0</v>
      </c>
      <c r="BI150" s="225">
        <f>IF(N150="nulová",J150,0)</f>
        <v>0</v>
      </c>
      <c r="BJ150" s="18" t="s">
        <v>79</v>
      </c>
      <c r="BK150" s="225">
        <f>ROUND(I150*H150,2)</f>
        <v>0</v>
      </c>
      <c r="BL150" s="18" t="s">
        <v>256</v>
      </c>
      <c r="BM150" s="224" t="s">
        <v>1522</v>
      </c>
    </row>
    <row r="151" s="2" customFormat="1">
      <c r="A151" s="39"/>
      <c r="B151" s="40"/>
      <c r="C151" s="41"/>
      <c r="D151" s="226" t="s">
        <v>154</v>
      </c>
      <c r="E151" s="41"/>
      <c r="F151" s="227" t="s">
        <v>1523</v>
      </c>
      <c r="G151" s="41"/>
      <c r="H151" s="41"/>
      <c r="I151" s="228"/>
      <c r="J151" s="41"/>
      <c r="K151" s="41"/>
      <c r="L151" s="45"/>
      <c r="M151" s="229"/>
      <c r="N151" s="230"/>
      <c r="O151" s="85"/>
      <c r="P151" s="85"/>
      <c r="Q151" s="85"/>
      <c r="R151" s="85"/>
      <c r="S151" s="85"/>
      <c r="T151" s="86"/>
      <c r="U151" s="39"/>
      <c r="V151" s="39"/>
      <c r="W151" s="39"/>
      <c r="X151" s="39"/>
      <c r="Y151" s="39"/>
      <c r="Z151" s="39"/>
      <c r="AA151" s="39"/>
      <c r="AB151" s="39"/>
      <c r="AC151" s="39"/>
      <c r="AD151" s="39"/>
      <c r="AE151" s="39"/>
      <c r="AT151" s="18" t="s">
        <v>154</v>
      </c>
      <c r="AU151" s="18" t="s">
        <v>81</v>
      </c>
    </row>
    <row r="152" s="2" customFormat="1">
      <c r="A152" s="39"/>
      <c r="B152" s="40"/>
      <c r="C152" s="213" t="s">
        <v>317</v>
      </c>
      <c r="D152" s="213" t="s">
        <v>147</v>
      </c>
      <c r="E152" s="214" t="s">
        <v>1524</v>
      </c>
      <c r="F152" s="215" t="s">
        <v>1525</v>
      </c>
      <c r="G152" s="216" t="s">
        <v>193</v>
      </c>
      <c r="H152" s="217">
        <v>6</v>
      </c>
      <c r="I152" s="218"/>
      <c r="J152" s="219">
        <f>ROUND(I152*H152,2)</f>
        <v>0</v>
      </c>
      <c r="K152" s="215" t="s">
        <v>151</v>
      </c>
      <c r="L152" s="45"/>
      <c r="M152" s="220" t="s">
        <v>19</v>
      </c>
      <c r="N152" s="221" t="s">
        <v>42</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256</v>
      </c>
      <c r="AT152" s="224" t="s">
        <v>147</v>
      </c>
      <c r="AU152" s="224" t="s">
        <v>81</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256</v>
      </c>
      <c r="BM152" s="224" t="s">
        <v>1526</v>
      </c>
    </row>
    <row r="153" s="2" customFormat="1">
      <c r="A153" s="39"/>
      <c r="B153" s="40"/>
      <c r="C153" s="41"/>
      <c r="D153" s="226" t="s">
        <v>154</v>
      </c>
      <c r="E153" s="41"/>
      <c r="F153" s="227" t="s">
        <v>1527</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154</v>
      </c>
      <c r="AU153" s="18" t="s">
        <v>81</v>
      </c>
    </row>
    <row r="154" s="2" customFormat="1">
      <c r="A154" s="39"/>
      <c r="B154" s="40"/>
      <c r="C154" s="213" t="s">
        <v>322</v>
      </c>
      <c r="D154" s="213" t="s">
        <v>147</v>
      </c>
      <c r="E154" s="214" t="s">
        <v>1528</v>
      </c>
      <c r="F154" s="215" t="s">
        <v>1529</v>
      </c>
      <c r="G154" s="216" t="s">
        <v>193</v>
      </c>
      <c r="H154" s="217">
        <v>1</v>
      </c>
      <c r="I154" s="218"/>
      <c r="J154" s="219">
        <f>ROUND(I154*H154,2)</f>
        <v>0</v>
      </c>
      <c r="K154" s="215" t="s">
        <v>151</v>
      </c>
      <c r="L154" s="45"/>
      <c r="M154" s="220" t="s">
        <v>19</v>
      </c>
      <c r="N154" s="221" t="s">
        <v>42</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256</v>
      </c>
      <c r="AT154" s="224" t="s">
        <v>147</v>
      </c>
      <c r="AU154" s="224" t="s">
        <v>81</v>
      </c>
      <c r="AY154" s="18" t="s">
        <v>144</v>
      </c>
      <c r="BE154" s="225">
        <f>IF(N154="základní",J154,0)</f>
        <v>0</v>
      </c>
      <c r="BF154" s="225">
        <f>IF(N154="snížená",J154,0)</f>
        <v>0</v>
      </c>
      <c r="BG154" s="225">
        <f>IF(N154="zákl. přenesená",J154,0)</f>
        <v>0</v>
      </c>
      <c r="BH154" s="225">
        <f>IF(N154="sníž. přenesená",J154,0)</f>
        <v>0</v>
      </c>
      <c r="BI154" s="225">
        <f>IF(N154="nulová",J154,0)</f>
        <v>0</v>
      </c>
      <c r="BJ154" s="18" t="s">
        <v>79</v>
      </c>
      <c r="BK154" s="225">
        <f>ROUND(I154*H154,2)</f>
        <v>0</v>
      </c>
      <c r="BL154" s="18" t="s">
        <v>256</v>
      </c>
      <c r="BM154" s="224" t="s">
        <v>1530</v>
      </c>
    </row>
    <row r="155" s="2" customFormat="1">
      <c r="A155" s="39"/>
      <c r="B155" s="40"/>
      <c r="C155" s="41"/>
      <c r="D155" s="226" t="s">
        <v>154</v>
      </c>
      <c r="E155" s="41"/>
      <c r="F155" s="227" t="s">
        <v>1531</v>
      </c>
      <c r="G155" s="41"/>
      <c r="H155" s="41"/>
      <c r="I155" s="228"/>
      <c r="J155" s="41"/>
      <c r="K155" s="41"/>
      <c r="L155" s="45"/>
      <c r="M155" s="229"/>
      <c r="N155" s="230"/>
      <c r="O155" s="85"/>
      <c r="P155" s="85"/>
      <c r="Q155" s="85"/>
      <c r="R155" s="85"/>
      <c r="S155" s="85"/>
      <c r="T155" s="86"/>
      <c r="U155" s="39"/>
      <c r="V155" s="39"/>
      <c r="W155" s="39"/>
      <c r="X155" s="39"/>
      <c r="Y155" s="39"/>
      <c r="Z155" s="39"/>
      <c r="AA155" s="39"/>
      <c r="AB155" s="39"/>
      <c r="AC155" s="39"/>
      <c r="AD155" s="39"/>
      <c r="AE155" s="39"/>
      <c r="AT155" s="18" t="s">
        <v>154</v>
      </c>
      <c r="AU155" s="18" t="s">
        <v>81</v>
      </c>
    </row>
    <row r="156" s="2" customFormat="1" ht="16.5" customHeight="1">
      <c r="A156" s="39"/>
      <c r="B156" s="40"/>
      <c r="C156" s="243" t="s">
        <v>329</v>
      </c>
      <c r="D156" s="243" t="s">
        <v>190</v>
      </c>
      <c r="E156" s="244" t="s">
        <v>1532</v>
      </c>
      <c r="F156" s="245" t="s">
        <v>1533</v>
      </c>
      <c r="G156" s="246" t="s">
        <v>193</v>
      </c>
      <c r="H156" s="247">
        <v>1</v>
      </c>
      <c r="I156" s="248"/>
      <c r="J156" s="249">
        <f>ROUND(I156*H156,2)</f>
        <v>0</v>
      </c>
      <c r="K156" s="245" t="s">
        <v>19</v>
      </c>
      <c r="L156" s="250"/>
      <c r="M156" s="251" t="s">
        <v>19</v>
      </c>
      <c r="N156" s="252" t="s">
        <v>42</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351</v>
      </c>
      <c r="AT156" s="224" t="s">
        <v>190</v>
      </c>
      <c r="AU156" s="224" t="s">
        <v>81</v>
      </c>
      <c r="AY156" s="18" t="s">
        <v>144</v>
      </c>
      <c r="BE156" s="225">
        <f>IF(N156="základní",J156,0)</f>
        <v>0</v>
      </c>
      <c r="BF156" s="225">
        <f>IF(N156="snížená",J156,0)</f>
        <v>0</v>
      </c>
      <c r="BG156" s="225">
        <f>IF(N156="zákl. přenesená",J156,0)</f>
        <v>0</v>
      </c>
      <c r="BH156" s="225">
        <f>IF(N156="sníž. přenesená",J156,0)</f>
        <v>0</v>
      </c>
      <c r="BI156" s="225">
        <f>IF(N156="nulová",J156,0)</f>
        <v>0</v>
      </c>
      <c r="BJ156" s="18" t="s">
        <v>79</v>
      </c>
      <c r="BK156" s="225">
        <f>ROUND(I156*H156,2)</f>
        <v>0</v>
      </c>
      <c r="BL156" s="18" t="s">
        <v>256</v>
      </c>
      <c r="BM156" s="224" t="s">
        <v>1534</v>
      </c>
    </row>
    <row r="157" s="2" customFormat="1">
      <c r="A157" s="39"/>
      <c r="B157" s="40"/>
      <c r="C157" s="41"/>
      <c r="D157" s="226" t="s">
        <v>154</v>
      </c>
      <c r="E157" s="41"/>
      <c r="F157" s="227" t="s">
        <v>1533</v>
      </c>
      <c r="G157" s="41"/>
      <c r="H157" s="41"/>
      <c r="I157" s="228"/>
      <c r="J157" s="41"/>
      <c r="K157" s="41"/>
      <c r="L157" s="45"/>
      <c r="M157" s="229"/>
      <c r="N157" s="230"/>
      <c r="O157" s="85"/>
      <c r="P157" s="85"/>
      <c r="Q157" s="85"/>
      <c r="R157" s="85"/>
      <c r="S157" s="85"/>
      <c r="T157" s="86"/>
      <c r="U157" s="39"/>
      <c r="V157" s="39"/>
      <c r="W157" s="39"/>
      <c r="X157" s="39"/>
      <c r="Y157" s="39"/>
      <c r="Z157" s="39"/>
      <c r="AA157" s="39"/>
      <c r="AB157" s="39"/>
      <c r="AC157" s="39"/>
      <c r="AD157" s="39"/>
      <c r="AE157" s="39"/>
      <c r="AT157" s="18" t="s">
        <v>154</v>
      </c>
      <c r="AU157" s="18" t="s">
        <v>81</v>
      </c>
    </row>
    <row r="158" s="2" customFormat="1">
      <c r="A158" s="39"/>
      <c r="B158" s="40"/>
      <c r="C158" s="213" t="s">
        <v>335</v>
      </c>
      <c r="D158" s="213" t="s">
        <v>147</v>
      </c>
      <c r="E158" s="214" t="s">
        <v>1535</v>
      </c>
      <c r="F158" s="215" t="s">
        <v>1536</v>
      </c>
      <c r="G158" s="216" t="s">
        <v>193</v>
      </c>
      <c r="H158" s="217">
        <v>1</v>
      </c>
      <c r="I158" s="218"/>
      <c r="J158" s="219">
        <f>ROUND(I158*H158,2)</f>
        <v>0</v>
      </c>
      <c r="K158" s="215" t="s">
        <v>151</v>
      </c>
      <c r="L158" s="45"/>
      <c r="M158" s="220" t="s">
        <v>19</v>
      </c>
      <c r="N158" s="221" t="s">
        <v>42</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256</v>
      </c>
      <c r="AT158" s="224" t="s">
        <v>147</v>
      </c>
      <c r="AU158" s="224" t="s">
        <v>81</v>
      </c>
      <c r="AY158" s="18" t="s">
        <v>144</v>
      </c>
      <c r="BE158" s="225">
        <f>IF(N158="základní",J158,0)</f>
        <v>0</v>
      </c>
      <c r="BF158" s="225">
        <f>IF(N158="snížená",J158,0)</f>
        <v>0</v>
      </c>
      <c r="BG158" s="225">
        <f>IF(N158="zákl. přenesená",J158,0)</f>
        <v>0</v>
      </c>
      <c r="BH158" s="225">
        <f>IF(N158="sníž. přenesená",J158,0)</f>
        <v>0</v>
      </c>
      <c r="BI158" s="225">
        <f>IF(N158="nulová",J158,0)</f>
        <v>0</v>
      </c>
      <c r="BJ158" s="18" t="s">
        <v>79</v>
      </c>
      <c r="BK158" s="225">
        <f>ROUND(I158*H158,2)</f>
        <v>0</v>
      </c>
      <c r="BL158" s="18" t="s">
        <v>256</v>
      </c>
      <c r="BM158" s="224" t="s">
        <v>1537</v>
      </c>
    </row>
    <row r="159" s="2" customFormat="1">
      <c r="A159" s="39"/>
      <c r="B159" s="40"/>
      <c r="C159" s="41"/>
      <c r="D159" s="226" t="s">
        <v>154</v>
      </c>
      <c r="E159" s="41"/>
      <c r="F159" s="227" t="s">
        <v>1538</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154</v>
      </c>
      <c r="AU159" s="18" t="s">
        <v>81</v>
      </c>
    </row>
    <row r="160" s="2" customFormat="1" ht="16.5" customHeight="1">
      <c r="A160" s="39"/>
      <c r="B160" s="40"/>
      <c r="C160" s="243" t="s">
        <v>343</v>
      </c>
      <c r="D160" s="243" t="s">
        <v>190</v>
      </c>
      <c r="E160" s="244" t="s">
        <v>1539</v>
      </c>
      <c r="F160" s="245" t="s">
        <v>1540</v>
      </c>
      <c r="G160" s="246" t="s">
        <v>19</v>
      </c>
      <c r="H160" s="247">
        <v>1</v>
      </c>
      <c r="I160" s="248"/>
      <c r="J160" s="249">
        <f>ROUND(I160*H160,2)</f>
        <v>0</v>
      </c>
      <c r="K160" s="245" t="s">
        <v>19</v>
      </c>
      <c r="L160" s="250"/>
      <c r="M160" s="251" t="s">
        <v>19</v>
      </c>
      <c r="N160" s="252" t="s">
        <v>42</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351</v>
      </c>
      <c r="AT160" s="224" t="s">
        <v>190</v>
      </c>
      <c r="AU160" s="224" t="s">
        <v>81</v>
      </c>
      <c r="AY160" s="18" t="s">
        <v>144</v>
      </c>
      <c r="BE160" s="225">
        <f>IF(N160="základní",J160,0)</f>
        <v>0</v>
      </c>
      <c r="BF160" s="225">
        <f>IF(N160="snížená",J160,0)</f>
        <v>0</v>
      </c>
      <c r="BG160" s="225">
        <f>IF(N160="zákl. přenesená",J160,0)</f>
        <v>0</v>
      </c>
      <c r="BH160" s="225">
        <f>IF(N160="sníž. přenesená",J160,0)</f>
        <v>0</v>
      </c>
      <c r="BI160" s="225">
        <f>IF(N160="nulová",J160,0)</f>
        <v>0</v>
      </c>
      <c r="BJ160" s="18" t="s">
        <v>79</v>
      </c>
      <c r="BK160" s="225">
        <f>ROUND(I160*H160,2)</f>
        <v>0</v>
      </c>
      <c r="BL160" s="18" t="s">
        <v>256</v>
      </c>
      <c r="BM160" s="224" t="s">
        <v>1541</v>
      </c>
    </row>
    <row r="161" s="2" customFormat="1">
      <c r="A161" s="39"/>
      <c r="B161" s="40"/>
      <c r="C161" s="41"/>
      <c r="D161" s="226" t="s">
        <v>154</v>
      </c>
      <c r="E161" s="41"/>
      <c r="F161" s="227" t="s">
        <v>1540</v>
      </c>
      <c r="G161" s="41"/>
      <c r="H161" s="41"/>
      <c r="I161" s="228"/>
      <c r="J161" s="41"/>
      <c r="K161" s="41"/>
      <c r="L161" s="45"/>
      <c r="M161" s="229"/>
      <c r="N161" s="230"/>
      <c r="O161" s="85"/>
      <c r="P161" s="85"/>
      <c r="Q161" s="85"/>
      <c r="R161" s="85"/>
      <c r="S161" s="85"/>
      <c r="T161" s="86"/>
      <c r="U161" s="39"/>
      <c r="V161" s="39"/>
      <c r="W161" s="39"/>
      <c r="X161" s="39"/>
      <c r="Y161" s="39"/>
      <c r="Z161" s="39"/>
      <c r="AA161" s="39"/>
      <c r="AB161" s="39"/>
      <c r="AC161" s="39"/>
      <c r="AD161" s="39"/>
      <c r="AE161" s="39"/>
      <c r="AT161" s="18" t="s">
        <v>154</v>
      </c>
      <c r="AU161" s="18" t="s">
        <v>81</v>
      </c>
    </row>
    <row r="162" s="2" customFormat="1">
      <c r="A162" s="39"/>
      <c r="B162" s="40"/>
      <c r="C162" s="213" t="s">
        <v>351</v>
      </c>
      <c r="D162" s="213" t="s">
        <v>147</v>
      </c>
      <c r="E162" s="214" t="s">
        <v>1542</v>
      </c>
      <c r="F162" s="215" t="s">
        <v>1543</v>
      </c>
      <c r="G162" s="216" t="s">
        <v>193</v>
      </c>
      <c r="H162" s="217">
        <v>3</v>
      </c>
      <c r="I162" s="218"/>
      <c r="J162" s="219">
        <f>ROUND(I162*H162,2)</f>
        <v>0</v>
      </c>
      <c r="K162" s="215" t="s">
        <v>151</v>
      </c>
      <c r="L162" s="45"/>
      <c r="M162" s="220" t="s">
        <v>19</v>
      </c>
      <c r="N162" s="221" t="s">
        <v>42</v>
      </c>
      <c r="O162" s="85"/>
      <c r="P162" s="222">
        <f>O162*H162</f>
        <v>0</v>
      </c>
      <c r="Q162" s="222">
        <v>0</v>
      </c>
      <c r="R162" s="222">
        <f>Q162*H162</f>
        <v>0</v>
      </c>
      <c r="S162" s="222">
        <v>0</v>
      </c>
      <c r="T162" s="223">
        <f>S162*H162</f>
        <v>0</v>
      </c>
      <c r="U162" s="39"/>
      <c r="V162" s="39"/>
      <c r="W162" s="39"/>
      <c r="X162" s="39"/>
      <c r="Y162" s="39"/>
      <c r="Z162" s="39"/>
      <c r="AA162" s="39"/>
      <c r="AB162" s="39"/>
      <c r="AC162" s="39"/>
      <c r="AD162" s="39"/>
      <c r="AE162" s="39"/>
      <c r="AR162" s="224" t="s">
        <v>256</v>
      </c>
      <c r="AT162" s="224" t="s">
        <v>147</v>
      </c>
      <c r="AU162" s="224" t="s">
        <v>81</v>
      </c>
      <c r="AY162" s="18" t="s">
        <v>144</v>
      </c>
      <c r="BE162" s="225">
        <f>IF(N162="základní",J162,0)</f>
        <v>0</v>
      </c>
      <c r="BF162" s="225">
        <f>IF(N162="snížená",J162,0)</f>
        <v>0</v>
      </c>
      <c r="BG162" s="225">
        <f>IF(N162="zákl. přenesená",J162,0)</f>
        <v>0</v>
      </c>
      <c r="BH162" s="225">
        <f>IF(N162="sníž. přenesená",J162,0)</f>
        <v>0</v>
      </c>
      <c r="BI162" s="225">
        <f>IF(N162="nulová",J162,0)</f>
        <v>0</v>
      </c>
      <c r="BJ162" s="18" t="s">
        <v>79</v>
      </c>
      <c r="BK162" s="225">
        <f>ROUND(I162*H162,2)</f>
        <v>0</v>
      </c>
      <c r="BL162" s="18" t="s">
        <v>256</v>
      </c>
      <c r="BM162" s="224" t="s">
        <v>1544</v>
      </c>
    </row>
    <row r="163" s="2" customFormat="1">
      <c r="A163" s="39"/>
      <c r="B163" s="40"/>
      <c r="C163" s="41"/>
      <c r="D163" s="226" t="s">
        <v>154</v>
      </c>
      <c r="E163" s="41"/>
      <c r="F163" s="227" t="s">
        <v>1545</v>
      </c>
      <c r="G163" s="41"/>
      <c r="H163" s="41"/>
      <c r="I163" s="228"/>
      <c r="J163" s="41"/>
      <c r="K163" s="41"/>
      <c r="L163" s="45"/>
      <c r="M163" s="229"/>
      <c r="N163" s="230"/>
      <c r="O163" s="85"/>
      <c r="P163" s="85"/>
      <c r="Q163" s="85"/>
      <c r="R163" s="85"/>
      <c r="S163" s="85"/>
      <c r="T163" s="86"/>
      <c r="U163" s="39"/>
      <c r="V163" s="39"/>
      <c r="W163" s="39"/>
      <c r="X163" s="39"/>
      <c r="Y163" s="39"/>
      <c r="Z163" s="39"/>
      <c r="AA163" s="39"/>
      <c r="AB163" s="39"/>
      <c r="AC163" s="39"/>
      <c r="AD163" s="39"/>
      <c r="AE163" s="39"/>
      <c r="AT163" s="18" t="s">
        <v>154</v>
      </c>
      <c r="AU163" s="18" t="s">
        <v>81</v>
      </c>
    </row>
    <row r="164" s="2" customFormat="1">
      <c r="A164" s="39"/>
      <c r="B164" s="40"/>
      <c r="C164" s="213" t="s">
        <v>357</v>
      </c>
      <c r="D164" s="213" t="s">
        <v>147</v>
      </c>
      <c r="E164" s="214" t="s">
        <v>1546</v>
      </c>
      <c r="F164" s="215" t="s">
        <v>1547</v>
      </c>
      <c r="G164" s="216" t="s">
        <v>193</v>
      </c>
      <c r="H164" s="217">
        <v>20</v>
      </c>
      <c r="I164" s="218"/>
      <c r="J164" s="219">
        <f>ROUND(I164*H164,2)</f>
        <v>0</v>
      </c>
      <c r="K164" s="215" t="s">
        <v>151</v>
      </c>
      <c r="L164" s="45"/>
      <c r="M164" s="220" t="s">
        <v>19</v>
      </c>
      <c r="N164" s="221" t="s">
        <v>42</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256</v>
      </c>
      <c r="AT164" s="224" t="s">
        <v>147</v>
      </c>
      <c r="AU164" s="224" t="s">
        <v>81</v>
      </c>
      <c r="AY164" s="18" t="s">
        <v>144</v>
      </c>
      <c r="BE164" s="225">
        <f>IF(N164="základní",J164,0)</f>
        <v>0</v>
      </c>
      <c r="BF164" s="225">
        <f>IF(N164="snížená",J164,0)</f>
        <v>0</v>
      </c>
      <c r="BG164" s="225">
        <f>IF(N164="zákl. přenesená",J164,0)</f>
        <v>0</v>
      </c>
      <c r="BH164" s="225">
        <f>IF(N164="sníž. přenesená",J164,0)</f>
        <v>0</v>
      </c>
      <c r="BI164" s="225">
        <f>IF(N164="nulová",J164,0)</f>
        <v>0</v>
      </c>
      <c r="BJ164" s="18" t="s">
        <v>79</v>
      </c>
      <c r="BK164" s="225">
        <f>ROUND(I164*H164,2)</f>
        <v>0</v>
      </c>
      <c r="BL164" s="18" t="s">
        <v>256</v>
      </c>
      <c r="BM164" s="224" t="s">
        <v>1548</v>
      </c>
    </row>
    <row r="165" s="2" customFormat="1">
      <c r="A165" s="39"/>
      <c r="B165" s="40"/>
      <c r="C165" s="41"/>
      <c r="D165" s="226" t="s">
        <v>154</v>
      </c>
      <c r="E165" s="41"/>
      <c r="F165" s="227" t="s">
        <v>1549</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154</v>
      </c>
      <c r="AU165" s="18" t="s">
        <v>81</v>
      </c>
    </row>
    <row r="166" s="2" customFormat="1">
      <c r="A166" s="39"/>
      <c r="B166" s="40"/>
      <c r="C166" s="243" t="s">
        <v>363</v>
      </c>
      <c r="D166" s="243" t="s">
        <v>190</v>
      </c>
      <c r="E166" s="244" t="s">
        <v>1550</v>
      </c>
      <c r="F166" s="245" t="s">
        <v>1551</v>
      </c>
      <c r="G166" s="246" t="s">
        <v>193</v>
      </c>
      <c r="H166" s="247">
        <v>23</v>
      </c>
      <c r="I166" s="248"/>
      <c r="J166" s="249">
        <f>ROUND(I166*H166,2)</f>
        <v>0</v>
      </c>
      <c r="K166" s="245" t="s">
        <v>151</v>
      </c>
      <c r="L166" s="250"/>
      <c r="M166" s="251" t="s">
        <v>19</v>
      </c>
      <c r="N166" s="252" t="s">
        <v>42</v>
      </c>
      <c r="O166" s="85"/>
      <c r="P166" s="222">
        <f>O166*H166</f>
        <v>0</v>
      </c>
      <c r="Q166" s="222">
        <v>6.9999999999999994E-05</v>
      </c>
      <c r="R166" s="222">
        <f>Q166*H166</f>
        <v>0.0016099999999999999</v>
      </c>
      <c r="S166" s="222">
        <v>0</v>
      </c>
      <c r="T166" s="223">
        <f>S166*H166</f>
        <v>0</v>
      </c>
      <c r="U166" s="39"/>
      <c r="V166" s="39"/>
      <c r="W166" s="39"/>
      <c r="X166" s="39"/>
      <c r="Y166" s="39"/>
      <c r="Z166" s="39"/>
      <c r="AA166" s="39"/>
      <c r="AB166" s="39"/>
      <c r="AC166" s="39"/>
      <c r="AD166" s="39"/>
      <c r="AE166" s="39"/>
      <c r="AR166" s="224" t="s">
        <v>351</v>
      </c>
      <c r="AT166" s="224" t="s">
        <v>190</v>
      </c>
      <c r="AU166" s="224" t="s">
        <v>81</v>
      </c>
      <c r="AY166" s="18" t="s">
        <v>144</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256</v>
      </c>
      <c r="BM166" s="224" t="s">
        <v>1552</v>
      </c>
    </row>
    <row r="167" s="2" customFormat="1">
      <c r="A167" s="39"/>
      <c r="B167" s="40"/>
      <c r="C167" s="41"/>
      <c r="D167" s="226" t="s">
        <v>154</v>
      </c>
      <c r="E167" s="41"/>
      <c r="F167" s="227" t="s">
        <v>1551</v>
      </c>
      <c r="G167" s="41"/>
      <c r="H167" s="41"/>
      <c r="I167" s="228"/>
      <c r="J167" s="41"/>
      <c r="K167" s="41"/>
      <c r="L167" s="45"/>
      <c r="M167" s="229"/>
      <c r="N167" s="230"/>
      <c r="O167" s="85"/>
      <c r="P167" s="85"/>
      <c r="Q167" s="85"/>
      <c r="R167" s="85"/>
      <c r="S167" s="85"/>
      <c r="T167" s="86"/>
      <c r="U167" s="39"/>
      <c r="V167" s="39"/>
      <c r="W167" s="39"/>
      <c r="X167" s="39"/>
      <c r="Y167" s="39"/>
      <c r="Z167" s="39"/>
      <c r="AA167" s="39"/>
      <c r="AB167" s="39"/>
      <c r="AC167" s="39"/>
      <c r="AD167" s="39"/>
      <c r="AE167" s="39"/>
      <c r="AT167" s="18" t="s">
        <v>154</v>
      </c>
      <c r="AU167" s="18" t="s">
        <v>81</v>
      </c>
    </row>
    <row r="168" s="2" customFormat="1" ht="16.5" customHeight="1">
      <c r="A168" s="39"/>
      <c r="B168" s="40"/>
      <c r="C168" s="213" t="s">
        <v>369</v>
      </c>
      <c r="D168" s="213" t="s">
        <v>147</v>
      </c>
      <c r="E168" s="214" t="s">
        <v>1553</v>
      </c>
      <c r="F168" s="215" t="s">
        <v>1554</v>
      </c>
      <c r="G168" s="216" t="s">
        <v>193</v>
      </c>
      <c r="H168" s="217">
        <v>12</v>
      </c>
      <c r="I168" s="218"/>
      <c r="J168" s="219">
        <f>ROUND(I168*H168,2)</f>
        <v>0</v>
      </c>
      <c r="K168" s="215" t="s">
        <v>19</v>
      </c>
      <c r="L168" s="45"/>
      <c r="M168" s="220" t="s">
        <v>19</v>
      </c>
      <c r="N168" s="221" t="s">
        <v>42</v>
      </c>
      <c r="O168" s="85"/>
      <c r="P168" s="222">
        <f>O168*H168</f>
        <v>0</v>
      </c>
      <c r="Q168" s="222">
        <v>0</v>
      </c>
      <c r="R168" s="222">
        <f>Q168*H168</f>
        <v>0</v>
      </c>
      <c r="S168" s="222">
        <v>0</v>
      </c>
      <c r="T168" s="223">
        <f>S168*H168</f>
        <v>0</v>
      </c>
      <c r="U168" s="39"/>
      <c r="V168" s="39"/>
      <c r="W168" s="39"/>
      <c r="X168" s="39"/>
      <c r="Y168" s="39"/>
      <c r="Z168" s="39"/>
      <c r="AA168" s="39"/>
      <c r="AB168" s="39"/>
      <c r="AC168" s="39"/>
      <c r="AD168" s="39"/>
      <c r="AE168" s="39"/>
      <c r="AR168" s="224" t="s">
        <v>256</v>
      </c>
      <c r="AT168" s="224" t="s">
        <v>147</v>
      </c>
      <c r="AU168" s="224" t="s">
        <v>81</v>
      </c>
      <c r="AY168" s="18" t="s">
        <v>144</v>
      </c>
      <c r="BE168" s="225">
        <f>IF(N168="základní",J168,0)</f>
        <v>0</v>
      </c>
      <c r="BF168" s="225">
        <f>IF(N168="snížená",J168,0)</f>
        <v>0</v>
      </c>
      <c r="BG168" s="225">
        <f>IF(N168="zákl. přenesená",J168,0)</f>
        <v>0</v>
      </c>
      <c r="BH168" s="225">
        <f>IF(N168="sníž. přenesená",J168,0)</f>
        <v>0</v>
      </c>
      <c r="BI168" s="225">
        <f>IF(N168="nulová",J168,0)</f>
        <v>0</v>
      </c>
      <c r="BJ168" s="18" t="s">
        <v>79</v>
      </c>
      <c r="BK168" s="225">
        <f>ROUND(I168*H168,2)</f>
        <v>0</v>
      </c>
      <c r="BL168" s="18" t="s">
        <v>256</v>
      </c>
      <c r="BM168" s="224" t="s">
        <v>1555</v>
      </c>
    </row>
    <row r="169" s="2" customFormat="1">
      <c r="A169" s="39"/>
      <c r="B169" s="40"/>
      <c r="C169" s="41"/>
      <c r="D169" s="226" t="s">
        <v>154</v>
      </c>
      <c r="E169" s="41"/>
      <c r="F169" s="227" t="s">
        <v>1554</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154</v>
      </c>
      <c r="AU169" s="18" t="s">
        <v>81</v>
      </c>
    </row>
    <row r="170" s="2" customFormat="1" ht="16.5" customHeight="1">
      <c r="A170" s="39"/>
      <c r="B170" s="40"/>
      <c r="C170" s="243" t="s">
        <v>375</v>
      </c>
      <c r="D170" s="243" t="s">
        <v>190</v>
      </c>
      <c r="E170" s="244" t="s">
        <v>1556</v>
      </c>
      <c r="F170" s="245" t="s">
        <v>1557</v>
      </c>
      <c r="G170" s="246" t="s">
        <v>193</v>
      </c>
      <c r="H170" s="247">
        <v>12</v>
      </c>
      <c r="I170" s="248"/>
      <c r="J170" s="249">
        <f>ROUND(I170*H170,2)</f>
        <v>0</v>
      </c>
      <c r="K170" s="245" t="s">
        <v>19</v>
      </c>
      <c r="L170" s="250"/>
      <c r="M170" s="251" t="s">
        <v>19</v>
      </c>
      <c r="N170" s="252" t="s">
        <v>42</v>
      </c>
      <c r="O170" s="85"/>
      <c r="P170" s="222">
        <f>O170*H170</f>
        <v>0</v>
      </c>
      <c r="Q170" s="222">
        <v>0</v>
      </c>
      <c r="R170" s="222">
        <f>Q170*H170</f>
        <v>0</v>
      </c>
      <c r="S170" s="222">
        <v>0</v>
      </c>
      <c r="T170" s="223">
        <f>S170*H170</f>
        <v>0</v>
      </c>
      <c r="U170" s="39"/>
      <c r="V170" s="39"/>
      <c r="W170" s="39"/>
      <c r="X170" s="39"/>
      <c r="Y170" s="39"/>
      <c r="Z170" s="39"/>
      <c r="AA170" s="39"/>
      <c r="AB170" s="39"/>
      <c r="AC170" s="39"/>
      <c r="AD170" s="39"/>
      <c r="AE170" s="39"/>
      <c r="AR170" s="224" t="s">
        <v>351</v>
      </c>
      <c r="AT170" s="224" t="s">
        <v>190</v>
      </c>
      <c r="AU170" s="224" t="s">
        <v>81</v>
      </c>
      <c r="AY170" s="18" t="s">
        <v>144</v>
      </c>
      <c r="BE170" s="225">
        <f>IF(N170="základní",J170,0)</f>
        <v>0</v>
      </c>
      <c r="BF170" s="225">
        <f>IF(N170="snížená",J170,0)</f>
        <v>0</v>
      </c>
      <c r="BG170" s="225">
        <f>IF(N170="zákl. přenesená",J170,0)</f>
        <v>0</v>
      </c>
      <c r="BH170" s="225">
        <f>IF(N170="sníž. přenesená",J170,0)</f>
        <v>0</v>
      </c>
      <c r="BI170" s="225">
        <f>IF(N170="nulová",J170,0)</f>
        <v>0</v>
      </c>
      <c r="BJ170" s="18" t="s">
        <v>79</v>
      </c>
      <c r="BK170" s="225">
        <f>ROUND(I170*H170,2)</f>
        <v>0</v>
      </c>
      <c r="BL170" s="18" t="s">
        <v>256</v>
      </c>
      <c r="BM170" s="224" t="s">
        <v>1558</v>
      </c>
    </row>
    <row r="171" s="2" customFormat="1">
      <c r="A171" s="39"/>
      <c r="B171" s="40"/>
      <c r="C171" s="41"/>
      <c r="D171" s="226" t="s">
        <v>154</v>
      </c>
      <c r="E171" s="41"/>
      <c r="F171" s="227" t="s">
        <v>1557</v>
      </c>
      <c r="G171" s="41"/>
      <c r="H171" s="41"/>
      <c r="I171" s="228"/>
      <c r="J171" s="41"/>
      <c r="K171" s="41"/>
      <c r="L171" s="45"/>
      <c r="M171" s="229"/>
      <c r="N171" s="230"/>
      <c r="O171" s="85"/>
      <c r="P171" s="85"/>
      <c r="Q171" s="85"/>
      <c r="R171" s="85"/>
      <c r="S171" s="85"/>
      <c r="T171" s="86"/>
      <c r="U171" s="39"/>
      <c r="V171" s="39"/>
      <c r="W171" s="39"/>
      <c r="X171" s="39"/>
      <c r="Y171" s="39"/>
      <c r="Z171" s="39"/>
      <c r="AA171" s="39"/>
      <c r="AB171" s="39"/>
      <c r="AC171" s="39"/>
      <c r="AD171" s="39"/>
      <c r="AE171" s="39"/>
      <c r="AT171" s="18" t="s">
        <v>154</v>
      </c>
      <c r="AU171" s="18" t="s">
        <v>81</v>
      </c>
    </row>
    <row r="172" s="2" customFormat="1">
      <c r="A172" s="39"/>
      <c r="B172" s="40"/>
      <c r="C172" s="213" t="s">
        <v>381</v>
      </c>
      <c r="D172" s="213" t="s">
        <v>147</v>
      </c>
      <c r="E172" s="214" t="s">
        <v>1559</v>
      </c>
      <c r="F172" s="215" t="s">
        <v>1560</v>
      </c>
      <c r="G172" s="216" t="s">
        <v>193</v>
      </c>
      <c r="H172" s="217">
        <v>1</v>
      </c>
      <c r="I172" s="218"/>
      <c r="J172" s="219">
        <f>ROUND(I172*H172,2)</f>
        <v>0</v>
      </c>
      <c r="K172" s="215" t="s">
        <v>151</v>
      </c>
      <c r="L172" s="45"/>
      <c r="M172" s="220" t="s">
        <v>19</v>
      </c>
      <c r="N172" s="221" t="s">
        <v>42</v>
      </c>
      <c r="O172" s="85"/>
      <c r="P172" s="222">
        <f>O172*H172</f>
        <v>0</v>
      </c>
      <c r="Q172" s="222">
        <v>0</v>
      </c>
      <c r="R172" s="222">
        <f>Q172*H172</f>
        <v>0</v>
      </c>
      <c r="S172" s="222">
        <v>0</v>
      </c>
      <c r="T172" s="223">
        <f>S172*H172</f>
        <v>0</v>
      </c>
      <c r="U172" s="39"/>
      <c r="V172" s="39"/>
      <c r="W172" s="39"/>
      <c r="X172" s="39"/>
      <c r="Y172" s="39"/>
      <c r="Z172" s="39"/>
      <c r="AA172" s="39"/>
      <c r="AB172" s="39"/>
      <c r="AC172" s="39"/>
      <c r="AD172" s="39"/>
      <c r="AE172" s="39"/>
      <c r="AR172" s="224" t="s">
        <v>256</v>
      </c>
      <c r="AT172" s="224" t="s">
        <v>147</v>
      </c>
      <c r="AU172" s="224" t="s">
        <v>81</v>
      </c>
      <c r="AY172" s="18" t="s">
        <v>144</v>
      </c>
      <c r="BE172" s="225">
        <f>IF(N172="základní",J172,0)</f>
        <v>0</v>
      </c>
      <c r="BF172" s="225">
        <f>IF(N172="snížená",J172,0)</f>
        <v>0</v>
      </c>
      <c r="BG172" s="225">
        <f>IF(N172="zákl. přenesená",J172,0)</f>
        <v>0</v>
      </c>
      <c r="BH172" s="225">
        <f>IF(N172="sníž. přenesená",J172,0)</f>
        <v>0</v>
      </c>
      <c r="BI172" s="225">
        <f>IF(N172="nulová",J172,0)</f>
        <v>0</v>
      </c>
      <c r="BJ172" s="18" t="s">
        <v>79</v>
      </c>
      <c r="BK172" s="225">
        <f>ROUND(I172*H172,2)</f>
        <v>0</v>
      </c>
      <c r="BL172" s="18" t="s">
        <v>256</v>
      </c>
      <c r="BM172" s="224" t="s">
        <v>1561</v>
      </c>
    </row>
    <row r="173" s="2" customFormat="1">
      <c r="A173" s="39"/>
      <c r="B173" s="40"/>
      <c r="C173" s="41"/>
      <c r="D173" s="226" t="s">
        <v>154</v>
      </c>
      <c r="E173" s="41"/>
      <c r="F173" s="227" t="s">
        <v>1562</v>
      </c>
      <c r="G173" s="41"/>
      <c r="H173" s="41"/>
      <c r="I173" s="228"/>
      <c r="J173" s="41"/>
      <c r="K173" s="41"/>
      <c r="L173" s="45"/>
      <c r="M173" s="229"/>
      <c r="N173" s="230"/>
      <c r="O173" s="85"/>
      <c r="P173" s="85"/>
      <c r="Q173" s="85"/>
      <c r="R173" s="85"/>
      <c r="S173" s="85"/>
      <c r="T173" s="86"/>
      <c r="U173" s="39"/>
      <c r="V173" s="39"/>
      <c r="W173" s="39"/>
      <c r="X173" s="39"/>
      <c r="Y173" s="39"/>
      <c r="Z173" s="39"/>
      <c r="AA173" s="39"/>
      <c r="AB173" s="39"/>
      <c r="AC173" s="39"/>
      <c r="AD173" s="39"/>
      <c r="AE173" s="39"/>
      <c r="AT173" s="18" t="s">
        <v>154</v>
      </c>
      <c r="AU173" s="18" t="s">
        <v>81</v>
      </c>
    </row>
    <row r="174" s="2" customFormat="1" ht="21.75" customHeight="1">
      <c r="A174" s="39"/>
      <c r="B174" s="40"/>
      <c r="C174" s="243" t="s">
        <v>387</v>
      </c>
      <c r="D174" s="243" t="s">
        <v>190</v>
      </c>
      <c r="E174" s="244" t="s">
        <v>1563</v>
      </c>
      <c r="F174" s="245" t="s">
        <v>1564</v>
      </c>
      <c r="G174" s="246" t="s">
        <v>193</v>
      </c>
      <c r="H174" s="247">
        <v>1</v>
      </c>
      <c r="I174" s="248"/>
      <c r="J174" s="249">
        <f>ROUND(I174*H174,2)</f>
        <v>0</v>
      </c>
      <c r="K174" s="245" t="s">
        <v>151</v>
      </c>
      <c r="L174" s="250"/>
      <c r="M174" s="251" t="s">
        <v>19</v>
      </c>
      <c r="N174" s="252" t="s">
        <v>42</v>
      </c>
      <c r="O174" s="85"/>
      <c r="P174" s="222">
        <f>O174*H174</f>
        <v>0</v>
      </c>
      <c r="Q174" s="222">
        <v>0.0016000000000000001</v>
      </c>
      <c r="R174" s="222">
        <f>Q174*H174</f>
        <v>0.0016000000000000001</v>
      </c>
      <c r="S174" s="222">
        <v>0</v>
      </c>
      <c r="T174" s="223">
        <f>S174*H174</f>
        <v>0</v>
      </c>
      <c r="U174" s="39"/>
      <c r="V174" s="39"/>
      <c r="W174" s="39"/>
      <c r="X174" s="39"/>
      <c r="Y174" s="39"/>
      <c r="Z174" s="39"/>
      <c r="AA174" s="39"/>
      <c r="AB174" s="39"/>
      <c r="AC174" s="39"/>
      <c r="AD174" s="39"/>
      <c r="AE174" s="39"/>
      <c r="AR174" s="224" t="s">
        <v>351</v>
      </c>
      <c r="AT174" s="224" t="s">
        <v>190</v>
      </c>
      <c r="AU174" s="224" t="s">
        <v>81</v>
      </c>
      <c r="AY174" s="18" t="s">
        <v>144</v>
      </c>
      <c r="BE174" s="225">
        <f>IF(N174="základní",J174,0)</f>
        <v>0</v>
      </c>
      <c r="BF174" s="225">
        <f>IF(N174="snížená",J174,0)</f>
        <v>0</v>
      </c>
      <c r="BG174" s="225">
        <f>IF(N174="zákl. přenesená",J174,0)</f>
        <v>0</v>
      </c>
      <c r="BH174" s="225">
        <f>IF(N174="sníž. přenesená",J174,0)</f>
        <v>0</v>
      </c>
      <c r="BI174" s="225">
        <f>IF(N174="nulová",J174,0)</f>
        <v>0</v>
      </c>
      <c r="BJ174" s="18" t="s">
        <v>79</v>
      </c>
      <c r="BK174" s="225">
        <f>ROUND(I174*H174,2)</f>
        <v>0</v>
      </c>
      <c r="BL174" s="18" t="s">
        <v>256</v>
      </c>
      <c r="BM174" s="224" t="s">
        <v>1565</v>
      </c>
    </row>
    <row r="175" s="2" customFormat="1">
      <c r="A175" s="39"/>
      <c r="B175" s="40"/>
      <c r="C175" s="41"/>
      <c r="D175" s="226" t="s">
        <v>154</v>
      </c>
      <c r="E175" s="41"/>
      <c r="F175" s="227" t="s">
        <v>1564</v>
      </c>
      <c r="G175" s="41"/>
      <c r="H175" s="41"/>
      <c r="I175" s="228"/>
      <c r="J175" s="41"/>
      <c r="K175" s="41"/>
      <c r="L175" s="45"/>
      <c r="M175" s="229"/>
      <c r="N175" s="230"/>
      <c r="O175" s="85"/>
      <c r="P175" s="85"/>
      <c r="Q175" s="85"/>
      <c r="R175" s="85"/>
      <c r="S175" s="85"/>
      <c r="T175" s="86"/>
      <c r="U175" s="39"/>
      <c r="V175" s="39"/>
      <c r="W175" s="39"/>
      <c r="X175" s="39"/>
      <c r="Y175" s="39"/>
      <c r="Z175" s="39"/>
      <c r="AA175" s="39"/>
      <c r="AB175" s="39"/>
      <c r="AC175" s="39"/>
      <c r="AD175" s="39"/>
      <c r="AE175" s="39"/>
      <c r="AT175" s="18" t="s">
        <v>154</v>
      </c>
      <c r="AU175" s="18" t="s">
        <v>81</v>
      </c>
    </row>
    <row r="176" s="2" customFormat="1" ht="33" customHeight="1">
      <c r="A176" s="39"/>
      <c r="B176" s="40"/>
      <c r="C176" s="213" t="s">
        <v>394</v>
      </c>
      <c r="D176" s="213" t="s">
        <v>147</v>
      </c>
      <c r="E176" s="214" t="s">
        <v>1566</v>
      </c>
      <c r="F176" s="215" t="s">
        <v>1567</v>
      </c>
      <c r="G176" s="216" t="s">
        <v>305</v>
      </c>
      <c r="H176" s="217">
        <v>66</v>
      </c>
      <c r="I176" s="218"/>
      <c r="J176" s="219">
        <f>ROUND(I176*H176,2)</f>
        <v>0</v>
      </c>
      <c r="K176" s="215" t="s">
        <v>151</v>
      </c>
      <c r="L176" s="45"/>
      <c r="M176" s="220" t="s">
        <v>19</v>
      </c>
      <c r="N176" s="221" t="s">
        <v>42</v>
      </c>
      <c r="O176" s="85"/>
      <c r="P176" s="222">
        <f>O176*H176</f>
        <v>0</v>
      </c>
      <c r="Q176" s="222">
        <v>0</v>
      </c>
      <c r="R176" s="222">
        <f>Q176*H176</f>
        <v>0</v>
      </c>
      <c r="S176" s="222">
        <v>0</v>
      </c>
      <c r="T176" s="223">
        <f>S176*H176</f>
        <v>0</v>
      </c>
      <c r="U176" s="39"/>
      <c r="V176" s="39"/>
      <c r="W176" s="39"/>
      <c r="X176" s="39"/>
      <c r="Y176" s="39"/>
      <c r="Z176" s="39"/>
      <c r="AA176" s="39"/>
      <c r="AB176" s="39"/>
      <c r="AC176" s="39"/>
      <c r="AD176" s="39"/>
      <c r="AE176" s="39"/>
      <c r="AR176" s="224" t="s">
        <v>256</v>
      </c>
      <c r="AT176" s="224" t="s">
        <v>147</v>
      </c>
      <c r="AU176" s="224" t="s">
        <v>81</v>
      </c>
      <c r="AY176" s="18" t="s">
        <v>144</v>
      </c>
      <c r="BE176" s="225">
        <f>IF(N176="základní",J176,0)</f>
        <v>0</v>
      </c>
      <c r="BF176" s="225">
        <f>IF(N176="snížená",J176,0)</f>
        <v>0</v>
      </c>
      <c r="BG176" s="225">
        <f>IF(N176="zákl. přenesená",J176,0)</f>
        <v>0</v>
      </c>
      <c r="BH176" s="225">
        <f>IF(N176="sníž. přenesená",J176,0)</f>
        <v>0</v>
      </c>
      <c r="BI176" s="225">
        <f>IF(N176="nulová",J176,0)</f>
        <v>0</v>
      </c>
      <c r="BJ176" s="18" t="s">
        <v>79</v>
      </c>
      <c r="BK176" s="225">
        <f>ROUND(I176*H176,2)</f>
        <v>0</v>
      </c>
      <c r="BL176" s="18" t="s">
        <v>256</v>
      </c>
      <c r="BM176" s="224" t="s">
        <v>1568</v>
      </c>
    </row>
    <row r="177" s="2" customFormat="1">
      <c r="A177" s="39"/>
      <c r="B177" s="40"/>
      <c r="C177" s="41"/>
      <c r="D177" s="226" t="s">
        <v>154</v>
      </c>
      <c r="E177" s="41"/>
      <c r="F177" s="227" t="s">
        <v>1569</v>
      </c>
      <c r="G177" s="41"/>
      <c r="H177" s="41"/>
      <c r="I177" s="228"/>
      <c r="J177" s="41"/>
      <c r="K177" s="41"/>
      <c r="L177" s="45"/>
      <c r="M177" s="229"/>
      <c r="N177" s="230"/>
      <c r="O177" s="85"/>
      <c r="P177" s="85"/>
      <c r="Q177" s="85"/>
      <c r="R177" s="85"/>
      <c r="S177" s="85"/>
      <c r="T177" s="86"/>
      <c r="U177" s="39"/>
      <c r="V177" s="39"/>
      <c r="W177" s="39"/>
      <c r="X177" s="39"/>
      <c r="Y177" s="39"/>
      <c r="Z177" s="39"/>
      <c r="AA177" s="39"/>
      <c r="AB177" s="39"/>
      <c r="AC177" s="39"/>
      <c r="AD177" s="39"/>
      <c r="AE177" s="39"/>
      <c r="AT177" s="18" t="s">
        <v>154</v>
      </c>
      <c r="AU177" s="18" t="s">
        <v>81</v>
      </c>
    </row>
    <row r="178" s="2" customFormat="1">
      <c r="A178" s="39"/>
      <c r="B178" s="40"/>
      <c r="C178" s="243" t="s">
        <v>401</v>
      </c>
      <c r="D178" s="243" t="s">
        <v>190</v>
      </c>
      <c r="E178" s="244" t="s">
        <v>1570</v>
      </c>
      <c r="F178" s="245" t="s">
        <v>1571</v>
      </c>
      <c r="G178" s="246" t="s">
        <v>305</v>
      </c>
      <c r="H178" s="247">
        <v>69.299999999999997</v>
      </c>
      <c r="I178" s="248"/>
      <c r="J178" s="249">
        <f>ROUND(I178*H178,2)</f>
        <v>0</v>
      </c>
      <c r="K178" s="245" t="s">
        <v>151</v>
      </c>
      <c r="L178" s="250"/>
      <c r="M178" s="251" t="s">
        <v>19</v>
      </c>
      <c r="N178" s="252" t="s">
        <v>42</v>
      </c>
      <c r="O178" s="85"/>
      <c r="P178" s="222">
        <f>O178*H178</f>
        <v>0</v>
      </c>
      <c r="Q178" s="222">
        <v>5.0000000000000002E-05</v>
      </c>
      <c r="R178" s="222">
        <f>Q178*H178</f>
        <v>0.0034650000000000002</v>
      </c>
      <c r="S178" s="222">
        <v>0</v>
      </c>
      <c r="T178" s="223">
        <f>S178*H178</f>
        <v>0</v>
      </c>
      <c r="U178" s="39"/>
      <c r="V178" s="39"/>
      <c r="W178" s="39"/>
      <c r="X178" s="39"/>
      <c r="Y178" s="39"/>
      <c r="Z178" s="39"/>
      <c r="AA178" s="39"/>
      <c r="AB178" s="39"/>
      <c r="AC178" s="39"/>
      <c r="AD178" s="39"/>
      <c r="AE178" s="39"/>
      <c r="AR178" s="224" t="s">
        <v>351</v>
      </c>
      <c r="AT178" s="224" t="s">
        <v>190</v>
      </c>
      <c r="AU178" s="224" t="s">
        <v>81</v>
      </c>
      <c r="AY178" s="18" t="s">
        <v>144</v>
      </c>
      <c r="BE178" s="225">
        <f>IF(N178="základní",J178,0)</f>
        <v>0</v>
      </c>
      <c r="BF178" s="225">
        <f>IF(N178="snížená",J178,0)</f>
        <v>0</v>
      </c>
      <c r="BG178" s="225">
        <f>IF(N178="zákl. přenesená",J178,0)</f>
        <v>0</v>
      </c>
      <c r="BH178" s="225">
        <f>IF(N178="sníž. přenesená",J178,0)</f>
        <v>0</v>
      </c>
      <c r="BI178" s="225">
        <f>IF(N178="nulová",J178,0)</f>
        <v>0</v>
      </c>
      <c r="BJ178" s="18" t="s">
        <v>79</v>
      </c>
      <c r="BK178" s="225">
        <f>ROUND(I178*H178,2)</f>
        <v>0</v>
      </c>
      <c r="BL178" s="18" t="s">
        <v>256</v>
      </c>
      <c r="BM178" s="224" t="s">
        <v>1572</v>
      </c>
    </row>
    <row r="179" s="2" customFormat="1">
      <c r="A179" s="39"/>
      <c r="B179" s="40"/>
      <c r="C179" s="41"/>
      <c r="D179" s="226" t="s">
        <v>154</v>
      </c>
      <c r="E179" s="41"/>
      <c r="F179" s="227" t="s">
        <v>1571</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154</v>
      </c>
      <c r="AU179" s="18" t="s">
        <v>81</v>
      </c>
    </row>
    <row r="180" s="13" customFormat="1">
      <c r="A180" s="13"/>
      <c r="B180" s="232"/>
      <c r="C180" s="233"/>
      <c r="D180" s="226" t="s">
        <v>158</v>
      </c>
      <c r="E180" s="233"/>
      <c r="F180" s="235" t="s">
        <v>1573</v>
      </c>
      <c r="G180" s="233"/>
      <c r="H180" s="236">
        <v>69.299999999999997</v>
      </c>
      <c r="I180" s="237"/>
      <c r="J180" s="233"/>
      <c r="K180" s="233"/>
      <c r="L180" s="238"/>
      <c r="M180" s="239"/>
      <c r="N180" s="240"/>
      <c r="O180" s="240"/>
      <c r="P180" s="240"/>
      <c r="Q180" s="240"/>
      <c r="R180" s="240"/>
      <c r="S180" s="240"/>
      <c r="T180" s="241"/>
      <c r="U180" s="13"/>
      <c r="V180" s="13"/>
      <c r="W180" s="13"/>
      <c r="X180" s="13"/>
      <c r="Y180" s="13"/>
      <c r="Z180" s="13"/>
      <c r="AA180" s="13"/>
      <c r="AB180" s="13"/>
      <c r="AC180" s="13"/>
      <c r="AD180" s="13"/>
      <c r="AE180" s="13"/>
      <c r="AT180" s="242" t="s">
        <v>158</v>
      </c>
      <c r="AU180" s="242" t="s">
        <v>81</v>
      </c>
      <c r="AV180" s="13" t="s">
        <v>81</v>
      </c>
      <c r="AW180" s="13" t="s">
        <v>4</v>
      </c>
      <c r="AX180" s="13" t="s">
        <v>79</v>
      </c>
      <c r="AY180" s="242" t="s">
        <v>144</v>
      </c>
    </row>
    <row r="181" s="2" customFormat="1">
      <c r="A181" s="39"/>
      <c r="B181" s="40"/>
      <c r="C181" s="243" t="s">
        <v>411</v>
      </c>
      <c r="D181" s="243" t="s">
        <v>190</v>
      </c>
      <c r="E181" s="244" t="s">
        <v>1574</v>
      </c>
      <c r="F181" s="245" t="s">
        <v>1575</v>
      </c>
      <c r="G181" s="246" t="s">
        <v>193</v>
      </c>
      <c r="H181" s="247">
        <v>10</v>
      </c>
      <c r="I181" s="248"/>
      <c r="J181" s="249">
        <f>ROUND(I181*H181,2)</f>
        <v>0</v>
      </c>
      <c r="K181" s="245" t="s">
        <v>19</v>
      </c>
      <c r="L181" s="250"/>
      <c r="M181" s="251" t="s">
        <v>19</v>
      </c>
      <c r="N181" s="252" t="s">
        <v>42</v>
      </c>
      <c r="O181" s="85"/>
      <c r="P181" s="222">
        <f>O181*H181</f>
        <v>0</v>
      </c>
      <c r="Q181" s="222">
        <v>0.00014999999999999999</v>
      </c>
      <c r="R181" s="222">
        <f>Q181*H181</f>
        <v>0.0014999999999999998</v>
      </c>
      <c r="S181" s="222">
        <v>0</v>
      </c>
      <c r="T181" s="223">
        <f>S181*H181</f>
        <v>0</v>
      </c>
      <c r="U181" s="39"/>
      <c r="V181" s="39"/>
      <c r="W181" s="39"/>
      <c r="X181" s="39"/>
      <c r="Y181" s="39"/>
      <c r="Z181" s="39"/>
      <c r="AA181" s="39"/>
      <c r="AB181" s="39"/>
      <c r="AC181" s="39"/>
      <c r="AD181" s="39"/>
      <c r="AE181" s="39"/>
      <c r="AR181" s="224" t="s">
        <v>351</v>
      </c>
      <c r="AT181" s="224" t="s">
        <v>190</v>
      </c>
      <c r="AU181" s="224" t="s">
        <v>81</v>
      </c>
      <c r="AY181" s="18" t="s">
        <v>144</v>
      </c>
      <c r="BE181" s="225">
        <f>IF(N181="základní",J181,0)</f>
        <v>0</v>
      </c>
      <c r="BF181" s="225">
        <f>IF(N181="snížená",J181,0)</f>
        <v>0</v>
      </c>
      <c r="BG181" s="225">
        <f>IF(N181="zákl. přenesená",J181,0)</f>
        <v>0</v>
      </c>
      <c r="BH181" s="225">
        <f>IF(N181="sníž. přenesená",J181,0)</f>
        <v>0</v>
      </c>
      <c r="BI181" s="225">
        <f>IF(N181="nulová",J181,0)</f>
        <v>0</v>
      </c>
      <c r="BJ181" s="18" t="s">
        <v>79</v>
      </c>
      <c r="BK181" s="225">
        <f>ROUND(I181*H181,2)</f>
        <v>0</v>
      </c>
      <c r="BL181" s="18" t="s">
        <v>256</v>
      </c>
      <c r="BM181" s="224" t="s">
        <v>1576</v>
      </c>
    </row>
    <row r="182" s="2" customFormat="1">
      <c r="A182" s="39"/>
      <c r="B182" s="40"/>
      <c r="C182" s="41"/>
      <c r="D182" s="226" t="s">
        <v>154</v>
      </c>
      <c r="E182" s="41"/>
      <c r="F182" s="227" t="s">
        <v>1575</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154</v>
      </c>
      <c r="AU182" s="18" t="s">
        <v>81</v>
      </c>
    </row>
    <row r="183" s="2" customFormat="1" ht="16.5" customHeight="1">
      <c r="A183" s="39"/>
      <c r="B183" s="40"/>
      <c r="C183" s="213" t="s">
        <v>416</v>
      </c>
      <c r="D183" s="213" t="s">
        <v>147</v>
      </c>
      <c r="E183" s="214" t="s">
        <v>1577</v>
      </c>
      <c r="F183" s="215" t="s">
        <v>1578</v>
      </c>
      <c r="G183" s="216" t="s">
        <v>193</v>
      </c>
      <c r="H183" s="217">
        <v>2</v>
      </c>
      <c r="I183" s="218"/>
      <c r="J183" s="219">
        <f>ROUND(I183*H183,2)</f>
        <v>0</v>
      </c>
      <c r="K183" s="215" t="s">
        <v>19</v>
      </c>
      <c r="L183" s="45"/>
      <c r="M183" s="220" t="s">
        <v>19</v>
      </c>
      <c r="N183" s="221" t="s">
        <v>42</v>
      </c>
      <c r="O183" s="85"/>
      <c r="P183" s="222">
        <f>O183*H183</f>
        <v>0</v>
      </c>
      <c r="Q183" s="222">
        <v>0</v>
      </c>
      <c r="R183" s="222">
        <f>Q183*H183</f>
        <v>0</v>
      </c>
      <c r="S183" s="222">
        <v>0</v>
      </c>
      <c r="T183" s="223">
        <f>S183*H183</f>
        <v>0</v>
      </c>
      <c r="U183" s="39"/>
      <c r="V183" s="39"/>
      <c r="W183" s="39"/>
      <c r="X183" s="39"/>
      <c r="Y183" s="39"/>
      <c r="Z183" s="39"/>
      <c r="AA183" s="39"/>
      <c r="AB183" s="39"/>
      <c r="AC183" s="39"/>
      <c r="AD183" s="39"/>
      <c r="AE183" s="39"/>
      <c r="AR183" s="224" t="s">
        <v>256</v>
      </c>
      <c r="AT183" s="224" t="s">
        <v>147</v>
      </c>
      <c r="AU183" s="224" t="s">
        <v>81</v>
      </c>
      <c r="AY183" s="18" t="s">
        <v>144</v>
      </c>
      <c r="BE183" s="225">
        <f>IF(N183="základní",J183,0)</f>
        <v>0</v>
      </c>
      <c r="BF183" s="225">
        <f>IF(N183="snížená",J183,0)</f>
        <v>0</v>
      </c>
      <c r="BG183" s="225">
        <f>IF(N183="zákl. přenesená",J183,0)</f>
        <v>0</v>
      </c>
      <c r="BH183" s="225">
        <f>IF(N183="sníž. přenesená",J183,0)</f>
        <v>0</v>
      </c>
      <c r="BI183" s="225">
        <f>IF(N183="nulová",J183,0)</f>
        <v>0</v>
      </c>
      <c r="BJ183" s="18" t="s">
        <v>79</v>
      </c>
      <c r="BK183" s="225">
        <f>ROUND(I183*H183,2)</f>
        <v>0</v>
      </c>
      <c r="BL183" s="18" t="s">
        <v>256</v>
      </c>
      <c r="BM183" s="224" t="s">
        <v>1579</v>
      </c>
    </row>
    <row r="184" s="2" customFormat="1">
      <c r="A184" s="39"/>
      <c r="B184" s="40"/>
      <c r="C184" s="41"/>
      <c r="D184" s="226" t="s">
        <v>154</v>
      </c>
      <c r="E184" s="41"/>
      <c r="F184" s="227" t="s">
        <v>1578</v>
      </c>
      <c r="G184" s="41"/>
      <c r="H184" s="41"/>
      <c r="I184" s="228"/>
      <c r="J184" s="41"/>
      <c r="K184" s="41"/>
      <c r="L184" s="45"/>
      <c r="M184" s="229"/>
      <c r="N184" s="230"/>
      <c r="O184" s="85"/>
      <c r="P184" s="85"/>
      <c r="Q184" s="85"/>
      <c r="R184" s="85"/>
      <c r="S184" s="85"/>
      <c r="T184" s="86"/>
      <c r="U184" s="39"/>
      <c r="V184" s="39"/>
      <c r="W184" s="39"/>
      <c r="X184" s="39"/>
      <c r="Y184" s="39"/>
      <c r="Z184" s="39"/>
      <c r="AA184" s="39"/>
      <c r="AB184" s="39"/>
      <c r="AC184" s="39"/>
      <c r="AD184" s="39"/>
      <c r="AE184" s="39"/>
      <c r="AT184" s="18" t="s">
        <v>154</v>
      </c>
      <c r="AU184" s="18" t="s">
        <v>81</v>
      </c>
    </row>
    <row r="185" s="2" customFormat="1">
      <c r="A185" s="39"/>
      <c r="B185" s="40"/>
      <c r="C185" s="41"/>
      <c r="D185" s="226" t="s">
        <v>156</v>
      </c>
      <c r="E185" s="41"/>
      <c r="F185" s="231" t="s">
        <v>1580</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156</v>
      </c>
      <c r="AU185" s="18" t="s">
        <v>81</v>
      </c>
    </row>
    <row r="186" s="2" customFormat="1" ht="16.5" customHeight="1">
      <c r="A186" s="39"/>
      <c r="B186" s="40"/>
      <c r="C186" s="243" t="s">
        <v>424</v>
      </c>
      <c r="D186" s="243" t="s">
        <v>190</v>
      </c>
      <c r="E186" s="244" t="s">
        <v>1581</v>
      </c>
      <c r="F186" s="245" t="s">
        <v>1582</v>
      </c>
      <c r="G186" s="246" t="s">
        <v>193</v>
      </c>
      <c r="H186" s="247">
        <v>1</v>
      </c>
      <c r="I186" s="248"/>
      <c r="J186" s="249">
        <f>ROUND(I186*H186,2)</f>
        <v>0</v>
      </c>
      <c r="K186" s="245" t="s">
        <v>19</v>
      </c>
      <c r="L186" s="250"/>
      <c r="M186" s="251" t="s">
        <v>19</v>
      </c>
      <c r="N186" s="252" t="s">
        <v>42</v>
      </c>
      <c r="O186" s="85"/>
      <c r="P186" s="222">
        <f>O186*H186</f>
        <v>0</v>
      </c>
      <c r="Q186" s="222">
        <v>0.00010000000000000001</v>
      </c>
      <c r="R186" s="222">
        <f>Q186*H186</f>
        <v>0.00010000000000000001</v>
      </c>
      <c r="S186" s="222">
        <v>0</v>
      </c>
      <c r="T186" s="223">
        <f>S186*H186</f>
        <v>0</v>
      </c>
      <c r="U186" s="39"/>
      <c r="V186" s="39"/>
      <c r="W186" s="39"/>
      <c r="X186" s="39"/>
      <c r="Y186" s="39"/>
      <c r="Z186" s="39"/>
      <c r="AA186" s="39"/>
      <c r="AB186" s="39"/>
      <c r="AC186" s="39"/>
      <c r="AD186" s="39"/>
      <c r="AE186" s="39"/>
      <c r="AR186" s="224" t="s">
        <v>351</v>
      </c>
      <c r="AT186" s="224" t="s">
        <v>190</v>
      </c>
      <c r="AU186" s="224" t="s">
        <v>81</v>
      </c>
      <c r="AY186" s="18" t="s">
        <v>144</v>
      </c>
      <c r="BE186" s="225">
        <f>IF(N186="základní",J186,0)</f>
        <v>0</v>
      </c>
      <c r="BF186" s="225">
        <f>IF(N186="snížená",J186,0)</f>
        <v>0</v>
      </c>
      <c r="BG186" s="225">
        <f>IF(N186="zákl. přenesená",J186,0)</f>
        <v>0</v>
      </c>
      <c r="BH186" s="225">
        <f>IF(N186="sníž. přenesená",J186,0)</f>
        <v>0</v>
      </c>
      <c r="BI186" s="225">
        <f>IF(N186="nulová",J186,0)</f>
        <v>0</v>
      </c>
      <c r="BJ186" s="18" t="s">
        <v>79</v>
      </c>
      <c r="BK186" s="225">
        <f>ROUND(I186*H186,2)</f>
        <v>0</v>
      </c>
      <c r="BL186" s="18" t="s">
        <v>256</v>
      </c>
      <c r="BM186" s="224" t="s">
        <v>1583</v>
      </c>
    </row>
    <row r="187" s="2" customFormat="1">
      <c r="A187" s="39"/>
      <c r="B187" s="40"/>
      <c r="C187" s="41"/>
      <c r="D187" s="226" t="s">
        <v>154</v>
      </c>
      <c r="E187" s="41"/>
      <c r="F187" s="227" t="s">
        <v>1582</v>
      </c>
      <c r="G187" s="41"/>
      <c r="H187" s="41"/>
      <c r="I187" s="228"/>
      <c r="J187" s="41"/>
      <c r="K187" s="41"/>
      <c r="L187" s="45"/>
      <c r="M187" s="229"/>
      <c r="N187" s="230"/>
      <c r="O187" s="85"/>
      <c r="P187" s="85"/>
      <c r="Q187" s="85"/>
      <c r="R187" s="85"/>
      <c r="S187" s="85"/>
      <c r="T187" s="86"/>
      <c r="U187" s="39"/>
      <c r="V187" s="39"/>
      <c r="W187" s="39"/>
      <c r="X187" s="39"/>
      <c r="Y187" s="39"/>
      <c r="Z187" s="39"/>
      <c r="AA187" s="39"/>
      <c r="AB187" s="39"/>
      <c r="AC187" s="39"/>
      <c r="AD187" s="39"/>
      <c r="AE187" s="39"/>
      <c r="AT187" s="18" t="s">
        <v>154</v>
      </c>
      <c r="AU187" s="18" t="s">
        <v>81</v>
      </c>
    </row>
    <row r="188" s="2" customFormat="1" ht="16.5" customHeight="1">
      <c r="A188" s="39"/>
      <c r="B188" s="40"/>
      <c r="C188" s="243" t="s">
        <v>430</v>
      </c>
      <c r="D188" s="243" t="s">
        <v>190</v>
      </c>
      <c r="E188" s="244" t="s">
        <v>1584</v>
      </c>
      <c r="F188" s="245" t="s">
        <v>1585</v>
      </c>
      <c r="G188" s="246" t="s">
        <v>193</v>
      </c>
      <c r="H188" s="247">
        <v>1</v>
      </c>
      <c r="I188" s="248"/>
      <c r="J188" s="249">
        <f>ROUND(I188*H188,2)</f>
        <v>0</v>
      </c>
      <c r="K188" s="245" t="s">
        <v>19</v>
      </c>
      <c r="L188" s="250"/>
      <c r="M188" s="251" t="s">
        <v>19</v>
      </c>
      <c r="N188" s="252" t="s">
        <v>42</v>
      </c>
      <c r="O188" s="85"/>
      <c r="P188" s="222">
        <f>O188*H188</f>
        <v>0</v>
      </c>
      <c r="Q188" s="222">
        <v>0</v>
      </c>
      <c r="R188" s="222">
        <f>Q188*H188</f>
        <v>0</v>
      </c>
      <c r="S188" s="222">
        <v>0</v>
      </c>
      <c r="T188" s="223">
        <f>S188*H188</f>
        <v>0</v>
      </c>
      <c r="U188" s="39"/>
      <c r="V188" s="39"/>
      <c r="W188" s="39"/>
      <c r="X188" s="39"/>
      <c r="Y188" s="39"/>
      <c r="Z188" s="39"/>
      <c r="AA188" s="39"/>
      <c r="AB188" s="39"/>
      <c r="AC188" s="39"/>
      <c r="AD188" s="39"/>
      <c r="AE188" s="39"/>
      <c r="AR188" s="224" t="s">
        <v>351</v>
      </c>
      <c r="AT188" s="224" t="s">
        <v>190</v>
      </c>
      <c r="AU188" s="224" t="s">
        <v>81</v>
      </c>
      <c r="AY188" s="18" t="s">
        <v>144</v>
      </c>
      <c r="BE188" s="225">
        <f>IF(N188="základní",J188,0)</f>
        <v>0</v>
      </c>
      <c r="BF188" s="225">
        <f>IF(N188="snížená",J188,0)</f>
        <v>0</v>
      </c>
      <c r="BG188" s="225">
        <f>IF(N188="zákl. přenesená",J188,0)</f>
        <v>0</v>
      </c>
      <c r="BH188" s="225">
        <f>IF(N188="sníž. přenesená",J188,0)</f>
        <v>0</v>
      </c>
      <c r="BI188" s="225">
        <f>IF(N188="nulová",J188,0)</f>
        <v>0</v>
      </c>
      <c r="BJ188" s="18" t="s">
        <v>79</v>
      </c>
      <c r="BK188" s="225">
        <f>ROUND(I188*H188,2)</f>
        <v>0</v>
      </c>
      <c r="BL188" s="18" t="s">
        <v>256</v>
      </c>
      <c r="BM188" s="224" t="s">
        <v>1586</v>
      </c>
    </row>
    <row r="189" s="2" customFormat="1">
      <c r="A189" s="39"/>
      <c r="B189" s="40"/>
      <c r="C189" s="41"/>
      <c r="D189" s="226" t="s">
        <v>154</v>
      </c>
      <c r="E189" s="41"/>
      <c r="F189" s="227" t="s">
        <v>1585</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154</v>
      </c>
      <c r="AU189" s="18" t="s">
        <v>81</v>
      </c>
    </row>
    <row r="190" s="2" customFormat="1" ht="16.5" customHeight="1">
      <c r="A190" s="39"/>
      <c r="B190" s="40"/>
      <c r="C190" s="213" t="s">
        <v>436</v>
      </c>
      <c r="D190" s="213" t="s">
        <v>147</v>
      </c>
      <c r="E190" s="214" t="s">
        <v>1587</v>
      </c>
      <c r="F190" s="215" t="s">
        <v>1588</v>
      </c>
      <c r="G190" s="216" t="s">
        <v>248</v>
      </c>
      <c r="H190" s="217">
        <v>1</v>
      </c>
      <c r="I190" s="218"/>
      <c r="J190" s="219">
        <f>ROUND(I190*H190,2)</f>
        <v>0</v>
      </c>
      <c r="K190" s="215" t="s">
        <v>19</v>
      </c>
      <c r="L190" s="45"/>
      <c r="M190" s="220" t="s">
        <v>19</v>
      </c>
      <c r="N190" s="221" t="s">
        <v>42</v>
      </c>
      <c r="O190" s="85"/>
      <c r="P190" s="222">
        <f>O190*H190</f>
        <v>0</v>
      </c>
      <c r="Q190" s="222">
        <v>0</v>
      </c>
      <c r="R190" s="222">
        <f>Q190*H190</f>
        <v>0</v>
      </c>
      <c r="S190" s="222">
        <v>0</v>
      </c>
      <c r="T190" s="223">
        <f>S190*H190</f>
        <v>0</v>
      </c>
      <c r="U190" s="39"/>
      <c r="V190" s="39"/>
      <c r="W190" s="39"/>
      <c r="X190" s="39"/>
      <c r="Y190" s="39"/>
      <c r="Z190" s="39"/>
      <c r="AA190" s="39"/>
      <c r="AB190" s="39"/>
      <c r="AC190" s="39"/>
      <c r="AD190" s="39"/>
      <c r="AE190" s="39"/>
      <c r="AR190" s="224" t="s">
        <v>256</v>
      </c>
      <c r="AT190" s="224" t="s">
        <v>147</v>
      </c>
      <c r="AU190" s="224" t="s">
        <v>81</v>
      </c>
      <c r="AY190" s="18" t="s">
        <v>144</v>
      </c>
      <c r="BE190" s="225">
        <f>IF(N190="základní",J190,0)</f>
        <v>0</v>
      </c>
      <c r="BF190" s="225">
        <f>IF(N190="snížená",J190,0)</f>
        <v>0</v>
      </c>
      <c r="BG190" s="225">
        <f>IF(N190="zákl. přenesená",J190,0)</f>
        <v>0</v>
      </c>
      <c r="BH190" s="225">
        <f>IF(N190="sníž. přenesená",J190,0)</f>
        <v>0</v>
      </c>
      <c r="BI190" s="225">
        <f>IF(N190="nulová",J190,0)</f>
        <v>0</v>
      </c>
      <c r="BJ190" s="18" t="s">
        <v>79</v>
      </c>
      <c r="BK190" s="225">
        <f>ROUND(I190*H190,2)</f>
        <v>0</v>
      </c>
      <c r="BL190" s="18" t="s">
        <v>256</v>
      </c>
      <c r="BM190" s="224" t="s">
        <v>1589</v>
      </c>
    </row>
    <row r="191" s="2" customFormat="1">
      <c r="A191" s="39"/>
      <c r="B191" s="40"/>
      <c r="C191" s="41"/>
      <c r="D191" s="226" t="s">
        <v>154</v>
      </c>
      <c r="E191" s="41"/>
      <c r="F191" s="227" t="s">
        <v>1588</v>
      </c>
      <c r="G191" s="41"/>
      <c r="H191" s="41"/>
      <c r="I191" s="228"/>
      <c r="J191" s="41"/>
      <c r="K191" s="41"/>
      <c r="L191" s="45"/>
      <c r="M191" s="229"/>
      <c r="N191" s="230"/>
      <c r="O191" s="85"/>
      <c r="P191" s="85"/>
      <c r="Q191" s="85"/>
      <c r="R191" s="85"/>
      <c r="S191" s="85"/>
      <c r="T191" s="86"/>
      <c r="U191" s="39"/>
      <c r="V191" s="39"/>
      <c r="W191" s="39"/>
      <c r="X191" s="39"/>
      <c r="Y191" s="39"/>
      <c r="Z191" s="39"/>
      <c r="AA191" s="39"/>
      <c r="AB191" s="39"/>
      <c r="AC191" s="39"/>
      <c r="AD191" s="39"/>
      <c r="AE191" s="39"/>
      <c r="AT191" s="18" t="s">
        <v>154</v>
      </c>
      <c r="AU191" s="18" t="s">
        <v>81</v>
      </c>
    </row>
    <row r="192" s="2" customFormat="1" ht="16.5" customHeight="1">
      <c r="A192" s="39"/>
      <c r="B192" s="40"/>
      <c r="C192" s="213" t="s">
        <v>441</v>
      </c>
      <c r="D192" s="213" t="s">
        <v>147</v>
      </c>
      <c r="E192" s="214" t="s">
        <v>1590</v>
      </c>
      <c r="F192" s="215" t="s">
        <v>1591</v>
      </c>
      <c r="G192" s="216" t="s">
        <v>248</v>
      </c>
      <c r="H192" s="217">
        <v>1</v>
      </c>
      <c r="I192" s="218"/>
      <c r="J192" s="219">
        <f>ROUND(I192*H192,2)</f>
        <v>0</v>
      </c>
      <c r="K192" s="215" t="s">
        <v>19</v>
      </c>
      <c r="L192" s="45"/>
      <c r="M192" s="220" t="s">
        <v>19</v>
      </c>
      <c r="N192" s="221" t="s">
        <v>42</v>
      </c>
      <c r="O192" s="85"/>
      <c r="P192" s="222">
        <f>O192*H192</f>
        <v>0</v>
      </c>
      <c r="Q192" s="222">
        <v>0</v>
      </c>
      <c r="R192" s="222">
        <f>Q192*H192</f>
        <v>0</v>
      </c>
      <c r="S192" s="222">
        <v>0</v>
      </c>
      <c r="T192" s="223">
        <f>S192*H192</f>
        <v>0</v>
      </c>
      <c r="U192" s="39"/>
      <c r="V192" s="39"/>
      <c r="W192" s="39"/>
      <c r="X192" s="39"/>
      <c r="Y192" s="39"/>
      <c r="Z192" s="39"/>
      <c r="AA192" s="39"/>
      <c r="AB192" s="39"/>
      <c r="AC192" s="39"/>
      <c r="AD192" s="39"/>
      <c r="AE192" s="39"/>
      <c r="AR192" s="224" t="s">
        <v>256</v>
      </c>
      <c r="AT192" s="224" t="s">
        <v>147</v>
      </c>
      <c r="AU192" s="224" t="s">
        <v>81</v>
      </c>
      <c r="AY192" s="18" t="s">
        <v>144</v>
      </c>
      <c r="BE192" s="225">
        <f>IF(N192="základní",J192,0)</f>
        <v>0</v>
      </c>
      <c r="BF192" s="225">
        <f>IF(N192="snížená",J192,0)</f>
        <v>0</v>
      </c>
      <c r="BG192" s="225">
        <f>IF(N192="zákl. přenesená",J192,0)</f>
        <v>0</v>
      </c>
      <c r="BH192" s="225">
        <f>IF(N192="sníž. přenesená",J192,0)</f>
        <v>0</v>
      </c>
      <c r="BI192" s="225">
        <f>IF(N192="nulová",J192,0)</f>
        <v>0</v>
      </c>
      <c r="BJ192" s="18" t="s">
        <v>79</v>
      </c>
      <c r="BK192" s="225">
        <f>ROUND(I192*H192,2)</f>
        <v>0</v>
      </c>
      <c r="BL192" s="18" t="s">
        <v>256</v>
      </c>
      <c r="BM192" s="224" t="s">
        <v>1592</v>
      </c>
    </row>
    <row r="193" s="2" customFormat="1">
      <c r="A193" s="39"/>
      <c r="B193" s="40"/>
      <c r="C193" s="41"/>
      <c r="D193" s="226" t="s">
        <v>154</v>
      </c>
      <c r="E193" s="41"/>
      <c r="F193" s="227" t="s">
        <v>1591</v>
      </c>
      <c r="G193" s="41"/>
      <c r="H193" s="41"/>
      <c r="I193" s="228"/>
      <c r="J193" s="41"/>
      <c r="K193" s="41"/>
      <c r="L193" s="45"/>
      <c r="M193" s="280"/>
      <c r="N193" s="281"/>
      <c r="O193" s="282"/>
      <c r="P193" s="282"/>
      <c r="Q193" s="282"/>
      <c r="R193" s="282"/>
      <c r="S193" s="282"/>
      <c r="T193" s="283"/>
      <c r="U193" s="39"/>
      <c r="V193" s="39"/>
      <c r="W193" s="39"/>
      <c r="X193" s="39"/>
      <c r="Y193" s="39"/>
      <c r="Z193" s="39"/>
      <c r="AA193" s="39"/>
      <c r="AB193" s="39"/>
      <c r="AC193" s="39"/>
      <c r="AD193" s="39"/>
      <c r="AE193" s="39"/>
      <c r="AT193" s="18" t="s">
        <v>154</v>
      </c>
      <c r="AU193" s="18" t="s">
        <v>81</v>
      </c>
    </row>
    <row r="194" s="2" customFormat="1" ht="6.96" customHeight="1">
      <c r="A194" s="39"/>
      <c r="B194" s="60"/>
      <c r="C194" s="61"/>
      <c r="D194" s="61"/>
      <c r="E194" s="61"/>
      <c r="F194" s="61"/>
      <c r="G194" s="61"/>
      <c r="H194" s="61"/>
      <c r="I194" s="61"/>
      <c r="J194" s="61"/>
      <c r="K194" s="61"/>
      <c r="L194" s="45"/>
      <c r="M194" s="39"/>
      <c r="O194" s="39"/>
      <c r="P194" s="39"/>
      <c r="Q194" s="39"/>
      <c r="R194" s="39"/>
      <c r="S194" s="39"/>
      <c r="T194" s="39"/>
      <c r="U194" s="39"/>
      <c r="V194" s="39"/>
      <c r="W194" s="39"/>
      <c r="X194" s="39"/>
      <c r="Y194" s="39"/>
      <c r="Z194" s="39"/>
      <c r="AA194" s="39"/>
      <c r="AB194" s="39"/>
      <c r="AC194" s="39"/>
      <c r="AD194" s="39"/>
      <c r="AE194" s="39"/>
    </row>
  </sheetData>
  <sheetProtection sheet="1" autoFilter="0" formatColumns="0" formatRows="0" objects="1" scenarios="1" spinCount="100000" saltValue="9UfBJOKqEN16liMjTq7q9UaLaAcNrYjZBppn5caFA0XkwpwC15NrOHVFK5ixl+I4ZBL775/otyyMhLmWNizzow==" hashValue="yGDehHe7ZdUGsVq1JdIpyNtkQZMmvoqt+z3/ayi/i9m9VveIPipzM/BLiKQtRy9H2jYNzChIT2Roa3LkpwywfA==" algorithmName="SHA-512" password="CC35"/>
  <autoFilter ref="C86:K193"/>
  <mergeCells count="12">
    <mergeCell ref="E7:H7"/>
    <mergeCell ref="E9:H9"/>
    <mergeCell ref="E11:H11"/>
    <mergeCell ref="E20:H20"/>
    <mergeCell ref="E29:H29"/>
    <mergeCell ref="E50:H50"/>
    <mergeCell ref="E52:H52"/>
    <mergeCell ref="E54:H54"/>
    <mergeCell ref="E75:H75"/>
    <mergeCell ref="E77:H77"/>
    <mergeCell ref="E79:H7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98</v>
      </c>
    </row>
    <row r="3" s="1" customFormat="1" ht="6.96" customHeight="1">
      <c r="B3" s="139"/>
      <c r="C3" s="140"/>
      <c r="D3" s="140"/>
      <c r="E3" s="140"/>
      <c r="F3" s="140"/>
      <c r="G3" s="140"/>
      <c r="H3" s="140"/>
      <c r="I3" s="140"/>
      <c r="J3" s="140"/>
      <c r="K3" s="140"/>
      <c r="L3" s="21"/>
      <c r="AT3" s="18" t="s">
        <v>81</v>
      </c>
    </row>
    <row r="4" s="1" customFormat="1" ht="24.96" customHeight="1">
      <c r="B4" s="21"/>
      <c r="D4" s="141" t="s">
        <v>105</v>
      </c>
      <c r="L4" s="21"/>
      <c r="M4" s="142" t="s">
        <v>10</v>
      </c>
      <c r="AT4" s="18" t="s">
        <v>4</v>
      </c>
    </row>
    <row r="5" s="1" customFormat="1" ht="6.96" customHeight="1">
      <c r="B5" s="21"/>
      <c r="L5" s="21"/>
    </row>
    <row r="6" s="1" customFormat="1" ht="12" customHeight="1">
      <c r="B6" s="21"/>
      <c r="D6" s="143" t="s">
        <v>16</v>
      </c>
      <c r="L6" s="21"/>
    </row>
    <row r="7" s="1" customFormat="1" ht="16.5" customHeight="1">
      <c r="B7" s="21"/>
      <c r="E7" s="144" t="str">
        <f>'Rekapitulace stavby'!K6</f>
        <v>Chebský hrad obnova - 3. etapa</v>
      </c>
      <c r="F7" s="143"/>
      <c r="G7" s="143"/>
      <c r="H7" s="143"/>
      <c r="L7" s="21"/>
    </row>
    <row r="8" s="1" customFormat="1" ht="12" customHeight="1">
      <c r="B8" s="21"/>
      <c r="D8" s="143" t="s">
        <v>106</v>
      </c>
      <c r="L8" s="21"/>
    </row>
    <row r="9" s="2" customFormat="1" ht="16.5" customHeight="1">
      <c r="A9" s="39"/>
      <c r="B9" s="45"/>
      <c r="C9" s="39"/>
      <c r="D9" s="39"/>
      <c r="E9" s="144" t="s">
        <v>1270</v>
      </c>
      <c r="F9" s="39"/>
      <c r="G9" s="39"/>
      <c r="H9" s="39"/>
      <c r="I9" s="39"/>
      <c r="J9" s="39"/>
      <c r="K9" s="39"/>
      <c r="L9" s="145"/>
      <c r="S9" s="39"/>
      <c r="T9" s="39"/>
      <c r="U9" s="39"/>
      <c r="V9" s="39"/>
      <c r="W9" s="39"/>
      <c r="X9" s="39"/>
      <c r="Y9" s="39"/>
      <c r="Z9" s="39"/>
      <c r="AA9" s="39"/>
      <c r="AB9" s="39"/>
      <c r="AC9" s="39"/>
      <c r="AD9" s="39"/>
      <c r="AE9" s="39"/>
    </row>
    <row r="10" s="2" customFormat="1" ht="12" customHeight="1">
      <c r="A10" s="39"/>
      <c r="B10" s="45"/>
      <c r="C10" s="39"/>
      <c r="D10" s="143" t="s">
        <v>1271</v>
      </c>
      <c r="E10" s="39"/>
      <c r="F10" s="39"/>
      <c r="G10" s="39"/>
      <c r="H10" s="39"/>
      <c r="I10" s="39"/>
      <c r="J10" s="39"/>
      <c r="K10" s="39"/>
      <c r="L10" s="145"/>
      <c r="S10" s="39"/>
      <c r="T10" s="39"/>
      <c r="U10" s="39"/>
      <c r="V10" s="39"/>
      <c r="W10" s="39"/>
      <c r="X10" s="39"/>
      <c r="Y10" s="39"/>
      <c r="Z10" s="39"/>
      <c r="AA10" s="39"/>
      <c r="AB10" s="39"/>
      <c r="AC10" s="39"/>
      <c r="AD10" s="39"/>
      <c r="AE10" s="39"/>
    </row>
    <row r="11" s="2" customFormat="1" ht="16.5" customHeight="1">
      <c r="A11" s="39"/>
      <c r="B11" s="45"/>
      <c r="C11" s="39"/>
      <c r="D11" s="39"/>
      <c r="E11" s="146" t="s">
        <v>1593</v>
      </c>
      <c r="F11" s="39"/>
      <c r="G11" s="39"/>
      <c r="H11" s="39"/>
      <c r="I11" s="39"/>
      <c r="J11" s="39"/>
      <c r="K11" s="39"/>
      <c r="L11" s="145"/>
      <c r="S11" s="39"/>
      <c r="T11" s="39"/>
      <c r="U11" s="39"/>
      <c r="V11" s="39"/>
      <c r="W11" s="39"/>
      <c r="X11" s="39"/>
      <c r="Y11" s="39"/>
      <c r="Z11" s="39"/>
      <c r="AA11" s="39"/>
      <c r="AB11" s="39"/>
      <c r="AC11" s="39"/>
      <c r="AD11" s="39"/>
      <c r="AE11" s="39"/>
    </row>
    <row r="12" s="2" customFormat="1">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2" customFormat="1" ht="12" customHeight="1">
      <c r="A13" s="39"/>
      <c r="B13" s="45"/>
      <c r="C13" s="39"/>
      <c r="D13" s="143" t="s">
        <v>18</v>
      </c>
      <c r="E13" s="39"/>
      <c r="F13" s="134" t="s">
        <v>95</v>
      </c>
      <c r="G13" s="39"/>
      <c r="H13" s="39"/>
      <c r="I13" s="143" t="s">
        <v>20</v>
      </c>
      <c r="J13" s="134" t="s">
        <v>19</v>
      </c>
      <c r="K13" s="39"/>
      <c r="L13" s="145"/>
      <c r="S13" s="39"/>
      <c r="T13" s="39"/>
      <c r="U13" s="39"/>
      <c r="V13" s="39"/>
      <c r="W13" s="39"/>
      <c r="X13" s="39"/>
      <c r="Y13" s="39"/>
      <c r="Z13" s="39"/>
      <c r="AA13" s="39"/>
      <c r="AB13" s="39"/>
      <c r="AC13" s="39"/>
      <c r="AD13" s="39"/>
      <c r="AE13" s="39"/>
    </row>
    <row r="14" s="2" customFormat="1" ht="12" customHeight="1">
      <c r="A14" s="39"/>
      <c r="B14" s="45"/>
      <c r="C14" s="39"/>
      <c r="D14" s="143" t="s">
        <v>21</v>
      </c>
      <c r="E14" s="39"/>
      <c r="F14" s="134" t="s">
        <v>22</v>
      </c>
      <c r="G14" s="39"/>
      <c r="H14" s="39"/>
      <c r="I14" s="143" t="s">
        <v>23</v>
      </c>
      <c r="J14" s="147" t="str">
        <f>'Rekapitulace stavby'!AN8</f>
        <v>7. 1. 2021</v>
      </c>
      <c r="K14" s="39"/>
      <c r="L14" s="145"/>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2" customFormat="1" ht="18" customHeight="1">
      <c r="A23" s="39"/>
      <c r="B23" s="45"/>
      <c r="C23" s="39"/>
      <c r="D23" s="39"/>
      <c r="E23" s="134" t="s">
        <v>1424</v>
      </c>
      <c r="F23" s="39"/>
      <c r="G23" s="39"/>
      <c r="H23" s="39"/>
      <c r="I23" s="143" t="s">
        <v>28</v>
      </c>
      <c r="J23" s="134" t="s">
        <v>19</v>
      </c>
      <c r="K23" s="39"/>
      <c r="L23" s="145"/>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2" customFormat="1" ht="12" customHeight="1">
      <c r="A25" s="39"/>
      <c r="B25" s="45"/>
      <c r="C25" s="39"/>
      <c r="D25" s="143" t="s">
        <v>33</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2" customFormat="1" ht="6.96"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2" customFormat="1" ht="25.44" customHeight="1">
      <c r="A32" s="39"/>
      <c r="B32" s="45"/>
      <c r="C32" s="39"/>
      <c r="D32" s="153" t="s">
        <v>37</v>
      </c>
      <c r="E32" s="39"/>
      <c r="F32" s="39"/>
      <c r="G32" s="39"/>
      <c r="H32" s="39"/>
      <c r="I32" s="39"/>
      <c r="J32" s="154">
        <f>ROUND(J87, 2)</f>
        <v>0</v>
      </c>
      <c r="K32" s="39"/>
      <c r="L32" s="145"/>
      <c r="S32" s="39"/>
      <c r="T32" s="39"/>
      <c r="U32" s="39"/>
      <c r="V32" s="39"/>
      <c r="W32" s="39"/>
      <c r="X32" s="39"/>
      <c r="Y32" s="39"/>
      <c r="Z32" s="39"/>
      <c r="AA32" s="39"/>
      <c r="AB32" s="39"/>
      <c r="AC32" s="39"/>
      <c r="AD32" s="39"/>
      <c r="AE32" s="39"/>
    </row>
    <row r="33" s="2" customFormat="1" ht="6.96"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2" customFormat="1" ht="14.4" customHeight="1">
      <c r="A35" s="39"/>
      <c r="B35" s="45"/>
      <c r="C35" s="39"/>
      <c r="D35" s="156" t="s">
        <v>41</v>
      </c>
      <c r="E35" s="143" t="s">
        <v>42</v>
      </c>
      <c r="F35" s="157">
        <f>ROUND((SUM(BE87:BE111)),  2)</f>
        <v>0</v>
      </c>
      <c r="G35" s="39"/>
      <c r="H35" s="39"/>
      <c r="I35" s="158">
        <v>0.20999999999999999</v>
      </c>
      <c r="J35" s="157">
        <f>ROUND(((SUM(BE87:BE111))*I35),  2)</f>
        <v>0</v>
      </c>
      <c r="K35" s="39"/>
      <c r="L35" s="145"/>
      <c r="S35" s="39"/>
      <c r="T35" s="39"/>
      <c r="U35" s="39"/>
      <c r="V35" s="39"/>
      <c r="W35" s="39"/>
      <c r="X35" s="39"/>
      <c r="Y35" s="39"/>
      <c r="Z35" s="39"/>
      <c r="AA35" s="39"/>
      <c r="AB35" s="39"/>
      <c r="AC35" s="39"/>
      <c r="AD35" s="39"/>
      <c r="AE35" s="39"/>
    </row>
    <row r="36" s="2" customFormat="1" ht="14.4" customHeight="1">
      <c r="A36" s="39"/>
      <c r="B36" s="45"/>
      <c r="C36" s="39"/>
      <c r="D36" s="39"/>
      <c r="E36" s="143" t="s">
        <v>43</v>
      </c>
      <c r="F36" s="157">
        <f>ROUND((SUM(BF87:BF111)),  2)</f>
        <v>0</v>
      </c>
      <c r="G36" s="39"/>
      <c r="H36" s="39"/>
      <c r="I36" s="158">
        <v>0.14999999999999999</v>
      </c>
      <c r="J36" s="157">
        <f>ROUND(((SUM(BF87:BF111))*I36),  2)</f>
        <v>0</v>
      </c>
      <c r="K36" s="39"/>
      <c r="L36" s="145"/>
      <c r="S36" s="39"/>
      <c r="T36" s="39"/>
      <c r="U36" s="39"/>
      <c r="V36" s="39"/>
      <c r="W36" s="39"/>
      <c r="X36" s="39"/>
      <c r="Y36" s="39"/>
      <c r="Z36" s="39"/>
      <c r="AA36" s="39"/>
      <c r="AB36" s="39"/>
      <c r="AC36" s="39"/>
      <c r="AD36" s="39"/>
      <c r="AE36" s="39"/>
    </row>
    <row r="37" hidden="1" s="2" customFormat="1" ht="14.4" customHeight="1">
      <c r="A37" s="39"/>
      <c r="B37" s="45"/>
      <c r="C37" s="39"/>
      <c r="D37" s="39"/>
      <c r="E37" s="143" t="s">
        <v>44</v>
      </c>
      <c r="F37" s="157">
        <f>ROUND((SUM(BG87:BG111)),  2)</f>
        <v>0</v>
      </c>
      <c r="G37" s="39"/>
      <c r="H37" s="39"/>
      <c r="I37" s="158">
        <v>0.20999999999999999</v>
      </c>
      <c r="J37" s="157">
        <f>0</f>
        <v>0</v>
      </c>
      <c r="K37" s="39"/>
      <c r="L37" s="145"/>
      <c r="S37" s="39"/>
      <c r="T37" s="39"/>
      <c r="U37" s="39"/>
      <c r="V37" s="39"/>
      <c r="W37" s="39"/>
      <c r="X37" s="39"/>
      <c r="Y37" s="39"/>
      <c r="Z37" s="39"/>
      <c r="AA37" s="39"/>
      <c r="AB37" s="39"/>
      <c r="AC37" s="39"/>
      <c r="AD37" s="39"/>
      <c r="AE37" s="39"/>
    </row>
    <row r="38" hidden="1" s="2" customFormat="1" ht="14.4" customHeight="1">
      <c r="A38" s="39"/>
      <c r="B38" s="45"/>
      <c r="C38" s="39"/>
      <c r="D38" s="39"/>
      <c r="E38" s="143" t="s">
        <v>45</v>
      </c>
      <c r="F38" s="157">
        <f>ROUND((SUM(BH87:BH111)),  2)</f>
        <v>0</v>
      </c>
      <c r="G38" s="39"/>
      <c r="H38" s="39"/>
      <c r="I38" s="158">
        <v>0.14999999999999999</v>
      </c>
      <c r="J38" s="157">
        <f>0</f>
        <v>0</v>
      </c>
      <c r="K38" s="39"/>
      <c r="L38" s="145"/>
      <c r="S38" s="39"/>
      <c r="T38" s="39"/>
      <c r="U38" s="39"/>
      <c r="V38" s="39"/>
      <c r="W38" s="39"/>
      <c r="X38" s="39"/>
      <c r="Y38" s="39"/>
      <c r="Z38" s="39"/>
      <c r="AA38" s="39"/>
      <c r="AB38" s="39"/>
      <c r="AC38" s="39"/>
      <c r="AD38" s="39"/>
      <c r="AE38" s="39"/>
    </row>
    <row r="39" hidden="1" s="2" customFormat="1" ht="14.4" customHeight="1">
      <c r="A39" s="39"/>
      <c r="B39" s="45"/>
      <c r="C39" s="39"/>
      <c r="D39" s="39"/>
      <c r="E39" s="143" t="s">
        <v>46</v>
      </c>
      <c r="F39" s="157">
        <f>ROUND((SUM(BI87:BI111)),  2)</f>
        <v>0</v>
      </c>
      <c r="G39" s="39"/>
      <c r="H39" s="39"/>
      <c r="I39" s="158">
        <v>0</v>
      </c>
      <c r="J39" s="157">
        <f>0</f>
        <v>0</v>
      </c>
      <c r="K39" s="39"/>
      <c r="L39" s="145"/>
      <c r="S39" s="39"/>
      <c r="T39" s="39"/>
      <c r="U39" s="39"/>
      <c r="V39" s="39"/>
      <c r="W39" s="39"/>
      <c r="X39" s="39"/>
      <c r="Y39" s="39"/>
      <c r="Z39" s="39"/>
      <c r="AA39" s="39"/>
      <c r="AB39" s="39"/>
      <c r="AC39" s="39"/>
      <c r="AD39" s="39"/>
      <c r="AE39" s="39"/>
    </row>
    <row r="40" s="2" customFormat="1" ht="6.96"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2" customFormat="1" ht="25.4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2" customFormat="1" ht="6.96"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2" customFormat="1" ht="24.96" customHeight="1">
      <c r="A47" s="39"/>
      <c r="B47" s="40"/>
      <c r="C47" s="24" t="s">
        <v>108</v>
      </c>
      <c r="D47" s="41"/>
      <c r="E47" s="41"/>
      <c r="F47" s="41"/>
      <c r="G47" s="41"/>
      <c r="H47" s="41"/>
      <c r="I47" s="41"/>
      <c r="J47" s="41"/>
      <c r="K47" s="41"/>
      <c r="L47" s="145"/>
      <c r="S47" s="39"/>
      <c r="T47" s="39"/>
      <c r="U47" s="39"/>
      <c r="V47" s="39"/>
      <c r="W47" s="39"/>
      <c r="X47" s="39"/>
      <c r="Y47" s="39"/>
      <c r="Z47" s="39"/>
      <c r="AA47" s="39"/>
      <c r="AB47" s="39"/>
      <c r="AC47" s="39"/>
      <c r="AD47" s="39"/>
      <c r="AE47" s="39"/>
    </row>
    <row r="48" s="2" customFormat="1" ht="6.96"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2" customFormat="1" ht="16.5" customHeight="1">
      <c r="A50" s="39"/>
      <c r="B50" s="40"/>
      <c r="C50" s="41"/>
      <c r="D50" s="41"/>
      <c r="E50" s="170" t="str">
        <f>E7</f>
        <v>Chebský hrad obnova - 3. etapa</v>
      </c>
      <c r="F50" s="33"/>
      <c r="G50" s="33"/>
      <c r="H50" s="33"/>
      <c r="I50" s="41"/>
      <c r="J50" s="41"/>
      <c r="K50" s="41"/>
      <c r="L50" s="145"/>
      <c r="S50" s="39"/>
      <c r="T50" s="39"/>
      <c r="U50" s="39"/>
      <c r="V50" s="39"/>
      <c r="W50" s="39"/>
      <c r="X50" s="39"/>
      <c r="Y50" s="39"/>
      <c r="Z50" s="39"/>
      <c r="AA50" s="39"/>
      <c r="AB50" s="39"/>
      <c r="AC50" s="39"/>
      <c r="AD50" s="39"/>
      <c r="AE50" s="39"/>
    </row>
    <row r="51" s="1" customFormat="1" ht="12" customHeight="1">
      <c r="B51" s="22"/>
      <c r="C51" s="33" t="s">
        <v>106</v>
      </c>
      <c r="D51" s="23"/>
      <c r="E51" s="23"/>
      <c r="F51" s="23"/>
      <c r="G51" s="23"/>
      <c r="H51" s="23"/>
      <c r="I51" s="23"/>
      <c r="J51" s="23"/>
      <c r="K51" s="23"/>
      <c r="L51" s="21"/>
    </row>
    <row r="52" s="2" customFormat="1" ht="16.5" customHeight="1">
      <c r="A52" s="39"/>
      <c r="B52" s="40"/>
      <c r="C52" s="41"/>
      <c r="D52" s="41"/>
      <c r="E52" s="170" t="s">
        <v>1270</v>
      </c>
      <c r="F52" s="41"/>
      <c r="G52" s="41"/>
      <c r="H52" s="41"/>
      <c r="I52" s="41"/>
      <c r="J52" s="41"/>
      <c r="K52" s="41"/>
      <c r="L52" s="145"/>
      <c r="S52" s="39"/>
      <c r="T52" s="39"/>
      <c r="U52" s="39"/>
      <c r="V52" s="39"/>
      <c r="W52" s="39"/>
      <c r="X52" s="39"/>
      <c r="Y52" s="39"/>
      <c r="Z52" s="39"/>
      <c r="AA52" s="39"/>
      <c r="AB52" s="39"/>
      <c r="AC52" s="39"/>
      <c r="AD52" s="39"/>
      <c r="AE52" s="39"/>
    </row>
    <row r="53" s="2" customFormat="1" ht="12" customHeight="1">
      <c r="A53" s="39"/>
      <c r="B53" s="40"/>
      <c r="C53" s="33" t="s">
        <v>1271</v>
      </c>
      <c r="D53" s="41"/>
      <c r="E53" s="41"/>
      <c r="F53" s="41"/>
      <c r="G53" s="41"/>
      <c r="H53" s="41"/>
      <c r="I53" s="41"/>
      <c r="J53" s="41"/>
      <c r="K53" s="41"/>
      <c r="L53" s="145"/>
      <c r="S53" s="39"/>
      <c r="T53" s="39"/>
      <c r="U53" s="39"/>
      <c r="V53" s="39"/>
      <c r="W53" s="39"/>
      <c r="X53" s="39"/>
      <c r="Y53" s="39"/>
      <c r="Z53" s="39"/>
      <c r="AA53" s="39"/>
      <c r="AB53" s="39"/>
      <c r="AC53" s="39"/>
      <c r="AD53" s="39"/>
      <c r="AE53" s="39"/>
    </row>
    <row r="54" s="2" customFormat="1" ht="16.5" customHeight="1">
      <c r="A54" s="39"/>
      <c r="B54" s="40"/>
      <c r="C54" s="41"/>
      <c r="D54" s="41"/>
      <c r="E54" s="70" t="str">
        <f>E11</f>
        <v>04.3 - D - slaboproud EZS</v>
      </c>
      <c r="F54" s="41"/>
      <c r="G54" s="41"/>
      <c r="H54" s="41"/>
      <c r="I54" s="41"/>
      <c r="J54" s="41"/>
      <c r="K54" s="41"/>
      <c r="L54" s="145"/>
      <c r="S54" s="39"/>
      <c r="T54" s="39"/>
      <c r="U54" s="39"/>
      <c r="V54" s="39"/>
      <c r="W54" s="39"/>
      <c r="X54" s="39"/>
      <c r="Y54" s="39"/>
      <c r="Z54" s="39"/>
      <c r="AA54" s="39"/>
      <c r="AB54" s="39"/>
      <c r="AC54" s="39"/>
      <c r="AD54" s="39"/>
      <c r="AE54" s="39"/>
    </row>
    <row r="55" s="2" customFormat="1" ht="6.96"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2" customFormat="1" ht="12" customHeight="1">
      <c r="A56" s="39"/>
      <c r="B56" s="40"/>
      <c r="C56" s="33" t="s">
        <v>21</v>
      </c>
      <c r="D56" s="41"/>
      <c r="E56" s="41"/>
      <c r="F56" s="28" t="str">
        <f>F14</f>
        <v>Cheb</v>
      </c>
      <c r="G56" s="41"/>
      <c r="H56" s="41"/>
      <c r="I56" s="33" t="s">
        <v>23</v>
      </c>
      <c r="J56" s="73" t="str">
        <f>IF(J14="","",J14)</f>
        <v>7. 1. 2021</v>
      </c>
      <c r="K56" s="41"/>
      <c r="L56" s="145"/>
      <c r="S56" s="39"/>
      <c r="T56" s="39"/>
      <c r="U56" s="39"/>
      <c r="V56" s="39"/>
      <c r="W56" s="39"/>
      <c r="X56" s="39"/>
      <c r="Y56" s="39"/>
      <c r="Z56" s="39"/>
      <c r="AA56" s="39"/>
      <c r="AB56" s="39"/>
      <c r="AC56" s="39"/>
      <c r="AD56" s="39"/>
      <c r="AE56" s="39"/>
    </row>
    <row r="57" s="2" customFormat="1" ht="6.96"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2" customFormat="1" ht="25.65" customHeight="1">
      <c r="A58" s="39"/>
      <c r="B58" s="40"/>
      <c r="C58" s="33" t="s">
        <v>25</v>
      </c>
      <c r="D58" s="41"/>
      <c r="E58" s="41"/>
      <c r="F58" s="28" t="str">
        <f>E17</f>
        <v>město Cheb</v>
      </c>
      <c r="G58" s="41"/>
      <c r="H58" s="41"/>
      <c r="I58" s="33" t="s">
        <v>31</v>
      </c>
      <c r="J58" s="37" t="str">
        <f>E23</f>
        <v>Projektový stelier pro arch.a poz.st.</v>
      </c>
      <c r="K58" s="41"/>
      <c r="L58" s="145"/>
      <c r="S58" s="39"/>
      <c r="T58" s="39"/>
      <c r="U58" s="39"/>
      <c r="V58" s="39"/>
      <c r="W58" s="39"/>
      <c r="X58" s="39"/>
      <c r="Y58" s="39"/>
      <c r="Z58" s="39"/>
      <c r="AA58" s="39"/>
      <c r="AB58" s="39"/>
      <c r="AC58" s="39"/>
      <c r="AD58" s="39"/>
      <c r="AE58" s="39"/>
    </row>
    <row r="59" s="2" customFormat="1" ht="15.15" customHeight="1">
      <c r="A59" s="39"/>
      <c r="B59" s="40"/>
      <c r="C59" s="33" t="s">
        <v>29</v>
      </c>
      <c r="D59" s="41"/>
      <c r="E59" s="41"/>
      <c r="F59" s="28" t="str">
        <f>IF(E20="","",E20)</f>
        <v>Vyplň údaj</v>
      </c>
      <c r="G59" s="41"/>
      <c r="H59" s="41"/>
      <c r="I59" s="33" t="s">
        <v>33</v>
      </c>
      <c r="J59" s="37" t="str">
        <f>E26</f>
        <v xml:space="preserve"> </v>
      </c>
      <c r="K59" s="41"/>
      <c r="L59" s="145"/>
      <c r="S59" s="39"/>
      <c r="T59" s="39"/>
      <c r="U59" s="39"/>
      <c r="V59" s="39"/>
      <c r="W59" s="39"/>
      <c r="X59" s="39"/>
      <c r="Y59" s="39"/>
      <c r="Z59" s="39"/>
      <c r="AA59" s="39"/>
      <c r="AB59" s="39"/>
      <c r="AC59" s="39"/>
      <c r="AD59" s="39"/>
      <c r="AE59" s="39"/>
    </row>
    <row r="60" s="2" customFormat="1" ht="10.32"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2" customFormat="1" ht="29.28" customHeight="1">
      <c r="A61" s="39"/>
      <c r="B61" s="40"/>
      <c r="C61" s="171" t="s">
        <v>109</v>
      </c>
      <c r="D61" s="172"/>
      <c r="E61" s="172"/>
      <c r="F61" s="172"/>
      <c r="G61" s="172"/>
      <c r="H61" s="172"/>
      <c r="I61" s="172"/>
      <c r="J61" s="173" t="s">
        <v>110</v>
      </c>
      <c r="K61" s="172"/>
      <c r="L61" s="145"/>
      <c r="S61" s="39"/>
      <c r="T61" s="39"/>
      <c r="U61" s="39"/>
      <c r="V61" s="39"/>
      <c r="W61" s="39"/>
      <c r="X61" s="39"/>
      <c r="Y61" s="39"/>
      <c r="Z61" s="39"/>
      <c r="AA61" s="39"/>
      <c r="AB61" s="39"/>
      <c r="AC61" s="39"/>
      <c r="AD61" s="39"/>
      <c r="AE61" s="39"/>
    </row>
    <row r="62" s="2" customFormat="1" ht="10.32"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2" customFormat="1" ht="22.8" customHeight="1">
      <c r="A63" s="39"/>
      <c r="B63" s="40"/>
      <c r="C63" s="174" t="s">
        <v>69</v>
      </c>
      <c r="D63" s="41"/>
      <c r="E63" s="41"/>
      <c r="F63" s="41"/>
      <c r="G63" s="41"/>
      <c r="H63" s="41"/>
      <c r="I63" s="41"/>
      <c r="J63" s="103">
        <f>J87</f>
        <v>0</v>
      </c>
      <c r="K63" s="41"/>
      <c r="L63" s="145"/>
      <c r="S63" s="39"/>
      <c r="T63" s="39"/>
      <c r="U63" s="39"/>
      <c r="V63" s="39"/>
      <c r="W63" s="39"/>
      <c r="X63" s="39"/>
      <c r="Y63" s="39"/>
      <c r="Z63" s="39"/>
      <c r="AA63" s="39"/>
      <c r="AB63" s="39"/>
      <c r="AC63" s="39"/>
      <c r="AD63" s="39"/>
      <c r="AE63" s="39"/>
      <c r="AU63" s="18" t="s">
        <v>111</v>
      </c>
    </row>
    <row r="64" s="9" customFormat="1" ht="24.96" customHeight="1">
      <c r="A64" s="9"/>
      <c r="B64" s="175"/>
      <c r="C64" s="176"/>
      <c r="D64" s="177" t="s">
        <v>1594</v>
      </c>
      <c r="E64" s="178"/>
      <c r="F64" s="178"/>
      <c r="G64" s="178"/>
      <c r="H64" s="178"/>
      <c r="I64" s="178"/>
      <c r="J64" s="179">
        <f>J88</f>
        <v>0</v>
      </c>
      <c r="K64" s="176"/>
      <c r="L64" s="180"/>
      <c r="S64" s="9"/>
      <c r="T64" s="9"/>
      <c r="U64" s="9"/>
      <c r="V64" s="9"/>
      <c r="W64" s="9"/>
      <c r="X64" s="9"/>
      <c r="Y64" s="9"/>
      <c r="Z64" s="9"/>
      <c r="AA64" s="9"/>
      <c r="AB64" s="9"/>
      <c r="AC64" s="9"/>
      <c r="AD64" s="9"/>
      <c r="AE64" s="9"/>
    </row>
    <row r="65" s="9" customFormat="1" ht="24.96" customHeight="1">
      <c r="A65" s="9"/>
      <c r="B65" s="175"/>
      <c r="C65" s="176"/>
      <c r="D65" s="177" t="s">
        <v>1595</v>
      </c>
      <c r="E65" s="178"/>
      <c r="F65" s="178"/>
      <c r="G65" s="178"/>
      <c r="H65" s="178"/>
      <c r="I65" s="178"/>
      <c r="J65" s="179">
        <f>J97</f>
        <v>0</v>
      </c>
      <c r="K65" s="176"/>
      <c r="L65" s="180"/>
      <c r="S65" s="9"/>
      <c r="T65" s="9"/>
      <c r="U65" s="9"/>
      <c r="V65" s="9"/>
      <c r="W65" s="9"/>
      <c r="X65" s="9"/>
      <c r="Y65" s="9"/>
      <c r="Z65" s="9"/>
      <c r="AA65" s="9"/>
      <c r="AB65" s="9"/>
      <c r="AC65" s="9"/>
      <c r="AD65" s="9"/>
      <c r="AE65" s="9"/>
    </row>
    <row r="66" s="2" customFormat="1" ht="21.84"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2" customFormat="1" ht="6.96"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2" customFormat="1" ht="6.96"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2" customFormat="1" ht="24.96" customHeight="1">
      <c r="A72" s="39"/>
      <c r="B72" s="40"/>
      <c r="C72" s="24" t="s">
        <v>129</v>
      </c>
      <c r="D72" s="41"/>
      <c r="E72" s="41"/>
      <c r="F72" s="41"/>
      <c r="G72" s="41"/>
      <c r="H72" s="41"/>
      <c r="I72" s="41"/>
      <c r="J72" s="41"/>
      <c r="K72" s="41"/>
      <c r="L72" s="145"/>
      <c r="S72" s="39"/>
      <c r="T72" s="39"/>
      <c r="U72" s="39"/>
      <c r="V72" s="39"/>
      <c r="W72" s="39"/>
      <c r="X72" s="39"/>
      <c r="Y72" s="39"/>
      <c r="Z72" s="39"/>
      <c r="AA72" s="39"/>
      <c r="AB72" s="39"/>
      <c r="AC72" s="39"/>
      <c r="AD72" s="39"/>
      <c r="AE72" s="39"/>
    </row>
    <row r="73" s="2" customFormat="1" ht="6.96"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2" customFormat="1" ht="16.5" customHeight="1">
      <c r="A75" s="39"/>
      <c r="B75" s="40"/>
      <c r="C75" s="41"/>
      <c r="D75" s="41"/>
      <c r="E75" s="170" t="str">
        <f>E7</f>
        <v>Chebský hrad obnova - 3. etapa</v>
      </c>
      <c r="F75" s="33"/>
      <c r="G75" s="33"/>
      <c r="H75" s="33"/>
      <c r="I75" s="41"/>
      <c r="J75" s="41"/>
      <c r="K75" s="41"/>
      <c r="L75" s="145"/>
      <c r="S75" s="39"/>
      <c r="T75" s="39"/>
      <c r="U75" s="39"/>
      <c r="V75" s="39"/>
      <c r="W75" s="39"/>
      <c r="X75" s="39"/>
      <c r="Y75" s="39"/>
      <c r="Z75" s="39"/>
      <c r="AA75" s="39"/>
      <c r="AB75" s="39"/>
      <c r="AC75" s="39"/>
      <c r="AD75" s="39"/>
      <c r="AE75" s="39"/>
    </row>
    <row r="76" s="1" customFormat="1" ht="12" customHeight="1">
      <c r="B76" s="22"/>
      <c r="C76" s="33" t="s">
        <v>106</v>
      </c>
      <c r="D76" s="23"/>
      <c r="E76" s="23"/>
      <c r="F76" s="23"/>
      <c r="G76" s="23"/>
      <c r="H76" s="23"/>
      <c r="I76" s="23"/>
      <c r="J76" s="23"/>
      <c r="K76" s="23"/>
      <c r="L76" s="21"/>
    </row>
    <row r="77" s="2" customFormat="1" ht="16.5" customHeight="1">
      <c r="A77" s="39"/>
      <c r="B77" s="40"/>
      <c r="C77" s="41"/>
      <c r="D77" s="41"/>
      <c r="E77" s="170" t="s">
        <v>1270</v>
      </c>
      <c r="F77" s="41"/>
      <c r="G77" s="41"/>
      <c r="H77" s="41"/>
      <c r="I77" s="41"/>
      <c r="J77" s="41"/>
      <c r="K77" s="41"/>
      <c r="L77" s="145"/>
      <c r="S77" s="39"/>
      <c r="T77" s="39"/>
      <c r="U77" s="39"/>
      <c r="V77" s="39"/>
      <c r="W77" s="39"/>
      <c r="X77" s="39"/>
      <c r="Y77" s="39"/>
      <c r="Z77" s="39"/>
      <c r="AA77" s="39"/>
      <c r="AB77" s="39"/>
      <c r="AC77" s="39"/>
      <c r="AD77" s="39"/>
      <c r="AE77" s="39"/>
    </row>
    <row r="78" s="2" customFormat="1" ht="12" customHeight="1">
      <c r="A78" s="39"/>
      <c r="B78" s="40"/>
      <c r="C78" s="33" t="s">
        <v>1271</v>
      </c>
      <c r="D78" s="41"/>
      <c r="E78" s="41"/>
      <c r="F78" s="41"/>
      <c r="G78" s="41"/>
      <c r="H78" s="41"/>
      <c r="I78" s="41"/>
      <c r="J78" s="41"/>
      <c r="K78" s="41"/>
      <c r="L78" s="145"/>
      <c r="S78" s="39"/>
      <c r="T78" s="39"/>
      <c r="U78" s="39"/>
      <c r="V78" s="39"/>
      <c r="W78" s="39"/>
      <c r="X78" s="39"/>
      <c r="Y78" s="39"/>
      <c r="Z78" s="39"/>
      <c r="AA78" s="39"/>
      <c r="AB78" s="39"/>
      <c r="AC78" s="39"/>
      <c r="AD78" s="39"/>
      <c r="AE78" s="39"/>
    </row>
    <row r="79" s="2" customFormat="1" ht="16.5" customHeight="1">
      <c r="A79" s="39"/>
      <c r="B79" s="40"/>
      <c r="C79" s="41"/>
      <c r="D79" s="41"/>
      <c r="E79" s="70" t="str">
        <f>E11</f>
        <v>04.3 - D - slaboproud EZS</v>
      </c>
      <c r="F79" s="41"/>
      <c r="G79" s="41"/>
      <c r="H79" s="41"/>
      <c r="I79" s="41"/>
      <c r="J79" s="41"/>
      <c r="K79" s="41"/>
      <c r="L79" s="145"/>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2" customFormat="1" ht="12" customHeight="1">
      <c r="A81" s="39"/>
      <c r="B81" s="40"/>
      <c r="C81" s="33" t="s">
        <v>21</v>
      </c>
      <c r="D81" s="41"/>
      <c r="E81" s="41"/>
      <c r="F81" s="28" t="str">
        <f>F14</f>
        <v>Cheb</v>
      </c>
      <c r="G81" s="41"/>
      <c r="H81" s="41"/>
      <c r="I81" s="33" t="s">
        <v>23</v>
      </c>
      <c r="J81" s="73" t="str">
        <f>IF(J14="","",J14)</f>
        <v>7. 1. 2021</v>
      </c>
      <c r="K81" s="41"/>
      <c r="L81" s="145"/>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2" customFormat="1" ht="25.65" customHeight="1">
      <c r="A83" s="39"/>
      <c r="B83" s="40"/>
      <c r="C83" s="33" t="s">
        <v>25</v>
      </c>
      <c r="D83" s="41"/>
      <c r="E83" s="41"/>
      <c r="F83" s="28" t="str">
        <f>E17</f>
        <v>město Cheb</v>
      </c>
      <c r="G83" s="41"/>
      <c r="H83" s="41"/>
      <c r="I83" s="33" t="s">
        <v>31</v>
      </c>
      <c r="J83" s="37" t="str">
        <f>E23</f>
        <v>Projektový stelier pro arch.a poz.st.</v>
      </c>
      <c r="K83" s="41"/>
      <c r="L83" s="145"/>
      <c r="S83" s="39"/>
      <c r="T83" s="39"/>
      <c r="U83" s="39"/>
      <c r="V83" s="39"/>
      <c r="W83" s="39"/>
      <c r="X83" s="39"/>
      <c r="Y83" s="39"/>
      <c r="Z83" s="39"/>
      <c r="AA83" s="39"/>
      <c r="AB83" s="39"/>
      <c r="AC83" s="39"/>
      <c r="AD83" s="39"/>
      <c r="AE83" s="39"/>
    </row>
    <row r="84" s="2" customFormat="1" ht="15.15" customHeight="1">
      <c r="A84" s="39"/>
      <c r="B84" s="40"/>
      <c r="C84" s="33" t="s">
        <v>29</v>
      </c>
      <c r="D84" s="41"/>
      <c r="E84" s="41"/>
      <c r="F84" s="28" t="str">
        <f>IF(E20="","",E20)</f>
        <v>Vyplň údaj</v>
      </c>
      <c r="G84" s="41"/>
      <c r="H84" s="41"/>
      <c r="I84" s="33" t="s">
        <v>33</v>
      </c>
      <c r="J84" s="37" t="str">
        <f>E26</f>
        <v xml:space="preserve"> </v>
      </c>
      <c r="K84" s="41"/>
      <c r="L84" s="145"/>
      <c r="S84" s="39"/>
      <c r="T84" s="39"/>
      <c r="U84" s="39"/>
      <c r="V84" s="39"/>
      <c r="W84" s="39"/>
      <c r="X84" s="39"/>
      <c r="Y84" s="39"/>
      <c r="Z84" s="39"/>
      <c r="AA84" s="39"/>
      <c r="AB84" s="39"/>
      <c r="AC84" s="39"/>
      <c r="AD84" s="39"/>
      <c r="AE84" s="39"/>
    </row>
    <row r="85" s="2" customFormat="1" ht="10.32"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11" customFormat="1" ht="29.28" customHeight="1">
      <c r="A86" s="186"/>
      <c r="B86" s="187"/>
      <c r="C86" s="188" t="s">
        <v>130</v>
      </c>
      <c r="D86" s="189" t="s">
        <v>56</v>
      </c>
      <c r="E86" s="189" t="s">
        <v>52</v>
      </c>
      <c r="F86" s="189" t="s">
        <v>53</v>
      </c>
      <c r="G86" s="189" t="s">
        <v>131</v>
      </c>
      <c r="H86" s="189" t="s">
        <v>132</v>
      </c>
      <c r="I86" s="189" t="s">
        <v>133</v>
      </c>
      <c r="J86" s="189" t="s">
        <v>110</v>
      </c>
      <c r="K86" s="190" t="s">
        <v>134</v>
      </c>
      <c r="L86" s="191"/>
      <c r="M86" s="93" t="s">
        <v>19</v>
      </c>
      <c r="N86" s="94" t="s">
        <v>41</v>
      </c>
      <c r="O86" s="94" t="s">
        <v>135</v>
      </c>
      <c r="P86" s="94" t="s">
        <v>136</v>
      </c>
      <c r="Q86" s="94" t="s">
        <v>137</v>
      </c>
      <c r="R86" s="94" t="s">
        <v>138</v>
      </c>
      <c r="S86" s="94" t="s">
        <v>139</v>
      </c>
      <c r="T86" s="95" t="s">
        <v>140</v>
      </c>
      <c r="U86" s="186"/>
      <c r="V86" s="186"/>
      <c r="W86" s="186"/>
      <c r="X86" s="186"/>
      <c r="Y86" s="186"/>
      <c r="Z86" s="186"/>
      <c r="AA86" s="186"/>
      <c r="AB86" s="186"/>
      <c r="AC86" s="186"/>
      <c r="AD86" s="186"/>
      <c r="AE86" s="186"/>
    </row>
    <row r="87" s="2" customFormat="1" ht="22.8" customHeight="1">
      <c r="A87" s="39"/>
      <c r="B87" s="40"/>
      <c r="C87" s="100" t="s">
        <v>141</v>
      </c>
      <c r="D87" s="41"/>
      <c r="E87" s="41"/>
      <c r="F87" s="41"/>
      <c r="G87" s="41"/>
      <c r="H87" s="41"/>
      <c r="I87" s="41"/>
      <c r="J87" s="192">
        <f>BK87</f>
        <v>0</v>
      </c>
      <c r="K87" s="41"/>
      <c r="L87" s="45"/>
      <c r="M87" s="96"/>
      <c r="N87" s="193"/>
      <c r="O87" s="97"/>
      <c r="P87" s="194">
        <f>P88+P97</f>
        <v>0</v>
      </c>
      <c r="Q87" s="97"/>
      <c r="R87" s="194">
        <f>R88+R97</f>
        <v>0</v>
      </c>
      <c r="S87" s="97"/>
      <c r="T87" s="195">
        <f>T88+T97</f>
        <v>0</v>
      </c>
      <c r="U87" s="39"/>
      <c r="V87" s="39"/>
      <c r="W87" s="39"/>
      <c r="X87" s="39"/>
      <c r="Y87" s="39"/>
      <c r="Z87" s="39"/>
      <c r="AA87" s="39"/>
      <c r="AB87" s="39"/>
      <c r="AC87" s="39"/>
      <c r="AD87" s="39"/>
      <c r="AE87" s="39"/>
      <c r="AT87" s="18" t="s">
        <v>70</v>
      </c>
      <c r="AU87" s="18" t="s">
        <v>111</v>
      </c>
      <c r="BK87" s="196">
        <f>BK88+BK97</f>
        <v>0</v>
      </c>
    </row>
    <row r="88" s="12" customFormat="1" ht="25.92" customHeight="1">
      <c r="A88" s="12"/>
      <c r="B88" s="197"/>
      <c r="C88" s="198"/>
      <c r="D88" s="199" t="s">
        <v>70</v>
      </c>
      <c r="E88" s="200" t="s">
        <v>1596</v>
      </c>
      <c r="F88" s="200" t="s">
        <v>1597</v>
      </c>
      <c r="G88" s="198"/>
      <c r="H88" s="198"/>
      <c r="I88" s="201"/>
      <c r="J88" s="202">
        <f>BK88</f>
        <v>0</v>
      </c>
      <c r="K88" s="198"/>
      <c r="L88" s="203"/>
      <c r="M88" s="204"/>
      <c r="N88" s="205"/>
      <c r="O88" s="205"/>
      <c r="P88" s="206">
        <f>SUM(P89:P96)</f>
        <v>0</v>
      </c>
      <c r="Q88" s="205"/>
      <c r="R88" s="206">
        <f>SUM(R89:R96)</f>
        <v>0</v>
      </c>
      <c r="S88" s="205"/>
      <c r="T88" s="207">
        <f>SUM(T89:T96)</f>
        <v>0</v>
      </c>
      <c r="U88" s="12"/>
      <c r="V88" s="12"/>
      <c r="W88" s="12"/>
      <c r="X88" s="12"/>
      <c r="Y88" s="12"/>
      <c r="Z88" s="12"/>
      <c r="AA88" s="12"/>
      <c r="AB88" s="12"/>
      <c r="AC88" s="12"/>
      <c r="AD88" s="12"/>
      <c r="AE88" s="12"/>
      <c r="AR88" s="208" t="s">
        <v>81</v>
      </c>
      <c r="AT88" s="209" t="s">
        <v>70</v>
      </c>
      <c r="AU88" s="209" t="s">
        <v>71</v>
      </c>
      <c r="AY88" s="208" t="s">
        <v>144</v>
      </c>
      <c r="BK88" s="210">
        <f>SUM(BK89:BK96)</f>
        <v>0</v>
      </c>
    </row>
    <row r="89" s="2" customFormat="1">
      <c r="A89" s="39"/>
      <c r="B89" s="40"/>
      <c r="C89" s="213" t="s">
        <v>79</v>
      </c>
      <c r="D89" s="213" t="s">
        <v>147</v>
      </c>
      <c r="E89" s="214" t="s">
        <v>1598</v>
      </c>
      <c r="F89" s="215" t="s">
        <v>1599</v>
      </c>
      <c r="G89" s="216" t="s">
        <v>1600</v>
      </c>
      <c r="H89" s="217">
        <v>2</v>
      </c>
      <c r="I89" s="218"/>
      <c r="J89" s="219">
        <f>ROUND(I89*H89,2)</f>
        <v>0</v>
      </c>
      <c r="K89" s="215" t="s">
        <v>19</v>
      </c>
      <c r="L89" s="45"/>
      <c r="M89" s="220" t="s">
        <v>19</v>
      </c>
      <c r="N89" s="221" t="s">
        <v>42</v>
      </c>
      <c r="O89" s="85"/>
      <c r="P89" s="222">
        <f>O89*H89</f>
        <v>0</v>
      </c>
      <c r="Q89" s="222">
        <v>0</v>
      </c>
      <c r="R89" s="222">
        <f>Q89*H89</f>
        <v>0</v>
      </c>
      <c r="S89" s="222">
        <v>0</v>
      </c>
      <c r="T89" s="223">
        <f>S89*H89</f>
        <v>0</v>
      </c>
      <c r="U89" s="39"/>
      <c r="V89" s="39"/>
      <c r="W89" s="39"/>
      <c r="X89" s="39"/>
      <c r="Y89" s="39"/>
      <c r="Z89" s="39"/>
      <c r="AA89" s="39"/>
      <c r="AB89" s="39"/>
      <c r="AC89" s="39"/>
      <c r="AD89" s="39"/>
      <c r="AE89" s="39"/>
      <c r="AR89" s="224" t="s">
        <v>256</v>
      </c>
      <c r="AT89" s="224" t="s">
        <v>147</v>
      </c>
      <c r="AU89" s="224" t="s">
        <v>79</v>
      </c>
      <c r="AY89" s="18" t="s">
        <v>144</v>
      </c>
      <c r="BE89" s="225">
        <f>IF(N89="základní",J89,0)</f>
        <v>0</v>
      </c>
      <c r="BF89" s="225">
        <f>IF(N89="snížená",J89,0)</f>
        <v>0</v>
      </c>
      <c r="BG89" s="225">
        <f>IF(N89="zákl. přenesená",J89,0)</f>
        <v>0</v>
      </c>
      <c r="BH89" s="225">
        <f>IF(N89="sníž. přenesená",J89,0)</f>
        <v>0</v>
      </c>
      <c r="BI89" s="225">
        <f>IF(N89="nulová",J89,0)</f>
        <v>0</v>
      </c>
      <c r="BJ89" s="18" t="s">
        <v>79</v>
      </c>
      <c r="BK89" s="225">
        <f>ROUND(I89*H89,2)</f>
        <v>0</v>
      </c>
      <c r="BL89" s="18" t="s">
        <v>256</v>
      </c>
      <c r="BM89" s="224" t="s">
        <v>1601</v>
      </c>
    </row>
    <row r="90" s="2" customFormat="1">
      <c r="A90" s="39"/>
      <c r="B90" s="40"/>
      <c r="C90" s="41"/>
      <c r="D90" s="226" t="s">
        <v>154</v>
      </c>
      <c r="E90" s="41"/>
      <c r="F90" s="227" t="s">
        <v>1599</v>
      </c>
      <c r="G90" s="41"/>
      <c r="H90" s="41"/>
      <c r="I90" s="228"/>
      <c r="J90" s="41"/>
      <c r="K90" s="41"/>
      <c r="L90" s="45"/>
      <c r="M90" s="229"/>
      <c r="N90" s="230"/>
      <c r="O90" s="85"/>
      <c r="P90" s="85"/>
      <c r="Q90" s="85"/>
      <c r="R90" s="85"/>
      <c r="S90" s="85"/>
      <c r="T90" s="86"/>
      <c r="U90" s="39"/>
      <c r="V90" s="39"/>
      <c r="W90" s="39"/>
      <c r="X90" s="39"/>
      <c r="Y90" s="39"/>
      <c r="Z90" s="39"/>
      <c r="AA90" s="39"/>
      <c r="AB90" s="39"/>
      <c r="AC90" s="39"/>
      <c r="AD90" s="39"/>
      <c r="AE90" s="39"/>
      <c r="AT90" s="18" t="s">
        <v>154</v>
      </c>
      <c r="AU90" s="18" t="s">
        <v>79</v>
      </c>
    </row>
    <row r="91" s="2" customFormat="1">
      <c r="A91" s="39"/>
      <c r="B91" s="40"/>
      <c r="C91" s="213" t="s">
        <v>81</v>
      </c>
      <c r="D91" s="213" t="s">
        <v>147</v>
      </c>
      <c r="E91" s="214" t="s">
        <v>1602</v>
      </c>
      <c r="F91" s="215" t="s">
        <v>1603</v>
      </c>
      <c r="G91" s="216" t="s">
        <v>1600</v>
      </c>
      <c r="H91" s="217">
        <v>3</v>
      </c>
      <c r="I91" s="218"/>
      <c r="J91" s="219">
        <f>ROUND(I91*H91,2)</f>
        <v>0</v>
      </c>
      <c r="K91" s="215" t="s">
        <v>19</v>
      </c>
      <c r="L91" s="45"/>
      <c r="M91" s="220" t="s">
        <v>19</v>
      </c>
      <c r="N91" s="221" t="s">
        <v>42</v>
      </c>
      <c r="O91" s="85"/>
      <c r="P91" s="222">
        <f>O91*H91</f>
        <v>0</v>
      </c>
      <c r="Q91" s="222">
        <v>0</v>
      </c>
      <c r="R91" s="222">
        <f>Q91*H91</f>
        <v>0</v>
      </c>
      <c r="S91" s="222">
        <v>0</v>
      </c>
      <c r="T91" s="223">
        <f>S91*H91</f>
        <v>0</v>
      </c>
      <c r="U91" s="39"/>
      <c r="V91" s="39"/>
      <c r="W91" s="39"/>
      <c r="X91" s="39"/>
      <c r="Y91" s="39"/>
      <c r="Z91" s="39"/>
      <c r="AA91" s="39"/>
      <c r="AB91" s="39"/>
      <c r="AC91" s="39"/>
      <c r="AD91" s="39"/>
      <c r="AE91" s="39"/>
      <c r="AR91" s="224" t="s">
        <v>256</v>
      </c>
      <c r="AT91" s="224" t="s">
        <v>147</v>
      </c>
      <c r="AU91" s="224" t="s">
        <v>79</v>
      </c>
      <c r="AY91" s="18" t="s">
        <v>144</v>
      </c>
      <c r="BE91" s="225">
        <f>IF(N91="základní",J91,0)</f>
        <v>0</v>
      </c>
      <c r="BF91" s="225">
        <f>IF(N91="snížená",J91,0)</f>
        <v>0</v>
      </c>
      <c r="BG91" s="225">
        <f>IF(N91="zákl. přenesená",J91,0)</f>
        <v>0</v>
      </c>
      <c r="BH91" s="225">
        <f>IF(N91="sníž. přenesená",J91,0)</f>
        <v>0</v>
      </c>
      <c r="BI91" s="225">
        <f>IF(N91="nulová",J91,0)</f>
        <v>0</v>
      </c>
      <c r="BJ91" s="18" t="s">
        <v>79</v>
      </c>
      <c r="BK91" s="225">
        <f>ROUND(I91*H91,2)</f>
        <v>0</v>
      </c>
      <c r="BL91" s="18" t="s">
        <v>256</v>
      </c>
      <c r="BM91" s="224" t="s">
        <v>1604</v>
      </c>
    </row>
    <row r="92" s="2" customFormat="1">
      <c r="A92" s="39"/>
      <c r="B92" s="40"/>
      <c r="C92" s="41"/>
      <c r="D92" s="226" t="s">
        <v>154</v>
      </c>
      <c r="E92" s="41"/>
      <c r="F92" s="227" t="s">
        <v>1603</v>
      </c>
      <c r="G92" s="41"/>
      <c r="H92" s="41"/>
      <c r="I92" s="228"/>
      <c r="J92" s="41"/>
      <c r="K92" s="41"/>
      <c r="L92" s="45"/>
      <c r="M92" s="229"/>
      <c r="N92" s="230"/>
      <c r="O92" s="85"/>
      <c r="P92" s="85"/>
      <c r="Q92" s="85"/>
      <c r="R92" s="85"/>
      <c r="S92" s="85"/>
      <c r="T92" s="86"/>
      <c r="U92" s="39"/>
      <c r="V92" s="39"/>
      <c r="W92" s="39"/>
      <c r="X92" s="39"/>
      <c r="Y92" s="39"/>
      <c r="Z92" s="39"/>
      <c r="AA92" s="39"/>
      <c r="AB92" s="39"/>
      <c r="AC92" s="39"/>
      <c r="AD92" s="39"/>
      <c r="AE92" s="39"/>
      <c r="AT92" s="18" t="s">
        <v>154</v>
      </c>
      <c r="AU92" s="18" t="s">
        <v>79</v>
      </c>
    </row>
    <row r="93" s="2" customFormat="1" ht="16.5" customHeight="1">
      <c r="A93" s="39"/>
      <c r="B93" s="40"/>
      <c r="C93" s="213" t="s">
        <v>145</v>
      </c>
      <c r="D93" s="213" t="s">
        <v>147</v>
      </c>
      <c r="E93" s="214" t="s">
        <v>1605</v>
      </c>
      <c r="F93" s="215" t="s">
        <v>1606</v>
      </c>
      <c r="G93" s="216" t="s">
        <v>1600</v>
      </c>
      <c r="H93" s="217">
        <v>1</v>
      </c>
      <c r="I93" s="218"/>
      <c r="J93" s="219">
        <f>ROUND(I93*H93,2)</f>
        <v>0</v>
      </c>
      <c r="K93" s="215" t="s">
        <v>19</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256</v>
      </c>
      <c r="AT93" s="224" t="s">
        <v>147</v>
      </c>
      <c r="AU93" s="224" t="s">
        <v>79</v>
      </c>
      <c r="AY93" s="18" t="s">
        <v>144</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256</v>
      </c>
      <c r="BM93" s="224" t="s">
        <v>1607</v>
      </c>
    </row>
    <row r="94" s="2" customFormat="1">
      <c r="A94" s="39"/>
      <c r="B94" s="40"/>
      <c r="C94" s="41"/>
      <c r="D94" s="226" t="s">
        <v>154</v>
      </c>
      <c r="E94" s="41"/>
      <c r="F94" s="227" t="s">
        <v>1606</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154</v>
      </c>
      <c r="AU94" s="18" t="s">
        <v>79</v>
      </c>
    </row>
    <row r="95" s="2" customFormat="1">
      <c r="A95" s="39"/>
      <c r="B95" s="40"/>
      <c r="C95" s="213" t="s">
        <v>152</v>
      </c>
      <c r="D95" s="213" t="s">
        <v>147</v>
      </c>
      <c r="E95" s="214" t="s">
        <v>1608</v>
      </c>
      <c r="F95" s="215" t="s">
        <v>1609</v>
      </c>
      <c r="G95" s="216" t="s">
        <v>1600</v>
      </c>
      <c r="H95" s="217">
        <v>4</v>
      </c>
      <c r="I95" s="218"/>
      <c r="J95" s="219">
        <f>ROUND(I95*H95,2)</f>
        <v>0</v>
      </c>
      <c r="K95" s="215" t="s">
        <v>19</v>
      </c>
      <c r="L95" s="45"/>
      <c r="M95" s="220" t="s">
        <v>19</v>
      </c>
      <c r="N95" s="221" t="s">
        <v>42</v>
      </c>
      <c r="O95" s="85"/>
      <c r="P95" s="222">
        <f>O95*H95</f>
        <v>0</v>
      </c>
      <c r="Q95" s="222">
        <v>0</v>
      </c>
      <c r="R95" s="222">
        <f>Q95*H95</f>
        <v>0</v>
      </c>
      <c r="S95" s="222">
        <v>0</v>
      </c>
      <c r="T95" s="223">
        <f>S95*H95</f>
        <v>0</v>
      </c>
      <c r="U95" s="39"/>
      <c r="V95" s="39"/>
      <c r="W95" s="39"/>
      <c r="X95" s="39"/>
      <c r="Y95" s="39"/>
      <c r="Z95" s="39"/>
      <c r="AA95" s="39"/>
      <c r="AB95" s="39"/>
      <c r="AC95" s="39"/>
      <c r="AD95" s="39"/>
      <c r="AE95" s="39"/>
      <c r="AR95" s="224" t="s">
        <v>256</v>
      </c>
      <c r="AT95" s="224" t="s">
        <v>147</v>
      </c>
      <c r="AU95" s="224" t="s">
        <v>79</v>
      </c>
      <c r="AY95" s="18" t="s">
        <v>144</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256</v>
      </c>
      <c r="BM95" s="224" t="s">
        <v>1610</v>
      </c>
    </row>
    <row r="96" s="2" customFormat="1">
      <c r="A96" s="39"/>
      <c r="B96" s="40"/>
      <c r="C96" s="41"/>
      <c r="D96" s="226" t="s">
        <v>154</v>
      </c>
      <c r="E96" s="41"/>
      <c r="F96" s="227" t="s">
        <v>1609</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154</v>
      </c>
      <c r="AU96" s="18" t="s">
        <v>79</v>
      </c>
    </row>
    <row r="97" s="12" customFormat="1" ht="25.92" customHeight="1">
      <c r="A97" s="12"/>
      <c r="B97" s="197"/>
      <c r="C97" s="198"/>
      <c r="D97" s="199" t="s">
        <v>70</v>
      </c>
      <c r="E97" s="200" t="s">
        <v>1611</v>
      </c>
      <c r="F97" s="200" t="s">
        <v>1612</v>
      </c>
      <c r="G97" s="198"/>
      <c r="H97" s="198"/>
      <c r="I97" s="201"/>
      <c r="J97" s="202">
        <f>BK97</f>
        <v>0</v>
      </c>
      <c r="K97" s="198"/>
      <c r="L97" s="203"/>
      <c r="M97" s="204"/>
      <c r="N97" s="205"/>
      <c r="O97" s="205"/>
      <c r="P97" s="206">
        <f>SUM(P98:P111)</f>
        <v>0</v>
      </c>
      <c r="Q97" s="205"/>
      <c r="R97" s="206">
        <f>SUM(R98:R111)</f>
        <v>0</v>
      </c>
      <c r="S97" s="205"/>
      <c r="T97" s="207">
        <f>SUM(T98:T111)</f>
        <v>0</v>
      </c>
      <c r="U97" s="12"/>
      <c r="V97" s="12"/>
      <c r="W97" s="12"/>
      <c r="X97" s="12"/>
      <c r="Y97" s="12"/>
      <c r="Z97" s="12"/>
      <c r="AA97" s="12"/>
      <c r="AB97" s="12"/>
      <c r="AC97" s="12"/>
      <c r="AD97" s="12"/>
      <c r="AE97" s="12"/>
      <c r="AR97" s="208" t="s">
        <v>81</v>
      </c>
      <c r="AT97" s="209" t="s">
        <v>70</v>
      </c>
      <c r="AU97" s="209" t="s">
        <v>71</v>
      </c>
      <c r="AY97" s="208" t="s">
        <v>144</v>
      </c>
      <c r="BK97" s="210">
        <f>SUM(BK98:BK111)</f>
        <v>0</v>
      </c>
    </row>
    <row r="98" s="2" customFormat="1" ht="16.5" customHeight="1">
      <c r="A98" s="39"/>
      <c r="B98" s="40"/>
      <c r="C98" s="213" t="s">
        <v>180</v>
      </c>
      <c r="D98" s="213" t="s">
        <v>147</v>
      </c>
      <c r="E98" s="214" t="s">
        <v>1613</v>
      </c>
      <c r="F98" s="215" t="s">
        <v>1614</v>
      </c>
      <c r="G98" s="216" t="s">
        <v>305</v>
      </c>
      <c r="H98" s="217">
        <v>90</v>
      </c>
      <c r="I98" s="218"/>
      <c r="J98" s="219">
        <f>ROUND(I98*H98,2)</f>
        <v>0</v>
      </c>
      <c r="K98" s="215" t="s">
        <v>19</v>
      </c>
      <c r="L98" s="45"/>
      <c r="M98" s="220" t="s">
        <v>19</v>
      </c>
      <c r="N98" s="221" t="s">
        <v>42</v>
      </c>
      <c r="O98" s="85"/>
      <c r="P98" s="222">
        <f>O98*H98</f>
        <v>0</v>
      </c>
      <c r="Q98" s="222">
        <v>0</v>
      </c>
      <c r="R98" s="222">
        <f>Q98*H98</f>
        <v>0</v>
      </c>
      <c r="S98" s="222">
        <v>0</v>
      </c>
      <c r="T98" s="223">
        <f>S98*H98</f>
        <v>0</v>
      </c>
      <c r="U98" s="39"/>
      <c r="V98" s="39"/>
      <c r="W98" s="39"/>
      <c r="X98" s="39"/>
      <c r="Y98" s="39"/>
      <c r="Z98" s="39"/>
      <c r="AA98" s="39"/>
      <c r="AB98" s="39"/>
      <c r="AC98" s="39"/>
      <c r="AD98" s="39"/>
      <c r="AE98" s="39"/>
      <c r="AR98" s="224" t="s">
        <v>256</v>
      </c>
      <c r="AT98" s="224" t="s">
        <v>147</v>
      </c>
      <c r="AU98" s="224" t="s">
        <v>79</v>
      </c>
      <c r="AY98" s="18" t="s">
        <v>144</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256</v>
      </c>
      <c r="BM98" s="224" t="s">
        <v>1615</v>
      </c>
    </row>
    <row r="99" s="2" customFormat="1">
      <c r="A99" s="39"/>
      <c r="B99" s="40"/>
      <c r="C99" s="41"/>
      <c r="D99" s="226" t="s">
        <v>154</v>
      </c>
      <c r="E99" s="41"/>
      <c r="F99" s="227" t="s">
        <v>1614</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154</v>
      </c>
      <c r="AU99" s="18" t="s">
        <v>79</v>
      </c>
    </row>
    <row r="100" s="2" customFormat="1" ht="16.5" customHeight="1">
      <c r="A100" s="39"/>
      <c r="B100" s="40"/>
      <c r="C100" s="213" t="s">
        <v>189</v>
      </c>
      <c r="D100" s="213" t="s">
        <v>147</v>
      </c>
      <c r="E100" s="214" t="s">
        <v>1616</v>
      </c>
      <c r="F100" s="215" t="s">
        <v>1617</v>
      </c>
      <c r="G100" s="216" t="s">
        <v>305</v>
      </c>
      <c r="H100" s="217">
        <v>40</v>
      </c>
      <c r="I100" s="218"/>
      <c r="J100" s="219">
        <f>ROUND(I100*H100,2)</f>
        <v>0</v>
      </c>
      <c r="K100" s="215" t="s">
        <v>19</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256</v>
      </c>
      <c r="AT100" s="224" t="s">
        <v>147</v>
      </c>
      <c r="AU100" s="224" t="s">
        <v>79</v>
      </c>
      <c r="AY100" s="18" t="s">
        <v>144</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256</v>
      </c>
      <c r="BM100" s="224" t="s">
        <v>1618</v>
      </c>
    </row>
    <row r="101" s="2" customFormat="1">
      <c r="A101" s="39"/>
      <c r="B101" s="40"/>
      <c r="C101" s="41"/>
      <c r="D101" s="226" t="s">
        <v>154</v>
      </c>
      <c r="E101" s="41"/>
      <c r="F101" s="227" t="s">
        <v>1617</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154</v>
      </c>
      <c r="AU101" s="18" t="s">
        <v>79</v>
      </c>
    </row>
    <row r="102" s="2" customFormat="1" ht="16.5" customHeight="1">
      <c r="A102" s="39"/>
      <c r="B102" s="40"/>
      <c r="C102" s="213" t="s">
        <v>199</v>
      </c>
      <c r="D102" s="213" t="s">
        <v>147</v>
      </c>
      <c r="E102" s="214" t="s">
        <v>1619</v>
      </c>
      <c r="F102" s="215" t="s">
        <v>1620</v>
      </c>
      <c r="G102" s="216" t="s">
        <v>1600</v>
      </c>
      <c r="H102" s="217">
        <v>15</v>
      </c>
      <c r="I102" s="218"/>
      <c r="J102" s="219">
        <f>ROUND(I102*H102,2)</f>
        <v>0</v>
      </c>
      <c r="K102" s="215" t="s">
        <v>19</v>
      </c>
      <c r="L102" s="45"/>
      <c r="M102" s="220" t="s">
        <v>19</v>
      </c>
      <c r="N102" s="221" t="s">
        <v>42</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256</v>
      </c>
      <c r="AT102" s="224" t="s">
        <v>147</v>
      </c>
      <c r="AU102" s="224" t="s">
        <v>79</v>
      </c>
      <c r="AY102" s="18" t="s">
        <v>144</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256</v>
      </c>
      <c r="BM102" s="224" t="s">
        <v>1621</v>
      </c>
    </row>
    <row r="103" s="2" customFormat="1">
      <c r="A103" s="39"/>
      <c r="B103" s="40"/>
      <c r="C103" s="41"/>
      <c r="D103" s="226" t="s">
        <v>154</v>
      </c>
      <c r="E103" s="41"/>
      <c r="F103" s="227" t="s">
        <v>1620</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154</v>
      </c>
      <c r="AU103" s="18" t="s">
        <v>79</v>
      </c>
    </row>
    <row r="104" s="2" customFormat="1" ht="16.5" customHeight="1">
      <c r="A104" s="39"/>
      <c r="B104" s="40"/>
      <c r="C104" s="213" t="s">
        <v>194</v>
      </c>
      <c r="D104" s="213" t="s">
        <v>147</v>
      </c>
      <c r="E104" s="214" t="s">
        <v>1622</v>
      </c>
      <c r="F104" s="215" t="s">
        <v>1623</v>
      </c>
      <c r="G104" s="216" t="s">
        <v>305</v>
      </c>
      <c r="H104" s="217">
        <v>85</v>
      </c>
      <c r="I104" s="218"/>
      <c r="J104" s="219">
        <f>ROUND(I104*H104,2)</f>
        <v>0</v>
      </c>
      <c r="K104" s="215" t="s">
        <v>19</v>
      </c>
      <c r="L104" s="45"/>
      <c r="M104" s="220" t="s">
        <v>19</v>
      </c>
      <c r="N104" s="221" t="s">
        <v>42</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256</v>
      </c>
      <c r="AT104" s="224" t="s">
        <v>147</v>
      </c>
      <c r="AU104" s="224" t="s">
        <v>79</v>
      </c>
      <c r="AY104" s="18" t="s">
        <v>144</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256</v>
      </c>
      <c r="BM104" s="224" t="s">
        <v>1624</v>
      </c>
    </row>
    <row r="105" s="2" customFormat="1">
      <c r="A105" s="39"/>
      <c r="B105" s="40"/>
      <c r="C105" s="41"/>
      <c r="D105" s="226" t="s">
        <v>154</v>
      </c>
      <c r="E105" s="41"/>
      <c r="F105" s="227" t="s">
        <v>1623</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154</v>
      </c>
      <c r="AU105" s="18" t="s">
        <v>79</v>
      </c>
    </row>
    <row r="106" s="2" customFormat="1" ht="16.5" customHeight="1">
      <c r="A106" s="39"/>
      <c r="B106" s="40"/>
      <c r="C106" s="213" t="s">
        <v>209</v>
      </c>
      <c r="D106" s="213" t="s">
        <v>147</v>
      </c>
      <c r="E106" s="214" t="s">
        <v>1625</v>
      </c>
      <c r="F106" s="215" t="s">
        <v>1626</v>
      </c>
      <c r="G106" s="216" t="s">
        <v>1600</v>
      </c>
      <c r="H106" s="217">
        <v>1</v>
      </c>
      <c r="I106" s="218"/>
      <c r="J106" s="219">
        <f>ROUND(I106*H106,2)</f>
        <v>0</v>
      </c>
      <c r="K106" s="215" t="s">
        <v>19</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256</v>
      </c>
      <c r="AT106" s="224" t="s">
        <v>147</v>
      </c>
      <c r="AU106" s="224" t="s">
        <v>79</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256</v>
      </c>
      <c r="BM106" s="224" t="s">
        <v>1627</v>
      </c>
    </row>
    <row r="107" s="2" customFormat="1">
      <c r="A107" s="39"/>
      <c r="B107" s="40"/>
      <c r="C107" s="41"/>
      <c r="D107" s="226" t="s">
        <v>154</v>
      </c>
      <c r="E107" s="41"/>
      <c r="F107" s="227" t="s">
        <v>1626</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154</v>
      </c>
      <c r="AU107" s="18" t="s">
        <v>79</v>
      </c>
    </row>
    <row r="108" s="2" customFormat="1" ht="16.5" customHeight="1">
      <c r="A108" s="39"/>
      <c r="B108" s="40"/>
      <c r="C108" s="213" t="s">
        <v>215</v>
      </c>
      <c r="D108" s="213" t="s">
        <v>147</v>
      </c>
      <c r="E108" s="214" t="s">
        <v>1628</v>
      </c>
      <c r="F108" s="215" t="s">
        <v>1629</v>
      </c>
      <c r="G108" s="216" t="s">
        <v>1630</v>
      </c>
      <c r="H108" s="217">
        <v>10</v>
      </c>
      <c r="I108" s="218"/>
      <c r="J108" s="219">
        <f>ROUND(I108*H108,2)</f>
        <v>0</v>
      </c>
      <c r="K108" s="215" t="s">
        <v>19</v>
      </c>
      <c r="L108" s="45"/>
      <c r="M108" s="220" t="s">
        <v>19</v>
      </c>
      <c r="N108" s="221" t="s">
        <v>42</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256</v>
      </c>
      <c r="AT108" s="224" t="s">
        <v>147</v>
      </c>
      <c r="AU108" s="224" t="s">
        <v>79</v>
      </c>
      <c r="AY108" s="18" t="s">
        <v>144</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256</v>
      </c>
      <c r="BM108" s="224" t="s">
        <v>1631</v>
      </c>
    </row>
    <row r="109" s="2" customFormat="1">
      <c r="A109" s="39"/>
      <c r="B109" s="40"/>
      <c r="C109" s="41"/>
      <c r="D109" s="226" t="s">
        <v>154</v>
      </c>
      <c r="E109" s="41"/>
      <c r="F109" s="227" t="s">
        <v>1629</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154</v>
      </c>
      <c r="AU109" s="18" t="s">
        <v>79</v>
      </c>
    </row>
    <row r="110" s="2" customFormat="1" ht="16.5" customHeight="1">
      <c r="A110" s="39"/>
      <c r="B110" s="40"/>
      <c r="C110" s="213" t="s">
        <v>102</v>
      </c>
      <c r="D110" s="213" t="s">
        <v>147</v>
      </c>
      <c r="E110" s="214" t="s">
        <v>1632</v>
      </c>
      <c r="F110" s="215" t="s">
        <v>1633</v>
      </c>
      <c r="G110" s="216" t="s">
        <v>1600</v>
      </c>
      <c r="H110" s="217">
        <v>1</v>
      </c>
      <c r="I110" s="218"/>
      <c r="J110" s="219">
        <f>ROUND(I110*H110,2)</f>
        <v>0</v>
      </c>
      <c r="K110" s="215" t="s">
        <v>19</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256</v>
      </c>
      <c r="AT110" s="224" t="s">
        <v>147</v>
      </c>
      <c r="AU110" s="224" t="s">
        <v>79</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256</v>
      </c>
      <c r="BM110" s="224" t="s">
        <v>1634</v>
      </c>
    </row>
    <row r="111" s="2" customFormat="1">
      <c r="A111" s="39"/>
      <c r="B111" s="40"/>
      <c r="C111" s="41"/>
      <c r="D111" s="226" t="s">
        <v>154</v>
      </c>
      <c r="E111" s="41"/>
      <c r="F111" s="227" t="s">
        <v>1633</v>
      </c>
      <c r="G111" s="41"/>
      <c r="H111" s="41"/>
      <c r="I111" s="228"/>
      <c r="J111" s="41"/>
      <c r="K111" s="41"/>
      <c r="L111" s="45"/>
      <c r="M111" s="280"/>
      <c r="N111" s="281"/>
      <c r="O111" s="282"/>
      <c r="P111" s="282"/>
      <c r="Q111" s="282"/>
      <c r="R111" s="282"/>
      <c r="S111" s="282"/>
      <c r="T111" s="283"/>
      <c r="U111" s="39"/>
      <c r="V111" s="39"/>
      <c r="W111" s="39"/>
      <c r="X111" s="39"/>
      <c r="Y111" s="39"/>
      <c r="Z111" s="39"/>
      <c r="AA111" s="39"/>
      <c r="AB111" s="39"/>
      <c r="AC111" s="39"/>
      <c r="AD111" s="39"/>
      <c r="AE111" s="39"/>
      <c r="AT111" s="18" t="s">
        <v>154</v>
      </c>
      <c r="AU111" s="18" t="s">
        <v>79</v>
      </c>
    </row>
    <row r="112" s="2" customFormat="1" ht="6.96" customHeight="1">
      <c r="A112" s="39"/>
      <c r="B112" s="60"/>
      <c r="C112" s="61"/>
      <c r="D112" s="61"/>
      <c r="E112" s="61"/>
      <c r="F112" s="61"/>
      <c r="G112" s="61"/>
      <c r="H112" s="61"/>
      <c r="I112" s="61"/>
      <c r="J112" s="61"/>
      <c r="K112" s="61"/>
      <c r="L112" s="45"/>
      <c r="M112" s="39"/>
      <c r="O112" s="39"/>
      <c r="P112" s="39"/>
      <c r="Q112" s="39"/>
      <c r="R112" s="39"/>
      <c r="S112" s="39"/>
      <c r="T112" s="39"/>
      <c r="U112" s="39"/>
      <c r="V112" s="39"/>
      <c r="W112" s="39"/>
      <c r="X112" s="39"/>
      <c r="Y112" s="39"/>
      <c r="Z112" s="39"/>
      <c r="AA112" s="39"/>
      <c r="AB112" s="39"/>
      <c r="AC112" s="39"/>
      <c r="AD112" s="39"/>
      <c r="AE112" s="39"/>
    </row>
  </sheetData>
  <sheetProtection sheet="1" autoFilter="0" formatColumns="0" formatRows="0" objects="1" scenarios="1" spinCount="100000" saltValue="I2jz9bM7ZNh1+Qg+DW27R2h81xNjEWSGk+Ig3E/IfVAOT02gG38TykLMfEYuJWzju0PFsxqXhWuvep5R6kbFOw==" hashValue="RqJQ3dXTTdYsvBZnL8eWaTFHVIs1xhntOBv1VMnCr4R4smIKgABFv49rXbYnGO+5WHbYARYICsBDmt51dadUQQ==" algorithmName="SHA-512" password="CC35"/>
  <autoFilter ref="C86:K111"/>
  <mergeCells count="12">
    <mergeCell ref="E7:H7"/>
    <mergeCell ref="E9:H9"/>
    <mergeCell ref="E11:H11"/>
    <mergeCell ref="E20:H20"/>
    <mergeCell ref="E29:H29"/>
    <mergeCell ref="E50:H50"/>
    <mergeCell ref="E52:H52"/>
    <mergeCell ref="E54:H54"/>
    <mergeCell ref="E75:H75"/>
    <mergeCell ref="E77:H77"/>
    <mergeCell ref="E79:H7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101</v>
      </c>
    </row>
    <row r="3" s="1" customFormat="1" ht="6.96" customHeight="1">
      <c r="B3" s="139"/>
      <c r="C3" s="140"/>
      <c r="D3" s="140"/>
      <c r="E3" s="140"/>
      <c r="F3" s="140"/>
      <c r="G3" s="140"/>
      <c r="H3" s="140"/>
      <c r="I3" s="140"/>
      <c r="J3" s="140"/>
      <c r="K3" s="140"/>
      <c r="L3" s="21"/>
      <c r="AT3" s="18" t="s">
        <v>81</v>
      </c>
    </row>
    <row r="4" s="1" customFormat="1" ht="24.96" customHeight="1">
      <c r="B4" s="21"/>
      <c r="D4" s="141" t="s">
        <v>105</v>
      </c>
      <c r="L4" s="21"/>
      <c r="M4" s="142" t="s">
        <v>10</v>
      </c>
      <c r="AT4" s="18" t="s">
        <v>4</v>
      </c>
    </row>
    <row r="5" s="1" customFormat="1" ht="6.96" customHeight="1">
      <c r="B5" s="21"/>
      <c r="L5" s="21"/>
    </row>
    <row r="6" s="1" customFormat="1" ht="12" customHeight="1">
      <c r="B6" s="21"/>
      <c r="D6" s="143" t="s">
        <v>16</v>
      </c>
      <c r="L6" s="21"/>
    </row>
    <row r="7" s="1" customFormat="1" ht="16.5" customHeight="1">
      <c r="B7" s="21"/>
      <c r="E7" s="144" t="str">
        <f>'Rekapitulace stavby'!K6</f>
        <v>Chebský hrad obnova - 3. etapa</v>
      </c>
      <c r="F7" s="143"/>
      <c r="G7" s="143"/>
      <c r="H7" s="143"/>
      <c r="L7" s="21"/>
    </row>
    <row r="8" s="1" customFormat="1" ht="12" customHeight="1">
      <c r="B8" s="21"/>
      <c r="D8" s="143" t="s">
        <v>106</v>
      </c>
      <c r="L8" s="21"/>
    </row>
    <row r="9" s="2" customFormat="1" ht="16.5" customHeight="1">
      <c r="A9" s="39"/>
      <c r="B9" s="45"/>
      <c r="C9" s="39"/>
      <c r="D9" s="39"/>
      <c r="E9" s="144" t="s">
        <v>1270</v>
      </c>
      <c r="F9" s="39"/>
      <c r="G9" s="39"/>
      <c r="H9" s="39"/>
      <c r="I9" s="39"/>
      <c r="J9" s="39"/>
      <c r="K9" s="39"/>
      <c r="L9" s="145"/>
      <c r="S9" s="39"/>
      <c r="T9" s="39"/>
      <c r="U9" s="39"/>
      <c r="V9" s="39"/>
      <c r="W9" s="39"/>
      <c r="X9" s="39"/>
      <c r="Y9" s="39"/>
      <c r="Z9" s="39"/>
      <c r="AA9" s="39"/>
      <c r="AB9" s="39"/>
      <c r="AC9" s="39"/>
      <c r="AD9" s="39"/>
      <c r="AE9" s="39"/>
    </row>
    <row r="10" s="2" customFormat="1" ht="12" customHeight="1">
      <c r="A10" s="39"/>
      <c r="B10" s="45"/>
      <c r="C10" s="39"/>
      <c r="D10" s="143" t="s">
        <v>1271</v>
      </c>
      <c r="E10" s="39"/>
      <c r="F10" s="39"/>
      <c r="G10" s="39"/>
      <c r="H10" s="39"/>
      <c r="I10" s="39"/>
      <c r="J10" s="39"/>
      <c r="K10" s="39"/>
      <c r="L10" s="145"/>
      <c r="S10" s="39"/>
      <c r="T10" s="39"/>
      <c r="U10" s="39"/>
      <c r="V10" s="39"/>
      <c r="W10" s="39"/>
      <c r="X10" s="39"/>
      <c r="Y10" s="39"/>
      <c r="Z10" s="39"/>
      <c r="AA10" s="39"/>
      <c r="AB10" s="39"/>
      <c r="AC10" s="39"/>
      <c r="AD10" s="39"/>
      <c r="AE10" s="39"/>
    </row>
    <row r="11" s="2" customFormat="1" ht="16.5" customHeight="1">
      <c r="A11" s="39"/>
      <c r="B11" s="45"/>
      <c r="C11" s="39"/>
      <c r="D11" s="39"/>
      <c r="E11" s="146" t="s">
        <v>1635</v>
      </c>
      <c r="F11" s="39"/>
      <c r="G11" s="39"/>
      <c r="H11" s="39"/>
      <c r="I11" s="39"/>
      <c r="J11" s="39"/>
      <c r="K11" s="39"/>
      <c r="L11" s="145"/>
      <c r="S11" s="39"/>
      <c r="T11" s="39"/>
      <c r="U11" s="39"/>
      <c r="V11" s="39"/>
      <c r="W11" s="39"/>
      <c r="X11" s="39"/>
      <c r="Y11" s="39"/>
      <c r="Z11" s="39"/>
      <c r="AA11" s="39"/>
      <c r="AB11" s="39"/>
      <c r="AC11" s="39"/>
      <c r="AD11" s="39"/>
      <c r="AE11" s="39"/>
    </row>
    <row r="12" s="2" customFormat="1">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2" customFormat="1" ht="12" customHeight="1">
      <c r="A13" s="39"/>
      <c r="B13" s="45"/>
      <c r="C13" s="39"/>
      <c r="D13" s="143" t="s">
        <v>18</v>
      </c>
      <c r="E13" s="39"/>
      <c r="F13" s="134" t="s">
        <v>95</v>
      </c>
      <c r="G13" s="39"/>
      <c r="H13" s="39"/>
      <c r="I13" s="143" t="s">
        <v>20</v>
      </c>
      <c r="J13" s="134" t="s">
        <v>19</v>
      </c>
      <c r="K13" s="39"/>
      <c r="L13" s="145"/>
      <c r="S13" s="39"/>
      <c r="T13" s="39"/>
      <c r="U13" s="39"/>
      <c r="V13" s="39"/>
      <c r="W13" s="39"/>
      <c r="X13" s="39"/>
      <c r="Y13" s="39"/>
      <c r="Z13" s="39"/>
      <c r="AA13" s="39"/>
      <c r="AB13" s="39"/>
      <c r="AC13" s="39"/>
      <c r="AD13" s="39"/>
      <c r="AE13" s="39"/>
    </row>
    <row r="14" s="2" customFormat="1" ht="12" customHeight="1">
      <c r="A14" s="39"/>
      <c r="B14" s="45"/>
      <c r="C14" s="39"/>
      <c r="D14" s="143" t="s">
        <v>21</v>
      </c>
      <c r="E14" s="39"/>
      <c r="F14" s="134" t="s">
        <v>22</v>
      </c>
      <c r="G14" s="39"/>
      <c r="H14" s="39"/>
      <c r="I14" s="143" t="s">
        <v>23</v>
      </c>
      <c r="J14" s="147" t="str">
        <f>'Rekapitulace stavby'!AN8</f>
        <v>7. 1. 2021</v>
      </c>
      <c r="K14" s="39"/>
      <c r="L14" s="145"/>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2" customFormat="1" ht="18" customHeight="1">
      <c r="A23" s="39"/>
      <c r="B23" s="45"/>
      <c r="C23" s="39"/>
      <c r="D23" s="39"/>
      <c r="E23" s="134" t="s">
        <v>1424</v>
      </c>
      <c r="F23" s="39"/>
      <c r="G23" s="39"/>
      <c r="H23" s="39"/>
      <c r="I23" s="143" t="s">
        <v>28</v>
      </c>
      <c r="J23" s="134" t="s">
        <v>19</v>
      </c>
      <c r="K23" s="39"/>
      <c r="L23" s="145"/>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2" customFormat="1" ht="12" customHeight="1">
      <c r="A25" s="39"/>
      <c r="B25" s="45"/>
      <c r="C25" s="39"/>
      <c r="D25" s="143" t="s">
        <v>33</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2" customFormat="1" ht="6.96"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2" customFormat="1" ht="25.44" customHeight="1">
      <c r="A32" s="39"/>
      <c r="B32" s="45"/>
      <c r="C32" s="39"/>
      <c r="D32" s="153" t="s">
        <v>37</v>
      </c>
      <c r="E32" s="39"/>
      <c r="F32" s="39"/>
      <c r="G32" s="39"/>
      <c r="H32" s="39"/>
      <c r="I32" s="39"/>
      <c r="J32" s="154">
        <f>ROUND(J89, 2)</f>
        <v>0</v>
      </c>
      <c r="K32" s="39"/>
      <c r="L32" s="145"/>
      <c r="S32" s="39"/>
      <c r="T32" s="39"/>
      <c r="U32" s="39"/>
      <c r="V32" s="39"/>
      <c r="W32" s="39"/>
      <c r="X32" s="39"/>
      <c r="Y32" s="39"/>
      <c r="Z32" s="39"/>
      <c r="AA32" s="39"/>
      <c r="AB32" s="39"/>
      <c r="AC32" s="39"/>
      <c r="AD32" s="39"/>
      <c r="AE32" s="39"/>
    </row>
    <row r="33" s="2" customFormat="1" ht="6.96"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2" customFormat="1" ht="14.4" customHeight="1">
      <c r="A35" s="39"/>
      <c r="B35" s="45"/>
      <c r="C35" s="39"/>
      <c r="D35" s="156" t="s">
        <v>41</v>
      </c>
      <c r="E35" s="143" t="s">
        <v>42</v>
      </c>
      <c r="F35" s="157">
        <f>ROUND((SUM(BE89:BE123)),  2)</f>
        <v>0</v>
      </c>
      <c r="G35" s="39"/>
      <c r="H35" s="39"/>
      <c r="I35" s="158">
        <v>0.20999999999999999</v>
      </c>
      <c r="J35" s="157">
        <f>ROUND(((SUM(BE89:BE123))*I35),  2)</f>
        <v>0</v>
      </c>
      <c r="K35" s="39"/>
      <c r="L35" s="145"/>
      <c r="S35" s="39"/>
      <c r="T35" s="39"/>
      <c r="U35" s="39"/>
      <c r="V35" s="39"/>
      <c r="W35" s="39"/>
      <c r="X35" s="39"/>
      <c r="Y35" s="39"/>
      <c r="Z35" s="39"/>
      <c r="AA35" s="39"/>
      <c r="AB35" s="39"/>
      <c r="AC35" s="39"/>
      <c r="AD35" s="39"/>
      <c r="AE35" s="39"/>
    </row>
    <row r="36" s="2" customFormat="1" ht="14.4" customHeight="1">
      <c r="A36" s="39"/>
      <c r="B36" s="45"/>
      <c r="C36" s="39"/>
      <c r="D36" s="39"/>
      <c r="E36" s="143" t="s">
        <v>43</v>
      </c>
      <c r="F36" s="157">
        <f>ROUND((SUM(BF89:BF123)),  2)</f>
        <v>0</v>
      </c>
      <c r="G36" s="39"/>
      <c r="H36" s="39"/>
      <c r="I36" s="158">
        <v>0.14999999999999999</v>
      </c>
      <c r="J36" s="157">
        <f>ROUND(((SUM(BF89:BF123))*I36),  2)</f>
        <v>0</v>
      </c>
      <c r="K36" s="39"/>
      <c r="L36" s="145"/>
      <c r="S36" s="39"/>
      <c r="T36" s="39"/>
      <c r="U36" s="39"/>
      <c r="V36" s="39"/>
      <c r="W36" s="39"/>
      <c r="X36" s="39"/>
      <c r="Y36" s="39"/>
      <c r="Z36" s="39"/>
      <c r="AA36" s="39"/>
      <c r="AB36" s="39"/>
      <c r="AC36" s="39"/>
      <c r="AD36" s="39"/>
      <c r="AE36" s="39"/>
    </row>
    <row r="37" hidden="1" s="2" customFormat="1" ht="14.4" customHeight="1">
      <c r="A37" s="39"/>
      <c r="B37" s="45"/>
      <c r="C37" s="39"/>
      <c r="D37" s="39"/>
      <c r="E37" s="143" t="s">
        <v>44</v>
      </c>
      <c r="F37" s="157">
        <f>ROUND((SUM(BG89:BG123)),  2)</f>
        <v>0</v>
      </c>
      <c r="G37" s="39"/>
      <c r="H37" s="39"/>
      <c r="I37" s="158">
        <v>0.20999999999999999</v>
      </c>
      <c r="J37" s="157">
        <f>0</f>
        <v>0</v>
      </c>
      <c r="K37" s="39"/>
      <c r="L37" s="145"/>
      <c r="S37" s="39"/>
      <c r="T37" s="39"/>
      <c r="U37" s="39"/>
      <c r="V37" s="39"/>
      <c r="W37" s="39"/>
      <c r="X37" s="39"/>
      <c r="Y37" s="39"/>
      <c r="Z37" s="39"/>
      <c r="AA37" s="39"/>
      <c r="AB37" s="39"/>
      <c r="AC37" s="39"/>
      <c r="AD37" s="39"/>
      <c r="AE37" s="39"/>
    </row>
    <row r="38" hidden="1" s="2" customFormat="1" ht="14.4" customHeight="1">
      <c r="A38" s="39"/>
      <c r="B38" s="45"/>
      <c r="C38" s="39"/>
      <c r="D38" s="39"/>
      <c r="E38" s="143" t="s">
        <v>45</v>
      </c>
      <c r="F38" s="157">
        <f>ROUND((SUM(BH89:BH123)),  2)</f>
        <v>0</v>
      </c>
      <c r="G38" s="39"/>
      <c r="H38" s="39"/>
      <c r="I38" s="158">
        <v>0.14999999999999999</v>
      </c>
      <c r="J38" s="157">
        <f>0</f>
        <v>0</v>
      </c>
      <c r="K38" s="39"/>
      <c r="L38" s="145"/>
      <c r="S38" s="39"/>
      <c r="T38" s="39"/>
      <c r="U38" s="39"/>
      <c r="V38" s="39"/>
      <c r="W38" s="39"/>
      <c r="X38" s="39"/>
      <c r="Y38" s="39"/>
      <c r="Z38" s="39"/>
      <c r="AA38" s="39"/>
      <c r="AB38" s="39"/>
      <c r="AC38" s="39"/>
      <c r="AD38" s="39"/>
      <c r="AE38" s="39"/>
    </row>
    <row r="39" hidden="1" s="2" customFormat="1" ht="14.4" customHeight="1">
      <c r="A39" s="39"/>
      <c r="B39" s="45"/>
      <c r="C39" s="39"/>
      <c r="D39" s="39"/>
      <c r="E39" s="143" t="s">
        <v>46</v>
      </c>
      <c r="F39" s="157">
        <f>ROUND((SUM(BI89:BI123)),  2)</f>
        <v>0</v>
      </c>
      <c r="G39" s="39"/>
      <c r="H39" s="39"/>
      <c r="I39" s="158">
        <v>0</v>
      </c>
      <c r="J39" s="157">
        <f>0</f>
        <v>0</v>
      </c>
      <c r="K39" s="39"/>
      <c r="L39" s="145"/>
      <c r="S39" s="39"/>
      <c r="T39" s="39"/>
      <c r="U39" s="39"/>
      <c r="V39" s="39"/>
      <c r="W39" s="39"/>
      <c r="X39" s="39"/>
      <c r="Y39" s="39"/>
      <c r="Z39" s="39"/>
      <c r="AA39" s="39"/>
      <c r="AB39" s="39"/>
      <c r="AC39" s="39"/>
      <c r="AD39" s="39"/>
      <c r="AE39" s="39"/>
    </row>
    <row r="40" s="2" customFormat="1" ht="6.96"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2" customFormat="1" ht="25.4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2" customFormat="1" ht="6.96"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2" customFormat="1" ht="24.96" customHeight="1">
      <c r="A47" s="39"/>
      <c r="B47" s="40"/>
      <c r="C47" s="24" t="s">
        <v>108</v>
      </c>
      <c r="D47" s="41"/>
      <c r="E47" s="41"/>
      <c r="F47" s="41"/>
      <c r="G47" s="41"/>
      <c r="H47" s="41"/>
      <c r="I47" s="41"/>
      <c r="J47" s="41"/>
      <c r="K47" s="41"/>
      <c r="L47" s="145"/>
      <c r="S47" s="39"/>
      <c r="T47" s="39"/>
      <c r="U47" s="39"/>
      <c r="V47" s="39"/>
      <c r="W47" s="39"/>
      <c r="X47" s="39"/>
      <c r="Y47" s="39"/>
      <c r="Z47" s="39"/>
      <c r="AA47" s="39"/>
      <c r="AB47" s="39"/>
      <c r="AC47" s="39"/>
      <c r="AD47" s="39"/>
      <c r="AE47" s="39"/>
    </row>
    <row r="48" s="2" customFormat="1" ht="6.96"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2" customFormat="1" ht="16.5" customHeight="1">
      <c r="A50" s="39"/>
      <c r="B50" s="40"/>
      <c r="C50" s="41"/>
      <c r="D50" s="41"/>
      <c r="E50" s="170" t="str">
        <f>E7</f>
        <v>Chebský hrad obnova - 3. etapa</v>
      </c>
      <c r="F50" s="33"/>
      <c r="G50" s="33"/>
      <c r="H50" s="33"/>
      <c r="I50" s="41"/>
      <c r="J50" s="41"/>
      <c r="K50" s="41"/>
      <c r="L50" s="145"/>
      <c r="S50" s="39"/>
      <c r="T50" s="39"/>
      <c r="U50" s="39"/>
      <c r="V50" s="39"/>
      <c r="W50" s="39"/>
      <c r="X50" s="39"/>
      <c r="Y50" s="39"/>
      <c r="Z50" s="39"/>
      <c r="AA50" s="39"/>
      <c r="AB50" s="39"/>
      <c r="AC50" s="39"/>
      <c r="AD50" s="39"/>
      <c r="AE50" s="39"/>
    </row>
    <row r="51" s="1" customFormat="1" ht="12" customHeight="1">
      <c r="B51" s="22"/>
      <c r="C51" s="33" t="s">
        <v>106</v>
      </c>
      <c r="D51" s="23"/>
      <c r="E51" s="23"/>
      <c r="F51" s="23"/>
      <c r="G51" s="23"/>
      <c r="H51" s="23"/>
      <c r="I51" s="23"/>
      <c r="J51" s="23"/>
      <c r="K51" s="23"/>
      <c r="L51" s="21"/>
    </row>
    <row r="52" s="2" customFormat="1" ht="16.5" customHeight="1">
      <c r="A52" s="39"/>
      <c r="B52" s="40"/>
      <c r="C52" s="41"/>
      <c r="D52" s="41"/>
      <c r="E52" s="170" t="s">
        <v>1270</v>
      </c>
      <c r="F52" s="41"/>
      <c r="G52" s="41"/>
      <c r="H52" s="41"/>
      <c r="I52" s="41"/>
      <c r="J52" s="41"/>
      <c r="K52" s="41"/>
      <c r="L52" s="145"/>
      <c r="S52" s="39"/>
      <c r="T52" s="39"/>
      <c r="U52" s="39"/>
      <c r="V52" s="39"/>
      <c r="W52" s="39"/>
      <c r="X52" s="39"/>
      <c r="Y52" s="39"/>
      <c r="Z52" s="39"/>
      <c r="AA52" s="39"/>
      <c r="AB52" s="39"/>
      <c r="AC52" s="39"/>
      <c r="AD52" s="39"/>
      <c r="AE52" s="39"/>
    </row>
    <row r="53" s="2" customFormat="1" ht="12" customHeight="1">
      <c r="A53" s="39"/>
      <c r="B53" s="40"/>
      <c r="C53" s="33" t="s">
        <v>1271</v>
      </c>
      <c r="D53" s="41"/>
      <c r="E53" s="41"/>
      <c r="F53" s="41"/>
      <c r="G53" s="41"/>
      <c r="H53" s="41"/>
      <c r="I53" s="41"/>
      <c r="J53" s="41"/>
      <c r="K53" s="41"/>
      <c r="L53" s="145"/>
      <c r="S53" s="39"/>
      <c r="T53" s="39"/>
      <c r="U53" s="39"/>
      <c r="V53" s="39"/>
      <c r="W53" s="39"/>
      <c r="X53" s="39"/>
      <c r="Y53" s="39"/>
      <c r="Z53" s="39"/>
      <c r="AA53" s="39"/>
      <c r="AB53" s="39"/>
      <c r="AC53" s="39"/>
      <c r="AD53" s="39"/>
      <c r="AE53" s="39"/>
    </row>
    <row r="54" s="2" customFormat="1" ht="16.5" customHeight="1">
      <c r="A54" s="39"/>
      <c r="B54" s="40"/>
      <c r="C54" s="41"/>
      <c r="D54" s="41"/>
      <c r="E54" s="70" t="str">
        <f>E11</f>
        <v xml:space="preserve">04.4 - D - slaboproud EPS </v>
      </c>
      <c r="F54" s="41"/>
      <c r="G54" s="41"/>
      <c r="H54" s="41"/>
      <c r="I54" s="41"/>
      <c r="J54" s="41"/>
      <c r="K54" s="41"/>
      <c r="L54" s="145"/>
      <c r="S54" s="39"/>
      <c r="T54" s="39"/>
      <c r="U54" s="39"/>
      <c r="V54" s="39"/>
      <c r="W54" s="39"/>
      <c r="X54" s="39"/>
      <c r="Y54" s="39"/>
      <c r="Z54" s="39"/>
      <c r="AA54" s="39"/>
      <c r="AB54" s="39"/>
      <c r="AC54" s="39"/>
      <c r="AD54" s="39"/>
      <c r="AE54" s="39"/>
    </row>
    <row r="55" s="2" customFormat="1" ht="6.96"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2" customFormat="1" ht="12" customHeight="1">
      <c r="A56" s="39"/>
      <c r="B56" s="40"/>
      <c r="C56" s="33" t="s">
        <v>21</v>
      </c>
      <c r="D56" s="41"/>
      <c r="E56" s="41"/>
      <c r="F56" s="28" t="str">
        <f>F14</f>
        <v>Cheb</v>
      </c>
      <c r="G56" s="41"/>
      <c r="H56" s="41"/>
      <c r="I56" s="33" t="s">
        <v>23</v>
      </c>
      <c r="J56" s="73" t="str">
        <f>IF(J14="","",J14)</f>
        <v>7. 1. 2021</v>
      </c>
      <c r="K56" s="41"/>
      <c r="L56" s="145"/>
      <c r="S56" s="39"/>
      <c r="T56" s="39"/>
      <c r="U56" s="39"/>
      <c r="V56" s="39"/>
      <c r="W56" s="39"/>
      <c r="X56" s="39"/>
      <c r="Y56" s="39"/>
      <c r="Z56" s="39"/>
      <c r="AA56" s="39"/>
      <c r="AB56" s="39"/>
      <c r="AC56" s="39"/>
      <c r="AD56" s="39"/>
      <c r="AE56" s="39"/>
    </row>
    <row r="57" s="2" customFormat="1" ht="6.96"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2" customFormat="1" ht="25.65" customHeight="1">
      <c r="A58" s="39"/>
      <c r="B58" s="40"/>
      <c r="C58" s="33" t="s">
        <v>25</v>
      </c>
      <c r="D58" s="41"/>
      <c r="E58" s="41"/>
      <c r="F58" s="28" t="str">
        <f>E17</f>
        <v>město Cheb</v>
      </c>
      <c r="G58" s="41"/>
      <c r="H58" s="41"/>
      <c r="I58" s="33" t="s">
        <v>31</v>
      </c>
      <c r="J58" s="37" t="str">
        <f>E23</f>
        <v>Projektový stelier pro arch.a poz.st.</v>
      </c>
      <c r="K58" s="41"/>
      <c r="L58" s="145"/>
      <c r="S58" s="39"/>
      <c r="T58" s="39"/>
      <c r="U58" s="39"/>
      <c r="V58" s="39"/>
      <c r="W58" s="39"/>
      <c r="X58" s="39"/>
      <c r="Y58" s="39"/>
      <c r="Z58" s="39"/>
      <c r="AA58" s="39"/>
      <c r="AB58" s="39"/>
      <c r="AC58" s="39"/>
      <c r="AD58" s="39"/>
      <c r="AE58" s="39"/>
    </row>
    <row r="59" s="2" customFormat="1" ht="15.15" customHeight="1">
      <c r="A59" s="39"/>
      <c r="B59" s="40"/>
      <c r="C59" s="33" t="s">
        <v>29</v>
      </c>
      <c r="D59" s="41"/>
      <c r="E59" s="41"/>
      <c r="F59" s="28" t="str">
        <f>IF(E20="","",E20)</f>
        <v>Vyplň údaj</v>
      </c>
      <c r="G59" s="41"/>
      <c r="H59" s="41"/>
      <c r="I59" s="33" t="s">
        <v>33</v>
      </c>
      <c r="J59" s="37" t="str">
        <f>E26</f>
        <v xml:space="preserve"> </v>
      </c>
      <c r="K59" s="41"/>
      <c r="L59" s="145"/>
      <c r="S59" s="39"/>
      <c r="T59" s="39"/>
      <c r="U59" s="39"/>
      <c r="V59" s="39"/>
      <c r="W59" s="39"/>
      <c r="X59" s="39"/>
      <c r="Y59" s="39"/>
      <c r="Z59" s="39"/>
      <c r="AA59" s="39"/>
      <c r="AB59" s="39"/>
      <c r="AC59" s="39"/>
      <c r="AD59" s="39"/>
      <c r="AE59" s="39"/>
    </row>
    <row r="60" s="2" customFormat="1" ht="10.32"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2" customFormat="1" ht="29.28" customHeight="1">
      <c r="A61" s="39"/>
      <c r="B61" s="40"/>
      <c r="C61" s="171" t="s">
        <v>109</v>
      </c>
      <c r="D61" s="172"/>
      <c r="E61" s="172"/>
      <c r="F61" s="172"/>
      <c r="G61" s="172"/>
      <c r="H61" s="172"/>
      <c r="I61" s="172"/>
      <c r="J61" s="173" t="s">
        <v>110</v>
      </c>
      <c r="K61" s="172"/>
      <c r="L61" s="145"/>
      <c r="S61" s="39"/>
      <c r="T61" s="39"/>
      <c r="U61" s="39"/>
      <c r="V61" s="39"/>
      <c r="W61" s="39"/>
      <c r="X61" s="39"/>
      <c r="Y61" s="39"/>
      <c r="Z61" s="39"/>
      <c r="AA61" s="39"/>
      <c r="AB61" s="39"/>
      <c r="AC61" s="39"/>
      <c r="AD61" s="39"/>
      <c r="AE61" s="39"/>
    </row>
    <row r="62" s="2" customFormat="1" ht="10.32"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2" customFormat="1" ht="22.8" customHeight="1">
      <c r="A63" s="39"/>
      <c r="B63" s="40"/>
      <c r="C63" s="174" t="s">
        <v>69</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111</v>
      </c>
    </row>
    <row r="64" s="9" customFormat="1" ht="24.96" customHeight="1">
      <c r="A64" s="9"/>
      <c r="B64" s="175"/>
      <c r="C64" s="176"/>
      <c r="D64" s="177" t="s">
        <v>1636</v>
      </c>
      <c r="E64" s="178"/>
      <c r="F64" s="178"/>
      <c r="G64" s="178"/>
      <c r="H64" s="178"/>
      <c r="I64" s="178"/>
      <c r="J64" s="179">
        <f>J90</f>
        <v>0</v>
      </c>
      <c r="K64" s="176"/>
      <c r="L64" s="180"/>
      <c r="S64" s="9"/>
      <c r="T64" s="9"/>
      <c r="U64" s="9"/>
      <c r="V64" s="9"/>
      <c r="W64" s="9"/>
      <c r="X64" s="9"/>
      <c r="Y64" s="9"/>
      <c r="Z64" s="9"/>
      <c r="AA64" s="9"/>
      <c r="AB64" s="9"/>
      <c r="AC64" s="9"/>
      <c r="AD64" s="9"/>
      <c r="AE64" s="9"/>
    </row>
    <row r="65" s="9" customFormat="1" ht="24.96" customHeight="1">
      <c r="A65" s="9"/>
      <c r="B65" s="175"/>
      <c r="C65" s="176"/>
      <c r="D65" s="177" t="s">
        <v>1637</v>
      </c>
      <c r="E65" s="178"/>
      <c r="F65" s="178"/>
      <c r="G65" s="178"/>
      <c r="H65" s="178"/>
      <c r="I65" s="178"/>
      <c r="J65" s="179">
        <f>J99</f>
        <v>0</v>
      </c>
      <c r="K65" s="176"/>
      <c r="L65" s="180"/>
      <c r="S65" s="9"/>
      <c r="T65" s="9"/>
      <c r="U65" s="9"/>
      <c r="V65" s="9"/>
      <c r="W65" s="9"/>
      <c r="X65" s="9"/>
      <c r="Y65" s="9"/>
      <c r="Z65" s="9"/>
      <c r="AA65" s="9"/>
      <c r="AB65" s="9"/>
      <c r="AC65" s="9"/>
      <c r="AD65" s="9"/>
      <c r="AE65" s="9"/>
    </row>
    <row r="66" s="9" customFormat="1" ht="24.96" customHeight="1">
      <c r="A66" s="9"/>
      <c r="B66" s="175"/>
      <c r="C66" s="176"/>
      <c r="D66" s="177" t="s">
        <v>1638</v>
      </c>
      <c r="E66" s="178"/>
      <c r="F66" s="178"/>
      <c r="G66" s="178"/>
      <c r="H66" s="178"/>
      <c r="I66" s="178"/>
      <c r="J66" s="179">
        <f>J104</f>
        <v>0</v>
      </c>
      <c r="K66" s="176"/>
      <c r="L66" s="180"/>
      <c r="S66" s="9"/>
      <c r="T66" s="9"/>
      <c r="U66" s="9"/>
      <c r="V66" s="9"/>
      <c r="W66" s="9"/>
      <c r="X66" s="9"/>
      <c r="Y66" s="9"/>
      <c r="Z66" s="9"/>
      <c r="AA66" s="9"/>
      <c r="AB66" s="9"/>
      <c r="AC66" s="9"/>
      <c r="AD66" s="9"/>
      <c r="AE66" s="9"/>
    </row>
    <row r="67" s="9" customFormat="1" ht="24.96" customHeight="1">
      <c r="A67" s="9"/>
      <c r="B67" s="175"/>
      <c r="C67" s="176"/>
      <c r="D67" s="177" t="s">
        <v>1639</v>
      </c>
      <c r="E67" s="178"/>
      <c r="F67" s="178"/>
      <c r="G67" s="178"/>
      <c r="H67" s="178"/>
      <c r="I67" s="178"/>
      <c r="J67" s="179">
        <f>J107</f>
        <v>0</v>
      </c>
      <c r="K67" s="176"/>
      <c r="L67" s="180"/>
      <c r="S67" s="9"/>
      <c r="T67" s="9"/>
      <c r="U67" s="9"/>
      <c r="V67" s="9"/>
      <c r="W67" s="9"/>
      <c r="X67" s="9"/>
      <c r="Y67" s="9"/>
      <c r="Z67" s="9"/>
      <c r="AA67" s="9"/>
      <c r="AB67" s="9"/>
      <c r="AC67" s="9"/>
      <c r="AD67" s="9"/>
      <c r="AE67" s="9"/>
    </row>
    <row r="68" s="2" customFormat="1" ht="21.84"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2" customFormat="1" ht="6.96"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2" customFormat="1" ht="6.96"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2" customFormat="1" ht="24.96" customHeight="1">
      <c r="A74" s="39"/>
      <c r="B74" s="40"/>
      <c r="C74" s="24" t="s">
        <v>129</v>
      </c>
      <c r="D74" s="41"/>
      <c r="E74" s="41"/>
      <c r="F74" s="41"/>
      <c r="G74" s="41"/>
      <c r="H74" s="41"/>
      <c r="I74" s="41"/>
      <c r="J74" s="41"/>
      <c r="K74" s="41"/>
      <c r="L74" s="145"/>
      <c r="S74" s="39"/>
      <c r="T74" s="39"/>
      <c r="U74" s="39"/>
      <c r="V74" s="39"/>
      <c r="W74" s="39"/>
      <c r="X74" s="39"/>
      <c r="Y74" s="39"/>
      <c r="Z74" s="39"/>
      <c r="AA74" s="39"/>
      <c r="AB74" s="39"/>
      <c r="AC74" s="39"/>
      <c r="AD74" s="39"/>
      <c r="AE74" s="39"/>
    </row>
    <row r="75" s="2" customFormat="1" ht="6.96"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2" customFormat="1" ht="16.5" customHeight="1">
      <c r="A77" s="39"/>
      <c r="B77" s="40"/>
      <c r="C77" s="41"/>
      <c r="D77" s="41"/>
      <c r="E77" s="170" t="str">
        <f>E7</f>
        <v>Chebský hrad obnova - 3. etapa</v>
      </c>
      <c r="F77" s="33"/>
      <c r="G77" s="33"/>
      <c r="H77" s="33"/>
      <c r="I77" s="41"/>
      <c r="J77" s="41"/>
      <c r="K77" s="41"/>
      <c r="L77" s="145"/>
      <c r="S77" s="39"/>
      <c r="T77" s="39"/>
      <c r="U77" s="39"/>
      <c r="V77" s="39"/>
      <c r="W77" s="39"/>
      <c r="X77" s="39"/>
      <c r="Y77" s="39"/>
      <c r="Z77" s="39"/>
      <c r="AA77" s="39"/>
      <c r="AB77" s="39"/>
      <c r="AC77" s="39"/>
      <c r="AD77" s="39"/>
      <c r="AE77" s="39"/>
    </row>
    <row r="78" s="1" customFormat="1" ht="12" customHeight="1">
      <c r="B78" s="22"/>
      <c r="C78" s="33" t="s">
        <v>106</v>
      </c>
      <c r="D78" s="23"/>
      <c r="E78" s="23"/>
      <c r="F78" s="23"/>
      <c r="G78" s="23"/>
      <c r="H78" s="23"/>
      <c r="I78" s="23"/>
      <c r="J78" s="23"/>
      <c r="K78" s="23"/>
      <c r="L78" s="21"/>
    </row>
    <row r="79" s="2" customFormat="1" ht="16.5" customHeight="1">
      <c r="A79" s="39"/>
      <c r="B79" s="40"/>
      <c r="C79" s="41"/>
      <c r="D79" s="41"/>
      <c r="E79" s="170" t="s">
        <v>1270</v>
      </c>
      <c r="F79" s="41"/>
      <c r="G79" s="41"/>
      <c r="H79" s="41"/>
      <c r="I79" s="41"/>
      <c r="J79" s="41"/>
      <c r="K79" s="41"/>
      <c r="L79" s="145"/>
      <c r="S79" s="39"/>
      <c r="T79" s="39"/>
      <c r="U79" s="39"/>
      <c r="V79" s="39"/>
      <c r="W79" s="39"/>
      <c r="X79" s="39"/>
      <c r="Y79" s="39"/>
      <c r="Z79" s="39"/>
      <c r="AA79" s="39"/>
      <c r="AB79" s="39"/>
      <c r="AC79" s="39"/>
      <c r="AD79" s="39"/>
      <c r="AE79" s="39"/>
    </row>
    <row r="80" s="2" customFormat="1" ht="12" customHeight="1">
      <c r="A80" s="39"/>
      <c r="B80" s="40"/>
      <c r="C80" s="33" t="s">
        <v>1271</v>
      </c>
      <c r="D80" s="41"/>
      <c r="E80" s="41"/>
      <c r="F80" s="41"/>
      <c r="G80" s="41"/>
      <c r="H80" s="41"/>
      <c r="I80" s="41"/>
      <c r="J80" s="41"/>
      <c r="K80" s="41"/>
      <c r="L80" s="145"/>
      <c r="S80" s="39"/>
      <c r="T80" s="39"/>
      <c r="U80" s="39"/>
      <c r="V80" s="39"/>
      <c r="W80" s="39"/>
      <c r="X80" s="39"/>
      <c r="Y80" s="39"/>
      <c r="Z80" s="39"/>
      <c r="AA80" s="39"/>
      <c r="AB80" s="39"/>
      <c r="AC80" s="39"/>
      <c r="AD80" s="39"/>
      <c r="AE80" s="39"/>
    </row>
    <row r="81" s="2" customFormat="1" ht="16.5" customHeight="1">
      <c r="A81" s="39"/>
      <c r="B81" s="40"/>
      <c r="C81" s="41"/>
      <c r="D81" s="41"/>
      <c r="E81" s="70" t="str">
        <f>E11</f>
        <v xml:space="preserve">04.4 - D - slaboproud EPS </v>
      </c>
      <c r="F81" s="41"/>
      <c r="G81" s="41"/>
      <c r="H81" s="41"/>
      <c r="I81" s="41"/>
      <c r="J81" s="41"/>
      <c r="K81" s="41"/>
      <c r="L81" s="145"/>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2" customFormat="1" ht="12" customHeight="1">
      <c r="A83" s="39"/>
      <c r="B83" s="40"/>
      <c r="C83" s="33" t="s">
        <v>21</v>
      </c>
      <c r="D83" s="41"/>
      <c r="E83" s="41"/>
      <c r="F83" s="28" t="str">
        <f>F14</f>
        <v>Cheb</v>
      </c>
      <c r="G83" s="41"/>
      <c r="H83" s="41"/>
      <c r="I83" s="33" t="s">
        <v>23</v>
      </c>
      <c r="J83" s="73" t="str">
        <f>IF(J14="","",J14)</f>
        <v>7. 1. 2021</v>
      </c>
      <c r="K83" s="41"/>
      <c r="L83" s="145"/>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2" customFormat="1" ht="25.65" customHeight="1">
      <c r="A85" s="39"/>
      <c r="B85" s="40"/>
      <c r="C85" s="33" t="s">
        <v>25</v>
      </c>
      <c r="D85" s="41"/>
      <c r="E85" s="41"/>
      <c r="F85" s="28" t="str">
        <f>E17</f>
        <v>město Cheb</v>
      </c>
      <c r="G85" s="41"/>
      <c r="H85" s="41"/>
      <c r="I85" s="33" t="s">
        <v>31</v>
      </c>
      <c r="J85" s="37" t="str">
        <f>E23</f>
        <v>Projektový stelier pro arch.a poz.st.</v>
      </c>
      <c r="K85" s="41"/>
      <c r="L85" s="145"/>
      <c r="S85" s="39"/>
      <c r="T85" s="39"/>
      <c r="U85" s="39"/>
      <c r="V85" s="39"/>
      <c r="W85" s="39"/>
      <c r="X85" s="39"/>
      <c r="Y85" s="39"/>
      <c r="Z85" s="39"/>
      <c r="AA85" s="39"/>
      <c r="AB85" s="39"/>
      <c r="AC85" s="39"/>
      <c r="AD85" s="39"/>
      <c r="AE85" s="39"/>
    </row>
    <row r="86" s="2" customFormat="1" ht="15.15" customHeight="1">
      <c r="A86" s="39"/>
      <c r="B86" s="40"/>
      <c r="C86" s="33" t="s">
        <v>29</v>
      </c>
      <c r="D86" s="41"/>
      <c r="E86" s="41"/>
      <c r="F86" s="28" t="str">
        <f>IF(E20="","",E20)</f>
        <v>Vyplň údaj</v>
      </c>
      <c r="G86" s="41"/>
      <c r="H86" s="41"/>
      <c r="I86" s="33" t="s">
        <v>33</v>
      </c>
      <c r="J86" s="37" t="str">
        <f>E26</f>
        <v xml:space="preserve"> </v>
      </c>
      <c r="K86" s="41"/>
      <c r="L86" s="145"/>
      <c r="S86" s="39"/>
      <c r="T86" s="39"/>
      <c r="U86" s="39"/>
      <c r="V86" s="39"/>
      <c r="W86" s="39"/>
      <c r="X86" s="39"/>
      <c r="Y86" s="39"/>
      <c r="Z86" s="39"/>
      <c r="AA86" s="39"/>
      <c r="AB86" s="39"/>
      <c r="AC86" s="39"/>
      <c r="AD86" s="39"/>
      <c r="AE86" s="39"/>
    </row>
    <row r="87" s="2" customFormat="1" ht="10.32"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11" customFormat="1" ht="29.28" customHeight="1">
      <c r="A88" s="186"/>
      <c r="B88" s="187"/>
      <c r="C88" s="188" t="s">
        <v>130</v>
      </c>
      <c r="D88" s="189" t="s">
        <v>56</v>
      </c>
      <c r="E88" s="189" t="s">
        <v>52</v>
      </c>
      <c r="F88" s="189" t="s">
        <v>53</v>
      </c>
      <c r="G88" s="189" t="s">
        <v>131</v>
      </c>
      <c r="H88" s="189" t="s">
        <v>132</v>
      </c>
      <c r="I88" s="189" t="s">
        <v>133</v>
      </c>
      <c r="J88" s="189" t="s">
        <v>110</v>
      </c>
      <c r="K88" s="190" t="s">
        <v>134</v>
      </c>
      <c r="L88" s="191"/>
      <c r="M88" s="93" t="s">
        <v>19</v>
      </c>
      <c r="N88" s="94" t="s">
        <v>41</v>
      </c>
      <c r="O88" s="94" t="s">
        <v>135</v>
      </c>
      <c r="P88" s="94" t="s">
        <v>136</v>
      </c>
      <c r="Q88" s="94" t="s">
        <v>137</v>
      </c>
      <c r="R88" s="94" t="s">
        <v>138</v>
      </c>
      <c r="S88" s="94" t="s">
        <v>139</v>
      </c>
      <c r="T88" s="95" t="s">
        <v>140</v>
      </c>
      <c r="U88" s="186"/>
      <c r="V88" s="186"/>
      <c r="W88" s="186"/>
      <c r="X88" s="186"/>
      <c r="Y88" s="186"/>
      <c r="Z88" s="186"/>
      <c r="AA88" s="186"/>
      <c r="AB88" s="186"/>
      <c r="AC88" s="186"/>
      <c r="AD88" s="186"/>
      <c r="AE88" s="186"/>
    </row>
    <row r="89" s="2" customFormat="1" ht="22.8" customHeight="1">
      <c r="A89" s="39"/>
      <c r="B89" s="40"/>
      <c r="C89" s="100" t="s">
        <v>141</v>
      </c>
      <c r="D89" s="41"/>
      <c r="E89" s="41"/>
      <c r="F89" s="41"/>
      <c r="G89" s="41"/>
      <c r="H89" s="41"/>
      <c r="I89" s="41"/>
      <c r="J89" s="192">
        <f>BK89</f>
        <v>0</v>
      </c>
      <c r="K89" s="41"/>
      <c r="L89" s="45"/>
      <c r="M89" s="96"/>
      <c r="N89" s="193"/>
      <c r="O89" s="97"/>
      <c r="P89" s="194">
        <f>P90+P99+P104+P107</f>
        <v>0</v>
      </c>
      <c r="Q89" s="97"/>
      <c r="R89" s="194">
        <f>R90+R99+R104+R107</f>
        <v>0</v>
      </c>
      <c r="S89" s="97"/>
      <c r="T89" s="195">
        <f>T90+T99+T104+T107</f>
        <v>0</v>
      </c>
      <c r="U89" s="39"/>
      <c r="V89" s="39"/>
      <c r="W89" s="39"/>
      <c r="X89" s="39"/>
      <c r="Y89" s="39"/>
      <c r="Z89" s="39"/>
      <c r="AA89" s="39"/>
      <c r="AB89" s="39"/>
      <c r="AC89" s="39"/>
      <c r="AD89" s="39"/>
      <c r="AE89" s="39"/>
      <c r="AT89" s="18" t="s">
        <v>70</v>
      </c>
      <c r="AU89" s="18" t="s">
        <v>111</v>
      </c>
      <c r="BK89" s="196">
        <f>BK90+BK99+BK104+BK107</f>
        <v>0</v>
      </c>
    </row>
    <row r="90" s="12" customFormat="1" ht="25.92" customHeight="1">
      <c r="A90" s="12"/>
      <c r="B90" s="197"/>
      <c r="C90" s="198"/>
      <c r="D90" s="199" t="s">
        <v>70</v>
      </c>
      <c r="E90" s="200" t="s">
        <v>1596</v>
      </c>
      <c r="F90" s="200" t="s">
        <v>1640</v>
      </c>
      <c r="G90" s="198"/>
      <c r="H90" s="198"/>
      <c r="I90" s="201"/>
      <c r="J90" s="202">
        <f>BK90</f>
        <v>0</v>
      </c>
      <c r="K90" s="198"/>
      <c r="L90" s="203"/>
      <c r="M90" s="204"/>
      <c r="N90" s="205"/>
      <c r="O90" s="205"/>
      <c r="P90" s="206">
        <f>SUM(P91:P98)</f>
        <v>0</v>
      </c>
      <c r="Q90" s="205"/>
      <c r="R90" s="206">
        <f>SUM(R91:R98)</f>
        <v>0</v>
      </c>
      <c r="S90" s="205"/>
      <c r="T90" s="207">
        <f>SUM(T91:T98)</f>
        <v>0</v>
      </c>
      <c r="U90" s="12"/>
      <c r="V90" s="12"/>
      <c r="W90" s="12"/>
      <c r="X90" s="12"/>
      <c r="Y90" s="12"/>
      <c r="Z90" s="12"/>
      <c r="AA90" s="12"/>
      <c r="AB90" s="12"/>
      <c r="AC90" s="12"/>
      <c r="AD90" s="12"/>
      <c r="AE90" s="12"/>
      <c r="AR90" s="208" t="s">
        <v>81</v>
      </c>
      <c r="AT90" s="209" t="s">
        <v>70</v>
      </c>
      <c r="AU90" s="209" t="s">
        <v>71</v>
      </c>
      <c r="AY90" s="208" t="s">
        <v>144</v>
      </c>
      <c r="BK90" s="210">
        <f>SUM(BK91:BK98)</f>
        <v>0</v>
      </c>
    </row>
    <row r="91" s="2" customFormat="1" ht="16.5" customHeight="1">
      <c r="A91" s="39"/>
      <c r="B91" s="40"/>
      <c r="C91" s="213" t="s">
        <v>79</v>
      </c>
      <c r="D91" s="213" t="s">
        <v>147</v>
      </c>
      <c r="E91" s="214" t="s">
        <v>1641</v>
      </c>
      <c r="F91" s="215" t="s">
        <v>1642</v>
      </c>
      <c r="G91" s="216" t="s">
        <v>1600</v>
      </c>
      <c r="H91" s="217">
        <v>1</v>
      </c>
      <c r="I91" s="218"/>
      <c r="J91" s="219">
        <f>ROUND(I91*H91,2)</f>
        <v>0</v>
      </c>
      <c r="K91" s="215" t="s">
        <v>19</v>
      </c>
      <c r="L91" s="45"/>
      <c r="M91" s="220" t="s">
        <v>19</v>
      </c>
      <c r="N91" s="221" t="s">
        <v>42</v>
      </c>
      <c r="O91" s="85"/>
      <c r="P91" s="222">
        <f>O91*H91</f>
        <v>0</v>
      </c>
      <c r="Q91" s="222">
        <v>0</v>
      </c>
      <c r="R91" s="222">
        <f>Q91*H91</f>
        <v>0</v>
      </c>
      <c r="S91" s="222">
        <v>0</v>
      </c>
      <c r="T91" s="223">
        <f>S91*H91</f>
        <v>0</v>
      </c>
      <c r="U91" s="39"/>
      <c r="V91" s="39"/>
      <c r="W91" s="39"/>
      <c r="X91" s="39"/>
      <c r="Y91" s="39"/>
      <c r="Z91" s="39"/>
      <c r="AA91" s="39"/>
      <c r="AB91" s="39"/>
      <c r="AC91" s="39"/>
      <c r="AD91" s="39"/>
      <c r="AE91" s="39"/>
      <c r="AR91" s="224" t="s">
        <v>256</v>
      </c>
      <c r="AT91" s="224" t="s">
        <v>147</v>
      </c>
      <c r="AU91" s="224" t="s">
        <v>79</v>
      </c>
      <c r="AY91" s="18" t="s">
        <v>144</v>
      </c>
      <c r="BE91" s="225">
        <f>IF(N91="základní",J91,0)</f>
        <v>0</v>
      </c>
      <c r="BF91" s="225">
        <f>IF(N91="snížená",J91,0)</f>
        <v>0</v>
      </c>
      <c r="BG91" s="225">
        <f>IF(N91="zákl. přenesená",J91,0)</f>
        <v>0</v>
      </c>
      <c r="BH91" s="225">
        <f>IF(N91="sníž. přenesená",J91,0)</f>
        <v>0</v>
      </c>
      <c r="BI91" s="225">
        <f>IF(N91="nulová",J91,0)</f>
        <v>0</v>
      </c>
      <c r="BJ91" s="18" t="s">
        <v>79</v>
      </c>
      <c r="BK91" s="225">
        <f>ROUND(I91*H91,2)</f>
        <v>0</v>
      </c>
      <c r="BL91" s="18" t="s">
        <v>256</v>
      </c>
      <c r="BM91" s="224" t="s">
        <v>1643</v>
      </c>
    </row>
    <row r="92" s="2" customFormat="1">
      <c r="A92" s="39"/>
      <c r="B92" s="40"/>
      <c r="C92" s="41"/>
      <c r="D92" s="226" t="s">
        <v>154</v>
      </c>
      <c r="E92" s="41"/>
      <c r="F92" s="227" t="s">
        <v>1642</v>
      </c>
      <c r="G92" s="41"/>
      <c r="H92" s="41"/>
      <c r="I92" s="228"/>
      <c r="J92" s="41"/>
      <c r="K92" s="41"/>
      <c r="L92" s="45"/>
      <c r="M92" s="229"/>
      <c r="N92" s="230"/>
      <c r="O92" s="85"/>
      <c r="P92" s="85"/>
      <c r="Q92" s="85"/>
      <c r="R92" s="85"/>
      <c r="S92" s="85"/>
      <c r="T92" s="86"/>
      <c r="U92" s="39"/>
      <c r="V92" s="39"/>
      <c r="W92" s="39"/>
      <c r="X92" s="39"/>
      <c r="Y92" s="39"/>
      <c r="Z92" s="39"/>
      <c r="AA92" s="39"/>
      <c r="AB92" s="39"/>
      <c r="AC92" s="39"/>
      <c r="AD92" s="39"/>
      <c r="AE92" s="39"/>
      <c r="AT92" s="18" t="s">
        <v>154</v>
      </c>
      <c r="AU92" s="18" t="s">
        <v>79</v>
      </c>
    </row>
    <row r="93" s="2" customFormat="1" ht="16.5" customHeight="1">
      <c r="A93" s="39"/>
      <c r="B93" s="40"/>
      <c r="C93" s="213" t="s">
        <v>81</v>
      </c>
      <c r="D93" s="213" t="s">
        <v>147</v>
      </c>
      <c r="E93" s="214" t="s">
        <v>1644</v>
      </c>
      <c r="F93" s="215" t="s">
        <v>1645</v>
      </c>
      <c r="G93" s="216" t="s">
        <v>1600</v>
      </c>
      <c r="H93" s="217">
        <v>2</v>
      </c>
      <c r="I93" s="218"/>
      <c r="J93" s="219">
        <f>ROUND(I93*H93,2)</f>
        <v>0</v>
      </c>
      <c r="K93" s="215" t="s">
        <v>19</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256</v>
      </c>
      <c r="AT93" s="224" t="s">
        <v>147</v>
      </c>
      <c r="AU93" s="224" t="s">
        <v>79</v>
      </c>
      <c r="AY93" s="18" t="s">
        <v>144</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256</v>
      </c>
      <c r="BM93" s="224" t="s">
        <v>1646</v>
      </c>
    </row>
    <row r="94" s="2" customFormat="1">
      <c r="A94" s="39"/>
      <c r="B94" s="40"/>
      <c r="C94" s="41"/>
      <c r="D94" s="226" t="s">
        <v>154</v>
      </c>
      <c r="E94" s="41"/>
      <c r="F94" s="227" t="s">
        <v>1645</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154</v>
      </c>
      <c r="AU94" s="18" t="s">
        <v>79</v>
      </c>
    </row>
    <row r="95" s="2" customFormat="1" ht="16.5" customHeight="1">
      <c r="A95" s="39"/>
      <c r="B95" s="40"/>
      <c r="C95" s="213" t="s">
        <v>145</v>
      </c>
      <c r="D95" s="213" t="s">
        <v>147</v>
      </c>
      <c r="E95" s="214" t="s">
        <v>1647</v>
      </c>
      <c r="F95" s="215" t="s">
        <v>1648</v>
      </c>
      <c r="G95" s="216" t="s">
        <v>1600</v>
      </c>
      <c r="H95" s="217">
        <v>1</v>
      </c>
      <c r="I95" s="218"/>
      <c r="J95" s="219">
        <f>ROUND(I95*H95,2)</f>
        <v>0</v>
      </c>
      <c r="K95" s="215" t="s">
        <v>19</v>
      </c>
      <c r="L95" s="45"/>
      <c r="M95" s="220" t="s">
        <v>19</v>
      </c>
      <c r="N95" s="221" t="s">
        <v>42</v>
      </c>
      <c r="O95" s="85"/>
      <c r="P95" s="222">
        <f>O95*H95</f>
        <v>0</v>
      </c>
      <c r="Q95" s="222">
        <v>0</v>
      </c>
      <c r="R95" s="222">
        <f>Q95*H95</f>
        <v>0</v>
      </c>
      <c r="S95" s="222">
        <v>0</v>
      </c>
      <c r="T95" s="223">
        <f>S95*H95</f>
        <v>0</v>
      </c>
      <c r="U95" s="39"/>
      <c r="V95" s="39"/>
      <c r="W95" s="39"/>
      <c r="X95" s="39"/>
      <c r="Y95" s="39"/>
      <c r="Z95" s="39"/>
      <c r="AA95" s="39"/>
      <c r="AB95" s="39"/>
      <c r="AC95" s="39"/>
      <c r="AD95" s="39"/>
      <c r="AE95" s="39"/>
      <c r="AR95" s="224" t="s">
        <v>256</v>
      </c>
      <c r="AT95" s="224" t="s">
        <v>147</v>
      </c>
      <c r="AU95" s="224" t="s">
        <v>79</v>
      </c>
      <c r="AY95" s="18" t="s">
        <v>144</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256</v>
      </c>
      <c r="BM95" s="224" t="s">
        <v>1649</v>
      </c>
    </row>
    <row r="96" s="2" customFormat="1">
      <c r="A96" s="39"/>
      <c r="B96" s="40"/>
      <c r="C96" s="41"/>
      <c r="D96" s="226" t="s">
        <v>154</v>
      </c>
      <c r="E96" s="41"/>
      <c r="F96" s="227" t="s">
        <v>1648</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154</v>
      </c>
      <c r="AU96" s="18" t="s">
        <v>79</v>
      </c>
    </row>
    <row r="97" s="2" customFormat="1" ht="21.75" customHeight="1">
      <c r="A97" s="39"/>
      <c r="B97" s="40"/>
      <c r="C97" s="213" t="s">
        <v>152</v>
      </c>
      <c r="D97" s="213" t="s">
        <v>147</v>
      </c>
      <c r="E97" s="214" t="s">
        <v>1650</v>
      </c>
      <c r="F97" s="215" t="s">
        <v>1651</v>
      </c>
      <c r="G97" s="216" t="s">
        <v>1600</v>
      </c>
      <c r="H97" s="217">
        <v>1</v>
      </c>
      <c r="I97" s="218"/>
      <c r="J97" s="219">
        <f>ROUND(I97*H97,2)</f>
        <v>0</v>
      </c>
      <c r="K97" s="215" t="s">
        <v>19</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256</v>
      </c>
      <c r="AT97" s="224" t="s">
        <v>147</v>
      </c>
      <c r="AU97" s="224" t="s">
        <v>79</v>
      </c>
      <c r="AY97" s="18" t="s">
        <v>144</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256</v>
      </c>
      <c r="BM97" s="224" t="s">
        <v>1652</v>
      </c>
    </row>
    <row r="98" s="2" customFormat="1">
      <c r="A98" s="39"/>
      <c r="B98" s="40"/>
      <c r="C98" s="41"/>
      <c r="D98" s="226" t="s">
        <v>154</v>
      </c>
      <c r="E98" s="41"/>
      <c r="F98" s="227" t="s">
        <v>1651</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154</v>
      </c>
      <c r="AU98" s="18" t="s">
        <v>79</v>
      </c>
    </row>
    <row r="99" s="12" customFormat="1" ht="25.92" customHeight="1">
      <c r="A99" s="12"/>
      <c r="B99" s="197"/>
      <c r="C99" s="198"/>
      <c r="D99" s="199" t="s">
        <v>70</v>
      </c>
      <c r="E99" s="200" t="s">
        <v>1611</v>
      </c>
      <c r="F99" s="200" t="s">
        <v>1653</v>
      </c>
      <c r="G99" s="198"/>
      <c r="H99" s="198"/>
      <c r="I99" s="201"/>
      <c r="J99" s="202">
        <f>BK99</f>
        <v>0</v>
      </c>
      <c r="K99" s="198"/>
      <c r="L99" s="203"/>
      <c r="M99" s="204"/>
      <c r="N99" s="205"/>
      <c r="O99" s="205"/>
      <c r="P99" s="206">
        <f>SUM(P100:P103)</f>
        <v>0</v>
      </c>
      <c r="Q99" s="205"/>
      <c r="R99" s="206">
        <f>SUM(R100:R103)</f>
        <v>0</v>
      </c>
      <c r="S99" s="205"/>
      <c r="T99" s="207">
        <f>SUM(T100:T103)</f>
        <v>0</v>
      </c>
      <c r="U99" s="12"/>
      <c r="V99" s="12"/>
      <c r="W99" s="12"/>
      <c r="X99" s="12"/>
      <c r="Y99" s="12"/>
      <c r="Z99" s="12"/>
      <c r="AA99" s="12"/>
      <c r="AB99" s="12"/>
      <c r="AC99" s="12"/>
      <c r="AD99" s="12"/>
      <c r="AE99" s="12"/>
      <c r="AR99" s="208" t="s">
        <v>81</v>
      </c>
      <c r="AT99" s="209" t="s">
        <v>70</v>
      </c>
      <c r="AU99" s="209" t="s">
        <v>71</v>
      </c>
      <c r="AY99" s="208" t="s">
        <v>144</v>
      </c>
      <c r="BK99" s="210">
        <f>SUM(BK100:BK103)</f>
        <v>0</v>
      </c>
    </row>
    <row r="100" s="2" customFormat="1" ht="16.5" customHeight="1">
      <c r="A100" s="39"/>
      <c r="B100" s="40"/>
      <c r="C100" s="213" t="s">
        <v>180</v>
      </c>
      <c r="D100" s="213" t="s">
        <v>147</v>
      </c>
      <c r="E100" s="214" t="s">
        <v>1654</v>
      </c>
      <c r="F100" s="215" t="s">
        <v>1655</v>
      </c>
      <c r="G100" s="216" t="s">
        <v>305</v>
      </c>
      <c r="H100" s="217">
        <v>40</v>
      </c>
      <c r="I100" s="218"/>
      <c r="J100" s="219">
        <f>ROUND(I100*H100,2)</f>
        <v>0</v>
      </c>
      <c r="K100" s="215" t="s">
        <v>19</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256</v>
      </c>
      <c r="AT100" s="224" t="s">
        <v>147</v>
      </c>
      <c r="AU100" s="224" t="s">
        <v>79</v>
      </c>
      <c r="AY100" s="18" t="s">
        <v>144</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256</v>
      </c>
      <c r="BM100" s="224" t="s">
        <v>1656</v>
      </c>
    </row>
    <row r="101" s="2" customFormat="1">
      <c r="A101" s="39"/>
      <c r="B101" s="40"/>
      <c r="C101" s="41"/>
      <c r="D101" s="226" t="s">
        <v>154</v>
      </c>
      <c r="E101" s="41"/>
      <c r="F101" s="227" t="s">
        <v>1657</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154</v>
      </c>
      <c r="AU101" s="18" t="s">
        <v>79</v>
      </c>
    </row>
    <row r="102" s="2" customFormat="1" ht="16.5" customHeight="1">
      <c r="A102" s="39"/>
      <c r="B102" s="40"/>
      <c r="C102" s="213" t="s">
        <v>189</v>
      </c>
      <c r="D102" s="213" t="s">
        <v>147</v>
      </c>
      <c r="E102" s="214" t="s">
        <v>1658</v>
      </c>
      <c r="F102" s="215" t="s">
        <v>1659</v>
      </c>
      <c r="G102" s="216" t="s">
        <v>305</v>
      </c>
      <c r="H102" s="217">
        <v>50</v>
      </c>
      <c r="I102" s="218"/>
      <c r="J102" s="219">
        <f>ROUND(I102*H102,2)</f>
        <v>0</v>
      </c>
      <c r="K102" s="215" t="s">
        <v>19</v>
      </c>
      <c r="L102" s="45"/>
      <c r="M102" s="220" t="s">
        <v>19</v>
      </c>
      <c r="N102" s="221" t="s">
        <v>42</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256</v>
      </c>
      <c r="AT102" s="224" t="s">
        <v>147</v>
      </c>
      <c r="AU102" s="224" t="s">
        <v>79</v>
      </c>
      <c r="AY102" s="18" t="s">
        <v>144</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256</v>
      </c>
      <c r="BM102" s="224" t="s">
        <v>1660</v>
      </c>
    </row>
    <row r="103" s="2" customFormat="1">
      <c r="A103" s="39"/>
      <c r="B103" s="40"/>
      <c r="C103" s="41"/>
      <c r="D103" s="226" t="s">
        <v>154</v>
      </c>
      <c r="E103" s="41"/>
      <c r="F103" s="227" t="s">
        <v>1661</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154</v>
      </c>
      <c r="AU103" s="18" t="s">
        <v>79</v>
      </c>
    </row>
    <row r="104" s="12" customFormat="1" ht="25.92" customHeight="1">
      <c r="A104" s="12"/>
      <c r="B104" s="197"/>
      <c r="C104" s="198"/>
      <c r="D104" s="199" t="s">
        <v>70</v>
      </c>
      <c r="E104" s="200" t="s">
        <v>1662</v>
      </c>
      <c r="F104" s="200" t="s">
        <v>1663</v>
      </c>
      <c r="G104" s="198"/>
      <c r="H104" s="198"/>
      <c r="I104" s="201"/>
      <c r="J104" s="202">
        <f>BK104</f>
        <v>0</v>
      </c>
      <c r="K104" s="198"/>
      <c r="L104" s="203"/>
      <c r="M104" s="204"/>
      <c r="N104" s="205"/>
      <c r="O104" s="205"/>
      <c r="P104" s="206">
        <f>SUM(P105:P106)</f>
        <v>0</v>
      </c>
      <c r="Q104" s="205"/>
      <c r="R104" s="206">
        <f>SUM(R105:R106)</f>
        <v>0</v>
      </c>
      <c r="S104" s="205"/>
      <c r="T104" s="207">
        <f>SUM(T105:T106)</f>
        <v>0</v>
      </c>
      <c r="U104" s="12"/>
      <c r="V104" s="12"/>
      <c r="W104" s="12"/>
      <c r="X104" s="12"/>
      <c r="Y104" s="12"/>
      <c r="Z104" s="12"/>
      <c r="AA104" s="12"/>
      <c r="AB104" s="12"/>
      <c r="AC104" s="12"/>
      <c r="AD104" s="12"/>
      <c r="AE104" s="12"/>
      <c r="AR104" s="208" t="s">
        <v>81</v>
      </c>
      <c r="AT104" s="209" t="s">
        <v>70</v>
      </c>
      <c r="AU104" s="209" t="s">
        <v>71</v>
      </c>
      <c r="AY104" s="208" t="s">
        <v>144</v>
      </c>
      <c r="BK104" s="210">
        <f>SUM(BK105:BK106)</f>
        <v>0</v>
      </c>
    </row>
    <row r="105" s="2" customFormat="1" ht="16.5" customHeight="1">
      <c r="A105" s="39"/>
      <c r="B105" s="40"/>
      <c r="C105" s="213" t="s">
        <v>199</v>
      </c>
      <c r="D105" s="213" t="s">
        <v>147</v>
      </c>
      <c r="E105" s="214" t="s">
        <v>1664</v>
      </c>
      <c r="F105" s="215" t="s">
        <v>1665</v>
      </c>
      <c r="G105" s="216" t="s">
        <v>305</v>
      </c>
      <c r="H105" s="217">
        <v>85</v>
      </c>
      <c r="I105" s="218"/>
      <c r="J105" s="219">
        <f>ROUND(I105*H105,2)</f>
        <v>0</v>
      </c>
      <c r="K105" s="215" t="s">
        <v>19</v>
      </c>
      <c r="L105" s="45"/>
      <c r="M105" s="220" t="s">
        <v>19</v>
      </c>
      <c r="N105" s="221" t="s">
        <v>42</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256</v>
      </c>
      <c r="AT105" s="224" t="s">
        <v>147</v>
      </c>
      <c r="AU105" s="224" t="s">
        <v>79</v>
      </c>
      <c r="AY105" s="18" t="s">
        <v>144</v>
      </c>
      <c r="BE105" s="225">
        <f>IF(N105="základní",J105,0)</f>
        <v>0</v>
      </c>
      <c r="BF105" s="225">
        <f>IF(N105="snížená",J105,0)</f>
        <v>0</v>
      </c>
      <c r="BG105" s="225">
        <f>IF(N105="zákl. přenesená",J105,0)</f>
        <v>0</v>
      </c>
      <c r="BH105" s="225">
        <f>IF(N105="sníž. přenesená",J105,0)</f>
        <v>0</v>
      </c>
      <c r="BI105" s="225">
        <f>IF(N105="nulová",J105,0)</f>
        <v>0</v>
      </c>
      <c r="BJ105" s="18" t="s">
        <v>79</v>
      </c>
      <c r="BK105" s="225">
        <f>ROUND(I105*H105,2)</f>
        <v>0</v>
      </c>
      <c r="BL105" s="18" t="s">
        <v>256</v>
      </c>
      <c r="BM105" s="224" t="s">
        <v>1666</v>
      </c>
    </row>
    <row r="106" s="2" customFormat="1">
      <c r="A106" s="39"/>
      <c r="B106" s="40"/>
      <c r="C106" s="41"/>
      <c r="D106" s="226" t="s">
        <v>154</v>
      </c>
      <c r="E106" s="41"/>
      <c r="F106" s="227" t="s">
        <v>1665</v>
      </c>
      <c r="G106" s="41"/>
      <c r="H106" s="41"/>
      <c r="I106" s="228"/>
      <c r="J106" s="41"/>
      <c r="K106" s="41"/>
      <c r="L106" s="45"/>
      <c r="M106" s="229"/>
      <c r="N106" s="230"/>
      <c r="O106" s="85"/>
      <c r="P106" s="85"/>
      <c r="Q106" s="85"/>
      <c r="R106" s="85"/>
      <c r="S106" s="85"/>
      <c r="T106" s="86"/>
      <c r="U106" s="39"/>
      <c r="V106" s="39"/>
      <c r="W106" s="39"/>
      <c r="X106" s="39"/>
      <c r="Y106" s="39"/>
      <c r="Z106" s="39"/>
      <c r="AA106" s="39"/>
      <c r="AB106" s="39"/>
      <c r="AC106" s="39"/>
      <c r="AD106" s="39"/>
      <c r="AE106" s="39"/>
      <c r="AT106" s="18" t="s">
        <v>154</v>
      </c>
      <c r="AU106" s="18" t="s">
        <v>79</v>
      </c>
    </row>
    <row r="107" s="12" customFormat="1" ht="25.92" customHeight="1">
      <c r="A107" s="12"/>
      <c r="B107" s="197"/>
      <c r="C107" s="198"/>
      <c r="D107" s="199" t="s">
        <v>70</v>
      </c>
      <c r="E107" s="200" t="s">
        <v>1667</v>
      </c>
      <c r="F107" s="200" t="s">
        <v>1668</v>
      </c>
      <c r="G107" s="198"/>
      <c r="H107" s="198"/>
      <c r="I107" s="201"/>
      <c r="J107" s="202">
        <f>BK107</f>
        <v>0</v>
      </c>
      <c r="K107" s="198"/>
      <c r="L107" s="203"/>
      <c r="M107" s="204"/>
      <c r="N107" s="205"/>
      <c r="O107" s="205"/>
      <c r="P107" s="206">
        <f>SUM(P108:P123)</f>
        <v>0</v>
      </c>
      <c r="Q107" s="205"/>
      <c r="R107" s="206">
        <f>SUM(R108:R123)</f>
        <v>0</v>
      </c>
      <c r="S107" s="205"/>
      <c r="T107" s="207">
        <f>SUM(T108:T123)</f>
        <v>0</v>
      </c>
      <c r="U107" s="12"/>
      <c r="V107" s="12"/>
      <c r="W107" s="12"/>
      <c r="X107" s="12"/>
      <c r="Y107" s="12"/>
      <c r="Z107" s="12"/>
      <c r="AA107" s="12"/>
      <c r="AB107" s="12"/>
      <c r="AC107" s="12"/>
      <c r="AD107" s="12"/>
      <c r="AE107" s="12"/>
      <c r="AR107" s="208" t="s">
        <v>81</v>
      </c>
      <c r="AT107" s="209" t="s">
        <v>70</v>
      </c>
      <c r="AU107" s="209" t="s">
        <v>71</v>
      </c>
      <c r="AY107" s="208" t="s">
        <v>144</v>
      </c>
      <c r="BK107" s="210">
        <f>SUM(BK108:BK123)</f>
        <v>0</v>
      </c>
    </row>
    <row r="108" s="2" customFormat="1" ht="16.5" customHeight="1">
      <c r="A108" s="39"/>
      <c r="B108" s="40"/>
      <c r="C108" s="213" t="s">
        <v>194</v>
      </c>
      <c r="D108" s="213" t="s">
        <v>147</v>
      </c>
      <c r="E108" s="214" t="s">
        <v>1669</v>
      </c>
      <c r="F108" s="215" t="s">
        <v>1670</v>
      </c>
      <c r="G108" s="216" t="s">
        <v>305</v>
      </c>
      <c r="H108" s="217">
        <v>40</v>
      </c>
      <c r="I108" s="218"/>
      <c r="J108" s="219">
        <f>ROUND(I108*H108,2)</f>
        <v>0</v>
      </c>
      <c r="K108" s="215" t="s">
        <v>19</v>
      </c>
      <c r="L108" s="45"/>
      <c r="M108" s="220" t="s">
        <v>19</v>
      </c>
      <c r="N108" s="221" t="s">
        <v>42</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256</v>
      </c>
      <c r="AT108" s="224" t="s">
        <v>147</v>
      </c>
      <c r="AU108" s="224" t="s">
        <v>79</v>
      </c>
      <c r="AY108" s="18" t="s">
        <v>144</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256</v>
      </c>
      <c r="BM108" s="224" t="s">
        <v>1671</v>
      </c>
    </row>
    <row r="109" s="2" customFormat="1">
      <c r="A109" s="39"/>
      <c r="B109" s="40"/>
      <c r="C109" s="41"/>
      <c r="D109" s="226" t="s">
        <v>154</v>
      </c>
      <c r="E109" s="41"/>
      <c r="F109" s="227" t="s">
        <v>1670</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154</v>
      </c>
      <c r="AU109" s="18" t="s">
        <v>79</v>
      </c>
    </row>
    <row r="110" s="2" customFormat="1" ht="16.5" customHeight="1">
      <c r="A110" s="39"/>
      <c r="B110" s="40"/>
      <c r="C110" s="213" t="s">
        <v>209</v>
      </c>
      <c r="D110" s="213" t="s">
        <v>147</v>
      </c>
      <c r="E110" s="214" t="s">
        <v>1672</v>
      </c>
      <c r="F110" s="215" t="s">
        <v>1673</v>
      </c>
      <c r="G110" s="216" t="s">
        <v>305</v>
      </c>
      <c r="H110" s="217">
        <v>25</v>
      </c>
      <c r="I110" s="218"/>
      <c r="J110" s="219">
        <f>ROUND(I110*H110,2)</f>
        <v>0</v>
      </c>
      <c r="K110" s="215" t="s">
        <v>19</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256</v>
      </c>
      <c r="AT110" s="224" t="s">
        <v>147</v>
      </c>
      <c r="AU110" s="224" t="s">
        <v>79</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256</v>
      </c>
      <c r="BM110" s="224" t="s">
        <v>1674</v>
      </c>
    </row>
    <row r="111" s="2" customFormat="1">
      <c r="A111" s="39"/>
      <c r="B111" s="40"/>
      <c r="C111" s="41"/>
      <c r="D111" s="226" t="s">
        <v>154</v>
      </c>
      <c r="E111" s="41"/>
      <c r="F111" s="227" t="s">
        <v>1673</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154</v>
      </c>
      <c r="AU111" s="18" t="s">
        <v>79</v>
      </c>
    </row>
    <row r="112" s="2" customFormat="1">
      <c r="A112" s="39"/>
      <c r="B112" s="40"/>
      <c r="C112" s="213" t="s">
        <v>215</v>
      </c>
      <c r="D112" s="213" t="s">
        <v>147</v>
      </c>
      <c r="E112" s="214" t="s">
        <v>1675</v>
      </c>
      <c r="F112" s="215" t="s">
        <v>1676</v>
      </c>
      <c r="G112" s="216" t="s">
        <v>1600</v>
      </c>
      <c r="H112" s="217">
        <v>10</v>
      </c>
      <c r="I112" s="218"/>
      <c r="J112" s="219">
        <f>ROUND(I112*H112,2)</f>
        <v>0</v>
      </c>
      <c r="K112" s="215" t="s">
        <v>19</v>
      </c>
      <c r="L112" s="45"/>
      <c r="M112" s="220" t="s">
        <v>19</v>
      </c>
      <c r="N112" s="221" t="s">
        <v>42</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256</v>
      </c>
      <c r="AT112" s="224" t="s">
        <v>147</v>
      </c>
      <c r="AU112" s="224" t="s">
        <v>79</v>
      </c>
      <c r="AY112" s="18" t="s">
        <v>144</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256</v>
      </c>
      <c r="BM112" s="224" t="s">
        <v>1677</v>
      </c>
    </row>
    <row r="113" s="2" customFormat="1">
      <c r="A113" s="39"/>
      <c r="B113" s="40"/>
      <c r="C113" s="41"/>
      <c r="D113" s="226" t="s">
        <v>154</v>
      </c>
      <c r="E113" s="41"/>
      <c r="F113" s="227" t="s">
        <v>1676</v>
      </c>
      <c r="G113" s="41"/>
      <c r="H113" s="41"/>
      <c r="I113" s="228"/>
      <c r="J113" s="41"/>
      <c r="K113" s="41"/>
      <c r="L113" s="45"/>
      <c r="M113" s="229"/>
      <c r="N113" s="230"/>
      <c r="O113" s="85"/>
      <c r="P113" s="85"/>
      <c r="Q113" s="85"/>
      <c r="R113" s="85"/>
      <c r="S113" s="85"/>
      <c r="T113" s="86"/>
      <c r="U113" s="39"/>
      <c r="V113" s="39"/>
      <c r="W113" s="39"/>
      <c r="X113" s="39"/>
      <c r="Y113" s="39"/>
      <c r="Z113" s="39"/>
      <c r="AA113" s="39"/>
      <c r="AB113" s="39"/>
      <c r="AC113" s="39"/>
      <c r="AD113" s="39"/>
      <c r="AE113" s="39"/>
      <c r="AT113" s="18" t="s">
        <v>154</v>
      </c>
      <c r="AU113" s="18" t="s">
        <v>79</v>
      </c>
    </row>
    <row r="114" s="2" customFormat="1" ht="16.5" customHeight="1">
      <c r="A114" s="39"/>
      <c r="B114" s="40"/>
      <c r="C114" s="213" t="s">
        <v>102</v>
      </c>
      <c r="D114" s="213" t="s">
        <v>147</v>
      </c>
      <c r="E114" s="214" t="s">
        <v>1678</v>
      </c>
      <c r="F114" s="215" t="s">
        <v>1679</v>
      </c>
      <c r="G114" s="216" t="s">
        <v>1600</v>
      </c>
      <c r="H114" s="217">
        <v>1</v>
      </c>
      <c r="I114" s="218"/>
      <c r="J114" s="219">
        <f>ROUND(I114*H114,2)</f>
        <v>0</v>
      </c>
      <c r="K114" s="215" t="s">
        <v>19</v>
      </c>
      <c r="L114" s="45"/>
      <c r="M114" s="220" t="s">
        <v>19</v>
      </c>
      <c r="N114" s="221" t="s">
        <v>42</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256</v>
      </c>
      <c r="AT114" s="224" t="s">
        <v>147</v>
      </c>
      <c r="AU114" s="224" t="s">
        <v>79</v>
      </c>
      <c r="AY114" s="18" t="s">
        <v>144</v>
      </c>
      <c r="BE114" s="225">
        <f>IF(N114="základní",J114,0)</f>
        <v>0</v>
      </c>
      <c r="BF114" s="225">
        <f>IF(N114="snížená",J114,0)</f>
        <v>0</v>
      </c>
      <c r="BG114" s="225">
        <f>IF(N114="zákl. přenesená",J114,0)</f>
        <v>0</v>
      </c>
      <c r="BH114" s="225">
        <f>IF(N114="sníž. přenesená",J114,0)</f>
        <v>0</v>
      </c>
      <c r="BI114" s="225">
        <f>IF(N114="nulová",J114,0)</f>
        <v>0</v>
      </c>
      <c r="BJ114" s="18" t="s">
        <v>79</v>
      </c>
      <c r="BK114" s="225">
        <f>ROUND(I114*H114,2)</f>
        <v>0</v>
      </c>
      <c r="BL114" s="18" t="s">
        <v>256</v>
      </c>
      <c r="BM114" s="224" t="s">
        <v>1680</v>
      </c>
    </row>
    <row r="115" s="2" customFormat="1">
      <c r="A115" s="39"/>
      <c r="B115" s="40"/>
      <c r="C115" s="41"/>
      <c r="D115" s="226" t="s">
        <v>154</v>
      </c>
      <c r="E115" s="41"/>
      <c r="F115" s="227" t="s">
        <v>1681</v>
      </c>
      <c r="G115" s="41"/>
      <c r="H115" s="41"/>
      <c r="I115" s="228"/>
      <c r="J115" s="41"/>
      <c r="K115" s="41"/>
      <c r="L115" s="45"/>
      <c r="M115" s="229"/>
      <c r="N115" s="230"/>
      <c r="O115" s="85"/>
      <c r="P115" s="85"/>
      <c r="Q115" s="85"/>
      <c r="R115" s="85"/>
      <c r="S115" s="85"/>
      <c r="T115" s="86"/>
      <c r="U115" s="39"/>
      <c r="V115" s="39"/>
      <c r="W115" s="39"/>
      <c r="X115" s="39"/>
      <c r="Y115" s="39"/>
      <c r="Z115" s="39"/>
      <c r="AA115" s="39"/>
      <c r="AB115" s="39"/>
      <c r="AC115" s="39"/>
      <c r="AD115" s="39"/>
      <c r="AE115" s="39"/>
      <c r="AT115" s="18" t="s">
        <v>154</v>
      </c>
      <c r="AU115" s="18" t="s">
        <v>79</v>
      </c>
    </row>
    <row r="116" s="2" customFormat="1" ht="16.5" customHeight="1">
      <c r="A116" s="39"/>
      <c r="B116" s="40"/>
      <c r="C116" s="213" t="s">
        <v>228</v>
      </c>
      <c r="D116" s="213" t="s">
        <v>147</v>
      </c>
      <c r="E116" s="214" t="s">
        <v>1625</v>
      </c>
      <c r="F116" s="215" t="s">
        <v>1626</v>
      </c>
      <c r="G116" s="216" t="s">
        <v>1600</v>
      </c>
      <c r="H116" s="217">
        <v>1</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256</v>
      </c>
      <c r="AT116" s="224" t="s">
        <v>147</v>
      </c>
      <c r="AU116" s="224" t="s">
        <v>79</v>
      </c>
      <c r="AY116" s="18" t="s">
        <v>144</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256</v>
      </c>
      <c r="BM116" s="224" t="s">
        <v>1682</v>
      </c>
    </row>
    <row r="117" s="2" customFormat="1">
      <c r="A117" s="39"/>
      <c r="B117" s="40"/>
      <c r="C117" s="41"/>
      <c r="D117" s="226" t="s">
        <v>154</v>
      </c>
      <c r="E117" s="41"/>
      <c r="F117" s="227" t="s">
        <v>1626</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154</v>
      </c>
      <c r="AU117" s="18" t="s">
        <v>79</v>
      </c>
    </row>
    <row r="118" s="2" customFormat="1" ht="16.5" customHeight="1">
      <c r="A118" s="39"/>
      <c r="B118" s="40"/>
      <c r="C118" s="213" t="s">
        <v>237</v>
      </c>
      <c r="D118" s="213" t="s">
        <v>147</v>
      </c>
      <c r="E118" s="214" t="s">
        <v>1683</v>
      </c>
      <c r="F118" s="215" t="s">
        <v>1684</v>
      </c>
      <c r="G118" s="216" t="s">
        <v>1630</v>
      </c>
      <c r="H118" s="217">
        <v>3</v>
      </c>
      <c r="I118" s="218"/>
      <c r="J118" s="219">
        <f>ROUND(I118*H118,2)</f>
        <v>0</v>
      </c>
      <c r="K118" s="215" t="s">
        <v>19</v>
      </c>
      <c r="L118" s="45"/>
      <c r="M118" s="220" t="s">
        <v>19</v>
      </c>
      <c r="N118" s="221" t="s">
        <v>42</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256</v>
      </c>
      <c r="AT118" s="224" t="s">
        <v>147</v>
      </c>
      <c r="AU118" s="224" t="s">
        <v>79</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256</v>
      </c>
      <c r="BM118" s="224" t="s">
        <v>1685</v>
      </c>
    </row>
    <row r="119" s="2" customFormat="1">
      <c r="A119" s="39"/>
      <c r="B119" s="40"/>
      <c r="C119" s="41"/>
      <c r="D119" s="226" t="s">
        <v>154</v>
      </c>
      <c r="E119" s="41"/>
      <c r="F119" s="227" t="s">
        <v>1684</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154</v>
      </c>
      <c r="AU119" s="18" t="s">
        <v>79</v>
      </c>
    </row>
    <row r="120" s="2" customFormat="1" ht="16.5" customHeight="1">
      <c r="A120" s="39"/>
      <c r="B120" s="40"/>
      <c r="C120" s="213" t="s">
        <v>245</v>
      </c>
      <c r="D120" s="213" t="s">
        <v>147</v>
      </c>
      <c r="E120" s="214" t="s">
        <v>1686</v>
      </c>
      <c r="F120" s="215" t="s">
        <v>1629</v>
      </c>
      <c r="G120" s="216" t="s">
        <v>1630</v>
      </c>
      <c r="H120" s="217">
        <v>5</v>
      </c>
      <c r="I120" s="218"/>
      <c r="J120" s="219">
        <f>ROUND(I120*H120,2)</f>
        <v>0</v>
      </c>
      <c r="K120" s="215" t="s">
        <v>19</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256</v>
      </c>
      <c r="AT120" s="224" t="s">
        <v>147</v>
      </c>
      <c r="AU120" s="224" t="s">
        <v>79</v>
      </c>
      <c r="AY120" s="18" t="s">
        <v>144</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256</v>
      </c>
      <c r="BM120" s="224" t="s">
        <v>1687</v>
      </c>
    </row>
    <row r="121" s="2" customFormat="1">
      <c r="A121" s="39"/>
      <c r="B121" s="40"/>
      <c r="C121" s="41"/>
      <c r="D121" s="226" t="s">
        <v>154</v>
      </c>
      <c r="E121" s="41"/>
      <c r="F121" s="227" t="s">
        <v>1629</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154</v>
      </c>
      <c r="AU121" s="18" t="s">
        <v>79</v>
      </c>
    </row>
    <row r="122" s="2" customFormat="1" ht="21.75" customHeight="1">
      <c r="A122" s="39"/>
      <c r="B122" s="40"/>
      <c r="C122" s="213" t="s">
        <v>8</v>
      </c>
      <c r="D122" s="213" t="s">
        <v>147</v>
      </c>
      <c r="E122" s="214" t="s">
        <v>1688</v>
      </c>
      <c r="F122" s="215" t="s">
        <v>1689</v>
      </c>
      <c r="G122" s="216" t="s">
        <v>248</v>
      </c>
      <c r="H122" s="217">
        <v>1</v>
      </c>
      <c r="I122" s="218"/>
      <c r="J122" s="219">
        <f>ROUND(I122*H122,2)</f>
        <v>0</v>
      </c>
      <c r="K122" s="215" t="s">
        <v>19</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256</v>
      </c>
      <c r="AT122" s="224" t="s">
        <v>147</v>
      </c>
      <c r="AU122" s="224" t="s">
        <v>79</v>
      </c>
      <c r="AY122" s="18" t="s">
        <v>144</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256</v>
      </c>
      <c r="BM122" s="224" t="s">
        <v>1690</v>
      </c>
    </row>
    <row r="123" s="2" customFormat="1">
      <c r="A123" s="39"/>
      <c r="B123" s="40"/>
      <c r="C123" s="41"/>
      <c r="D123" s="226" t="s">
        <v>154</v>
      </c>
      <c r="E123" s="41"/>
      <c r="F123" s="227" t="s">
        <v>1689</v>
      </c>
      <c r="G123" s="41"/>
      <c r="H123" s="41"/>
      <c r="I123" s="228"/>
      <c r="J123" s="41"/>
      <c r="K123" s="41"/>
      <c r="L123" s="45"/>
      <c r="M123" s="280"/>
      <c r="N123" s="281"/>
      <c r="O123" s="282"/>
      <c r="P123" s="282"/>
      <c r="Q123" s="282"/>
      <c r="R123" s="282"/>
      <c r="S123" s="282"/>
      <c r="T123" s="283"/>
      <c r="U123" s="39"/>
      <c r="V123" s="39"/>
      <c r="W123" s="39"/>
      <c r="X123" s="39"/>
      <c r="Y123" s="39"/>
      <c r="Z123" s="39"/>
      <c r="AA123" s="39"/>
      <c r="AB123" s="39"/>
      <c r="AC123" s="39"/>
      <c r="AD123" s="39"/>
      <c r="AE123" s="39"/>
      <c r="AT123" s="18" t="s">
        <v>154</v>
      </c>
      <c r="AU123" s="18" t="s">
        <v>79</v>
      </c>
    </row>
    <row r="124" s="2" customFormat="1" ht="6.96" customHeight="1">
      <c r="A124" s="39"/>
      <c r="B124" s="60"/>
      <c r="C124" s="61"/>
      <c r="D124" s="61"/>
      <c r="E124" s="61"/>
      <c r="F124" s="61"/>
      <c r="G124" s="61"/>
      <c r="H124" s="61"/>
      <c r="I124" s="61"/>
      <c r="J124" s="61"/>
      <c r="K124" s="61"/>
      <c r="L124" s="45"/>
      <c r="M124" s="39"/>
      <c r="O124" s="39"/>
      <c r="P124" s="39"/>
      <c r="Q124" s="39"/>
      <c r="R124" s="39"/>
      <c r="S124" s="39"/>
      <c r="T124" s="39"/>
      <c r="U124" s="39"/>
      <c r="V124" s="39"/>
      <c r="W124" s="39"/>
      <c r="X124" s="39"/>
      <c r="Y124" s="39"/>
      <c r="Z124" s="39"/>
      <c r="AA124" s="39"/>
      <c r="AB124" s="39"/>
      <c r="AC124" s="39"/>
      <c r="AD124" s="39"/>
      <c r="AE124" s="39"/>
    </row>
  </sheetData>
  <sheetProtection sheet="1" autoFilter="0" formatColumns="0" formatRows="0" objects="1" scenarios="1" spinCount="100000" saltValue="SpH4VBBwymK+8pIh1vpEMa5lV6jd+xhmk8Z9SsmW1VUHzvLP2S3oQEglx2Q6puMCEdBP9075ZoF2m/w/eVG0xQ==" hashValue="zKfUvCNDqSIXHUn3+Glw0r4QFRYTsWz16/Wpn9MRhXOkwcXcOuAYEwvuzXMDeU1YFGuJZMYabu1J/0LUU6CCxg==" algorithmName="SHA-512" password="CC35"/>
  <autoFilter ref="C88:K123"/>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104</v>
      </c>
    </row>
    <row r="3" s="1" customFormat="1" ht="6.96" customHeight="1">
      <c r="B3" s="139"/>
      <c r="C3" s="140"/>
      <c r="D3" s="140"/>
      <c r="E3" s="140"/>
      <c r="F3" s="140"/>
      <c r="G3" s="140"/>
      <c r="H3" s="140"/>
      <c r="I3" s="140"/>
      <c r="J3" s="140"/>
      <c r="K3" s="140"/>
      <c r="L3" s="21"/>
      <c r="AT3" s="18" t="s">
        <v>81</v>
      </c>
    </row>
    <row r="4" s="1" customFormat="1" ht="24.96" customHeight="1">
      <c r="B4" s="21"/>
      <c r="D4" s="141" t="s">
        <v>105</v>
      </c>
      <c r="L4" s="21"/>
      <c r="M4" s="142" t="s">
        <v>10</v>
      </c>
      <c r="AT4" s="18" t="s">
        <v>4</v>
      </c>
    </row>
    <row r="5" s="1" customFormat="1" ht="6.96" customHeight="1">
      <c r="B5" s="21"/>
      <c r="L5" s="21"/>
    </row>
    <row r="6" s="1" customFormat="1" ht="12" customHeight="1">
      <c r="B6" s="21"/>
      <c r="D6" s="143" t="s">
        <v>16</v>
      </c>
      <c r="L6" s="21"/>
    </row>
    <row r="7" s="1" customFormat="1" ht="16.5" customHeight="1">
      <c r="B7" s="21"/>
      <c r="E7" s="144" t="str">
        <f>'Rekapitulace stavby'!K6</f>
        <v>Chebský hrad obnova - 3. etapa</v>
      </c>
      <c r="F7" s="143"/>
      <c r="G7" s="143"/>
      <c r="H7" s="143"/>
      <c r="L7" s="21"/>
    </row>
    <row r="8" s="2" customFormat="1" ht="12" customHeight="1">
      <c r="A8" s="39"/>
      <c r="B8" s="45"/>
      <c r="C8" s="39"/>
      <c r="D8" s="143" t="s">
        <v>106</v>
      </c>
      <c r="E8" s="39"/>
      <c r="F8" s="39"/>
      <c r="G8" s="39"/>
      <c r="H8" s="39"/>
      <c r="I8" s="39"/>
      <c r="J8" s="39"/>
      <c r="K8" s="39"/>
      <c r="L8" s="145"/>
      <c r="S8" s="39"/>
      <c r="T8" s="39"/>
      <c r="U8" s="39"/>
      <c r="V8" s="39"/>
      <c r="W8" s="39"/>
      <c r="X8" s="39"/>
      <c r="Y8" s="39"/>
      <c r="Z8" s="39"/>
      <c r="AA8" s="39"/>
      <c r="AB8" s="39"/>
      <c r="AC8" s="39"/>
      <c r="AD8" s="39"/>
      <c r="AE8" s="39"/>
    </row>
    <row r="9" s="2" customFormat="1" ht="16.5" customHeight="1">
      <c r="A9" s="39"/>
      <c r="B9" s="45"/>
      <c r="C9" s="39"/>
      <c r="D9" s="39"/>
      <c r="E9" s="146" t="s">
        <v>1691</v>
      </c>
      <c r="F9" s="39"/>
      <c r="G9" s="39"/>
      <c r="H9" s="39"/>
      <c r="I9" s="39"/>
      <c r="J9" s="39"/>
      <c r="K9" s="39"/>
      <c r="L9" s="14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2" customFormat="1" ht="12" customHeight="1">
      <c r="A12" s="39"/>
      <c r="B12" s="45"/>
      <c r="C12" s="39"/>
      <c r="D12" s="143" t="s">
        <v>21</v>
      </c>
      <c r="E12" s="39"/>
      <c r="F12" s="134" t="s">
        <v>22</v>
      </c>
      <c r="G12" s="39"/>
      <c r="H12" s="39"/>
      <c r="I12" s="143" t="s">
        <v>23</v>
      </c>
      <c r="J12" s="147" t="str">
        <f>'Rekapitulace stavby'!AN8</f>
        <v>7. 1. 2021</v>
      </c>
      <c r="K12" s="39"/>
      <c r="L12" s="14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2" customFormat="1" ht="18" customHeight="1">
      <c r="A21" s="39"/>
      <c r="B21" s="45"/>
      <c r="C21" s="39"/>
      <c r="D21" s="39"/>
      <c r="E21" s="134" t="str">
        <f>IF('Rekapitulace stavby'!E17="","",'Rekapitulace stavby'!E17)</f>
        <v xml:space="preserve"> </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2" customFormat="1" ht="12" customHeight="1">
      <c r="A23" s="39"/>
      <c r="B23" s="45"/>
      <c r="C23" s="39"/>
      <c r="D23" s="143" t="s">
        <v>33</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2" customFormat="1" ht="6.96"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2" customFormat="1" ht="6.96"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2" customFormat="1" ht="25.44" customHeight="1">
      <c r="A30" s="39"/>
      <c r="B30" s="45"/>
      <c r="C30" s="39"/>
      <c r="D30" s="153" t="s">
        <v>37</v>
      </c>
      <c r="E30" s="39"/>
      <c r="F30" s="39"/>
      <c r="G30" s="39"/>
      <c r="H30" s="39"/>
      <c r="I30" s="39"/>
      <c r="J30" s="154">
        <f>ROUND(J84, 2)</f>
        <v>0</v>
      </c>
      <c r="K30" s="39"/>
      <c r="L30" s="145"/>
      <c r="S30" s="39"/>
      <c r="T30" s="39"/>
      <c r="U30" s="39"/>
      <c r="V30" s="39"/>
      <c r="W30" s="39"/>
      <c r="X30" s="39"/>
      <c r="Y30" s="39"/>
      <c r="Z30" s="39"/>
      <c r="AA30" s="39"/>
      <c r="AB30" s="39"/>
      <c r="AC30" s="39"/>
      <c r="AD30" s="39"/>
      <c r="AE30" s="39"/>
    </row>
    <row r="31" s="2" customFormat="1" ht="6.96"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2" customFormat="1" ht="14.4" customHeight="1">
      <c r="A33" s="39"/>
      <c r="B33" s="45"/>
      <c r="C33" s="39"/>
      <c r="D33" s="156" t="s">
        <v>41</v>
      </c>
      <c r="E33" s="143" t="s">
        <v>42</v>
      </c>
      <c r="F33" s="157">
        <f>ROUND((SUM(BE84:BE108)),  2)</f>
        <v>0</v>
      </c>
      <c r="G33" s="39"/>
      <c r="H33" s="39"/>
      <c r="I33" s="158">
        <v>0.20999999999999999</v>
      </c>
      <c r="J33" s="157">
        <f>ROUND(((SUM(BE84:BE108))*I33),  2)</f>
        <v>0</v>
      </c>
      <c r="K33" s="39"/>
      <c r="L33" s="145"/>
      <c r="S33" s="39"/>
      <c r="T33" s="39"/>
      <c r="U33" s="39"/>
      <c r="V33" s="39"/>
      <c r="W33" s="39"/>
      <c r="X33" s="39"/>
      <c r="Y33" s="39"/>
      <c r="Z33" s="39"/>
      <c r="AA33" s="39"/>
      <c r="AB33" s="39"/>
      <c r="AC33" s="39"/>
      <c r="AD33" s="39"/>
      <c r="AE33" s="39"/>
    </row>
    <row r="34" s="2" customFormat="1" ht="14.4" customHeight="1">
      <c r="A34" s="39"/>
      <c r="B34" s="45"/>
      <c r="C34" s="39"/>
      <c r="D34" s="39"/>
      <c r="E34" s="143" t="s">
        <v>43</v>
      </c>
      <c r="F34" s="157">
        <f>ROUND((SUM(BF84:BF108)),  2)</f>
        <v>0</v>
      </c>
      <c r="G34" s="39"/>
      <c r="H34" s="39"/>
      <c r="I34" s="158">
        <v>0.14999999999999999</v>
      </c>
      <c r="J34" s="157">
        <f>ROUND(((SUM(BF84:BF108))*I34),  2)</f>
        <v>0</v>
      </c>
      <c r="K34" s="39"/>
      <c r="L34" s="145"/>
      <c r="S34" s="39"/>
      <c r="T34" s="39"/>
      <c r="U34" s="39"/>
      <c r="V34" s="39"/>
      <c r="W34" s="39"/>
      <c r="X34" s="39"/>
      <c r="Y34" s="39"/>
      <c r="Z34" s="39"/>
      <c r="AA34" s="39"/>
      <c r="AB34" s="39"/>
      <c r="AC34" s="39"/>
      <c r="AD34" s="39"/>
      <c r="AE34" s="39"/>
    </row>
    <row r="35" hidden="1" s="2" customFormat="1" ht="14.4" customHeight="1">
      <c r="A35" s="39"/>
      <c r="B35" s="45"/>
      <c r="C35" s="39"/>
      <c r="D35" s="39"/>
      <c r="E35" s="143" t="s">
        <v>44</v>
      </c>
      <c r="F35" s="157">
        <f>ROUND((SUM(BG84:BG108)),  2)</f>
        <v>0</v>
      </c>
      <c r="G35" s="39"/>
      <c r="H35" s="39"/>
      <c r="I35" s="158">
        <v>0.20999999999999999</v>
      </c>
      <c r="J35" s="157">
        <f>0</f>
        <v>0</v>
      </c>
      <c r="K35" s="39"/>
      <c r="L35" s="145"/>
      <c r="S35" s="39"/>
      <c r="T35" s="39"/>
      <c r="U35" s="39"/>
      <c r="V35" s="39"/>
      <c r="W35" s="39"/>
      <c r="X35" s="39"/>
      <c r="Y35" s="39"/>
      <c r="Z35" s="39"/>
      <c r="AA35" s="39"/>
      <c r="AB35" s="39"/>
      <c r="AC35" s="39"/>
      <c r="AD35" s="39"/>
      <c r="AE35" s="39"/>
    </row>
    <row r="36" hidden="1" s="2" customFormat="1" ht="14.4" customHeight="1">
      <c r="A36" s="39"/>
      <c r="B36" s="45"/>
      <c r="C36" s="39"/>
      <c r="D36" s="39"/>
      <c r="E36" s="143" t="s">
        <v>45</v>
      </c>
      <c r="F36" s="157">
        <f>ROUND((SUM(BH84:BH108)),  2)</f>
        <v>0</v>
      </c>
      <c r="G36" s="39"/>
      <c r="H36" s="39"/>
      <c r="I36" s="158">
        <v>0.14999999999999999</v>
      </c>
      <c r="J36" s="157">
        <f>0</f>
        <v>0</v>
      </c>
      <c r="K36" s="39"/>
      <c r="L36" s="145"/>
      <c r="S36" s="39"/>
      <c r="T36" s="39"/>
      <c r="U36" s="39"/>
      <c r="V36" s="39"/>
      <c r="W36" s="39"/>
      <c r="X36" s="39"/>
      <c r="Y36" s="39"/>
      <c r="Z36" s="39"/>
      <c r="AA36" s="39"/>
      <c r="AB36" s="39"/>
      <c r="AC36" s="39"/>
      <c r="AD36" s="39"/>
      <c r="AE36" s="39"/>
    </row>
    <row r="37" hidden="1" s="2" customFormat="1" ht="14.4" customHeight="1">
      <c r="A37" s="39"/>
      <c r="B37" s="45"/>
      <c r="C37" s="39"/>
      <c r="D37" s="39"/>
      <c r="E37" s="143" t="s">
        <v>46</v>
      </c>
      <c r="F37" s="157">
        <f>ROUND((SUM(BI84:BI108)),  2)</f>
        <v>0</v>
      </c>
      <c r="G37" s="39"/>
      <c r="H37" s="39"/>
      <c r="I37" s="158">
        <v>0</v>
      </c>
      <c r="J37" s="157">
        <f>0</f>
        <v>0</v>
      </c>
      <c r="K37" s="39"/>
      <c r="L37" s="14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2" customFormat="1" ht="25.4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2" customFormat="1" ht="6.96"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41"/>
      <c r="J45" s="41"/>
      <c r="K45" s="41"/>
      <c r="L45" s="14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2" customFormat="1" ht="16.5" customHeight="1">
      <c r="A48" s="39"/>
      <c r="B48" s="40"/>
      <c r="C48" s="41"/>
      <c r="D48" s="41"/>
      <c r="E48" s="170" t="str">
        <f>E7</f>
        <v>Chebský hrad obnova - 3. etapa</v>
      </c>
      <c r="F48" s="33"/>
      <c r="G48" s="33"/>
      <c r="H48" s="33"/>
      <c r="I48" s="41"/>
      <c r="J48" s="41"/>
      <c r="K48" s="41"/>
      <c r="L48" s="145"/>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41"/>
      <c r="J49" s="41"/>
      <c r="K49" s="41"/>
      <c r="L49" s="145"/>
      <c r="S49" s="39"/>
      <c r="T49" s="39"/>
      <c r="U49" s="39"/>
      <c r="V49" s="39"/>
      <c r="W49" s="39"/>
      <c r="X49" s="39"/>
      <c r="Y49" s="39"/>
      <c r="Z49" s="39"/>
      <c r="AA49" s="39"/>
      <c r="AB49" s="39"/>
      <c r="AC49" s="39"/>
      <c r="AD49" s="39"/>
      <c r="AE49" s="39"/>
    </row>
    <row r="50" s="2" customFormat="1" ht="16.5" customHeight="1">
      <c r="A50" s="39"/>
      <c r="B50" s="40"/>
      <c r="C50" s="41"/>
      <c r="D50" s="41"/>
      <c r="E50" s="70" t="str">
        <f>E9</f>
        <v>11 - VRN - vedlejší rozpočtové náklady</v>
      </c>
      <c r="F50" s="41"/>
      <c r="G50" s="41"/>
      <c r="H50" s="41"/>
      <c r="I50" s="41"/>
      <c r="J50" s="41"/>
      <c r="K50" s="41"/>
      <c r="L50" s="14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Cheb</v>
      </c>
      <c r="G52" s="41"/>
      <c r="H52" s="41"/>
      <c r="I52" s="33" t="s">
        <v>23</v>
      </c>
      <c r="J52" s="73" t="str">
        <f>IF(J12="","",J12)</f>
        <v>7. 1. 2021</v>
      </c>
      <c r="K52" s="41"/>
      <c r="L52" s="14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Cheb</v>
      </c>
      <c r="G54" s="41"/>
      <c r="H54" s="41"/>
      <c r="I54" s="33" t="s">
        <v>31</v>
      </c>
      <c r="J54" s="37" t="str">
        <f>E21</f>
        <v xml:space="preserve"> </v>
      </c>
      <c r="K54" s="41"/>
      <c r="L54" s="145"/>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33" t="s">
        <v>33</v>
      </c>
      <c r="J55" s="37" t="str">
        <f>E24</f>
        <v xml:space="preserve"> </v>
      </c>
      <c r="K55" s="41"/>
      <c r="L55" s="14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2" customFormat="1" ht="29.28" customHeight="1">
      <c r="A57" s="39"/>
      <c r="B57" s="40"/>
      <c r="C57" s="171" t="s">
        <v>109</v>
      </c>
      <c r="D57" s="172"/>
      <c r="E57" s="172"/>
      <c r="F57" s="172"/>
      <c r="G57" s="172"/>
      <c r="H57" s="172"/>
      <c r="I57" s="172"/>
      <c r="J57" s="173" t="s">
        <v>110</v>
      </c>
      <c r="K57" s="172"/>
      <c r="L57" s="14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2" customFormat="1" ht="22.8" customHeight="1">
      <c r="A59" s="39"/>
      <c r="B59" s="40"/>
      <c r="C59" s="174" t="s">
        <v>69</v>
      </c>
      <c r="D59" s="41"/>
      <c r="E59" s="41"/>
      <c r="F59" s="41"/>
      <c r="G59" s="41"/>
      <c r="H59" s="41"/>
      <c r="I59" s="41"/>
      <c r="J59" s="103">
        <f>J84</f>
        <v>0</v>
      </c>
      <c r="K59" s="41"/>
      <c r="L59" s="145"/>
      <c r="S59" s="39"/>
      <c r="T59" s="39"/>
      <c r="U59" s="39"/>
      <c r="V59" s="39"/>
      <c r="W59" s="39"/>
      <c r="X59" s="39"/>
      <c r="Y59" s="39"/>
      <c r="Z59" s="39"/>
      <c r="AA59" s="39"/>
      <c r="AB59" s="39"/>
      <c r="AC59" s="39"/>
      <c r="AD59" s="39"/>
      <c r="AE59" s="39"/>
      <c r="AU59" s="18" t="s">
        <v>111</v>
      </c>
    </row>
    <row r="60" s="9" customFormat="1" ht="24.96" customHeight="1">
      <c r="A60" s="9"/>
      <c r="B60" s="175"/>
      <c r="C60" s="176"/>
      <c r="D60" s="177" t="s">
        <v>1692</v>
      </c>
      <c r="E60" s="178"/>
      <c r="F60" s="178"/>
      <c r="G60" s="178"/>
      <c r="H60" s="178"/>
      <c r="I60" s="178"/>
      <c r="J60" s="179">
        <f>J85</f>
        <v>0</v>
      </c>
      <c r="K60" s="176"/>
      <c r="L60" s="180"/>
      <c r="S60" s="9"/>
      <c r="T60" s="9"/>
      <c r="U60" s="9"/>
      <c r="V60" s="9"/>
      <c r="W60" s="9"/>
      <c r="X60" s="9"/>
      <c r="Y60" s="9"/>
      <c r="Z60" s="9"/>
      <c r="AA60" s="9"/>
      <c r="AB60" s="9"/>
      <c r="AC60" s="9"/>
      <c r="AD60" s="9"/>
      <c r="AE60" s="9"/>
    </row>
    <row r="61" s="10" customFormat="1" ht="19.92" customHeight="1">
      <c r="A61" s="10"/>
      <c r="B61" s="181"/>
      <c r="C61" s="126"/>
      <c r="D61" s="182" t="s">
        <v>1693</v>
      </c>
      <c r="E61" s="183"/>
      <c r="F61" s="183"/>
      <c r="G61" s="183"/>
      <c r="H61" s="183"/>
      <c r="I61" s="183"/>
      <c r="J61" s="184">
        <f>J86</f>
        <v>0</v>
      </c>
      <c r="K61" s="126"/>
      <c r="L61" s="185"/>
      <c r="S61" s="10"/>
      <c r="T61" s="10"/>
      <c r="U61" s="10"/>
      <c r="V61" s="10"/>
      <c r="W61" s="10"/>
      <c r="X61" s="10"/>
      <c r="Y61" s="10"/>
      <c r="Z61" s="10"/>
      <c r="AA61" s="10"/>
      <c r="AB61" s="10"/>
      <c r="AC61" s="10"/>
      <c r="AD61" s="10"/>
      <c r="AE61" s="10"/>
    </row>
    <row r="62" s="10" customFormat="1" ht="19.92" customHeight="1">
      <c r="A62" s="10"/>
      <c r="B62" s="181"/>
      <c r="C62" s="126"/>
      <c r="D62" s="182" t="s">
        <v>1694</v>
      </c>
      <c r="E62" s="183"/>
      <c r="F62" s="183"/>
      <c r="G62" s="183"/>
      <c r="H62" s="183"/>
      <c r="I62" s="183"/>
      <c r="J62" s="184">
        <f>J96</f>
        <v>0</v>
      </c>
      <c r="K62" s="126"/>
      <c r="L62" s="185"/>
      <c r="S62" s="10"/>
      <c r="T62" s="10"/>
      <c r="U62" s="10"/>
      <c r="V62" s="10"/>
      <c r="W62" s="10"/>
      <c r="X62" s="10"/>
      <c r="Y62" s="10"/>
      <c r="Z62" s="10"/>
      <c r="AA62" s="10"/>
      <c r="AB62" s="10"/>
      <c r="AC62" s="10"/>
      <c r="AD62" s="10"/>
      <c r="AE62" s="10"/>
    </row>
    <row r="63" s="10" customFormat="1" ht="19.92" customHeight="1">
      <c r="A63" s="10"/>
      <c r="B63" s="181"/>
      <c r="C63" s="126"/>
      <c r="D63" s="182" t="s">
        <v>1695</v>
      </c>
      <c r="E63" s="183"/>
      <c r="F63" s="183"/>
      <c r="G63" s="183"/>
      <c r="H63" s="183"/>
      <c r="I63" s="183"/>
      <c r="J63" s="184">
        <f>J99</f>
        <v>0</v>
      </c>
      <c r="K63" s="126"/>
      <c r="L63" s="185"/>
      <c r="S63" s="10"/>
      <c r="T63" s="10"/>
      <c r="U63" s="10"/>
      <c r="V63" s="10"/>
      <c r="W63" s="10"/>
      <c r="X63" s="10"/>
      <c r="Y63" s="10"/>
      <c r="Z63" s="10"/>
      <c r="AA63" s="10"/>
      <c r="AB63" s="10"/>
      <c r="AC63" s="10"/>
      <c r="AD63" s="10"/>
      <c r="AE63" s="10"/>
    </row>
    <row r="64" s="10" customFormat="1" ht="19.92" customHeight="1">
      <c r="A64" s="10"/>
      <c r="B64" s="181"/>
      <c r="C64" s="126"/>
      <c r="D64" s="182" t="s">
        <v>1696</v>
      </c>
      <c r="E64" s="183"/>
      <c r="F64" s="183"/>
      <c r="G64" s="183"/>
      <c r="H64" s="183"/>
      <c r="I64" s="183"/>
      <c r="J64" s="184">
        <f>J105</f>
        <v>0</v>
      </c>
      <c r="K64" s="126"/>
      <c r="L64" s="185"/>
      <c r="S64" s="10"/>
      <c r="T64" s="10"/>
      <c r="U64" s="10"/>
      <c r="V64" s="10"/>
      <c r="W64" s="10"/>
      <c r="X64" s="10"/>
      <c r="Y64" s="10"/>
      <c r="Z64" s="10"/>
      <c r="AA64" s="10"/>
      <c r="AB64" s="10"/>
      <c r="AC64" s="10"/>
      <c r="AD64" s="10"/>
      <c r="AE64" s="10"/>
    </row>
    <row r="65" s="2" customFormat="1" ht="21.84" customHeight="1">
      <c r="A65" s="39"/>
      <c r="B65" s="40"/>
      <c r="C65" s="41"/>
      <c r="D65" s="41"/>
      <c r="E65" s="41"/>
      <c r="F65" s="41"/>
      <c r="G65" s="41"/>
      <c r="H65" s="41"/>
      <c r="I65" s="41"/>
      <c r="J65" s="41"/>
      <c r="K65" s="41"/>
      <c r="L65" s="145"/>
      <c r="S65" s="39"/>
      <c r="T65" s="39"/>
      <c r="U65" s="39"/>
      <c r="V65" s="39"/>
      <c r="W65" s="39"/>
      <c r="X65" s="39"/>
      <c r="Y65" s="39"/>
      <c r="Z65" s="39"/>
      <c r="AA65" s="39"/>
      <c r="AB65" s="39"/>
      <c r="AC65" s="39"/>
      <c r="AD65" s="39"/>
      <c r="AE65" s="39"/>
    </row>
    <row r="66" s="2" customFormat="1" ht="6.96" customHeight="1">
      <c r="A66" s="39"/>
      <c r="B66" s="60"/>
      <c r="C66" s="61"/>
      <c r="D66" s="61"/>
      <c r="E66" s="61"/>
      <c r="F66" s="61"/>
      <c r="G66" s="61"/>
      <c r="H66" s="61"/>
      <c r="I66" s="61"/>
      <c r="J66" s="61"/>
      <c r="K66" s="61"/>
      <c r="L66" s="145"/>
      <c r="S66" s="39"/>
      <c r="T66" s="39"/>
      <c r="U66" s="39"/>
      <c r="V66" s="39"/>
      <c r="W66" s="39"/>
      <c r="X66" s="39"/>
      <c r="Y66" s="39"/>
      <c r="Z66" s="39"/>
      <c r="AA66" s="39"/>
      <c r="AB66" s="39"/>
      <c r="AC66" s="39"/>
      <c r="AD66" s="39"/>
      <c r="AE66" s="39"/>
    </row>
    <row r="70" s="2" customFormat="1" ht="6.96" customHeight="1">
      <c r="A70" s="39"/>
      <c r="B70" s="62"/>
      <c r="C70" s="63"/>
      <c r="D70" s="63"/>
      <c r="E70" s="63"/>
      <c r="F70" s="63"/>
      <c r="G70" s="63"/>
      <c r="H70" s="63"/>
      <c r="I70" s="63"/>
      <c r="J70" s="63"/>
      <c r="K70" s="63"/>
      <c r="L70" s="145"/>
      <c r="S70" s="39"/>
      <c r="T70" s="39"/>
      <c r="U70" s="39"/>
      <c r="V70" s="39"/>
      <c r="W70" s="39"/>
      <c r="X70" s="39"/>
      <c r="Y70" s="39"/>
      <c r="Z70" s="39"/>
      <c r="AA70" s="39"/>
      <c r="AB70" s="39"/>
      <c r="AC70" s="39"/>
      <c r="AD70" s="39"/>
      <c r="AE70" s="39"/>
    </row>
    <row r="71" s="2" customFormat="1" ht="24.96" customHeight="1">
      <c r="A71" s="39"/>
      <c r="B71" s="40"/>
      <c r="C71" s="24" t="s">
        <v>129</v>
      </c>
      <c r="D71" s="41"/>
      <c r="E71" s="41"/>
      <c r="F71" s="41"/>
      <c r="G71" s="41"/>
      <c r="H71" s="41"/>
      <c r="I71" s="41"/>
      <c r="J71" s="41"/>
      <c r="K71" s="41"/>
      <c r="L71" s="145"/>
      <c r="S71" s="39"/>
      <c r="T71" s="39"/>
      <c r="U71" s="39"/>
      <c r="V71" s="39"/>
      <c r="W71" s="39"/>
      <c r="X71" s="39"/>
      <c r="Y71" s="39"/>
      <c r="Z71" s="39"/>
      <c r="AA71" s="39"/>
      <c r="AB71" s="39"/>
      <c r="AC71" s="39"/>
      <c r="AD71" s="39"/>
      <c r="AE71" s="39"/>
    </row>
    <row r="72" s="2" customFormat="1" ht="6.96" customHeight="1">
      <c r="A72" s="39"/>
      <c r="B72" s="40"/>
      <c r="C72" s="41"/>
      <c r="D72" s="41"/>
      <c r="E72" s="41"/>
      <c r="F72" s="41"/>
      <c r="G72" s="41"/>
      <c r="H72" s="41"/>
      <c r="I72" s="41"/>
      <c r="J72" s="41"/>
      <c r="K72" s="41"/>
      <c r="L72" s="145"/>
      <c r="S72" s="39"/>
      <c r="T72" s="39"/>
      <c r="U72" s="39"/>
      <c r="V72" s="39"/>
      <c r="W72" s="39"/>
      <c r="X72" s="39"/>
      <c r="Y72" s="39"/>
      <c r="Z72" s="39"/>
      <c r="AA72" s="39"/>
      <c r="AB72" s="39"/>
      <c r="AC72" s="39"/>
      <c r="AD72" s="39"/>
      <c r="AE72" s="39"/>
    </row>
    <row r="73" s="2" customFormat="1" ht="12" customHeight="1">
      <c r="A73" s="39"/>
      <c r="B73" s="40"/>
      <c r="C73" s="33" t="s">
        <v>16</v>
      </c>
      <c r="D73" s="41"/>
      <c r="E73" s="41"/>
      <c r="F73" s="41"/>
      <c r="G73" s="41"/>
      <c r="H73" s="41"/>
      <c r="I73" s="41"/>
      <c r="J73" s="41"/>
      <c r="K73" s="41"/>
      <c r="L73" s="145"/>
      <c r="S73" s="39"/>
      <c r="T73" s="39"/>
      <c r="U73" s="39"/>
      <c r="V73" s="39"/>
      <c r="W73" s="39"/>
      <c r="X73" s="39"/>
      <c r="Y73" s="39"/>
      <c r="Z73" s="39"/>
      <c r="AA73" s="39"/>
      <c r="AB73" s="39"/>
      <c r="AC73" s="39"/>
      <c r="AD73" s="39"/>
      <c r="AE73" s="39"/>
    </row>
    <row r="74" s="2" customFormat="1" ht="16.5" customHeight="1">
      <c r="A74" s="39"/>
      <c r="B74" s="40"/>
      <c r="C74" s="41"/>
      <c r="D74" s="41"/>
      <c r="E74" s="170" t="str">
        <f>E7</f>
        <v>Chebský hrad obnova - 3. etapa</v>
      </c>
      <c r="F74" s="33"/>
      <c r="G74" s="33"/>
      <c r="H74" s="33"/>
      <c r="I74" s="41"/>
      <c r="J74" s="41"/>
      <c r="K74" s="41"/>
      <c r="L74" s="145"/>
      <c r="S74" s="39"/>
      <c r="T74" s="39"/>
      <c r="U74" s="39"/>
      <c r="V74" s="39"/>
      <c r="W74" s="39"/>
      <c r="X74" s="39"/>
      <c r="Y74" s="39"/>
      <c r="Z74" s="39"/>
      <c r="AA74" s="39"/>
      <c r="AB74" s="39"/>
      <c r="AC74" s="39"/>
      <c r="AD74" s="39"/>
      <c r="AE74" s="39"/>
    </row>
    <row r="75" s="2" customFormat="1" ht="12" customHeight="1">
      <c r="A75" s="39"/>
      <c r="B75" s="40"/>
      <c r="C75" s="33" t="s">
        <v>106</v>
      </c>
      <c r="D75" s="41"/>
      <c r="E75" s="41"/>
      <c r="F75" s="41"/>
      <c r="G75" s="41"/>
      <c r="H75" s="41"/>
      <c r="I75" s="41"/>
      <c r="J75" s="41"/>
      <c r="K75" s="41"/>
      <c r="L75" s="145"/>
      <c r="S75" s="39"/>
      <c r="T75" s="39"/>
      <c r="U75" s="39"/>
      <c r="V75" s="39"/>
      <c r="W75" s="39"/>
      <c r="X75" s="39"/>
      <c r="Y75" s="39"/>
      <c r="Z75" s="39"/>
      <c r="AA75" s="39"/>
      <c r="AB75" s="39"/>
      <c r="AC75" s="39"/>
      <c r="AD75" s="39"/>
      <c r="AE75" s="39"/>
    </row>
    <row r="76" s="2" customFormat="1" ht="16.5" customHeight="1">
      <c r="A76" s="39"/>
      <c r="B76" s="40"/>
      <c r="C76" s="41"/>
      <c r="D76" s="41"/>
      <c r="E76" s="70" t="str">
        <f>E9</f>
        <v>11 - VRN - vedlejší rozpočtové náklady</v>
      </c>
      <c r="F76" s="41"/>
      <c r="G76" s="41"/>
      <c r="H76" s="41"/>
      <c r="I76" s="41"/>
      <c r="J76" s="41"/>
      <c r="K76" s="41"/>
      <c r="L76" s="145"/>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2" customFormat="1" ht="12" customHeight="1">
      <c r="A78" s="39"/>
      <c r="B78" s="40"/>
      <c r="C78" s="33" t="s">
        <v>21</v>
      </c>
      <c r="D78" s="41"/>
      <c r="E78" s="41"/>
      <c r="F78" s="28" t="str">
        <f>F12</f>
        <v>Cheb</v>
      </c>
      <c r="G78" s="41"/>
      <c r="H78" s="41"/>
      <c r="I78" s="33" t="s">
        <v>23</v>
      </c>
      <c r="J78" s="73" t="str">
        <f>IF(J12="","",J12)</f>
        <v>7. 1. 2021</v>
      </c>
      <c r="K78" s="41"/>
      <c r="L78" s="145"/>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2" customFormat="1" ht="15.15" customHeight="1">
      <c r="A80" s="39"/>
      <c r="B80" s="40"/>
      <c r="C80" s="33" t="s">
        <v>25</v>
      </c>
      <c r="D80" s="41"/>
      <c r="E80" s="41"/>
      <c r="F80" s="28" t="str">
        <f>E15</f>
        <v>město Cheb</v>
      </c>
      <c r="G80" s="41"/>
      <c r="H80" s="41"/>
      <c r="I80" s="33" t="s">
        <v>31</v>
      </c>
      <c r="J80" s="37" t="str">
        <f>E21</f>
        <v xml:space="preserve"> </v>
      </c>
      <c r="K80" s="41"/>
      <c r="L80" s="145"/>
      <c r="S80" s="39"/>
      <c r="T80" s="39"/>
      <c r="U80" s="39"/>
      <c r="V80" s="39"/>
      <c r="W80" s="39"/>
      <c r="X80" s="39"/>
      <c r="Y80" s="39"/>
      <c r="Z80" s="39"/>
      <c r="AA80" s="39"/>
      <c r="AB80" s="39"/>
      <c r="AC80" s="39"/>
      <c r="AD80" s="39"/>
      <c r="AE80" s="39"/>
    </row>
    <row r="81" s="2" customFormat="1" ht="15.15" customHeight="1">
      <c r="A81" s="39"/>
      <c r="B81" s="40"/>
      <c r="C81" s="33" t="s">
        <v>29</v>
      </c>
      <c r="D81" s="41"/>
      <c r="E81" s="41"/>
      <c r="F81" s="28" t="str">
        <f>IF(E18="","",E18)</f>
        <v>Vyplň údaj</v>
      </c>
      <c r="G81" s="41"/>
      <c r="H81" s="41"/>
      <c r="I81" s="33" t="s">
        <v>33</v>
      </c>
      <c r="J81" s="37" t="str">
        <f>E24</f>
        <v xml:space="preserve"> </v>
      </c>
      <c r="K81" s="41"/>
      <c r="L81" s="145"/>
      <c r="S81" s="39"/>
      <c r="T81" s="39"/>
      <c r="U81" s="39"/>
      <c r="V81" s="39"/>
      <c r="W81" s="39"/>
      <c r="X81" s="39"/>
      <c r="Y81" s="39"/>
      <c r="Z81" s="39"/>
      <c r="AA81" s="39"/>
      <c r="AB81" s="39"/>
      <c r="AC81" s="39"/>
      <c r="AD81" s="39"/>
      <c r="AE81" s="39"/>
    </row>
    <row r="82" s="2" customFormat="1" ht="10.32"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11" customFormat="1" ht="29.28" customHeight="1">
      <c r="A83" s="186"/>
      <c r="B83" s="187"/>
      <c r="C83" s="188" t="s">
        <v>130</v>
      </c>
      <c r="D83" s="189" t="s">
        <v>56</v>
      </c>
      <c r="E83" s="189" t="s">
        <v>52</v>
      </c>
      <c r="F83" s="189" t="s">
        <v>53</v>
      </c>
      <c r="G83" s="189" t="s">
        <v>131</v>
      </c>
      <c r="H83" s="189" t="s">
        <v>132</v>
      </c>
      <c r="I83" s="189" t="s">
        <v>133</v>
      </c>
      <c r="J83" s="189" t="s">
        <v>110</v>
      </c>
      <c r="K83" s="190" t="s">
        <v>134</v>
      </c>
      <c r="L83" s="191"/>
      <c r="M83" s="93" t="s">
        <v>19</v>
      </c>
      <c r="N83" s="94" t="s">
        <v>41</v>
      </c>
      <c r="O83" s="94" t="s">
        <v>135</v>
      </c>
      <c r="P83" s="94" t="s">
        <v>136</v>
      </c>
      <c r="Q83" s="94" t="s">
        <v>137</v>
      </c>
      <c r="R83" s="94" t="s">
        <v>138</v>
      </c>
      <c r="S83" s="94" t="s">
        <v>139</v>
      </c>
      <c r="T83" s="95" t="s">
        <v>140</v>
      </c>
      <c r="U83" s="186"/>
      <c r="V83" s="186"/>
      <c r="W83" s="186"/>
      <c r="X83" s="186"/>
      <c r="Y83" s="186"/>
      <c r="Z83" s="186"/>
      <c r="AA83" s="186"/>
      <c r="AB83" s="186"/>
      <c r="AC83" s="186"/>
      <c r="AD83" s="186"/>
      <c r="AE83" s="186"/>
    </row>
    <row r="84" s="2" customFormat="1" ht="22.8" customHeight="1">
      <c r="A84" s="39"/>
      <c r="B84" s="40"/>
      <c r="C84" s="100" t="s">
        <v>141</v>
      </c>
      <c r="D84" s="41"/>
      <c r="E84" s="41"/>
      <c r="F84" s="41"/>
      <c r="G84" s="41"/>
      <c r="H84" s="41"/>
      <c r="I84" s="41"/>
      <c r="J84" s="192">
        <f>BK84</f>
        <v>0</v>
      </c>
      <c r="K84" s="41"/>
      <c r="L84" s="45"/>
      <c r="M84" s="96"/>
      <c r="N84" s="193"/>
      <c r="O84" s="97"/>
      <c r="P84" s="194">
        <f>P85</f>
        <v>0</v>
      </c>
      <c r="Q84" s="97"/>
      <c r="R84" s="194">
        <f>R85</f>
        <v>0</v>
      </c>
      <c r="S84" s="97"/>
      <c r="T84" s="195">
        <f>T85</f>
        <v>0</v>
      </c>
      <c r="U84" s="39"/>
      <c r="V84" s="39"/>
      <c r="W84" s="39"/>
      <c r="X84" s="39"/>
      <c r="Y84" s="39"/>
      <c r="Z84" s="39"/>
      <c r="AA84" s="39"/>
      <c r="AB84" s="39"/>
      <c r="AC84" s="39"/>
      <c r="AD84" s="39"/>
      <c r="AE84" s="39"/>
      <c r="AT84" s="18" t="s">
        <v>70</v>
      </c>
      <c r="AU84" s="18" t="s">
        <v>111</v>
      </c>
      <c r="BK84" s="196">
        <f>BK85</f>
        <v>0</v>
      </c>
    </row>
    <row r="85" s="12" customFormat="1" ht="25.92" customHeight="1">
      <c r="A85" s="12"/>
      <c r="B85" s="197"/>
      <c r="C85" s="198"/>
      <c r="D85" s="199" t="s">
        <v>70</v>
      </c>
      <c r="E85" s="200" t="s">
        <v>1697</v>
      </c>
      <c r="F85" s="200" t="s">
        <v>1698</v>
      </c>
      <c r="G85" s="198"/>
      <c r="H85" s="198"/>
      <c r="I85" s="201"/>
      <c r="J85" s="202">
        <f>BK85</f>
        <v>0</v>
      </c>
      <c r="K85" s="198"/>
      <c r="L85" s="203"/>
      <c r="M85" s="204"/>
      <c r="N85" s="205"/>
      <c r="O85" s="205"/>
      <c r="P85" s="206">
        <f>P86+P96+P99+P105</f>
        <v>0</v>
      </c>
      <c r="Q85" s="205"/>
      <c r="R85" s="206">
        <f>R86+R96+R99+R105</f>
        <v>0</v>
      </c>
      <c r="S85" s="205"/>
      <c r="T85" s="207">
        <f>T86+T96+T99+T105</f>
        <v>0</v>
      </c>
      <c r="U85" s="12"/>
      <c r="V85" s="12"/>
      <c r="W85" s="12"/>
      <c r="X85" s="12"/>
      <c r="Y85" s="12"/>
      <c r="Z85" s="12"/>
      <c r="AA85" s="12"/>
      <c r="AB85" s="12"/>
      <c r="AC85" s="12"/>
      <c r="AD85" s="12"/>
      <c r="AE85" s="12"/>
      <c r="AR85" s="208" t="s">
        <v>180</v>
      </c>
      <c r="AT85" s="209" t="s">
        <v>70</v>
      </c>
      <c r="AU85" s="209" t="s">
        <v>71</v>
      </c>
      <c r="AY85" s="208" t="s">
        <v>144</v>
      </c>
      <c r="BK85" s="210">
        <f>BK86+BK96+BK99+BK105</f>
        <v>0</v>
      </c>
    </row>
    <row r="86" s="12" customFormat="1" ht="22.8" customHeight="1">
      <c r="A86" s="12"/>
      <c r="B86" s="197"/>
      <c r="C86" s="198"/>
      <c r="D86" s="199" t="s">
        <v>70</v>
      </c>
      <c r="E86" s="211" t="s">
        <v>1699</v>
      </c>
      <c r="F86" s="211" t="s">
        <v>1700</v>
      </c>
      <c r="G86" s="198"/>
      <c r="H86" s="198"/>
      <c r="I86" s="201"/>
      <c r="J86" s="212">
        <f>BK86</f>
        <v>0</v>
      </c>
      <c r="K86" s="198"/>
      <c r="L86" s="203"/>
      <c r="M86" s="204"/>
      <c r="N86" s="205"/>
      <c r="O86" s="205"/>
      <c r="P86" s="206">
        <f>SUM(P87:P95)</f>
        <v>0</v>
      </c>
      <c r="Q86" s="205"/>
      <c r="R86" s="206">
        <f>SUM(R87:R95)</f>
        <v>0</v>
      </c>
      <c r="S86" s="205"/>
      <c r="T86" s="207">
        <f>SUM(T87:T95)</f>
        <v>0</v>
      </c>
      <c r="U86" s="12"/>
      <c r="V86" s="12"/>
      <c r="W86" s="12"/>
      <c r="X86" s="12"/>
      <c r="Y86" s="12"/>
      <c r="Z86" s="12"/>
      <c r="AA86" s="12"/>
      <c r="AB86" s="12"/>
      <c r="AC86" s="12"/>
      <c r="AD86" s="12"/>
      <c r="AE86" s="12"/>
      <c r="AR86" s="208" t="s">
        <v>180</v>
      </c>
      <c r="AT86" s="209" t="s">
        <v>70</v>
      </c>
      <c r="AU86" s="209" t="s">
        <v>79</v>
      </c>
      <c r="AY86" s="208" t="s">
        <v>144</v>
      </c>
      <c r="BK86" s="210">
        <f>SUM(BK87:BK95)</f>
        <v>0</v>
      </c>
    </row>
    <row r="87" s="2" customFormat="1" ht="16.5" customHeight="1">
      <c r="A87" s="39"/>
      <c r="B87" s="40"/>
      <c r="C87" s="213" t="s">
        <v>79</v>
      </c>
      <c r="D87" s="213" t="s">
        <v>147</v>
      </c>
      <c r="E87" s="214" t="s">
        <v>1701</v>
      </c>
      <c r="F87" s="215" t="s">
        <v>1702</v>
      </c>
      <c r="G87" s="216" t="s">
        <v>248</v>
      </c>
      <c r="H87" s="217">
        <v>1</v>
      </c>
      <c r="I87" s="218"/>
      <c r="J87" s="219">
        <f>ROUND(I87*H87,2)</f>
        <v>0</v>
      </c>
      <c r="K87" s="215" t="s">
        <v>151</v>
      </c>
      <c r="L87" s="45"/>
      <c r="M87" s="220" t="s">
        <v>19</v>
      </c>
      <c r="N87" s="221" t="s">
        <v>42</v>
      </c>
      <c r="O87" s="85"/>
      <c r="P87" s="222">
        <f>O87*H87</f>
        <v>0</v>
      </c>
      <c r="Q87" s="222">
        <v>0</v>
      </c>
      <c r="R87" s="222">
        <f>Q87*H87</f>
        <v>0</v>
      </c>
      <c r="S87" s="222">
        <v>0</v>
      </c>
      <c r="T87" s="223">
        <f>S87*H87</f>
        <v>0</v>
      </c>
      <c r="U87" s="39"/>
      <c r="V87" s="39"/>
      <c r="W87" s="39"/>
      <c r="X87" s="39"/>
      <c r="Y87" s="39"/>
      <c r="Z87" s="39"/>
      <c r="AA87" s="39"/>
      <c r="AB87" s="39"/>
      <c r="AC87" s="39"/>
      <c r="AD87" s="39"/>
      <c r="AE87" s="39"/>
      <c r="AR87" s="224" t="s">
        <v>1703</v>
      </c>
      <c r="AT87" s="224" t="s">
        <v>147</v>
      </c>
      <c r="AU87" s="224" t="s">
        <v>81</v>
      </c>
      <c r="AY87" s="18" t="s">
        <v>144</v>
      </c>
      <c r="BE87" s="225">
        <f>IF(N87="základní",J87,0)</f>
        <v>0</v>
      </c>
      <c r="BF87" s="225">
        <f>IF(N87="snížená",J87,0)</f>
        <v>0</v>
      </c>
      <c r="BG87" s="225">
        <f>IF(N87="zákl. přenesená",J87,0)</f>
        <v>0</v>
      </c>
      <c r="BH87" s="225">
        <f>IF(N87="sníž. přenesená",J87,0)</f>
        <v>0</v>
      </c>
      <c r="BI87" s="225">
        <f>IF(N87="nulová",J87,0)</f>
        <v>0</v>
      </c>
      <c r="BJ87" s="18" t="s">
        <v>79</v>
      </c>
      <c r="BK87" s="225">
        <f>ROUND(I87*H87,2)</f>
        <v>0</v>
      </c>
      <c r="BL87" s="18" t="s">
        <v>1703</v>
      </c>
      <c r="BM87" s="224" t="s">
        <v>1704</v>
      </c>
    </row>
    <row r="88" s="2" customFormat="1">
      <c r="A88" s="39"/>
      <c r="B88" s="40"/>
      <c r="C88" s="41"/>
      <c r="D88" s="226" t="s">
        <v>154</v>
      </c>
      <c r="E88" s="41"/>
      <c r="F88" s="227" t="s">
        <v>1702</v>
      </c>
      <c r="G88" s="41"/>
      <c r="H88" s="41"/>
      <c r="I88" s="228"/>
      <c r="J88" s="41"/>
      <c r="K88" s="41"/>
      <c r="L88" s="45"/>
      <c r="M88" s="229"/>
      <c r="N88" s="230"/>
      <c r="O88" s="85"/>
      <c r="P88" s="85"/>
      <c r="Q88" s="85"/>
      <c r="R88" s="85"/>
      <c r="S88" s="85"/>
      <c r="T88" s="86"/>
      <c r="U88" s="39"/>
      <c r="V88" s="39"/>
      <c r="W88" s="39"/>
      <c r="X88" s="39"/>
      <c r="Y88" s="39"/>
      <c r="Z88" s="39"/>
      <c r="AA88" s="39"/>
      <c r="AB88" s="39"/>
      <c r="AC88" s="39"/>
      <c r="AD88" s="39"/>
      <c r="AE88" s="39"/>
      <c r="AT88" s="18" t="s">
        <v>154</v>
      </c>
      <c r="AU88" s="18" t="s">
        <v>81</v>
      </c>
    </row>
    <row r="89" s="2" customFormat="1">
      <c r="A89" s="39"/>
      <c r="B89" s="40"/>
      <c r="C89" s="41"/>
      <c r="D89" s="226" t="s">
        <v>156</v>
      </c>
      <c r="E89" s="41"/>
      <c r="F89" s="231" t="s">
        <v>1705</v>
      </c>
      <c r="G89" s="41"/>
      <c r="H89" s="41"/>
      <c r="I89" s="228"/>
      <c r="J89" s="41"/>
      <c r="K89" s="41"/>
      <c r="L89" s="45"/>
      <c r="M89" s="229"/>
      <c r="N89" s="230"/>
      <c r="O89" s="85"/>
      <c r="P89" s="85"/>
      <c r="Q89" s="85"/>
      <c r="R89" s="85"/>
      <c r="S89" s="85"/>
      <c r="T89" s="86"/>
      <c r="U89" s="39"/>
      <c r="V89" s="39"/>
      <c r="W89" s="39"/>
      <c r="X89" s="39"/>
      <c r="Y89" s="39"/>
      <c r="Z89" s="39"/>
      <c r="AA89" s="39"/>
      <c r="AB89" s="39"/>
      <c r="AC89" s="39"/>
      <c r="AD89" s="39"/>
      <c r="AE89" s="39"/>
      <c r="AT89" s="18" t="s">
        <v>156</v>
      </c>
      <c r="AU89" s="18" t="s">
        <v>81</v>
      </c>
    </row>
    <row r="90" s="2" customFormat="1" ht="16.5" customHeight="1">
      <c r="A90" s="39"/>
      <c r="B90" s="40"/>
      <c r="C90" s="213" t="s">
        <v>81</v>
      </c>
      <c r="D90" s="213" t="s">
        <v>147</v>
      </c>
      <c r="E90" s="214" t="s">
        <v>1706</v>
      </c>
      <c r="F90" s="215" t="s">
        <v>1707</v>
      </c>
      <c r="G90" s="216" t="s">
        <v>248</v>
      </c>
      <c r="H90" s="217">
        <v>1</v>
      </c>
      <c r="I90" s="218"/>
      <c r="J90" s="219">
        <f>ROUND(I90*H90,2)</f>
        <v>0</v>
      </c>
      <c r="K90" s="215" t="s">
        <v>151</v>
      </c>
      <c r="L90" s="45"/>
      <c r="M90" s="220" t="s">
        <v>19</v>
      </c>
      <c r="N90" s="221" t="s">
        <v>42</v>
      </c>
      <c r="O90" s="85"/>
      <c r="P90" s="222">
        <f>O90*H90</f>
        <v>0</v>
      </c>
      <c r="Q90" s="222">
        <v>0</v>
      </c>
      <c r="R90" s="222">
        <f>Q90*H90</f>
        <v>0</v>
      </c>
      <c r="S90" s="222">
        <v>0</v>
      </c>
      <c r="T90" s="223">
        <f>S90*H90</f>
        <v>0</v>
      </c>
      <c r="U90" s="39"/>
      <c r="V90" s="39"/>
      <c r="W90" s="39"/>
      <c r="X90" s="39"/>
      <c r="Y90" s="39"/>
      <c r="Z90" s="39"/>
      <c r="AA90" s="39"/>
      <c r="AB90" s="39"/>
      <c r="AC90" s="39"/>
      <c r="AD90" s="39"/>
      <c r="AE90" s="39"/>
      <c r="AR90" s="224" t="s">
        <v>1703</v>
      </c>
      <c r="AT90" s="224" t="s">
        <v>147</v>
      </c>
      <c r="AU90" s="224" t="s">
        <v>81</v>
      </c>
      <c r="AY90" s="18" t="s">
        <v>144</v>
      </c>
      <c r="BE90" s="225">
        <f>IF(N90="základní",J90,0)</f>
        <v>0</v>
      </c>
      <c r="BF90" s="225">
        <f>IF(N90="snížená",J90,0)</f>
        <v>0</v>
      </c>
      <c r="BG90" s="225">
        <f>IF(N90="zákl. přenesená",J90,0)</f>
        <v>0</v>
      </c>
      <c r="BH90" s="225">
        <f>IF(N90="sníž. přenesená",J90,0)</f>
        <v>0</v>
      </c>
      <c r="BI90" s="225">
        <f>IF(N90="nulová",J90,0)</f>
        <v>0</v>
      </c>
      <c r="BJ90" s="18" t="s">
        <v>79</v>
      </c>
      <c r="BK90" s="225">
        <f>ROUND(I90*H90,2)</f>
        <v>0</v>
      </c>
      <c r="BL90" s="18" t="s">
        <v>1703</v>
      </c>
      <c r="BM90" s="224" t="s">
        <v>1708</v>
      </c>
    </row>
    <row r="91" s="2" customFormat="1">
      <c r="A91" s="39"/>
      <c r="B91" s="40"/>
      <c r="C91" s="41"/>
      <c r="D91" s="226" t="s">
        <v>154</v>
      </c>
      <c r="E91" s="41"/>
      <c r="F91" s="227" t="s">
        <v>1707</v>
      </c>
      <c r="G91" s="41"/>
      <c r="H91" s="41"/>
      <c r="I91" s="228"/>
      <c r="J91" s="41"/>
      <c r="K91" s="41"/>
      <c r="L91" s="45"/>
      <c r="M91" s="229"/>
      <c r="N91" s="230"/>
      <c r="O91" s="85"/>
      <c r="P91" s="85"/>
      <c r="Q91" s="85"/>
      <c r="R91" s="85"/>
      <c r="S91" s="85"/>
      <c r="T91" s="86"/>
      <c r="U91" s="39"/>
      <c r="V91" s="39"/>
      <c r="W91" s="39"/>
      <c r="X91" s="39"/>
      <c r="Y91" s="39"/>
      <c r="Z91" s="39"/>
      <c r="AA91" s="39"/>
      <c r="AB91" s="39"/>
      <c r="AC91" s="39"/>
      <c r="AD91" s="39"/>
      <c r="AE91" s="39"/>
      <c r="AT91" s="18" t="s">
        <v>154</v>
      </c>
      <c r="AU91" s="18" t="s">
        <v>81</v>
      </c>
    </row>
    <row r="92" s="2" customFormat="1">
      <c r="A92" s="39"/>
      <c r="B92" s="40"/>
      <c r="C92" s="41"/>
      <c r="D92" s="226" t="s">
        <v>156</v>
      </c>
      <c r="E92" s="41"/>
      <c r="F92" s="231" t="s">
        <v>1705</v>
      </c>
      <c r="G92" s="41"/>
      <c r="H92" s="41"/>
      <c r="I92" s="228"/>
      <c r="J92" s="41"/>
      <c r="K92" s="41"/>
      <c r="L92" s="45"/>
      <c r="M92" s="229"/>
      <c r="N92" s="230"/>
      <c r="O92" s="85"/>
      <c r="P92" s="85"/>
      <c r="Q92" s="85"/>
      <c r="R92" s="85"/>
      <c r="S92" s="85"/>
      <c r="T92" s="86"/>
      <c r="U92" s="39"/>
      <c r="V92" s="39"/>
      <c r="W92" s="39"/>
      <c r="X92" s="39"/>
      <c r="Y92" s="39"/>
      <c r="Z92" s="39"/>
      <c r="AA92" s="39"/>
      <c r="AB92" s="39"/>
      <c r="AC92" s="39"/>
      <c r="AD92" s="39"/>
      <c r="AE92" s="39"/>
      <c r="AT92" s="18" t="s">
        <v>156</v>
      </c>
      <c r="AU92" s="18" t="s">
        <v>81</v>
      </c>
    </row>
    <row r="93" s="2" customFormat="1" ht="16.5" customHeight="1">
      <c r="A93" s="39"/>
      <c r="B93" s="40"/>
      <c r="C93" s="213" t="s">
        <v>145</v>
      </c>
      <c r="D93" s="213" t="s">
        <v>147</v>
      </c>
      <c r="E93" s="214" t="s">
        <v>1709</v>
      </c>
      <c r="F93" s="215" t="s">
        <v>1710</v>
      </c>
      <c r="G93" s="216" t="s">
        <v>248</v>
      </c>
      <c r="H93" s="217">
        <v>1</v>
      </c>
      <c r="I93" s="218"/>
      <c r="J93" s="219">
        <f>ROUND(I93*H93,2)</f>
        <v>0</v>
      </c>
      <c r="K93" s="215" t="s">
        <v>151</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1703</v>
      </c>
      <c r="AT93" s="224" t="s">
        <v>147</v>
      </c>
      <c r="AU93" s="224" t="s">
        <v>81</v>
      </c>
      <c r="AY93" s="18" t="s">
        <v>144</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1703</v>
      </c>
      <c r="BM93" s="224" t="s">
        <v>1711</v>
      </c>
    </row>
    <row r="94" s="2" customFormat="1">
      <c r="A94" s="39"/>
      <c r="B94" s="40"/>
      <c r="C94" s="41"/>
      <c r="D94" s="226" t="s">
        <v>154</v>
      </c>
      <c r="E94" s="41"/>
      <c r="F94" s="227" t="s">
        <v>1710</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154</v>
      </c>
      <c r="AU94" s="18" t="s">
        <v>81</v>
      </c>
    </row>
    <row r="95" s="2" customFormat="1">
      <c r="A95" s="39"/>
      <c r="B95" s="40"/>
      <c r="C95" s="41"/>
      <c r="D95" s="226" t="s">
        <v>156</v>
      </c>
      <c r="E95" s="41"/>
      <c r="F95" s="231" t="s">
        <v>1705</v>
      </c>
      <c r="G95" s="41"/>
      <c r="H95" s="41"/>
      <c r="I95" s="228"/>
      <c r="J95" s="41"/>
      <c r="K95" s="41"/>
      <c r="L95" s="45"/>
      <c r="M95" s="229"/>
      <c r="N95" s="230"/>
      <c r="O95" s="85"/>
      <c r="P95" s="85"/>
      <c r="Q95" s="85"/>
      <c r="R95" s="85"/>
      <c r="S95" s="85"/>
      <c r="T95" s="86"/>
      <c r="U95" s="39"/>
      <c r="V95" s="39"/>
      <c r="W95" s="39"/>
      <c r="X95" s="39"/>
      <c r="Y95" s="39"/>
      <c r="Z95" s="39"/>
      <c r="AA95" s="39"/>
      <c r="AB95" s="39"/>
      <c r="AC95" s="39"/>
      <c r="AD95" s="39"/>
      <c r="AE95" s="39"/>
      <c r="AT95" s="18" t="s">
        <v>156</v>
      </c>
      <c r="AU95" s="18" t="s">
        <v>81</v>
      </c>
    </row>
    <row r="96" s="12" customFormat="1" ht="22.8" customHeight="1">
      <c r="A96" s="12"/>
      <c r="B96" s="197"/>
      <c r="C96" s="198"/>
      <c r="D96" s="199" t="s">
        <v>70</v>
      </c>
      <c r="E96" s="211" t="s">
        <v>1712</v>
      </c>
      <c r="F96" s="211" t="s">
        <v>1713</v>
      </c>
      <c r="G96" s="198"/>
      <c r="H96" s="198"/>
      <c r="I96" s="201"/>
      <c r="J96" s="212">
        <f>BK96</f>
        <v>0</v>
      </c>
      <c r="K96" s="198"/>
      <c r="L96" s="203"/>
      <c r="M96" s="204"/>
      <c r="N96" s="205"/>
      <c r="O96" s="205"/>
      <c r="P96" s="206">
        <f>SUM(P97:P98)</f>
        <v>0</v>
      </c>
      <c r="Q96" s="205"/>
      <c r="R96" s="206">
        <f>SUM(R97:R98)</f>
        <v>0</v>
      </c>
      <c r="S96" s="205"/>
      <c r="T96" s="207">
        <f>SUM(T97:T98)</f>
        <v>0</v>
      </c>
      <c r="U96" s="12"/>
      <c r="V96" s="12"/>
      <c r="W96" s="12"/>
      <c r="X96" s="12"/>
      <c r="Y96" s="12"/>
      <c r="Z96" s="12"/>
      <c r="AA96" s="12"/>
      <c r="AB96" s="12"/>
      <c r="AC96" s="12"/>
      <c r="AD96" s="12"/>
      <c r="AE96" s="12"/>
      <c r="AR96" s="208" t="s">
        <v>180</v>
      </c>
      <c r="AT96" s="209" t="s">
        <v>70</v>
      </c>
      <c r="AU96" s="209" t="s">
        <v>79</v>
      </c>
      <c r="AY96" s="208" t="s">
        <v>144</v>
      </c>
      <c r="BK96" s="210">
        <f>SUM(BK97:BK98)</f>
        <v>0</v>
      </c>
    </row>
    <row r="97" s="2" customFormat="1" ht="16.5" customHeight="1">
      <c r="A97" s="39"/>
      <c r="B97" s="40"/>
      <c r="C97" s="213" t="s">
        <v>152</v>
      </c>
      <c r="D97" s="213" t="s">
        <v>147</v>
      </c>
      <c r="E97" s="214" t="s">
        <v>1714</v>
      </c>
      <c r="F97" s="215" t="s">
        <v>1715</v>
      </c>
      <c r="G97" s="216" t="s">
        <v>1716</v>
      </c>
      <c r="H97" s="217">
        <v>1</v>
      </c>
      <c r="I97" s="218"/>
      <c r="J97" s="219">
        <f>ROUND(I97*H97,2)</f>
        <v>0</v>
      </c>
      <c r="K97" s="215" t="s">
        <v>1170</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1703</v>
      </c>
      <c r="AT97" s="224" t="s">
        <v>147</v>
      </c>
      <c r="AU97" s="224" t="s">
        <v>81</v>
      </c>
      <c r="AY97" s="18" t="s">
        <v>144</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1703</v>
      </c>
      <c r="BM97" s="224" t="s">
        <v>1717</v>
      </c>
    </row>
    <row r="98" s="2" customFormat="1">
      <c r="A98" s="39"/>
      <c r="B98" s="40"/>
      <c r="C98" s="41"/>
      <c r="D98" s="226" t="s">
        <v>154</v>
      </c>
      <c r="E98" s="41"/>
      <c r="F98" s="227" t="s">
        <v>1715</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154</v>
      </c>
      <c r="AU98" s="18" t="s">
        <v>81</v>
      </c>
    </row>
    <row r="99" s="12" customFormat="1" ht="22.8" customHeight="1">
      <c r="A99" s="12"/>
      <c r="B99" s="197"/>
      <c r="C99" s="198"/>
      <c r="D99" s="199" t="s">
        <v>70</v>
      </c>
      <c r="E99" s="211" t="s">
        <v>1718</v>
      </c>
      <c r="F99" s="211" t="s">
        <v>1719</v>
      </c>
      <c r="G99" s="198"/>
      <c r="H99" s="198"/>
      <c r="I99" s="201"/>
      <c r="J99" s="212">
        <f>BK99</f>
        <v>0</v>
      </c>
      <c r="K99" s="198"/>
      <c r="L99" s="203"/>
      <c r="M99" s="204"/>
      <c r="N99" s="205"/>
      <c r="O99" s="205"/>
      <c r="P99" s="206">
        <f>SUM(P100:P104)</f>
        <v>0</v>
      </c>
      <c r="Q99" s="205"/>
      <c r="R99" s="206">
        <f>SUM(R100:R104)</f>
        <v>0</v>
      </c>
      <c r="S99" s="205"/>
      <c r="T99" s="207">
        <f>SUM(T100:T104)</f>
        <v>0</v>
      </c>
      <c r="U99" s="12"/>
      <c r="V99" s="12"/>
      <c r="W99" s="12"/>
      <c r="X99" s="12"/>
      <c r="Y99" s="12"/>
      <c r="Z99" s="12"/>
      <c r="AA99" s="12"/>
      <c r="AB99" s="12"/>
      <c r="AC99" s="12"/>
      <c r="AD99" s="12"/>
      <c r="AE99" s="12"/>
      <c r="AR99" s="208" t="s">
        <v>180</v>
      </c>
      <c r="AT99" s="209" t="s">
        <v>70</v>
      </c>
      <c r="AU99" s="209" t="s">
        <v>79</v>
      </c>
      <c r="AY99" s="208" t="s">
        <v>144</v>
      </c>
      <c r="BK99" s="210">
        <f>SUM(BK100:BK104)</f>
        <v>0</v>
      </c>
    </row>
    <row r="100" s="2" customFormat="1" ht="16.5" customHeight="1">
      <c r="A100" s="39"/>
      <c r="B100" s="40"/>
      <c r="C100" s="213" t="s">
        <v>180</v>
      </c>
      <c r="D100" s="213" t="s">
        <v>147</v>
      </c>
      <c r="E100" s="214" t="s">
        <v>1720</v>
      </c>
      <c r="F100" s="215" t="s">
        <v>1721</v>
      </c>
      <c r="G100" s="216" t="s">
        <v>248</v>
      </c>
      <c r="H100" s="217">
        <v>1</v>
      </c>
      <c r="I100" s="218"/>
      <c r="J100" s="219">
        <f>ROUND(I100*H100,2)</f>
        <v>0</v>
      </c>
      <c r="K100" s="215" t="s">
        <v>151</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1703</v>
      </c>
      <c r="AT100" s="224" t="s">
        <v>147</v>
      </c>
      <c r="AU100" s="224" t="s">
        <v>81</v>
      </c>
      <c r="AY100" s="18" t="s">
        <v>144</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1703</v>
      </c>
      <c r="BM100" s="224" t="s">
        <v>1722</v>
      </c>
    </row>
    <row r="101" s="2" customFormat="1">
      <c r="A101" s="39"/>
      <c r="B101" s="40"/>
      <c r="C101" s="41"/>
      <c r="D101" s="226" t="s">
        <v>154</v>
      </c>
      <c r="E101" s="41"/>
      <c r="F101" s="227" t="s">
        <v>1721</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154</v>
      </c>
      <c r="AU101" s="18" t="s">
        <v>81</v>
      </c>
    </row>
    <row r="102" s="2" customFormat="1">
      <c r="A102" s="39"/>
      <c r="B102" s="40"/>
      <c r="C102" s="41"/>
      <c r="D102" s="226" t="s">
        <v>156</v>
      </c>
      <c r="E102" s="41"/>
      <c r="F102" s="231" t="s">
        <v>1723</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156</v>
      </c>
      <c r="AU102" s="18" t="s">
        <v>81</v>
      </c>
    </row>
    <row r="103" s="2" customFormat="1" ht="16.5" customHeight="1">
      <c r="A103" s="39"/>
      <c r="B103" s="40"/>
      <c r="C103" s="213" t="s">
        <v>189</v>
      </c>
      <c r="D103" s="213" t="s">
        <v>147</v>
      </c>
      <c r="E103" s="214" t="s">
        <v>1724</v>
      </c>
      <c r="F103" s="215" t="s">
        <v>1725</v>
      </c>
      <c r="G103" s="216" t="s">
        <v>248</v>
      </c>
      <c r="H103" s="217">
        <v>1</v>
      </c>
      <c r="I103" s="218"/>
      <c r="J103" s="219">
        <f>ROUND(I103*H103,2)</f>
        <v>0</v>
      </c>
      <c r="K103" s="215" t="s">
        <v>1170</v>
      </c>
      <c r="L103" s="45"/>
      <c r="M103" s="220" t="s">
        <v>19</v>
      </c>
      <c r="N103" s="221" t="s">
        <v>42</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1703</v>
      </c>
      <c r="AT103" s="224" t="s">
        <v>147</v>
      </c>
      <c r="AU103" s="224" t="s">
        <v>81</v>
      </c>
      <c r="AY103" s="18" t="s">
        <v>144</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1703</v>
      </c>
      <c r="BM103" s="224" t="s">
        <v>1726</v>
      </c>
    </row>
    <row r="104" s="2" customFormat="1">
      <c r="A104" s="39"/>
      <c r="B104" s="40"/>
      <c r="C104" s="41"/>
      <c r="D104" s="226" t="s">
        <v>154</v>
      </c>
      <c r="E104" s="41"/>
      <c r="F104" s="227" t="s">
        <v>1725</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154</v>
      </c>
      <c r="AU104" s="18" t="s">
        <v>81</v>
      </c>
    </row>
    <row r="105" s="12" customFormat="1" ht="22.8" customHeight="1">
      <c r="A105" s="12"/>
      <c r="B105" s="197"/>
      <c r="C105" s="198"/>
      <c r="D105" s="199" t="s">
        <v>70</v>
      </c>
      <c r="E105" s="211" t="s">
        <v>1727</v>
      </c>
      <c r="F105" s="211" t="s">
        <v>1728</v>
      </c>
      <c r="G105" s="198"/>
      <c r="H105" s="198"/>
      <c r="I105" s="201"/>
      <c r="J105" s="212">
        <f>BK105</f>
        <v>0</v>
      </c>
      <c r="K105" s="198"/>
      <c r="L105" s="203"/>
      <c r="M105" s="204"/>
      <c r="N105" s="205"/>
      <c r="O105" s="205"/>
      <c r="P105" s="206">
        <f>SUM(P106:P108)</f>
        <v>0</v>
      </c>
      <c r="Q105" s="205"/>
      <c r="R105" s="206">
        <f>SUM(R106:R108)</f>
        <v>0</v>
      </c>
      <c r="S105" s="205"/>
      <c r="T105" s="207">
        <f>SUM(T106:T108)</f>
        <v>0</v>
      </c>
      <c r="U105" s="12"/>
      <c r="V105" s="12"/>
      <c r="W105" s="12"/>
      <c r="X105" s="12"/>
      <c r="Y105" s="12"/>
      <c r="Z105" s="12"/>
      <c r="AA105" s="12"/>
      <c r="AB105" s="12"/>
      <c r="AC105" s="12"/>
      <c r="AD105" s="12"/>
      <c r="AE105" s="12"/>
      <c r="AR105" s="208" t="s">
        <v>180</v>
      </c>
      <c r="AT105" s="209" t="s">
        <v>70</v>
      </c>
      <c r="AU105" s="209" t="s">
        <v>79</v>
      </c>
      <c r="AY105" s="208" t="s">
        <v>144</v>
      </c>
      <c r="BK105" s="210">
        <f>SUM(BK106:BK108)</f>
        <v>0</v>
      </c>
    </row>
    <row r="106" s="2" customFormat="1" ht="16.5" customHeight="1">
      <c r="A106" s="39"/>
      <c r="B106" s="40"/>
      <c r="C106" s="213" t="s">
        <v>199</v>
      </c>
      <c r="D106" s="213" t="s">
        <v>147</v>
      </c>
      <c r="E106" s="214" t="s">
        <v>1729</v>
      </c>
      <c r="F106" s="215" t="s">
        <v>1730</v>
      </c>
      <c r="G106" s="216" t="s">
        <v>248</v>
      </c>
      <c r="H106" s="217">
        <v>1</v>
      </c>
      <c r="I106" s="218"/>
      <c r="J106" s="219">
        <f>ROUND(I106*H106,2)</f>
        <v>0</v>
      </c>
      <c r="K106" s="215" t="s">
        <v>151</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1703</v>
      </c>
      <c r="AT106" s="224" t="s">
        <v>147</v>
      </c>
      <c r="AU106" s="224" t="s">
        <v>81</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1703</v>
      </c>
      <c r="BM106" s="224" t="s">
        <v>1731</v>
      </c>
    </row>
    <row r="107" s="2" customFormat="1">
      <c r="A107" s="39"/>
      <c r="B107" s="40"/>
      <c r="C107" s="41"/>
      <c r="D107" s="226" t="s">
        <v>154</v>
      </c>
      <c r="E107" s="41"/>
      <c r="F107" s="227" t="s">
        <v>1730</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154</v>
      </c>
      <c r="AU107" s="18" t="s">
        <v>81</v>
      </c>
    </row>
    <row r="108" s="2" customFormat="1">
      <c r="A108" s="39"/>
      <c r="B108" s="40"/>
      <c r="C108" s="41"/>
      <c r="D108" s="226" t="s">
        <v>156</v>
      </c>
      <c r="E108" s="41"/>
      <c r="F108" s="231" t="s">
        <v>1732</v>
      </c>
      <c r="G108" s="41"/>
      <c r="H108" s="41"/>
      <c r="I108" s="228"/>
      <c r="J108" s="41"/>
      <c r="K108" s="41"/>
      <c r="L108" s="45"/>
      <c r="M108" s="280"/>
      <c r="N108" s="281"/>
      <c r="O108" s="282"/>
      <c r="P108" s="282"/>
      <c r="Q108" s="282"/>
      <c r="R108" s="282"/>
      <c r="S108" s="282"/>
      <c r="T108" s="283"/>
      <c r="U108" s="39"/>
      <c r="V108" s="39"/>
      <c r="W108" s="39"/>
      <c r="X108" s="39"/>
      <c r="Y108" s="39"/>
      <c r="Z108" s="39"/>
      <c r="AA108" s="39"/>
      <c r="AB108" s="39"/>
      <c r="AC108" s="39"/>
      <c r="AD108" s="39"/>
      <c r="AE108" s="39"/>
      <c r="AT108" s="18" t="s">
        <v>156</v>
      </c>
      <c r="AU108" s="18" t="s">
        <v>81</v>
      </c>
    </row>
    <row r="109" s="2" customFormat="1" ht="6.96" customHeight="1">
      <c r="A109" s="39"/>
      <c r="B109" s="60"/>
      <c r="C109" s="61"/>
      <c r="D109" s="61"/>
      <c r="E109" s="61"/>
      <c r="F109" s="61"/>
      <c r="G109" s="61"/>
      <c r="H109" s="61"/>
      <c r="I109" s="61"/>
      <c r="J109" s="61"/>
      <c r="K109" s="61"/>
      <c r="L109" s="45"/>
      <c r="M109" s="39"/>
      <c r="O109" s="39"/>
      <c r="P109" s="39"/>
      <c r="Q109" s="39"/>
      <c r="R109" s="39"/>
      <c r="S109" s="39"/>
      <c r="T109" s="39"/>
      <c r="U109" s="39"/>
      <c r="V109" s="39"/>
      <c r="W109" s="39"/>
      <c r="X109" s="39"/>
      <c r="Y109" s="39"/>
      <c r="Z109" s="39"/>
      <c r="AA109" s="39"/>
      <c r="AB109" s="39"/>
      <c r="AC109" s="39"/>
      <c r="AD109" s="39"/>
      <c r="AE109" s="39"/>
    </row>
  </sheetData>
  <sheetProtection sheet="1" autoFilter="0" formatColumns="0" formatRows="0" objects="1" scenarios="1" spinCount="100000" saltValue="x81x5aoTfy92k8Lkbu3h4pnQXYT/GvIwFNAc1cQ4zAtTrxWooF0hMdbNZmNEh8WqIHjoiDlG1uKQOWWTtNWQTg==" hashValue="C5HkRtMrOqqWMy47QbkjhGZZnnoPjfm3fjefK4Y8iBwwcVvOtolW4YjlDi9MHhC/dhW47QjisR0BB82uh+MYpg==" algorithmName="SHA-512" password="CC35"/>
  <autoFilter ref="C83:K108"/>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84" customWidth="1"/>
    <col min="2" max="2" width="1.667969" style="284" customWidth="1"/>
    <col min="3" max="4" width="5" style="284" customWidth="1"/>
    <col min="5" max="5" width="11.66016" style="284" customWidth="1"/>
    <col min="6" max="6" width="9.160156" style="284" customWidth="1"/>
    <col min="7" max="7" width="5" style="284" customWidth="1"/>
    <col min="8" max="8" width="77.83203" style="284" customWidth="1"/>
    <col min="9" max="10" width="20" style="284" customWidth="1"/>
    <col min="11" max="11" width="1.667969" style="284" customWidth="1"/>
  </cols>
  <sheetData>
    <row r="1" s="1" customFormat="1" ht="37.5" customHeight="1"/>
    <row r="2" s="1" customFormat="1" ht="7.5" customHeight="1">
      <c r="B2" s="285"/>
      <c r="C2" s="286"/>
      <c r="D2" s="286"/>
      <c r="E2" s="286"/>
      <c r="F2" s="286"/>
      <c r="G2" s="286"/>
      <c r="H2" s="286"/>
      <c r="I2" s="286"/>
      <c r="J2" s="286"/>
      <c r="K2" s="287"/>
    </row>
    <row r="3" s="16" customFormat="1" ht="45" customHeight="1">
      <c r="B3" s="288"/>
      <c r="C3" s="289" t="s">
        <v>1733</v>
      </c>
      <c r="D3" s="289"/>
      <c r="E3" s="289"/>
      <c r="F3" s="289"/>
      <c r="G3" s="289"/>
      <c r="H3" s="289"/>
      <c r="I3" s="289"/>
      <c r="J3" s="289"/>
      <c r="K3" s="290"/>
    </row>
    <row r="4" s="1" customFormat="1" ht="25.5" customHeight="1">
      <c r="B4" s="291"/>
      <c r="C4" s="292" t="s">
        <v>1734</v>
      </c>
      <c r="D4" s="292"/>
      <c r="E4" s="292"/>
      <c r="F4" s="292"/>
      <c r="G4" s="292"/>
      <c r="H4" s="292"/>
      <c r="I4" s="292"/>
      <c r="J4" s="292"/>
      <c r="K4" s="293"/>
    </row>
    <row r="5" s="1" customFormat="1" ht="5.25" customHeight="1">
      <c r="B5" s="291"/>
      <c r="C5" s="294"/>
      <c r="D5" s="294"/>
      <c r="E5" s="294"/>
      <c r="F5" s="294"/>
      <c r="G5" s="294"/>
      <c r="H5" s="294"/>
      <c r="I5" s="294"/>
      <c r="J5" s="294"/>
      <c r="K5" s="293"/>
    </row>
    <row r="6" s="1" customFormat="1" ht="15" customHeight="1">
      <c r="B6" s="291"/>
      <c r="C6" s="295" t="s">
        <v>1735</v>
      </c>
      <c r="D6" s="295"/>
      <c r="E6" s="295"/>
      <c r="F6" s="295"/>
      <c r="G6" s="295"/>
      <c r="H6" s="295"/>
      <c r="I6" s="295"/>
      <c r="J6" s="295"/>
      <c r="K6" s="293"/>
    </row>
    <row r="7" s="1" customFormat="1" ht="15" customHeight="1">
      <c r="B7" s="296"/>
      <c r="C7" s="295" t="s">
        <v>1736</v>
      </c>
      <c r="D7" s="295"/>
      <c r="E7" s="295"/>
      <c r="F7" s="295"/>
      <c r="G7" s="295"/>
      <c r="H7" s="295"/>
      <c r="I7" s="295"/>
      <c r="J7" s="295"/>
      <c r="K7" s="293"/>
    </row>
    <row r="8" s="1" customFormat="1" ht="12.75" customHeight="1">
      <c r="B8" s="296"/>
      <c r="C8" s="295"/>
      <c r="D8" s="295"/>
      <c r="E8" s="295"/>
      <c r="F8" s="295"/>
      <c r="G8" s="295"/>
      <c r="H8" s="295"/>
      <c r="I8" s="295"/>
      <c r="J8" s="295"/>
      <c r="K8" s="293"/>
    </row>
    <row r="9" s="1" customFormat="1" ht="15" customHeight="1">
      <c r="B9" s="296"/>
      <c r="C9" s="295" t="s">
        <v>1737</v>
      </c>
      <c r="D9" s="295"/>
      <c r="E9" s="295"/>
      <c r="F9" s="295"/>
      <c r="G9" s="295"/>
      <c r="H9" s="295"/>
      <c r="I9" s="295"/>
      <c r="J9" s="295"/>
      <c r="K9" s="293"/>
    </row>
    <row r="10" s="1" customFormat="1" ht="15" customHeight="1">
      <c r="B10" s="296"/>
      <c r="C10" s="295"/>
      <c r="D10" s="295" t="s">
        <v>1738</v>
      </c>
      <c r="E10" s="295"/>
      <c r="F10" s="295"/>
      <c r="G10" s="295"/>
      <c r="H10" s="295"/>
      <c r="I10" s="295"/>
      <c r="J10" s="295"/>
      <c r="K10" s="293"/>
    </row>
    <row r="11" s="1" customFormat="1" ht="15" customHeight="1">
      <c r="B11" s="296"/>
      <c r="C11" s="297"/>
      <c r="D11" s="295" t="s">
        <v>1739</v>
      </c>
      <c r="E11" s="295"/>
      <c r="F11" s="295"/>
      <c r="G11" s="295"/>
      <c r="H11" s="295"/>
      <c r="I11" s="295"/>
      <c r="J11" s="295"/>
      <c r="K11" s="293"/>
    </row>
    <row r="12" s="1" customFormat="1" ht="15" customHeight="1">
      <c r="B12" s="296"/>
      <c r="C12" s="297"/>
      <c r="D12" s="295"/>
      <c r="E12" s="295"/>
      <c r="F12" s="295"/>
      <c r="G12" s="295"/>
      <c r="H12" s="295"/>
      <c r="I12" s="295"/>
      <c r="J12" s="295"/>
      <c r="K12" s="293"/>
    </row>
    <row r="13" s="1" customFormat="1" ht="15" customHeight="1">
      <c r="B13" s="296"/>
      <c r="C13" s="297"/>
      <c r="D13" s="298" t="s">
        <v>1740</v>
      </c>
      <c r="E13" s="295"/>
      <c r="F13" s="295"/>
      <c r="G13" s="295"/>
      <c r="H13" s="295"/>
      <c r="I13" s="295"/>
      <c r="J13" s="295"/>
      <c r="K13" s="293"/>
    </row>
    <row r="14" s="1" customFormat="1" ht="12.75" customHeight="1">
      <c r="B14" s="296"/>
      <c r="C14" s="297"/>
      <c r="D14" s="297"/>
      <c r="E14" s="297"/>
      <c r="F14" s="297"/>
      <c r="G14" s="297"/>
      <c r="H14" s="297"/>
      <c r="I14" s="297"/>
      <c r="J14" s="297"/>
      <c r="K14" s="293"/>
    </row>
    <row r="15" s="1" customFormat="1" ht="15" customHeight="1">
      <c r="B15" s="296"/>
      <c r="C15" s="297"/>
      <c r="D15" s="295" t="s">
        <v>1741</v>
      </c>
      <c r="E15" s="295"/>
      <c r="F15" s="295"/>
      <c r="G15" s="295"/>
      <c r="H15" s="295"/>
      <c r="I15" s="295"/>
      <c r="J15" s="295"/>
      <c r="K15" s="293"/>
    </row>
    <row r="16" s="1" customFormat="1" ht="15" customHeight="1">
      <c r="B16" s="296"/>
      <c r="C16" s="297"/>
      <c r="D16" s="295" t="s">
        <v>1742</v>
      </c>
      <c r="E16" s="295"/>
      <c r="F16" s="295"/>
      <c r="G16" s="295"/>
      <c r="H16" s="295"/>
      <c r="I16" s="295"/>
      <c r="J16" s="295"/>
      <c r="K16" s="293"/>
    </row>
    <row r="17" s="1" customFormat="1" ht="15" customHeight="1">
      <c r="B17" s="296"/>
      <c r="C17" s="297"/>
      <c r="D17" s="295" t="s">
        <v>1743</v>
      </c>
      <c r="E17" s="295"/>
      <c r="F17" s="295"/>
      <c r="G17" s="295"/>
      <c r="H17" s="295"/>
      <c r="I17" s="295"/>
      <c r="J17" s="295"/>
      <c r="K17" s="293"/>
    </row>
    <row r="18" s="1" customFormat="1" ht="15" customHeight="1">
      <c r="B18" s="296"/>
      <c r="C18" s="297"/>
      <c r="D18" s="297"/>
      <c r="E18" s="299" t="s">
        <v>78</v>
      </c>
      <c r="F18" s="295" t="s">
        <v>1744</v>
      </c>
      <c r="G18" s="295"/>
      <c r="H18" s="295"/>
      <c r="I18" s="295"/>
      <c r="J18" s="295"/>
      <c r="K18" s="293"/>
    </row>
    <row r="19" s="1" customFormat="1" ht="15" customHeight="1">
      <c r="B19" s="296"/>
      <c r="C19" s="297"/>
      <c r="D19" s="297"/>
      <c r="E19" s="299" t="s">
        <v>1745</v>
      </c>
      <c r="F19" s="295" t="s">
        <v>1746</v>
      </c>
      <c r="G19" s="295"/>
      <c r="H19" s="295"/>
      <c r="I19" s="295"/>
      <c r="J19" s="295"/>
      <c r="K19" s="293"/>
    </row>
    <row r="20" s="1" customFormat="1" ht="15" customHeight="1">
      <c r="B20" s="296"/>
      <c r="C20" s="297"/>
      <c r="D20" s="297"/>
      <c r="E20" s="299" t="s">
        <v>1747</v>
      </c>
      <c r="F20" s="295" t="s">
        <v>1748</v>
      </c>
      <c r="G20" s="295"/>
      <c r="H20" s="295"/>
      <c r="I20" s="295"/>
      <c r="J20" s="295"/>
      <c r="K20" s="293"/>
    </row>
    <row r="21" s="1" customFormat="1" ht="15" customHeight="1">
      <c r="B21" s="296"/>
      <c r="C21" s="297"/>
      <c r="D21" s="297"/>
      <c r="E21" s="299" t="s">
        <v>1749</v>
      </c>
      <c r="F21" s="295" t="s">
        <v>1750</v>
      </c>
      <c r="G21" s="295"/>
      <c r="H21" s="295"/>
      <c r="I21" s="295"/>
      <c r="J21" s="295"/>
      <c r="K21" s="293"/>
    </row>
    <row r="22" s="1" customFormat="1" ht="15" customHeight="1">
      <c r="B22" s="296"/>
      <c r="C22" s="297"/>
      <c r="D22" s="297"/>
      <c r="E22" s="299" t="s">
        <v>1751</v>
      </c>
      <c r="F22" s="295" t="s">
        <v>1752</v>
      </c>
      <c r="G22" s="295"/>
      <c r="H22" s="295"/>
      <c r="I22" s="295"/>
      <c r="J22" s="295"/>
      <c r="K22" s="293"/>
    </row>
    <row r="23" s="1" customFormat="1" ht="15" customHeight="1">
      <c r="B23" s="296"/>
      <c r="C23" s="297"/>
      <c r="D23" s="297"/>
      <c r="E23" s="299" t="s">
        <v>90</v>
      </c>
      <c r="F23" s="295" t="s">
        <v>1753</v>
      </c>
      <c r="G23" s="295"/>
      <c r="H23" s="295"/>
      <c r="I23" s="295"/>
      <c r="J23" s="295"/>
      <c r="K23" s="293"/>
    </row>
    <row r="24" s="1" customFormat="1" ht="12.75" customHeight="1">
      <c r="B24" s="296"/>
      <c r="C24" s="297"/>
      <c r="D24" s="297"/>
      <c r="E24" s="297"/>
      <c r="F24" s="297"/>
      <c r="G24" s="297"/>
      <c r="H24" s="297"/>
      <c r="I24" s="297"/>
      <c r="J24" s="297"/>
      <c r="K24" s="293"/>
    </row>
    <row r="25" s="1" customFormat="1" ht="15" customHeight="1">
      <c r="B25" s="296"/>
      <c r="C25" s="295" t="s">
        <v>1754</v>
      </c>
      <c r="D25" s="295"/>
      <c r="E25" s="295"/>
      <c r="F25" s="295"/>
      <c r="G25" s="295"/>
      <c r="H25" s="295"/>
      <c r="I25" s="295"/>
      <c r="J25" s="295"/>
      <c r="K25" s="293"/>
    </row>
    <row r="26" s="1" customFormat="1" ht="15" customHeight="1">
      <c r="B26" s="296"/>
      <c r="C26" s="295" t="s">
        <v>1755</v>
      </c>
      <c r="D26" s="295"/>
      <c r="E26" s="295"/>
      <c r="F26" s="295"/>
      <c r="G26" s="295"/>
      <c r="H26" s="295"/>
      <c r="I26" s="295"/>
      <c r="J26" s="295"/>
      <c r="K26" s="293"/>
    </row>
    <row r="27" s="1" customFormat="1" ht="15" customHeight="1">
      <c r="B27" s="296"/>
      <c r="C27" s="295"/>
      <c r="D27" s="295" t="s">
        <v>1756</v>
      </c>
      <c r="E27" s="295"/>
      <c r="F27" s="295"/>
      <c r="G27" s="295"/>
      <c r="H27" s="295"/>
      <c r="I27" s="295"/>
      <c r="J27" s="295"/>
      <c r="K27" s="293"/>
    </row>
    <row r="28" s="1" customFormat="1" ht="15" customHeight="1">
      <c r="B28" s="296"/>
      <c r="C28" s="297"/>
      <c r="D28" s="295" t="s">
        <v>1757</v>
      </c>
      <c r="E28" s="295"/>
      <c r="F28" s="295"/>
      <c r="G28" s="295"/>
      <c r="H28" s="295"/>
      <c r="I28" s="295"/>
      <c r="J28" s="295"/>
      <c r="K28" s="293"/>
    </row>
    <row r="29" s="1" customFormat="1" ht="12.75" customHeight="1">
      <c r="B29" s="296"/>
      <c r="C29" s="297"/>
      <c r="D29" s="297"/>
      <c r="E29" s="297"/>
      <c r="F29" s="297"/>
      <c r="G29" s="297"/>
      <c r="H29" s="297"/>
      <c r="I29" s="297"/>
      <c r="J29" s="297"/>
      <c r="K29" s="293"/>
    </row>
    <row r="30" s="1" customFormat="1" ht="15" customHeight="1">
      <c r="B30" s="296"/>
      <c r="C30" s="297"/>
      <c r="D30" s="295" t="s">
        <v>1758</v>
      </c>
      <c r="E30" s="295"/>
      <c r="F30" s="295"/>
      <c r="G30" s="295"/>
      <c r="H30" s="295"/>
      <c r="I30" s="295"/>
      <c r="J30" s="295"/>
      <c r="K30" s="293"/>
    </row>
    <row r="31" s="1" customFormat="1" ht="15" customHeight="1">
      <c r="B31" s="296"/>
      <c r="C31" s="297"/>
      <c r="D31" s="295" t="s">
        <v>1759</v>
      </c>
      <c r="E31" s="295"/>
      <c r="F31" s="295"/>
      <c r="G31" s="295"/>
      <c r="H31" s="295"/>
      <c r="I31" s="295"/>
      <c r="J31" s="295"/>
      <c r="K31" s="293"/>
    </row>
    <row r="32" s="1" customFormat="1" ht="12.75" customHeight="1">
      <c r="B32" s="296"/>
      <c r="C32" s="297"/>
      <c r="D32" s="297"/>
      <c r="E32" s="297"/>
      <c r="F32" s="297"/>
      <c r="G32" s="297"/>
      <c r="H32" s="297"/>
      <c r="I32" s="297"/>
      <c r="J32" s="297"/>
      <c r="K32" s="293"/>
    </row>
    <row r="33" s="1" customFormat="1" ht="15" customHeight="1">
      <c r="B33" s="296"/>
      <c r="C33" s="297"/>
      <c r="D33" s="295" t="s">
        <v>1760</v>
      </c>
      <c r="E33" s="295"/>
      <c r="F33" s="295"/>
      <c r="G33" s="295"/>
      <c r="H33" s="295"/>
      <c r="I33" s="295"/>
      <c r="J33" s="295"/>
      <c r="K33" s="293"/>
    </row>
    <row r="34" s="1" customFormat="1" ht="15" customHeight="1">
      <c r="B34" s="296"/>
      <c r="C34" s="297"/>
      <c r="D34" s="295" t="s">
        <v>1761</v>
      </c>
      <c r="E34" s="295"/>
      <c r="F34" s="295"/>
      <c r="G34" s="295"/>
      <c r="H34" s="295"/>
      <c r="I34" s="295"/>
      <c r="J34" s="295"/>
      <c r="K34" s="293"/>
    </row>
    <row r="35" s="1" customFormat="1" ht="15" customHeight="1">
      <c r="B35" s="296"/>
      <c r="C35" s="297"/>
      <c r="D35" s="295" t="s">
        <v>1762</v>
      </c>
      <c r="E35" s="295"/>
      <c r="F35" s="295"/>
      <c r="G35" s="295"/>
      <c r="H35" s="295"/>
      <c r="I35" s="295"/>
      <c r="J35" s="295"/>
      <c r="K35" s="293"/>
    </row>
    <row r="36" s="1" customFormat="1" ht="15" customHeight="1">
      <c r="B36" s="296"/>
      <c r="C36" s="297"/>
      <c r="D36" s="295"/>
      <c r="E36" s="298" t="s">
        <v>130</v>
      </c>
      <c r="F36" s="295"/>
      <c r="G36" s="295" t="s">
        <v>1763</v>
      </c>
      <c r="H36" s="295"/>
      <c r="I36" s="295"/>
      <c r="J36" s="295"/>
      <c r="K36" s="293"/>
    </row>
    <row r="37" s="1" customFormat="1" ht="30.75" customHeight="1">
      <c r="B37" s="296"/>
      <c r="C37" s="297"/>
      <c r="D37" s="295"/>
      <c r="E37" s="298" t="s">
        <v>1764</v>
      </c>
      <c r="F37" s="295"/>
      <c r="G37" s="295" t="s">
        <v>1765</v>
      </c>
      <c r="H37" s="295"/>
      <c r="I37" s="295"/>
      <c r="J37" s="295"/>
      <c r="K37" s="293"/>
    </row>
    <row r="38" s="1" customFormat="1" ht="15" customHeight="1">
      <c r="B38" s="296"/>
      <c r="C38" s="297"/>
      <c r="D38" s="295"/>
      <c r="E38" s="298" t="s">
        <v>52</v>
      </c>
      <c r="F38" s="295"/>
      <c r="G38" s="295" t="s">
        <v>1766</v>
      </c>
      <c r="H38" s="295"/>
      <c r="I38" s="295"/>
      <c r="J38" s="295"/>
      <c r="K38" s="293"/>
    </row>
    <row r="39" s="1" customFormat="1" ht="15" customHeight="1">
      <c r="B39" s="296"/>
      <c r="C39" s="297"/>
      <c r="D39" s="295"/>
      <c r="E39" s="298" t="s">
        <v>53</v>
      </c>
      <c r="F39" s="295"/>
      <c r="G39" s="295" t="s">
        <v>1767</v>
      </c>
      <c r="H39" s="295"/>
      <c r="I39" s="295"/>
      <c r="J39" s="295"/>
      <c r="K39" s="293"/>
    </row>
    <row r="40" s="1" customFormat="1" ht="15" customHeight="1">
      <c r="B40" s="296"/>
      <c r="C40" s="297"/>
      <c r="D40" s="295"/>
      <c r="E40" s="298" t="s">
        <v>131</v>
      </c>
      <c r="F40" s="295"/>
      <c r="G40" s="295" t="s">
        <v>1768</v>
      </c>
      <c r="H40" s="295"/>
      <c r="I40" s="295"/>
      <c r="J40" s="295"/>
      <c r="K40" s="293"/>
    </row>
    <row r="41" s="1" customFormat="1" ht="15" customHeight="1">
      <c r="B41" s="296"/>
      <c r="C41" s="297"/>
      <c r="D41" s="295"/>
      <c r="E41" s="298" t="s">
        <v>132</v>
      </c>
      <c r="F41" s="295"/>
      <c r="G41" s="295" t="s">
        <v>1769</v>
      </c>
      <c r="H41" s="295"/>
      <c r="I41" s="295"/>
      <c r="J41" s="295"/>
      <c r="K41" s="293"/>
    </row>
    <row r="42" s="1" customFormat="1" ht="15" customHeight="1">
      <c r="B42" s="296"/>
      <c r="C42" s="297"/>
      <c r="D42" s="295"/>
      <c r="E42" s="298" t="s">
        <v>1770</v>
      </c>
      <c r="F42" s="295"/>
      <c r="G42" s="295" t="s">
        <v>1771</v>
      </c>
      <c r="H42" s="295"/>
      <c r="I42" s="295"/>
      <c r="J42" s="295"/>
      <c r="K42" s="293"/>
    </row>
    <row r="43" s="1" customFormat="1" ht="15" customHeight="1">
      <c r="B43" s="296"/>
      <c r="C43" s="297"/>
      <c r="D43" s="295"/>
      <c r="E43" s="298"/>
      <c r="F43" s="295"/>
      <c r="G43" s="295" t="s">
        <v>1772</v>
      </c>
      <c r="H43" s="295"/>
      <c r="I43" s="295"/>
      <c r="J43" s="295"/>
      <c r="K43" s="293"/>
    </row>
    <row r="44" s="1" customFormat="1" ht="15" customHeight="1">
      <c r="B44" s="296"/>
      <c r="C44" s="297"/>
      <c r="D44" s="295"/>
      <c r="E44" s="298" t="s">
        <v>1773</v>
      </c>
      <c r="F44" s="295"/>
      <c r="G44" s="295" t="s">
        <v>1774</v>
      </c>
      <c r="H44" s="295"/>
      <c r="I44" s="295"/>
      <c r="J44" s="295"/>
      <c r="K44" s="293"/>
    </row>
    <row r="45" s="1" customFormat="1" ht="15" customHeight="1">
      <c r="B45" s="296"/>
      <c r="C45" s="297"/>
      <c r="D45" s="295"/>
      <c r="E45" s="298" t="s">
        <v>134</v>
      </c>
      <c r="F45" s="295"/>
      <c r="G45" s="295" t="s">
        <v>1775</v>
      </c>
      <c r="H45" s="295"/>
      <c r="I45" s="295"/>
      <c r="J45" s="295"/>
      <c r="K45" s="293"/>
    </row>
    <row r="46" s="1" customFormat="1" ht="12.75" customHeight="1">
      <c r="B46" s="296"/>
      <c r="C46" s="297"/>
      <c r="D46" s="295"/>
      <c r="E46" s="295"/>
      <c r="F46" s="295"/>
      <c r="G46" s="295"/>
      <c r="H46" s="295"/>
      <c r="I46" s="295"/>
      <c r="J46" s="295"/>
      <c r="K46" s="293"/>
    </row>
    <row r="47" s="1" customFormat="1" ht="15" customHeight="1">
      <c r="B47" s="296"/>
      <c r="C47" s="297"/>
      <c r="D47" s="295" t="s">
        <v>1776</v>
      </c>
      <c r="E47" s="295"/>
      <c r="F47" s="295"/>
      <c r="G47" s="295"/>
      <c r="H47" s="295"/>
      <c r="I47" s="295"/>
      <c r="J47" s="295"/>
      <c r="K47" s="293"/>
    </row>
    <row r="48" s="1" customFormat="1" ht="15" customHeight="1">
      <c r="B48" s="296"/>
      <c r="C48" s="297"/>
      <c r="D48" s="297"/>
      <c r="E48" s="295" t="s">
        <v>1777</v>
      </c>
      <c r="F48" s="295"/>
      <c r="G48" s="295"/>
      <c r="H48" s="295"/>
      <c r="I48" s="295"/>
      <c r="J48" s="295"/>
      <c r="K48" s="293"/>
    </row>
    <row r="49" s="1" customFormat="1" ht="15" customHeight="1">
      <c r="B49" s="296"/>
      <c r="C49" s="297"/>
      <c r="D49" s="297"/>
      <c r="E49" s="295" t="s">
        <v>1778</v>
      </c>
      <c r="F49" s="295"/>
      <c r="G49" s="295"/>
      <c r="H49" s="295"/>
      <c r="I49" s="295"/>
      <c r="J49" s="295"/>
      <c r="K49" s="293"/>
    </row>
    <row r="50" s="1" customFormat="1" ht="15" customHeight="1">
      <c r="B50" s="296"/>
      <c r="C50" s="297"/>
      <c r="D50" s="297"/>
      <c r="E50" s="295" t="s">
        <v>1779</v>
      </c>
      <c r="F50" s="295"/>
      <c r="G50" s="295"/>
      <c r="H50" s="295"/>
      <c r="I50" s="295"/>
      <c r="J50" s="295"/>
      <c r="K50" s="293"/>
    </row>
    <row r="51" s="1" customFormat="1" ht="15" customHeight="1">
      <c r="B51" s="296"/>
      <c r="C51" s="297"/>
      <c r="D51" s="295" t="s">
        <v>1780</v>
      </c>
      <c r="E51" s="295"/>
      <c r="F51" s="295"/>
      <c r="G51" s="295"/>
      <c r="H51" s="295"/>
      <c r="I51" s="295"/>
      <c r="J51" s="295"/>
      <c r="K51" s="293"/>
    </row>
    <row r="52" s="1" customFormat="1" ht="25.5" customHeight="1">
      <c r="B52" s="291"/>
      <c r="C52" s="292" t="s">
        <v>1781</v>
      </c>
      <c r="D52" s="292"/>
      <c r="E52" s="292"/>
      <c r="F52" s="292"/>
      <c r="G52" s="292"/>
      <c r="H52" s="292"/>
      <c r="I52" s="292"/>
      <c r="J52" s="292"/>
      <c r="K52" s="293"/>
    </row>
    <row r="53" s="1" customFormat="1" ht="5.25" customHeight="1">
      <c r="B53" s="291"/>
      <c r="C53" s="294"/>
      <c r="D53" s="294"/>
      <c r="E53" s="294"/>
      <c r="F53" s="294"/>
      <c r="G53" s="294"/>
      <c r="H53" s="294"/>
      <c r="I53" s="294"/>
      <c r="J53" s="294"/>
      <c r="K53" s="293"/>
    </row>
    <row r="54" s="1" customFormat="1" ht="15" customHeight="1">
      <c r="B54" s="291"/>
      <c r="C54" s="295" t="s">
        <v>1782</v>
      </c>
      <c r="D54" s="295"/>
      <c r="E54" s="295"/>
      <c r="F54" s="295"/>
      <c r="G54" s="295"/>
      <c r="H54" s="295"/>
      <c r="I54" s="295"/>
      <c r="J54" s="295"/>
      <c r="K54" s="293"/>
    </row>
    <row r="55" s="1" customFormat="1" ht="15" customHeight="1">
      <c r="B55" s="291"/>
      <c r="C55" s="295" t="s">
        <v>1783</v>
      </c>
      <c r="D55" s="295"/>
      <c r="E55" s="295"/>
      <c r="F55" s="295"/>
      <c r="G55" s="295"/>
      <c r="H55" s="295"/>
      <c r="I55" s="295"/>
      <c r="J55" s="295"/>
      <c r="K55" s="293"/>
    </row>
    <row r="56" s="1" customFormat="1" ht="12.75" customHeight="1">
      <c r="B56" s="291"/>
      <c r="C56" s="295"/>
      <c r="D56" s="295"/>
      <c r="E56" s="295"/>
      <c r="F56" s="295"/>
      <c r="G56" s="295"/>
      <c r="H56" s="295"/>
      <c r="I56" s="295"/>
      <c r="J56" s="295"/>
      <c r="K56" s="293"/>
    </row>
    <row r="57" s="1" customFormat="1" ht="15" customHeight="1">
      <c r="B57" s="291"/>
      <c r="C57" s="295" t="s">
        <v>1784</v>
      </c>
      <c r="D57" s="295"/>
      <c r="E57" s="295"/>
      <c r="F57" s="295"/>
      <c r="G57" s="295"/>
      <c r="H57" s="295"/>
      <c r="I57" s="295"/>
      <c r="J57" s="295"/>
      <c r="K57" s="293"/>
    </row>
    <row r="58" s="1" customFormat="1" ht="15" customHeight="1">
      <c r="B58" s="291"/>
      <c r="C58" s="297"/>
      <c r="D58" s="295" t="s">
        <v>1785</v>
      </c>
      <c r="E58" s="295"/>
      <c r="F58" s="295"/>
      <c r="G58" s="295"/>
      <c r="H58" s="295"/>
      <c r="I58" s="295"/>
      <c r="J58" s="295"/>
      <c r="K58" s="293"/>
    </row>
    <row r="59" s="1" customFormat="1" ht="15" customHeight="1">
      <c r="B59" s="291"/>
      <c r="C59" s="297"/>
      <c r="D59" s="295" t="s">
        <v>1786</v>
      </c>
      <c r="E59" s="295"/>
      <c r="F59" s="295"/>
      <c r="G59" s="295"/>
      <c r="H59" s="295"/>
      <c r="I59" s="295"/>
      <c r="J59" s="295"/>
      <c r="K59" s="293"/>
    </row>
    <row r="60" s="1" customFormat="1" ht="15" customHeight="1">
      <c r="B60" s="291"/>
      <c r="C60" s="297"/>
      <c r="D60" s="295" t="s">
        <v>1787</v>
      </c>
      <c r="E60" s="295"/>
      <c r="F60" s="295"/>
      <c r="G60" s="295"/>
      <c r="H60" s="295"/>
      <c r="I60" s="295"/>
      <c r="J60" s="295"/>
      <c r="K60" s="293"/>
    </row>
    <row r="61" s="1" customFormat="1" ht="15" customHeight="1">
      <c r="B61" s="291"/>
      <c r="C61" s="297"/>
      <c r="D61" s="295" t="s">
        <v>1788</v>
      </c>
      <c r="E61" s="295"/>
      <c r="F61" s="295"/>
      <c r="G61" s="295"/>
      <c r="H61" s="295"/>
      <c r="I61" s="295"/>
      <c r="J61" s="295"/>
      <c r="K61" s="293"/>
    </row>
    <row r="62" s="1" customFormat="1" ht="15" customHeight="1">
      <c r="B62" s="291"/>
      <c r="C62" s="297"/>
      <c r="D62" s="300" t="s">
        <v>1789</v>
      </c>
      <c r="E62" s="300"/>
      <c r="F62" s="300"/>
      <c r="G62" s="300"/>
      <c r="H62" s="300"/>
      <c r="I62" s="300"/>
      <c r="J62" s="300"/>
      <c r="K62" s="293"/>
    </row>
    <row r="63" s="1" customFormat="1" ht="15" customHeight="1">
      <c r="B63" s="291"/>
      <c r="C63" s="297"/>
      <c r="D63" s="295" t="s">
        <v>1790</v>
      </c>
      <c r="E63" s="295"/>
      <c r="F63" s="295"/>
      <c r="G63" s="295"/>
      <c r="H63" s="295"/>
      <c r="I63" s="295"/>
      <c r="J63" s="295"/>
      <c r="K63" s="293"/>
    </row>
    <row r="64" s="1" customFormat="1" ht="12.75" customHeight="1">
      <c r="B64" s="291"/>
      <c r="C64" s="297"/>
      <c r="D64" s="297"/>
      <c r="E64" s="301"/>
      <c r="F64" s="297"/>
      <c r="G64" s="297"/>
      <c r="H64" s="297"/>
      <c r="I64" s="297"/>
      <c r="J64" s="297"/>
      <c r="K64" s="293"/>
    </row>
    <row r="65" s="1" customFormat="1" ht="15" customHeight="1">
      <c r="B65" s="291"/>
      <c r="C65" s="297"/>
      <c r="D65" s="295" t="s">
        <v>1791</v>
      </c>
      <c r="E65" s="295"/>
      <c r="F65" s="295"/>
      <c r="G65" s="295"/>
      <c r="H65" s="295"/>
      <c r="I65" s="295"/>
      <c r="J65" s="295"/>
      <c r="K65" s="293"/>
    </row>
    <row r="66" s="1" customFormat="1" ht="15" customHeight="1">
      <c r="B66" s="291"/>
      <c r="C66" s="297"/>
      <c r="D66" s="300" t="s">
        <v>1792</v>
      </c>
      <c r="E66" s="300"/>
      <c r="F66" s="300"/>
      <c r="G66" s="300"/>
      <c r="H66" s="300"/>
      <c r="I66" s="300"/>
      <c r="J66" s="300"/>
      <c r="K66" s="293"/>
    </row>
    <row r="67" s="1" customFormat="1" ht="15" customHeight="1">
      <c r="B67" s="291"/>
      <c r="C67" s="297"/>
      <c r="D67" s="295" t="s">
        <v>1793</v>
      </c>
      <c r="E67" s="295"/>
      <c r="F67" s="295"/>
      <c r="G67" s="295"/>
      <c r="H67" s="295"/>
      <c r="I67" s="295"/>
      <c r="J67" s="295"/>
      <c r="K67" s="293"/>
    </row>
    <row r="68" s="1" customFormat="1" ht="15" customHeight="1">
      <c r="B68" s="291"/>
      <c r="C68" s="297"/>
      <c r="D68" s="295" t="s">
        <v>1794</v>
      </c>
      <c r="E68" s="295"/>
      <c r="F68" s="295"/>
      <c r="G68" s="295"/>
      <c r="H68" s="295"/>
      <c r="I68" s="295"/>
      <c r="J68" s="295"/>
      <c r="K68" s="293"/>
    </row>
    <row r="69" s="1" customFormat="1" ht="15" customHeight="1">
      <c r="B69" s="291"/>
      <c r="C69" s="297"/>
      <c r="D69" s="295" t="s">
        <v>1795</v>
      </c>
      <c r="E69" s="295"/>
      <c r="F69" s="295"/>
      <c r="G69" s="295"/>
      <c r="H69" s="295"/>
      <c r="I69" s="295"/>
      <c r="J69" s="295"/>
      <c r="K69" s="293"/>
    </row>
    <row r="70" s="1" customFormat="1" ht="15" customHeight="1">
      <c r="B70" s="291"/>
      <c r="C70" s="297"/>
      <c r="D70" s="295" t="s">
        <v>1796</v>
      </c>
      <c r="E70" s="295"/>
      <c r="F70" s="295"/>
      <c r="G70" s="295"/>
      <c r="H70" s="295"/>
      <c r="I70" s="295"/>
      <c r="J70" s="295"/>
      <c r="K70" s="293"/>
    </row>
    <row r="71" s="1" customFormat="1" ht="12.75" customHeight="1">
      <c r="B71" s="302"/>
      <c r="C71" s="303"/>
      <c r="D71" s="303"/>
      <c r="E71" s="303"/>
      <c r="F71" s="303"/>
      <c r="G71" s="303"/>
      <c r="H71" s="303"/>
      <c r="I71" s="303"/>
      <c r="J71" s="303"/>
      <c r="K71" s="304"/>
    </row>
    <row r="72" s="1" customFormat="1" ht="18.75" customHeight="1">
      <c r="B72" s="305"/>
      <c r="C72" s="305"/>
      <c r="D72" s="305"/>
      <c r="E72" s="305"/>
      <c r="F72" s="305"/>
      <c r="G72" s="305"/>
      <c r="H72" s="305"/>
      <c r="I72" s="305"/>
      <c r="J72" s="305"/>
      <c r="K72" s="306"/>
    </row>
    <row r="73" s="1" customFormat="1" ht="18.75" customHeight="1">
      <c r="B73" s="306"/>
      <c r="C73" s="306"/>
      <c r="D73" s="306"/>
      <c r="E73" s="306"/>
      <c r="F73" s="306"/>
      <c r="G73" s="306"/>
      <c r="H73" s="306"/>
      <c r="I73" s="306"/>
      <c r="J73" s="306"/>
      <c r="K73" s="306"/>
    </row>
    <row r="74" s="1" customFormat="1" ht="7.5" customHeight="1">
      <c r="B74" s="307"/>
      <c r="C74" s="308"/>
      <c r="D74" s="308"/>
      <c r="E74" s="308"/>
      <c r="F74" s="308"/>
      <c r="G74" s="308"/>
      <c r="H74" s="308"/>
      <c r="I74" s="308"/>
      <c r="J74" s="308"/>
      <c r="K74" s="309"/>
    </row>
    <row r="75" s="1" customFormat="1" ht="45" customHeight="1">
      <c r="B75" s="310"/>
      <c r="C75" s="311" t="s">
        <v>1797</v>
      </c>
      <c r="D75" s="311"/>
      <c r="E75" s="311"/>
      <c r="F75" s="311"/>
      <c r="G75" s="311"/>
      <c r="H75" s="311"/>
      <c r="I75" s="311"/>
      <c r="J75" s="311"/>
      <c r="K75" s="312"/>
    </row>
    <row r="76" s="1" customFormat="1" ht="17.25" customHeight="1">
      <c r="B76" s="310"/>
      <c r="C76" s="313" t="s">
        <v>1798</v>
      </c>
      <c r="D76" s="313"/>
      <c r="E76" s="313"/>
      <c r="F76" s="313" t="s">
        <v>1799</v>
      </c>
      <c r="G76" s="314"/>
      <c r="H76" s="313" t="s">
        <v>53</v>
      </c>
      <c r="I76" s="313" t="s">
        <v>56</v>
      </c>
      <c r="J76" s="313" t="s">
        <v>1800</v>
      </c>
      <c r="K76" s="312"/>
    </row>
    <row r="77" s="1" customFormat="1" ht="17.25" customHeight="1">
      <c r="B77" s="310"/>
      <c r="C77" s="315" t="s">
        <v>1801</v>
      </c>
      <c r="D77" s="315"/>
      <c r="E77" s="315"/>
      <c r="F77" s="316" t="s">
        <v>1802</v>
      </c>
      <c r="G77" s="317"/>
      <c r="H77" s="315"/>
      <c r="I77" s="315"/>
      <c r="J77" s="315" t="s">
        <v>1803</v>
      </c>
      <c r="K77" s="312"/>
    </row>
    <row r="78" s="1" customFormat="1" ht="5.25" customHeight="1">
      <c r="B78" s="310"/>
      <c r="C78" s="318"/>
      <c r="D78" s="318"/>
      <c r="E78" s="318"/>
      <c r="F78" s="318"/>
      <c r="G78" s="319"/>
      <c r="H78" s="318"/>
      <c r="I78" s="318"/>
      <c r="J78" s="318"/>
      <c r="K78" s="312"/>
    </row>
    <row r="79" s="1" customFormat="1" ht="15" customHeight="1">
      <c r="B79" s="310"/>
      <c r="C79" s="298" t="s">
        <v>52</v>
      </c>
      <c r="D79" s="320"/>
      <c r="E79" s="320"/>
      <c r="F79" s="321" t="s">
        <v>1804</v>
      </c>
      <c r="G79" s="322"/>
      <c r="H79" s="298" t="s">
        <v>1805</v>
      </c>
      <c r="I79" s="298" t="s">
        <v>1806</v>
      </c>
      <c r="J79" s="298">
        <v>20</v>
      </c>
      <c r="K79" s="312"/>
    </row>
    <row r="80" s="1" customFormat="1" ht="15" customHeight="1">
      <c r="B80" s="310"/>
      <c r="C80" s="298" t="s">
        <v>1807</v>
      </c>
      <c r="D80" s="298"/>
      <c r="E80" s="298"/>
      <c r="F80" s="321" t="s">
        <v>1804</v>
      </c>
      <c r="G80" s="322"/>
      <c r="H80" s="298" t="s">
        <v>1808</v>
      </c>
      <c r="I80" s="298" t="s">
        <v>1806</v>
      </c>
      <c r="J80" s="298">
        <v>120</v>
      </c>
      <c r="K80" s="312"/>
    </row>
    <row r="81" s="1" customFormat="1" ht="15" customHeight="1">
      <c r="B81" s="323"/>
      <c r="C81" s="298" t="s">
        <v>1809</v>
      </c>
      <c r="D81" s="298"/>
      <c r="E81" s="298"/>
      <c r="F81" s="321" t="s">
        <v>1810</v>
      </c>
      <c r="G81" s="322"/>
      <c r="H81" s="298" t="s">
        <v>1811</v>
      </c>
      <c r="I81" s="298" t="s">
        <v>1806</v>
      </c>
      <c r="J81" s="298">
        <v>50</v>
      </c>
      <c r="K81" s="312"/>
    </row>
    <row r="82" s="1" customFormat="1" ht="15" customHeight="1">
      <c r="B82" s="323"/>
      <c r="C82" s="298" t="s">
        <v>1812</v>
      </c>
      <c r="D82" s="298"/>
      <c r="E82" s="298"/>
      <c r="F82" s="321" t="s">
        <v>1804</v>
      </c>
      <c r="G82" s="322"/>
      <c r="H82" s="298" t="s">
        <v>1813</v>
      </c>
      <c r="I82" s="298" t="s">
        <v>1814</v>
      </c>
      <c r="J82" s="298"/>
      <c r="K82" s="312"/>
    </row>
    <row r="83" s="1" customFormat="1" ht="15" customHeight="1">
      <c r="B83" s="323"/>
      <c r="C83" s="324" t="s">
        <v>1815</v>
      </c>
      <c r="D83" s="324"/>
      <c r="E83" s="324"/>
      <c r="F83" s="325" t="s">
        <v>1810</v>
      </c>
      <c r="G83" s="324"/>
      <c r="H83" s="324" t="s">
        <v>1816</v>
      </c>
      <c r="I83" s="324" t="s">
        <v>1806</v>
      </c>
      <c r="J83" s="324">
        <v>15</v>
      </c>
      <c r="K83" s="312"/>
    </row>
    <row r="84" s="1" customFormat="1" ht="15" customHeight="1">
      <c r="B84" s="323"/>
      <c r="C84" s="324" t="s">
        <v>1817</v>
      </c>
      <c r="D84" s="324"/>
      <c r="E84" s="324"/>
      <c r="F84" s="325" t="s">
        <v>1810</v>
      </c>
      <c r="G84" s="324"/>
      <c r="H84" s="324" t="s">
        <v>1818</v>
      </c>
      <c r="I84" s="324" t="s">
        <v>1806</v>
      </c>
      <c r="J84" s="324">
        <v>15</v>
      </c>
      <c r="K84" s="312"/>
    </row>
    <row r="85" s="1" customFormat="1" ht="15" customHeight="1">
      <c r="B85" s="323"/>
      <c r="C85" s="324" t="s">
        <v>1819</v>
      </c>
      <c r="D85" s="324"/>
      <c r="E85" s="324"/>
      <c r="F85" s="325" t="s">
        <v>1810</v>
      </c>
      <c r="G85" s="324"/>
      <c r="H85" s="324" t="s">
        <v>1820</v>
      </c>
      <c r="I85" s="324" t="s">
        <v>1806</v>
      </c>
      <c r="J85" s="324">
        <v>20</v>
      </c>
      <c r="K85" s="312"/>
    </row>
    <row r="86" s="1" customFormat="1" ht="15" customHeight="1">
      <c r="B86" s="323"/>
      <c r="C86" s="324" t="s">
        <v>1821</v>
      </c>
      <c r="D86" s="324"/>
      <c r="E86" s="324"/>
      <c r="F86" s="325" t="s">
        <v>1810</v>
      </c>
      <c r="G86" s="324"/>
      <c r="H86" s="324" t="s">
        <v>1822</v>
      </c>
      <c r="I86" s="324" t="s">
        <v>1806</v>
      </c>
      <c r="J86" s="324">
        <v>20</v>
      </c>
      <c r="K86" s="312"/>
    </row>
    <row r="87" s="1" customFormat="1" ht="15" customHeight="1">
      <c r="B87" s="323"/>
      <c r="C87" s="298" t="s">
        <v>1823</v>
      </c>
      <c r="D87" s="298"/>
      <c r="E87" s="298"/>
      <c r="F87" s="321" t="s">
        <v>1810</v>
      </c>
      <c r="G87" s="322"/>
      <c r="H87" s="298" t="s">
        <v>1824</v>
      </c>
      <c r="I87" s="298" t="s">
        <v>1806</v>
      </c>
      <c r="J87" s="298">
        <v>50</v>
      </c>
      <c r="K87" s="312"/>
    </row>
    <row r="88" s="1" customFormat="1" ht="15" customHeight="1">
      <c r="B88" s="323"/>
      <c r="C88" s="298" t="s">
        <v>1825</v>
      </c>
      <c r="D88" s="298"/>
      <c r="E88" s="298"/>
      <c r="F88" s="321" t="s">
        <v>1810</v>
      </c>
      <c r="G88" s="322"/>
      <c r="H88" s="298" t="s">
        <v>1826</v>
      </c>
      <c r="I88" s="298" t="s">
        <v>1806</v>
      </c>
      <c r="J88" s="298">
        <v>20</v>
      </c>
      <c r="K88" s="312"/>
    </row>
    <row r="89" s="1" customFormat="1" ht="15" customHeight="1">
      <c r="B89" s="323"/>
      <c r="C89" s="298" t="s">
        <v>1827</v>
      </c>
      <c r="D89" s="298"/>
      <c r="E89" s="298"/>
      <c r="F89" s="321" t="s">
        <v>1810</v>
      </c>
      <c r="G89" s="322"/>
      <c r="H89" s="298" t="s">
        <v>1828</v>
      </c>
      <c r="I89" s="298" t="s">
        <v>1806</v>
      </c>
      <c r="J89" s="298">
        <v>20</v>
      </c>
      <c r="K89" s="312"/>
    </row>
    <row r="90" s="1" customFormat="1" ht="15" customHeight="1">
      <c r="B90" s="323"/>
      <c r="C90" s="298" t="s">
        <v>1829</v>
      </c>
      <c r="D90" s="298"/>
      <c r="E90" s="298"/>
      <c r="F90" s="321" t="s">
        <v>1810</v>
      </c>
      <c r="G90" s="322"/>
      <c r="H90" s="298" t="s">
        <v>1830</v>
      </c>
      <c r="I90" s="298" t="s">
        <v>1806</v>
      </c>
      <c r="J90" s="298">
        <v>50</v>
      </c>
      <c r="K90" s="312"/>
    </row>
    <row r="91" s="1" customFormat="1" ht="15" customHeight="1">
      <c r="B91" s="323"/>
      <c r="C91" s="298" t="s">
        <v>1831</v>
      </c>
      <c r="D91" s="298"/>
      <c r="E91" s="298"/>
      <c r="F91" s="321" t="s">
        <v>1810</v>
      </c>
      <c r="G91" s="322"/>
      <c r="H91" s="298" t="s">
        <v>1831</v>
      </c>
      <c r="I91" s="298" t="s">
        <v>1806</v>
      </c>
      <c r="J91" s="298">
        <v>50</v>
      </c>
      <c r="K91" s="312"/>
    </row>
    <row r="92" s="1" customFormat="1" ht="15" customHeight="1">
      <c r="B92" s="323"/>
      <c r="C92" s="298" t="s">
        <v>1832</v>
      </c>
      <c r="D92" s="298"/>
      <c r="E92" s="298"/>
      <c r="F92" s="321" t="s">
        <v>1810</v>
      </c>
      <c r="G92" s="322"/>
      <c r="H92" s="298" t="s">
        <v>1833</v>
      </c>
      <c r="I92" s="298" t="s">
        <v>1806</v>
      </c>
      <c r="J92" s="298">
        <v>255</v>
      </c>
      <c r="K92" s="312"/>
    </row>
    <row r="93" s="1" customFormat="1" ht="15" customHeight="1">
      <c r="B93" s="323"/>
      <c r="C93" s="298" t="s">
        <v>1834</v>
      </c>
      <c r="D93" s="298"/>
      <c r="E93" s="298"/>
      <c r="F93" s="321" t="s">
        <v>1804</v>
      </c>
      <c r="G93" s="322"/>
      <c r="H93" s="298" t="s">
        <v>1835</v>
      </c>
      <c r="I93" s="298" t="s">
        <v>1836</v>
      </c>
      <c r="J93" s="298"/>
      <c r="K93" s="312"/>
    </row>
    <row r="94" s="1" customFormat="1" ht="15" customHeight="1">
      <c r="B94" s="323"/>
      <c r="C94" s="298" t="s">
        <v>1837</v>
      </c>
      <c r="D94" s="298"/>
      <c r="E94" s="298"/>
      <c r="F94" s="321" t="s">
        <v>1804</v>
      </c>
      <c r="G94" s="322"/>
      <c r="H94" s="298" t="s">
        <v>1838</v>
      </c>
      <c r="I94" s="298" t="s">
        <v>1839</v>
      </c>
      <c r="J94" s="298"/>
      <c r="K94" s="312"/>
    </row>
    <row r="95" s="1" customFormat="1" ht="15" customHeight="1">
      <c r="B95" s="323"/>
      <c r="C95" s="298" t="s">
        <v>1840</v>
      </c>
      <c r="D95" s="298"/>
      <c r="E95" s="298"/>
      <c r="F95" s="321" t="s">
        <v>1804</v>
      </c>
      <c r="G95" s="322"/>
      <c r="H95" s="298" t="s">
        <v>1840</v>
      </c>
      <c r="I95" s="298" t="s">
        <v>1839</v>
      </c>
      <c r="J95" s="298"/>
      <c r="K95" s="312"/>
    </row>
    <row r="96" s="1" customFormat="1" ht="15" customHeight="1">
      <c r="B96" s="323"/>
      <c r="C96" s="298" t="s">
        <v>37</v>
      </c>
      <c r="D96" s="298"/>
      <c r="E96" s="298"/>
      <c r="F96" s="321" t="s">
        <v>1804</v>
      </c>
      <c r="G96" s="322"/>
      <c r="H96" s="298" t="s">
        <v>1841</v>
      </c>
      <c r="I96" s="298" t="s">
        <v>1839</v>
      </c>
      <c r="J96" s="298"/>
      <c r="K96" s="312"/>
    </row>
    <row r="97" s="1" customFormat="1" ht="15" customHeight="1">
      <c r="B97" s="323"/>
      <c r="C97" s="298" t="s">
        <v>47</v>
      </c>
      <c r="D97" s="298"/>
      <c r="E97" s="298"/>
      <c r="F97" s="321" t="s">
        <v>1804</v>
      </c>
      <c r="G97" s="322"/>
      <c r="H97" s="298" t="s">
        <v>1842</v>
      </c>
      <c r="I97" s="298" t="s">
        <v>1839</v>
      </c>
      <c r="J97" s="298"/>
      <c r="K97" s="312"/>
    </row>
    <row r="98" s="1" customFormat="1" ht="15" customHeight="1">
      <c r="B98" s="326"/>
      <c r="C98" s="327"/>
      <c r="D98" s="327"/>
      <c r="E98" s="327"/>
      <c r="F98" s="327"/>
      <c r="G98" s="327"/>
      <c r="H98" s="327"/>
      <c r="I98" s="327"/>
      <c r="J98" s="327"/>
      <c r="K98" s="328"/>
    </row>
    <row r="99" s="1" customFormat="1" ht="18.75" customHeight="1">
      <c r="B99" s="329"/>
      <c r="C99" s="330"/>
      <c r="D99" s="330"/>
      <c r="E99" s="330"/>
      <c r="F99" s="330"/>
      <c r="G99" s="330"/>
      <c r="H99" s="330"/>
      <c r="I99" s="330"/>
      <c r="J99" s="330"/>
      <c r="K99" s="329"/>
    </row>
    <row r="100" s="1" customFormat="1" ht="18.75" customHeight="1">
      <c r="B100" s="306"/>
      <c r="C100" s="306"/>
      <c r="D100" s="306"/>
      <c r="E100" s="306"/>
      <c r="F100" s="306"/>
      <c r="G100" s="306"/>
      <c r="H100" s="306"/>
      <c r="I100" s="306"/>
      <c r="J100" s="306"/>
      <c r="K100" s="306"/>
    </row>
    <row r="101" s="1" customFormat="1" ht="7.5" customHeight="1">
      <c r="B101" s="307"/>
      <c r="C101" s="308"/>
      <c r="D101" s="308"/>
      <c r="E101" s="308"/>
      <c r="F101" s="308"/>
      <c r="G101" s="308"/>
      <c r="H101" s="308"/>
      <c r="I101" s="308"/>
      <c r="J101" s="308"/>
      <c r="K101" s="309"/>
    </row>
    <row r="102" s="1" customFormat="1" ht="45" customHeight="1">
      <c r="B102" s="310"/>
      <c r="C102" s="311" t="s">
        <v>1843</v>
      </c>
      <c r="D102" s="311"/>
      <c r="E102" s="311"/>
      <c r="F102" s="311"/>
      <c r="G102" s="311"/>
      <c r="H102" s="311"/>
      <c r="I102" s="311"/>
      <c r="J102" s="311"/>
      <c r="K102" s="312"/>
    </row>
    <row r="103" s="1" customFormat="1" ht="17.25" customHeight="1">
      <c r="B103" s="310"/>
      <c r="C103" s="313" t="s">
        <v>1798</v>
      </c>
      <c r="D103" s="313"/>
      <c r="E103" s="313"/>
      <c r="F103" s="313" t="s">
        <v>1799</v>
      </c>
      <c r="G103" s="314"/>
      <c r="H103" s="313" t="s">
        <v>53</v>
      </c>
      <c r="I103" s="313" t="s">
        <v>56</v>
      </c>
      <c r="J103" s="313" t="s">
        <v>1800</v>
      </c>
      <c r="K103" s="312"/>
    </row>
    <row r="104" s="1" customFormat="1" ht="17.25" customHeight="1">
      <c r="B104" s="310"/>
      <c r="C104" s="315" t="s">
        <v>1801</v>
      </c>
      <c r="D104" s="315"/>
      <c r="E104" s="315"/>
      <c r="F104" s="316" t="s">
        <v>1802</v>
      </c>
      <c r="G104" s="317"/>
      <c r="H104" s="315"/>
      <c r="I104" s="315"/>
      <c r="J104" s="315" t="s">
        <v>1803</v>
      </c>
      <c r="K104" s="312"/>
    </row>
    <row r="105" s="1" customFormat="1" ht="5.25" customHeight="1">
      <c r="B105" s="310"/>
      <c r="C105" s="313"/>
      <c r="D105" s="313"/>
      <c r="E105" s="313"/>
      <c r="F105" s="313"/>
      <c r="G105" s="331"/>
      <c r="H105" s="313"/>
      <c r="I105" s="313"/>
      <c r="J105" s="313"/>
      <c r="K105" s="312"/>
    </row>
    <row r="106" s="1" customFormat="1" ht="15" customHeight="1">
      <c r="B106" s="310"/>
      <c r="C106" s="298" t="s">
        <v>52</v>
      </c>
      <c r="D106" s="320"/>
      <c r="E106" s="320"/>
      <c r="F106" s="321" t="s">
        <v>1804</v>
      </c>
      <c r="G106" s="298"/>
      <c r="H106" s="298" t="s">
        <v>1844</v>
      </c>
      <c r="I106" s="298" t="s">
        <v>1806</v>
      </c>
      <c r="J106" s="298">
        <v>20</v>
      </c>
      <c r="K106" s="312"/>
    </row>
    <row r="107" s="1" customFormat="1" ht="15" customHeight="1">
      <c r="B107" s="310"/>
      <c r="C107" s="298" t="s">
        <v>1807</v>
      </c>
      <c r="D107" s="298"/>
      <c r="E107" s="298"/>
      <c r="F107" s="321" t="s">
        <v>1804</v>
      </c>
      <c r="G107" s="298"/>
      <c r="H107" s="298" t="s">
        <v>1844</v>
      </c>
      <c r="I107" s="298" t="s">
        <v>1806</v>
      </c>
      <c r="J107" s="298">
        <v>120</v>
      </c>
      <c r="K107" s="312"/>
    </row>
    <row r="108" s="1" customFormat="1" ht="15" customHeight="1">
      <c r="B108" s="323"/>
      <c r="C108" s="298" t="s">
        <v>1809</v>
      </c>
      <c r="D108" s="298"/>
      <c r="E108" s="298"/>
      <c r="F108" s="321" t="s">
        <v>1810</v>
      </c>
      <c r="G108" s="298"/>
      <c r="H108" s="298" t="s">
        <v>1844</v>
      </c>
      <c r="I108" s="298" t="s">
        <v>1806</v>
      </c>
      <c r="J108" s="298">
        <v>50</v>
      </c>
      <c r="K108" s="312"/>
    </row>
    <row r="109" s="1" customFormat="1" ht="15" customHeight="1">
      <c r="B109" s="323"/>
      <c r="C109" s="298" t="s">
        <v>1812</v>
      </c>
      <c r="D109" s="298"/>
      <c r="E109" s="298"/>
      <c r="F109" s="321" t="s">
        <v>1804</v>
      </c>
      <c r="G109" s="298"/>
      <c r="H109" s="298" t="s">
        <v>1844</v>
      </c>
      <c r="I109" s="298" t="s">
        <v>1814</v>
      </c>
      <c r="J109" s="298"/>
      <c r="K109" s="312"/>
    </row>
    <row r="110" s="1" customFormat="1" ht="15" customHeight="1">
      <c r="B110" s="323"/>
      <c r="C110" s="298" t="s">
        <v>1823</v>
      </c>
      <c r="D110" s="298"/>
      <c r="E110" s="298"/>
      <c r="F110" s="321" t="s">
        <v>1810</v>
      </c>
      <c r="G110" s="298"/>
      <c r="H110" s="298" t="s">
        <v>1844</v>
      </c>
      <c r="I110" s="298" t="s">
        <v>1806</v>
      </c>
      <c r="J110" s="298">
        <v>50</v>
      </c>
      <c r="K110" s="312"/>
    </row>
    <row r="111" s="1" customFormat="1" ht="15" customHeight="1">
      <c r="B111" s="323"/>
      <c r="C111" s="298" t="s">
        <v>1831</v>
      </c>
      <c r="D111" s="298"/>
      <c r="E111" s="298"/>
      <c r="F111" s="321" t="s">
        <v>1810</v>
      </c>
      <c r="G111" s="298"/>
      <c r="H111" s="298" t="s">
        <v>1844</v>
      </c>
      <c r="I111" s="298" t="s">
        <v>1806</v>
      </c>
      <c r="J111" s="298">
        <v>50</v>
      </c>
      <c r="K111" s="312"/>
    </row>
    <row r="112" s="1" customFormat="1" ht="15" customHeight="1">
      <c r="B112" s="323"/>
      <c r="C112" s="298" t="s">
        <v>1829</v>
      </c>
      <c r="D112" s="298"/>
      <c r="E112" s="298"/>
      <c r="F112" s="321" t="s">
        <v>1810</v>
      </c>
      <c r="G112" s="298"/>
      <c r="H112" s="298" t="s">
        <v>1844</v>
      </c>
      <c r="I112" s="298" t="s">
        <v>1806</v>
      </c>
      <c r="J112" s="298">
        <v>50</v>
      </c>
      <c r="K112" s="312"/>
    </row>
    <row r="113" s="1" customFormat="1" ht="15" customHeight="1">
      <c r="B113" s="323"/>
      <c r="C113" s="298" t="s">
        <v>52</v>
      </c>
      <c r="D113" s="298"/>
      <c r="E113" s="298"/>
      <c r="F113" s="321" t="s">
        <v>1804</v>
      </c>
      <c r="G113" s="298"/>
      <c r="H113" s="298" t="s">
        <v>1845</v>
      </c>
      <c r="I113" s="298" t="s">
        <v>1806</v>
      </c>
      <c r="J113" s="298">
        <v>20</v>
      </c>
      <c r="K113" s="312"/>
    </row>
    <row r="114" s="1" customFormat="1" ht="15" customHeight="1">
      <c r="B114" s="323"/>
      <c r="C114" s="298" t="s">
        <v>1846</v>
      </c>
      <c r="D114" s="298"/>
      <c r="E114" s="298"/>
      <c r="F114" s="321" t="s">
        <v>1804</v>
      </c>
      <c r="G114" s="298"/>
      <c r="H114" s="298" t="s">
        <v>1847</v>
      </c>
      <c r="I114" s="298" t="s">
        <v>1806</v>
      </c>
      <c r="J114" s="298">
        <v>120</v>
      </c>
      <c r="K114" s="312"/>
    </row>
    <row r="115" s="1" customFormat="1" ht="15" customHeight="1">
      <c r="B115" s="323"/>
      <c r="C115" s="298" t="s">
        <v>37</v>
      </c>
      <c r="D115" s="298"/>
      <c r="E115" s="298"/>
      <c r="F115" s="321" t="s">
        <v>1804</v>
      </c>
      <c r="G115" s="298"/>
      <c r="H115" s="298" t="s">
        <v>1848</v>
      </c>
      <c r="I115" s="298" t="s">
        <v>1839</v>
      </c>
      <c r="J115" s="298"/>
      <c r="K115" s="312"/>
    </row>
    <row r="116" s="1" customFormat="1" ht="15" customHeight="1">
      <c r="B116" s="323"/>
      <c r="C116" s="298" t="s">
        <v>47</v>
      </c>
      <c r="D116" s="298"/>
      <c r="E116" s="298"/>
      <c r="F116" s="321" t="s">
        <v>1804</v>
      </c>
      <c r="G116" s="298"/>
      <c r="H116" s="298" t="s">
        <v>1849</v>
      </c>
      <c r="I116" s="298" t="s">
        <v>1839</v>
      </c>
      <c r="J116" s="298"/>
      <c r="K116" s="312"/>
    </row>
    <row r="117" s="1" customFormat="1" ht="15" customHeight="1">
      <c r="B117" s="323"/>
      <c r="C117" s="298" t="s">
        <v>56</v>
      </c>
      <c r="D117" s="298"/>
      <c r="E117" s="298"/>
      <c r="F117" s="321" t="s">
        <v>1804</v>
      </c>
      <c r="G117" s="298"/>
      <c r="H117" s="298" t="s">
        <v>1850</v>
      </c>
      <c r="I117" s="298" t="s">
        <v>1851</v>
      </c>
      <c r="J117" s="298"/>
      <c r="K117" s="312"/>
    </row>
    <row r="118" s="1" customFormat="1" ht="15" customHeight="1">
      <c r="B118" s="326"/>
      <c r="C118" s="332"/>
      <c r="D118" s="332"/>
      <c r="E118" s="332"/>
      <c r="F118" s="332"/>
      <c r="G118" s="332"/>
      <c r="H118" s="332"/>
      <c r="I118" s="332"/>
      <c r="J118" s="332"/>
      <c r="K118" s="328"/>
    </row>
    <row r="119" s="1" customFormat="1" ht="18.75" customHeight="1">
      <c r="B119" s="333"/>
      <c r="C119" s="334"/>
      <c r="D119" s="334"/>
      <c r="E119" s="334"/>
      <c r="F119" s="335"/>
      <c r="G119" s="334"/>
      <c r="H119" s="334"/>
      <c r="I119" s="334"/>
      <c r="J119" s="334"/>
      <c r="K119" s="333"/>
    </row>
    <row r="120" s="1" customFormat="1" ht="18.75" customHeight="1">
      <c r="B120" s="306"/>
      <c r="C120" s="306"/>
      <c r="D120" s="306"/>
      <c r="E120" s="306"/>
      <c r="F120" s="306"/>
      <c r="G120" s="306"/>
      <c r="H120" s="306"/>
      <c r="I120" s="306"/>
      <c r="J120" s="306"/>
      <c r="K120" s="306"/>
    </row>
    <row r="121" s="1" customFormat="1" ht="7.5" customHeight="1">
      <c r="B121" s="336"/>
      <c r="C121" s="337"/>
      <c r="D121" s="337"/>
      <c r="E121" s="337"/>
      <c r="F121" s="337"/>
      <c r="G121" s="337"/>
      <c r="H121" s="337"/>
      <c r="I121" s="337"/>
      <c r="J121" s="337"/>
      <c r="K121" s="338"/>
    </row>
    <row r="122" s="1" customFormat="1" ht="45" customHeight="1">
      <c r="B122" s="339"/>
      <c r="C122" s="289" t="s">
        <v>1852</v>
      </c>
      <c r="D122" s="289"/>
      <c r="E122" s="289"/>
      <c r="F122" s="289"/>
      <c r="G122" s="289"/>
      <c r="H122" s="289"/>
      <c r="I122" s="289"/>
      <c r="J122" s="289"/>
      <c r="K122" s="340"/>
    </row>
    <row r="123" s="1" customFormat="1" ht="17.25" customHeight="1">
      <c r="B123" s="341"/>
      <c r="C123" s="313" t="s">
        <v>1798</v>
      </c>
      <c r="D123" s="313"/>
      <c r="E123" s="313"/>
      <c r="F123" s="313" t="s">
        <v>1799</v>
      </c>
      <c r="G123" s="314"/>
      <c r="H123" s="313" t="s">
        <v>53</v>
      </c>
      <c r="I123" s="313" t="s">
        <v>56</v>
      </c>
      <c r="J123" s="313" t="s">
        <v>1800</v>
      </c>
      <c r="K123" s="342"/>
    </row>
    <row r="124" s="1" customFormat="1" ht="17.25" customHeight="1">
      <c r="B124" s="341"/>
      <c r="C124" s="315" t="s">
        <v>1801</v>
      </c>
      <c r="D124" s="315"/>
      <c r="E124" s="315"/>
      <c r="F124" s="316" t="s">
        <v>1802</v>
      </c>
      <c r="G124" s="317"/>
      <c r="H124" s="315"/>
      <c r="I124" s="315"/>
      <c r="J124" s="315" t="s">
        <v>1803</v>
      </c>
      <c r="K124" s="342"/>
    </row>
    <row r="125" s="1" customFormat="1" ht="5.25" customHeight="1">
      <c r="B125" s="343"/>
      <c r="C125" s="318"/>
      <c r="D125" s="318"/>
      <c r="E125" s="318"/>
      <c r="F125" s="318"/>
      <c r="G125" s="344"/>
      <c r="H125" s="318"/>
      <c r="I125" s="318"/>
      <c r="J125" s="318"/>
      <c r="K125" s="345"/>
    </row>
    <row r="126" s="1" customFormat="1" ht="15" customHeight="1">
      <c r="B126" s="343"/>
      <c r="C126" s="298" t="s">
        <v>1807</v>
      </c>
      <c r="D126" s="320"/>
      <c r="E126" s="320"/>
      <c r="F126" s="321" t="s">
        <v>1804</v>
      </c>
      <c r="G126" s="298"/>
      <c r="H126" s="298" t="s">
        <v>1844</v>
      </c>
      <c r="I126" s="298" t="s">
        <v>1806</v>
      </c>
      <c r="J126" s="298">
        <v>120</v>
      </c>
      <c r="K126" s="346"/>
    </row>
    <row r="127" s="1" customFormat="1" ht="15" customHeight="1">
      <c r="B127" s="343"/>
      <c r="C127" s="298" t="s">
        <v>1853</v>
      </c>
      <c r="D127" s="298"/>
      <c r="E127" s="298"/>
      <c r="F127" s="321" t="s">
        <v>1804</v>
      </c>
      <c r="G127" s="298"/>
      <c r="H127" s="298" t="s">
        <v>1854</v>
      </c>
      <c r="I127" s="298" t="s">
        <v>1806</v>
      </c>
      <c r="J127" s="298" t="s">
        <v>1855</v>
      </c>
      <c r="K127" s="346"/>
    </row>
    <row r="128" s="1" customFormat="1" ht="15" customHeight="1">
      <c r="B128" s="343"/>
      <c r="C128" s="298" t="s">
        <v>90</v>
      </c>
      <c r="D128" s="298"/>
      <c r="E128" s="298"/>
      <c r="F128" s="321" t="s">
        <v>1804</v>
      </c>
      <c r="G128" s="298"/>
      <c r="H128" s="298" t="s">
        <v>1856</v>
      </c>
      <c r="I128" s="298" t="s">
        <v>1806</v>
      </c>
      <c r="J128" s="298" t="s">
        <v>1855</v>
      </c>
      <c r="K128" s="346"/>
    </row>
    <row r="129" s="1" customFormat="1" ht="15" customHeight="1">
      <c r="B129" s="343"/>
      <c r="C129" s="298" t="s">
        <v>1815</v>
      </c>
      <c r="D129" s="298"/>
      <c r="E129" s="298"/>
      <c r="F129" s="321" t="s">
        <v>1810</v>
      </c>
      <c r="G129" s="298"/>
      <c r="H129" s="298" t="s">
        <v>1816</v>
      </c>
      <c r="I129" s="298" t="s">
        <v>1806</v>
      </c>
      <c r="J129" s="298">
        <v>15</v>
      </c>
      <c r="K129" s="346"/>
    </row>
    <row r="130" s="1" customFormat="1" ht="15" customHeight="1">
      <c r="B130" s="343"/>
      <c r="C130" s="324" t="s">
        <v>1817</v>
      </c>
      <c r="D130" s="324"/>
      <c r="E130" s="324"/>
      <c r="F130" s="325" t="s">
        <v>1810</v>
      </c>
      <c r="G130" s="324"/>
      <c r="H130" s="324" t="s">
        <v>1818</v>
      </c>
      <c r="I130" s="324" t="s">
        <v>1806</v>
      </c>
      <c r="J130" s="324">
        <v>15</v>
      </c>
      <c r="K130" s="346"/>
    </row>
    <row r="131" s="1" customFormat="1" ht="15" customHeight="1">
      <c r="B131" s="343"/>
      <c r="C131" s="324" t="s">
        <v>1819</v>
      </c>
      <c r="D131" s="324"/>
      <c r="E131" s="324"/>
      <c r="F131" s="325" t="s">
        <v>1810</v>
      </c>
      <c r="G131" s="324"/>
      <c r="H131" s="324" t="s">
        <v>1820</v>
      </c>
      <c r="I131" s="324" t="s">
        <v>1806</v>
      </c>
      <c r="J131" s="324">
        <v>20</v>
      </c>
      <c r="K131" s="346"/>
    </row>
    <row r="132" s="1" customFormat="1" ht="15" customHeight="1">
      <c r="B132" s="343"/>
      <c r="C132" s="324" t="s">
        <v>1821</v>
      </c>
      <c r="D132" s="324"/>
      <c r="E132" s="324"/>
      <c r="F132" s="325" t="s">
        <v>1810</v>
      </c>
      <c r="G132" s="324"/>
      <c r="H132" s="324" t="s">
        <v>1822</v>
      </c>
      <c r="I132" s="324" t="s">
        <v>1806</v>
      </c>
      <c r="J132" s="324">
        <v>20</v>
      </c>
      <c r="K132" s="346"/>
    </row>
    <row r="133" s="1" customFormat="1" ht="15" customHeight="1">
      <c r="B133" s="343"/>
      <c r="C133" s="298" t="s">
        <v>1809</v>
      </c>
      <c r="D133" s="298"/>
      <c r="E133" s="298"/>
      <c r="F133" s="321" t="s">
        <v>1810</v>
      </c>
      <c r="G133" s="298"/>
      <c r="H133" s="298" t="s">
        <v>1844</v>
      </c>
      <c r="I133" s="298" t="s">
        <v>1806</v>
      </c>
      <c r="J133" s="298">
        <v>50</v>
      </c>
      <c r="K133" s="346"/>
    </row>
    <row r="134" s="1" customFormat="1" ht="15" customHeight="1">
      <c r="B134" s="343"/>
      <c r="C134" s="298" t="s">
        <v>1823</v>
      </c>
      <c r="D134" s="298"/>
      <c r="E134" s="298"/>
      <c r="F134" s="321" t="s">
        <v>1810</v>
      </c>
      <c r="G134" s="298"/>
      <c r="H134" s="298" t="s">
        <v>1844</v>
      </c>
      <c r="I134" s="298" t="s">
        <v>1806</v>
      </c>
      <c r="J134" s="298">
        <v>50</v>
      </c>
      <c r="K134" s="346"/>
    </row>
    <row r="135" s="1" customFormat="1" ht="15" customHeight="1">
      <c r="B135" s="343"/>
      <c r="C135" s="298" t="s">
        <v>1829</v>
      </c>
      <c r="D135" s="298"/>
      <c r="E135" s="298"/>
      <c r="F135" s="321" t="s">
        <v>1810</v>
      </c>
      <c r="G135" s="298"/>
      <c r="H135" s="298" t="s">
        <v>1844</v>
      </c>
      <c r="I135" s="298" t="s">
        <v>1806</v>
      </c>
      <c r="J135" s="298">
        <v>50</v>
      </c>
      <c r="K135" s="346"/>
    </row>
    <row r="136" s="1" customFormat="1" ht="15" customHeight="1">
      <c r="B136" s="343"/>
      <c r="C136" s="298" t="s">
        <v>1831</v>
      </c>
      <c r="D136" s="298"/>
      <c r="E136" s="298"/>
      <c r="F136" s="321" t="s">
        <v>1810</v>
      </c>
      <c r="G136" s="298"/>
      <c r="H136" s="298" t="s">
        <v>1844</v>
      </c>
      <c r="I136" s="298" t="s">
        <v>1806</v>
      </c>
      <c r="J136" s="298">
        <v>50</v>
      </c>
      <c r="K136" s="346"/>
    </row>
    <row r="137" s="1" customFormat="1" ht="15" customHeight="1">
      <c r="B137" s="343"/>
      <c r="C137" s="298" t="s">
        <v>1832</v>
      </c>
      <c r="D137" s="298"/>
      <c r="E137" s="298"/>
      <c r="F137" s="321" t="s">
        <v>1810</v>
      </c>
      <c r="G137" s="298"/>
      <c r="H137" s="298" t="s">
        <v>1857</v>
      </c>
      <c r="I137" s="298" t="s">
        <v>1806</v>
      </c>
      <c r="J137" s="298">
        <v>255</v>
      </c>
      <c r="K137" s="346"/>
    </row>
    <row r="138" s="1" customFormat="1" ht="15" customHeight="1">
      <c r="B138" s="343"/>
      <c r="C138" s="298" t="s">
        <v>1834</v>
      </c>
      <c r="D138" s="298"/>
      <c r="E138" s="298"/>
      <c r="F138" s="321" t="s">
        <v>1804</v>
      </c>
      <c r="G138" s="298"/>
      <c r="H138" s="298" t="s">
        <v>1858</v>
      </c>
      <c r="I138" s="298" t="s">
        <v>1836</v>
      </c>
      <c r="J138" s="298"/>
      <c r="K138" s="346"/>
    </row>
    <row r="139" s="1" customFormat="1" ht="15" customHeight="1">
      <c r="B139" s="343"/>
      <c r="C139" s="298" t="s">
        <v>1837</v>
      </c>
      <c r="D139" s="298"/>
      <c r="E139" s="298"/>
      <c r="F139" s="321" t="s">
        <v>1804</v>
      </c>
      <c r="G139" s="298"/>
      <c r="H139" s="298" t="s">
        <v>1859</v>
      </c>
      <c r="I139" s="298" t="s">
        <v>1839</v>
      </c>
      <c r="J139" s="298"/>
      <c r="K139" s="346"/>
    </row>
    <row r="140" s="1" customFormat="1" ht="15" customHeight="1">
      <c r="B140" s="343"/>
      <c r="C140" s="298" t="s">
        <v>1840</v>
      </c>
      <c r="D140" s="298"/>
      <c r="E140" s="298"/>
      <c r="F140" s="321" t="s">
        <v>1804</v>
      </c>
      <c r="G140" s="298"/>
      <c r="H140" s="298" t="s">
        <v>1840</v>
      </c>
      <c r="I140" s="298" t="s">
        <v>1839</v>
      </c>
      <c r="J140" s="298"/>
      <c r="K140" s="346"/>
    </row>
    <row r="141" s="1" customFormat="1" ht="15" customHeight="1">
      <c r="B141" s="343"/>
      <c r="C141" s="298" t="s">
        <v>37</v>
      </c>
      <c r="D141" s="298"/>
      <c r="E141" s="298"/>
      <c r="F141" s="321" t="s">
        <v>1804</v>
      </c>
      <c r="G141" s="298"/>
      <c r="H141" s="298" t="s">
        <v>1860</v>
      </c>
      <c r="I141" s="298" t="s">
        <v>1839</v>
      </c>
      <c r="J141" s="298"/>
      <c r="K141" s="346"/>
    </row>
    <row r="142" s="1" customFormat="1" ht="15" customHeight="1">
      <c r="B142" s="343"/>
      <c r="C142" s="298" t="s">
        <v>1861</v>
      </c>
      <c r="D142" s="298"/>
      <c r="E142" s="298"/>
      <c r="F142" s="321" t="s">
        <v>1804</v>
      </c>
      <c r="G142" s="298"/>
      <c r="H142" s="298" t="s">
        <v>1862</v>
      </c>
      <c r="I142" s="298" t="s">
        <v>1839</v>
      </c>
      <c r="J142" s="298"/>
      <c r="K142" s="346"/>
    </row>
    <row r="143" s="1" customFormat="1" ht="15" customHeight="1">
      <c r="B143" s="347"/>
      <c r="C143" s="348"/>
      <c r="D143" s="348"/>
      <c r="E143" s="348"/>
      <c r="F143" s="348"/>
      <c r="G143" s="348"/>
      <c r="H143" s="348"/>
      <c r="I143" s="348"/>
      <c r="J143" s="348"/>
      <c r="K143" s="349"/>
    </row>
    <row r="144" s="1" customFormat="1" ht="18.75" customHeight="1">
      <c r="B144" s="334"/>
      <c r="C144" s="334"/>
      <c r="D144" s="334"/>
      <c r="E144" s="334"/>
      <c r="F144" s="335"/>
      <c r="G144" s="334"/>
      <c r="H144" s="334"/>
      <c r="I144" s="334"/>
      <c r="J144" s="334"/>
      <c r="K144" s="334"/>
    </row>
    <row r="145" s="1" customFormat="1" ht="18.75" customHeight="1">
      <c r="B145" s="306"/>
      <c r="C145" s="306"/>
      <c r="D145" s="306"/>
      <c r="E145" s="306"/>
      <c r="F145" s="306"/>
      <c r="G145" s="306"/>
      <c r="H145" s="306"/>
      <c r="I145" s="306"/>
      <c r="J145" s="306"/>
      <c r="K145" s="306"/>
    </row>
    <row r="146" s="1" customFormat="1" ht="7.5" customHeight="1">
      <c r="B146" s="307"/>
      <c r="C146" s="308"/>
      <c r="D146" s="308"/>
      <c r="E146" s="308"/>
      <c r="F146" s="308"/>
      <c r="G146" s="308"/>
      <c r="H146" s="308"/>
      <c r="I146" s="308"/>
      <c r="J146" s="308"/>
      <c r="K146" s="309"/>
    </row>
    <row r="147" s="1" customFormat="1" ht="45" customHeight="1">
      <c r="B147" s="310"/>
      <c r="C147" s="311" t="s">
        <v>1863</v>
      </c>
      <c r="D147" s="311"/>
      <c r="E147" s="311"/>
      <c r="F147" s="311"/>
      <c r="G147" s="311"/>
      <c r="H147" s="311"/>
      <c r="I147" s="311"/>
      <c r="J147" s="311"/>
      <c r="K147" s="312"/>
    </row>
    <row r="148" s="1" customFormat="1" ht="17.25" customHeight="1">
      <c r="B148" s="310"/>
      <c r="C148" s="313" t="s">
        <v>1798</v>
      </c>
      <c r="D148" s="313"/>
      <c r="E148" s="313"/>
      <c r="F148" s="313" t="s">
        <v>1799</v>
      </c>
      <c r="G148" s="314"/>
      <c r="H148" s="313" t="s">
        <v>53</v>
      </c>
      <c r="I148" s="313" t="s">
        <v>56</v>
      </c>
      <c r="J148" s="313" t="s">
        <v>1800</v>
      </c>
      <c r="K148" s="312"/>
    </row>
    <row r="149" s="1" customFormat="1" ht="17.25" customHeight="1">
      <c r="B149" s="310"/>
      <c r="C149" s="315" t="s">
        <v>1801</v>
      </c>
      <c r="D149" s="315"/>
      <c r="E149" s="315"/>
      <c r="F149" s="316" t="s">
        <v>1802</v>
      </c>
      <c r="G149" s="317"/>
      <c r="H149" s="315"/>
      <c r="I149" s="315"/>
      <c r="J149" s="315" t="s">
        <v>1803</v>
      </c>
      <c r="K149" s="312"/>
    </row>
    <row r="150" s="1" customFormat="1" ht="5.25" customHeight="1">
      <c r="B150" s="323"/>
      <c r="C150" s="318"/>
      <c r="D150" s="318"/>
      <c r="E150" s="318"/>
      <c r="F150" s="318"/>
      <c r="G150" s="319"/>
      <c r="H150" s="318"/>
      <c r="I150" s="318"/>
      <c r="J150" s="318"/>
      <c r="K150" s="346"/>
    </row>
    <row r="151" s="1" customFormat="1" ht="15" customHeight="1">
      <c r="B151" s="323"/>
      <c r="C151" s="350" t="s">
        <v>1807</v>
      </c>
      <c r="D151" s="298"/>
      <c r="E151" s="298"/>
      <c r="F151" s="351" t="s">
        <v>1804</v>
      </c>
      <c r="G151" s="298"/>
      <c r="H151" s="350" t="s">
        <v>1844</v>
      </c>
      <c r="I151" s="350" t="s">
        <v>1806</v>
      </c>
      <c r="J151" s="350">
        <v>120</v>
      </c>
      <c r="K151" s="346"/>
    </row>
    <row r="152" s="1" customFormat="1" ht="15" customHeight="1">
      <c r="B152" s="323"/>
      <c r="C152" s="350" t="s">
        <v>1853</v>
      </c>
      <c r="D152" s="298"/>
      <c r="E152" s="298"/>
      <c r="F152" s="351" t="s">
        <v>1804</v>
      </c>
      <c r="G152" s="298"/>
      <c r="H152" s="350" t="s">
        <v>1864</v>
      </c>
      <c r="I152" s="350" t="s">
        <v>1806</v>
      </c>
      <c r="J152" s="350" t="s">
        <v>1855</v>
      </c>
      <c r="K152" s="346"/>
    </row>
    <row r="153" s="1" customFormat="1" ht="15" customHeight="1">
      <c r="B153" s="323"/>
      <c r="C153" s="350" t="s">
        <v>90</v>
      </c>
      <c r="D153" s="298"/>
      <c r="E153" s="298"/>
      <c r="F153" s="351" t="s">
        <v>1804</v>
      </c>
      <c r="G153" s="298"/>
      <c r="H153" s="350" t="s">
        <v>1865</v>
      </c>
      <c r="I153" s="350" t="s">
        <v>1806</v>
      </c>
      <c r="J153" s="350" t="s">
        <v>1855</v>
      </c>
      <c r="K153" s="346"/>
    </row>
    <row r="154" s="1" customFormat="1" ht="15" customHeight="1">
      <c r="B154" s="323"/>
      <c r="C154" s="350" t="s">
        <v>1809</v>
      </c>
      <c r="D154" s="298"/>
      <c r="E154" s="298"/>
      <c r="F154" s="351" t="s">
        <v>1810</v>
      </c>
      <c r="G154" s="298"/>
      <c r="H154" s="350" t="s">
        <v>1844</v>
      </c>
      <c r="I154" s="350" t="s">
        <v>1806</v>
      </c>
      <c r="J154" s="350">
        <v>50</v>
      </c>
      <c r="K154" s="346"/>
    </row>
    <row r="155" s="1" customFormat="1" ht="15" customHeight="1">
      <c r="B155" s="323"/>
      <c r="C155" s="350" t="s">
        <v>1812</v>
      </c>
      <c r="D155" s="298"/>
      <c r="E155" s="298"/>
      <c r="F155" s="351" t="s">
        <v>1804</v>
      </c>
      <c r="G155" s="298"/>
      <c r="H155" s="350" t="s">
        <v>1844</v>
      </c>
      <c r="I155" s="350" t="s">
        <v>1814</v>
      </c>
      <c r="J155" s="350"/>
      <c r="K155" s="346"/>
    </row>
    <row r="156" s="1" customFormat="1" ht="15" customHeight="1">
      <c r="B156" s="323"/>
      <c r="C156" s="350" t="s">
        <v>1823</v>
      </c>
      <c r="D156" s="298"/>
      <c r="E156" s="298"/>
      <c r="F156" s="351" t="s">
        <v>1810</v>
      </c>
      <c r="G156" s="298"/>
      <c r="H156" s="350" t="s">
        <v>1844</v>
      </c>
      <c r="I156" s="350" t="s">
        <v>1806</v>
      </c>
      <c r="J156" s="350">
        <v>50</v>
      </c>
      <c r="K156" s="346"/>
    </row>
    <row r="157" s="1" customFormat="1" ht="15" customHeight="1">
      <c r="B157" s="323"/>
      <c r="C157" s="350" t="s">
        <v>1831</v>
      </c>
      <c r="D157" s="298"/>
      <c r="E157" s="298"/>
      <c r="F157" s="351" t="s">
        <v>1810</v>
      </c>
      <c r="G157" s="298"/>
      <c r="H157" s="350" t="s">
        <v>1844</v>
      </c>
      <c r="I157" s="350" t="s">
        <v>1806</v>
      </c>
      <c r="J157" s="350">
        <v>50</v>
      </c>
      <c r="K157" s="346"/>
    </row>
    <row r="158" s="1" customFormat="1" ht="15" customHeight="1">
      <c r="B158" s="323"/>
      <c r="C158" s="350" t="s">
        <v>1829</v>
      </c>
      <c r="D158" s="298"/>
      <c r="E158" s="298"/>
      <c r="F158" s="351" t="s">
        <v>1810</v>
      </c>
      <c r="G158" s="298"/>
      <c r="H158" s="350" t="s">
        <v>1844</v>
      </c>
      <c r="I158" s="350" t="s">
        <v>1806</v>
      </c>
      <c r="J158" s="350">
        <v>50</v>
      </c>
      <c r="K158" s="346"/>
    </row>
    <row r="159" s="1" customFormat="1" ht="15" customHeight="1">
      <c r="B159" s="323"/>
      <c r="C159" s="350" t="s">
        <v>109</v>
      </c>
      <c r="D159" s="298"/>
      <c r="E159" s="298"/>
      <c r="F159" s="351" t="s">
        <v>1804</v>
      </c>
      <c r="G159" s="298"/>
      <c r="H159" s="350" t="s">
        <v>1866</v>
      </c>
      <c r="I159" s="350" t="s">
        <v>1806</v>
      </c>
      <c r="J159" s="350" t="s">
        <v>1867</v>
      </c>
      <c r="K159" s="346"/>
    </row>
    <row r="160" s="1" customFormat="1" ht="15" customHeight="1">
      <c r="B160" s="323"/>
      <c r="C160" s="350" t="s">
        <v>1868</v>
      </c>
      <c r="D160" s="298"/>
      <c r="E160" s="298"/>
      <c r="F160" s="351" t="s">
        <v>1804</v>
      </c>
      <c r="G160" s="298"/>
      <c r="H160" s="350" t="s">
        <v>1869</v>
      </c>
      <c r="I160" s="350" t="s">
        <v>1839</v>
      </c>
      <c r="J160" s="350"/>
      <c r="K160" s="346"/>
    </row>
    <row r="161" s="1" customFormat="1" ht="15" customHeight="1">
      <c r="B161" s="352"/>
      <c r="C161" s="332"/>
      <c r="D161" s="332"/>
      <c r="E161" s="332"/>
      <c r="F161" s="332"/>
      <c r="G161" s="332"/>
      <c r="H161" s="332"/>
      <c r="I161" s="332"/>
      <c r="J161" s="332"/>
      <c r="K161" s="353"/>
    </row>
    <row r="162" s="1" customFormat="1" ht="18.75" customHeight="1">
      <c r="B162" s="334"/>
      <c r="C162" s="344"/>
      <c r="D162" s="344"/>
      <c r="E162" s="344"/>
      <c r="F162" s="354"/>
      <c r="G162" s="344"/>
      <c r="H162" s="344"/>
      <c r="I162" s="344"/>
      <c r="J162" s="344"/>
      <c r="K162" s="334"/>
    </row>
    <row r="163" s="1" customFormat="1" ht="18.75" customHeight="1">
      <c r="B163" s="306"/>
      <c r="C163" s="306"/>
      <c r="D163" s="306"/>
      <c r="E163" s="306"/>
      <c r="F163" s="306"/>
      <c r="G163" s="306"/>
      <c r="H163" s="306"/>
      <c r="I163" s="306"/>
      <c r="J163" s="306"/>
      <c r="K163" s="306"/>
    </row>
    <row r="164" s="1" customFormat="1" ht="7.5" customHeight="1">
      <c r="B164" s="285"/>
      <c r="C164" s="286"/>
      <c r="D164" s="286"/>
      <c r="E164" s="286"/>
      <c r="F164" s="286"/>
      <c r="G164" s="286"/>
      <c r="H164" s="286"/>
      <c r="I164" s="286"/>
      <c r="J164" s="286"/>
      <c r="K164" s="287"/>
    </row>
    <row r="165" s="1" customFormat="1" ht="45" customHeight="1">
      <c r="B165" s="288"/>
      <c r="C165" s="289" t="s">
        <v>1870</v>
      </c>
      <c r="D165" s="289"/>
      <c r="E165" s="289"/>
      <c r="F165" s="289"/>
      <c r="G165" s="289"/>
      <c r="H165" s="289"/>
      <c r="I165" s="289"/>
      <c r="J165" s="289"/>
      <c r="K165" s="290"/>
    </row>
    <row r="166" s="1" customFormat="1" ht="17.25" customHeight="1">
      <c r="B166" s="288"/>
      <c r="C166" s="313" t="s">
        <v>1798</v>
      </c>
      <c r="D166" s="313"/>
      <c r="E166" s="313"/>
      <c r="F166" s="313" t="s">
        <v>1799</v>
      </c>
      <c r="G166" s="355"/>
      <c r="H166" s="356" t="s">
        <v>53</v>
      </c>
      <c r="I166" s="356" t="s">
        <v>56</v>
      </c>
      <c r="J166" s="313" t="s">
        <v>1800</v>
      </c>
      <c r="K166" s="290"/>
    </row>
    <row r="167" s="1" customFormat="1" ht="17.25" customHeight="1">
      <c r="B167" s="291"/>
      <c r="C167" s="315" t="s">
        <v>1801</v>
      </c>
      <c r="D167" s="315"/>
      <c r="E167" s="315"/>
      <c r="F167" s="316" t="s">
        <v>1802</v>
      </c>
      <c r="G167" s="357"/>
      <c r="H167" s="358"/>
      <c r="I167" s="358"/>
      <c r="J167" s="315" t="s">
        <v>1803</v>
      </c>
      <c r="K167" s="293"/>
    </row>
    <row r="168" s="1" customFormat="1" ht="5.25" customHeight="1">
      <c r="B168" s="323"/>
      <c r="C168" s="318"/>
      <c r="D168" s="318"/>
      <c r="E168" s="318"/>
      <c r="F168" s="318"/>
      <c r="G168" s="319"/>
      <c r="H168" s="318"/>
      <c r="I168" s="318"/>
      <c r="J168" s="318"/>
      <c r="K168" s="346"/>
    </row>
    <row r="169" s="1" customFormat="1" ht="15" customHeight="1">
      <c r="B169" s="323"/>
      <c r="C169" s="298" t="s">
        <v>1807</v>
      </c>
      <c r="D169" s="298"/>
      <c r="E169" s="298"/>
      <c r="F169" s="321" t="s">
        <v>1804</v>
      </c>
      <c r="G169" s="298"/>
      <c r="H169" s="298" t="s">
        <v>1844</v>
      </c>
      <c r="I169" s="298" t="s">
        <v>1806</v>
      </c>
      <c r="J169" s="298">
        <v>120</v>
      </c>
      <c r="K169" s="346"/>
    </row>
    <row r="170" s="1" customFormat="1" ht="15" customHeight="1">
      <c r="B170" s="323"/>
      <c r="C170" s="298" t="s">
        <v>1853</v>
      </c>
      <c r="D170" s="298"/>
      <c r="E170" s="298"/>
      <c r="F170" s="321" t="s">
        <v>1804</v>
      </c>
      <c r="G170" s="298"/>
      <c r="H170" s="298" t="s">
        <v>1854</v>
      </c>
      <c r="I170" s="298" t="s">
        <v>1806</v>
      </c>
      <c r="J170" s="298" t="s">
        <v>1855</v>
      </c>
      <c r="K170" s="346"/>
    </row>
    <row r="171" s="1" customFormat="1" ht="15" customHeight="1">
      <c r="B171" s="323"/>
      <c r="C171" s="298" t="s">
        <v>90</v>
      </c>
      <c r="D171" s="298"/>
      <c r="E171" s="298"/>
      <c r="F171" s="321" t="s">
        <v>1804</v>
      </c>
      <c r="G171" s="298"/>
      <c r="H171" s="298" t="s">
        <v>1871</v>
      </c>
      <c r="I171" s="298" t="s">
        <v>1806</v>
      </c>
      <c r="J171" s="298" t="s">
        <v>1855</v>
      </c>
      <c r="K171" s="346"/>
    </row>
    <row r="172" s="1" customFormat="1" ht="15" customHeight="1">
      <c r="B172" s="323"/>
      <c r="C172" s="298" t="s">
        <v>1809</v>
      </c>
      <c r="D172" s="298"/>
      <c r="E172" s="298"/>
      <c r="F172" s="321" t="s">
        <v>1810</v>
      </c>
      <c r="G172" s="298"/>
      <c r="H172" s="298" t="s">
        <v>1871</v>
      </c>
      <c r="I172" s="298" t="s">
        <v>1806</v>
      </c>
      <c r="J172" s="298">
        <v>50</v>
      </c>
      <c r="K172" s="346"/>
    </row>
    <row r="173" s="1" customFormat="1" ht="15" customHeight="1">
      <c r="B173" s="323"/>
      <c r="C173" s="298" t="s">
        <v>1812</v>
      </c>
      <c r="D173" s="298"/>
      <c r="E173" s="298"/>
      <c r="F173" s="321" t="s">
        <v>1804</v>
      </c>
      <c r="G173" s="298"/>
      <c r="H173" s="298" t="s">
        <v>1871</v>
      </c>
      <c r="I173" s="298" t="s">
        <v>1814</v>
      </c>
      <c r="J173" s="298"/>
      <c r="K173" s="346"/>
    </row>
    <row r="174" s="1" customFormat="1" ht="15" customHeight="1">
      <c r="B174" s="323"/>
      <c r="C174" s="298" t="s">
        <v>1823</v>
      </c>
      <c r="D174" s="298"/>
      <c r="E174" s="298"/>
      <c r="F174" s="321" t="s">
        <v>1810</v>
      </c>
      <c r="G174" s="298"/>
      <c r="H174" s="298" t="s">
        <v>1871</v>
      </c>
      <c r="I174" s="298" t="s">
        <v>1806</v>
      </c>
      <c r="J174" s="298">
        <v>50</v>
      </c>
      <c r="K174" s="346"/>
    </row>
    <row r="175" s="1" customFormat="1" ht="15" customHeight="1">
      <c r="B175" s="323"/>
      <c r="C175" s="298" t="s">
        <v>1831</v>
      </c>
      <c r="D175" s="298"/>
      <c r="E175" s="298"/>
      <c r="F175" s="321" t="s">
        <v>1810</v>
      </c>
      <c r="G175" s="298"/>
      <c r="H175" s="298" t="s">
        <v>1871</v>
      </c>
      <c r="I175" s="298" t="s">
        <v>1806</v>
      </c>
      <c r="J175" s="298">
        <v>50</v>
      </c>
      <c r="K175" s="346"/>
    </row>
    <row r="176" s="1" customFormat="1" ht="15" customHeight="1">
      <c r="B176" s="323"/>
      <c r="C176" s="298" t="s">
        <v>1829</v>
      </c>
      <c r="D176" s="298"/>
      <c r="E176" s="298"/>
      <c r="F176" s="321" t="s">
        <v>1810</v>
      </c>
      <c r="G176" s="298"/>
      <c r="H176" s="298" t="s">
        <v>1871</v>
      </c>
      <c r="I176" s="298" t="s">
        <v>1806</v>
      </c>
      <c r="J176" s="298">
        <v>50</v>
      </c>
      <c r="K176" s="346"/>
    </row>
    <row r="177" s="1" customFormat="1" ht="15" customHeight="1">
      <c r="B177" s="323"/>
      <c r="C177" s="298" t="s">
        <v>130</v>
      </c>
      <c r="D177" s="298"/>
      <c r="E177" s="298"/>
      <c r="F177" s="321" t="s">
        <v>1804</v>
      </c>
      <c r="G177" s="298"/>
      <c r="H177" s="298" t="s">
        <v>1872</v>
      </c>
      <c r="I177" s="298" t="s">
        <v>1873</v>
      </c>
      <c r="J177" s="298"/>
      <c r="K177" s="346"/>
    </row>
    <row r="178" s="1" customFormat="1" ht="15" customHeight="1">
      <c r="B178" s="323"/>
      <c r="C178" s="298" t="s">
        <v>56</v>
      </c>
      <c r="D178" s="298"/>
      <c r="E178" s="298"/>
      <c r="F178" s="321" t="s">
        <v>1804</v>
      </c>
      <c r="G178" s="298"/>
      <c r="H178" s="298" t="s">
        <v>1874</v>
      </c>
      <c r="I178" s="298" t="s">
        <v>1875</v>
      </c>
      <c r="J178" s="298">
        <v>1</v>
      </c>
      <c r="K178" s="346"/>
    </row>
    <row r="179" s="1" customFormat="1" ht="15" customHeight="1">
      <c r="B179" s="323"/>
      <c r="C179" s="298" t="s">
        <v>52</v>
      </c>
      <c r="D179" s="298"/>
      <c r="E179" s="298"/>
      <c r="F179" s="321" t="s">
        <v>1804</v>
      </c>
      <c r="G179" s="298"/>
      <c r="H179" s="298" t="s">
        <v>1876</v>
      </c>
      <c r="I179" s="298" t="s">
        <v>1806</v>
      </c>
      <c r="J179" s="298">
        <v>20</v>
      </c>
      <c r="K179" s="346"/>
    </row>
    <row r="180" s="1" customFormat="1" ht="15" customHeight="1">
      <c r="B180" s="323"/>
      <c r="C180" s="298" t="s">
        <v>53</v>
      </c>
      <c r="D180" s="298"/>
      <c r="E180" s="298"/>
      <c r="F180" s="321" t="s">
        <v>1804</v>
      </c>
      <c r="G180" s="298"/>
      <c r="H180" s="298" t="s">
        <v>1877</v>
      </c>
      <c r="I180" s="298" t="s">
        <v>1806</v>
      </c>
      <c r="J180" s="298">
        <v>255</v>
      </c>
      <c r="K180" s="346"/>
    </row>
    <row r="181" s="1" customFormat="1" ht="15" customHeight="1">
      <c r="B181" s="323"/>
      <c r="C181" s="298" t="s">
        <v>131</v>
      </c>
      <c r="D181" s="298"/>
      <c r="E181" s="298"/>
      <c r="F181" s="321" t="s">
        <v>1804</v>
      </c>
      <c r="G181" s="298"/>
      <c r="H181" s="298" t="s">
        <v>1768</v>
      </c>
      <c r="I181" s="298" t="s">
        <v>1806</v>
      </c>
      <c r="J181" s="298">
        <v>10</v>
      </c>
      <c r="K181" s="346"/>
    </row>
    <row r="182" s="1" customFormat="1" ht="15" customHeight="1">
      <c r="B182" s="323"/>
      <c r="C182" s="298" t="s">
        <v>132</v>
      </c>
      <c r="D182" s="298"/>
      <c r="E182" s="298"/>
      <c r="F182" s="321" t="s">
        <v>1804</v>
      </c>
      <c r="G182" s="298"/>
      <c r="H182" s="298" t="s">
        <v>1878</v>
      </c>
      <c r="I182" s="298" t="s">
        <v>1839</v>
      </c>
      <c r="J182" s="298"/>
      <c r="K182" s="346"/>
    </row>
    <row r="183" s="1" customFormat="1" ht="15" customHeight="1">
      <c r="B183" s="323"/>
      <c r="C183" s="298" t="s">
        <v>1879</v>
      </c>
      <c r="D183" s="298"/>
      <c r="E183" s="298"/>
      <c r="F183" s="321" t="s">
        <v>1804</v>
      </c>
      <c r="G183" s="298"/>
      <c r="H183" s="298" t="s">
        <v>1880</v>
      </c>
      <c r="I183" s="298" t="s">
        <v>1839</v>
      </c>
      <c r="J183" s="298"/>
      <c r="K183" s="346"/>
    </row>
    <row r="184" s="1" customFormat="1" ht="15" customHeight="1">
      <c r="B184" s="323"/>
      <c r="C184" s="298" t="s">
        <v>1868</v>
      </c>
      <c r="D184" s="298"/>
      <c r="E184" s="298"/>
      <c r="F184" s="321" t="s">
        <v>1804</v>
      </c>
      <c r="G184" s="298"/>
      <c r="H184" s="298" t="s">
        <v>1881</v>
      </c>
      <c r="I184" s="298" t="s">
        <v>1839</v>
      </c>
      <c r="J184" s="298"/>
      <c r="K184" s="346"/>
    </row>
    <row r="185" s="1" customFormat="1" ht="15" customHeight="1">
      <c r="B185" s="323"/>
      <c r="C185" s="298" t="s">
        <v>134</v>
      </c>
      <c r="D185" s="298"/>
      <c r="E185" s="298"/>
      <c r="F185" s="321" t="s">
        <v>1810</v>
      </c>
      <c r="G185" s="298"/>
      <c r="H185" s="298" t="s">
        <v>1882</v>
      </c>
      <c r="I185" s="298" t="s">
        <v>1806</v>
      </c>
      <c r="J185" s="298">
        <v>50</v>
      </c>
      <c r="K185" s="346"/>
    </row>
    <row r="186" s="1" customFormat="1" ht="15" customHeight="1">
      <c r="B186" s="323"/>
      <c r="C186" s="298" t="s">
        <v>1883</v>
      </c>
      <c r="D186" s="298"/>
      <c r="E186" s="298"/>
      <c r="F186" s="321" t="s">
        <v>1810</v>
      </c>
      <c r="G186" s="298"/>
      <c r="H186" s="298" t="s">
        <v>1884</v>
      </c>
      <c r="I186" s="298" t="s">
        <v>1885</v>
      </c>
      <c r="J186" s="298"/>
      <c r="K186" s="346"/>
    </row>
    <row r="187" s="1" customFormat="1" ht="15" customHeight="1">
      <c r="B187" s="323"/>
      <c r="C187" s="298" t="s">
        <v>1886</v>
      </c>
      <c r="D187" s="298"/>
      <c r="E187" s="298"/>
      <c r="F187" s="321" t="s">
        <v>1810</v>
      </c>
      <c r="G187" s="298"/>
      <c r="H187" s="298" t="s">
        <v>1887</v>
      </c>
      <c r="I187" s="298" t="s">
        <v>1885</v>
      </c>
      <c r="J187" s="298"/>
      <c r="K187" s="346"/>
    </row>
    <row r="188" s="1" customFormat="1" ht="15" customHeight="1">
      <c r="B188" s="323"/>
      <c r="C188" s="298" t="s">
        <v>1888</v>
      </c>
      <c r="D188" s="298"/>
      <c r="E188" s="298"/>
      <c r="F188" s="321" t="s">
        <v>1810</v>
      </c>
      <c r="G188" s="298"/>
      <c r="H188" s="298" t="s">
        <v>1889</v>
      </c>
      <c r="I188" s="298" t="s">
        <v>1885</v>
      </c>
      <c r="J188" s="298"/>
      <c r="K188" s="346"/>
    </row>
    <row r="189" s="1" customFormat="1" ht="15" customHeight="1">
      <c r="B189" s="323"/>
      <c r="C189" s="359" t="s">
        <v>1890</v>
      </c>
      <c r="D189" s="298"/>
      <c r="E189" s="298"/>
      <c r="F189" s="321" t="s">
        <v>1810</v>
      </c>
      <c r="G189" s="298"/>
      <c r="H189" s="298" t="s">
        <v>1891</v>
      </c>
      <c r="I189" s="298" t="s">
        <v>1892</v>
      </c>
      <c r="J189" s="360" t="s">
        <v>1893</v>
      </c>
      <c r="K189" s="346"/>
    </row>
    <row r="190" s="1" customFormat="1" ht="15" customHeight="1">
      <c r="B190" s="323"/>
      <c r="C190" s="359" t="s">
        <v>41</v>
      </c>
      <c r="D190" s="298"/>
      <c r="E190" s="298"/>
      <c r="F190" s="321" t="s">
        <v>1804</v>
      </c>
      <c r="G190" s="298"/>
      <c r="H190" s="295" t="s">
        <v>1894</v>
      </c>
      <c r="I190" s="298" t="s">
        <v>1895</v>
      </c>
      <c r="J190" s="298"/>
      <c r="K190" s="346"/>
    </row>
    <row r="191" s="1" customFormat="1" ht="15" customHeight="1">
      <c r="B191" s="323"/>
      <c r="C191" s="359" t="s">
        <v>1896</v>
      </c>
      <c r="D191" s="298"/>
      <c r="E191" s="298"/>
      <c r="F191" s="321" t="s">
        <v>1804</v>
      </c>
      <c r="G191" s="298"/>
      <c r="H191" s="298" t="s">
        <v>1897</v>
      </c>
      <c r="I191" s="298" t="s">
        <v>1839</v>
      </c>
      <c r="J191" s="298"/>
      <c r="K191" s="346"/>
    </row>
    <row r="192" s="1" customFormat="1" ht="15" customHeight="1">
      <c r="B192" s="323"/>
      <c r="C192" s="359" t="s">
        <v>1898</v>
      </c>
      <c r="D192" s="298"/>
      <c r="E192" s="298"/>
      <c r="F192" s="321" t="s">
        <v>1804</v>
      </c>
      <c r="G192" s="298"/>
      <c r="H192" s="298" t="s">
        <v>1899</v>
      </c>
      <c r="I192" s="298" t="s">
        <v>1839</v>
      </c>
      <c r="J192" s="298"/>
      <c r="K192" s="346"/>
    </row>
    <row r="193" s="1" customFormat="1" ht="15" customHeight="1">
      <c r="B193" s="323"/>
      <c r="C193" s="359" t="s">
        <v>1900</v>
      </c>
      <c r="D193" s="298"/>
      <c r="E193" s="298"/>
      <c r="F193" s="321" t="s">
        <v>1810</v>
      </c>
      <c r="G193" s="298"/>
      <c r="H193" s="298" t="s">
        <v>1901</v>
      </c>
      <c r="I193" s="298" t="s">
        <v>1839</v>
      </c>
      <c r="J193" s="298"/>
      <c r="K193" s="346"/>
    </row>
    <row r="194" s="1" customFormat="1" ht="15" customHeight="1">
      <c r="B194" s="352"/>
      <c r="C194" s="361"/>
      <c r="D194" s="332"/>
      <c r="E194" s="332"/>
      <c r="F194" s="332"/>
      <c r="G194" s="332"/>
      <c r="H194" s="332"/>
      <c r="I194" s="332"/>
      <c r="J194" s="332"/>
      <c r="K194" s="353"/>
    </row>
    <row r="195" s="1" customFormat="1" ht="18.75" customHeight="1">
      <c r="B195" s="334"/>
      <c r="C195" s="344"/>
      <c r="D195" s="344"/>
      <c r="E195" s="344"/>
      <c r="F195" s="354"/>
      <c r="G195" s="344"/>
      <c r="H195" s="344"/>
      <c r="I195" s="344"/>
      <c r="J195" s="344"/>
      <c r="K195" s="334"/>
    </row>
    <row r="196" s="1" customFormat="1" ht="18.75" customHeight="1">
      <c r="B196" s="334"/>
      <c r="C196" s="344"/>
      <c r="D196" s="344"/>
      <c r="E196" s="344"/>
      <c r="F196" s="354"/>
      <c r="G196" s="344"/>
      <c r="H196" s="344"/>
      <c r="I196" s="344"/>
      <c r="J196" s="344"/>
      <c r="K196" s="334"/>
    </row>
    <row r="197" s="1" customFormat="1" ht="18.75" customHeight="1">
      <c r="B197" s="306"/>
      <c r="C197" s="306"/>
      <c r="D197" s="306"/>
      <c r="E197" s="306"/>
      <c r="F197" s="306"/>
      <c r="G197" s="306"/>
      <c r="H197" s="306"/>
      <c r="I197" s="306"/>
      <c r="J197" s="306"/>
      <c r="K197" s="306"/>
    </row>
    <row r="198" s="1" customFormat="1" ht="13.5">
      <c r="B198" s="285"/>
      <c r="C198" s="286"/>
      <c r="D198" s="286"/>
      <c r="E198" s="286"/>
      <c r="F198" s="286"/>
      <c r="G198" s="286"/>
      <c r="H198" s="286"/>
      <c r="I198" s="286"/>
      <c r="J198" s="286"/>
      <c r="K198" s="287"/>
    </row>
    <row r="199" s="1" customFormat="1" ht="21">
      <c r="B199" s="288"/>
      <c r="C199" s="289" t="s">
        <v>1902</v>
      </c>
      <c r="D199" s="289"/>
      <c r="E199" s="289"/>
      <c r="F199" s="289"/>
      <c r="G199" s="289"/>
      <c r="H199" s="289"/>
      <c r="I199" s="289"/>
      <c r="J199" s="289"/>
      <c r="K199" s="290"/>
    </row>
    <row r="200" s="1" customFormat="1" ht="25.5" customHeight="1">
      <c r="B200" s="288"/>
      <c r="C200" s="362" t="s">
        <v>1903</v>
      </c>
      <c r="D200" s="362"/>
      <c r="E200" s="362"/>
      <c r="F200" s="362" t="s">
        <v>1904</v>
      </c>
      <c r="G200" s="363"/>
      <c r="H200" s="362" t="s">
        <v>1905</v>
      </c>
      <c r="I200" s="362"/>
      <c r="J200" s="362"/>
      <c r="K200" s="290"/>
    </row>
    <row r="201" s="1" customFormat="1" ht="5.25" customHeight="1">
      <c r="B201" s="323"/>
      <c r="C201" s="318"/>
      <c r="D201" s="318"/>
      <c r="E201" s="318"/>
      <c r="F201" s="318"/>
      <c r="G201" s="344"/>
      <c r="H201" s="318"/>
      <c r="I201" s="318"/>
      <c r="J201" s="318"/>
      <c r="K201" s="346"/>
    </row>
    <row r="202" s="1" customFormat="1" ht="15" customHeight="1">
      <c r="B202" s="323"/>
      <c r="C202" s="298" t="s">
        <v>1895</v>
      </c>
      <c r="D202" s="298"/>
      <c r="E202" s="298"/>
      <c r="F202" s="321" t="s">
        <v>42</v>
      </c>
      <c r="G202" s="298"/>
      <c r="H202" s="298" t="s">
        <v>1906</v>
      </c>
      <c r="I202" s="298"/>
      <c r="J202" s="298"/>
      <c r="K202" s="346"/>
    </row>
    <row r="203" s="1" customFormat="1" ht="15" customHeight="1">
      <c r="B203" s="323"/>
      <c r="C203" s="298"/>
      <c r="D203" s="298"/>
      <c r="E203" s="298"/>
      <c r="F203" s="321" t="s">
        <v>43</v>
      </c>
      <c r="G203" s="298"/>
      <c r="H203" s="298" t="s">
        <v>1907</v>
      </c>
      <c r="I203" s="298"/>
      <c r="J203" s="298"/>
      <c r="K203" s="346"/>
    </row>
    <row r="204" s="1" customFormat="1" ht="15" customHeight="1">
      <c r="B204" s="323"/>
      <c r="C204" s="298"/>
      <c r="D204" s="298"/>
      <c r="E204" s="298"/>
      <c r="F204" s="321" t="s">
        <v>46</v>
      </c>
      <c r="G204" s="298"/>
      <c r="H204" s="298" t="s">
        <v>1908</v>
      </c>
      <c r="I204" s="298"/>
      <c r="J204" s="298"/>
      <c r="K204" s="346"/>
    </row>
    <row r="205" s="1" customFormat="1" ht="15" customHeight="1">
      <c r="B205" s="323"/>
      <c r="C205" s="298"/>
      <c r="D205" s="298"/>
      <c r="E205" s="298"/>
      <c r="F205" s="321" t="s">
        <v>44</v>
      </c>
      <c r="G205" s="298"/>
      <c r="H205" s="298" t="s">
        <v>1909</v>
      </c>
      <c r="I205" s="298"/>
      <c r="J205" s="298"/>
      <c r="K205" s="346"/>
    </row>
    <row r="206" s="1" customFormat="1" ht="15" customHeight="1">
      <c r="B206" s="323"/>
      <c r="C206" s="298"/>
      <c r="D206" s="298"/>
      <c r="E206" s="298"/>
      <c r="F206" s="321" t="s">
        <v>45</v>
      </c>
      <c r="G206" s="298"/>
      <c r="H206" s="298" t="s">
        <v>1910</v>
      </c>
      <c r="I206" s="298"/>
      <c r="J206" s="298"/>
      <c r="K206" s="346"/>
    </row>
    <row r="207" s="1" customFormat="1" ht="15" customHeight="1">
      <c r="B207" s="323"/>
      <c r="C207" s="298"/>
      <c r="D207" s="298"/>
      <c r="E207" s="298"/>
      <c r="F207" s="321"/>
      <c r="G207" s="298"/>
      <c r="H207" s="298"/>
      <c r="I207" s="298"/>
      <c r="J207" s="298"/>
      <c r="K207" s="346"/>
    </row>
    <row r="208" s="1" customFormat="1" ht="15" customHeight="1">
      <c r="B208" s="323"/>
      <c r="C208" s="298" t="s">
        <v>1851</v>
      </c>
      <c r="D208" s="298"/>
      <c r="E208" s="298"/>
      <c r="F208" s="321" t="s">
        <v>78</v>
      </c>
      <c r="G208" s="298"/>
      <c r="H208" s="298" t="s">
        <v>1911</v>
      </c>
      <c r="I208" s="298"/>
      <c r="J208" s="298"/>
      <c r="K208" s="346"/>
    </row>
    <row r="209" s="1" customFormat="1" ht="15" customHeight="1">
      <c r="B209" s="323"/>
      <c r="C209" s="298"/>
      <c r="D209" s="298"/>
      <c r="E209" s="298"/>
      <c r="F209" s="321" t="s">
        <v>1747</v>
      </c>
      <c r="G209" s="298"/>
      <c r="H209" s="298" t="s">
        <v>1748</v>
      </c>
      <c r="I209" s="298"/>
      <c r="J209" s="298"/>
      <c r="K209" s="346"/>
    </row>
    <row r="210" s="1" customFormat="1" ht="15" customHeight="1">
      <c r="B210" s="323"/>
      <c r="C210" s="298"/>
      <c r="D210" s="298"/>
      <c r="E210" s="298"/>
      <c r="F210" s="321" t="s">
        <v>1745</v>
      </c>
      <c r="G210" s="298"/>
      <c r="H210" s="298" t="s">
        <v>1912</v>
      </c>
      <c r="I210" s="298"/>
      <c r="J210" s="298"/>
      <c r="K210" s="346"/>
    </row>
    <row r="211" s="1" customFormat="1" ht="15" customHeight="1">
      <c r="B211" s="364"/>
      <c r="C211" s="298"/>
      <c r="D211" s="298"/>
      <c r="E211" s="298"/>
      <c r="F211" s="321" t="s">
        <v>1749</v>
      </c>
      <c r="G211" s="359"/>
      <c r="H211" s="350" t="s">
        <v>1750</v>
      </c>
      <c r="I211" s="350"/>
      <c r="J211" s="350"/>
      <c r="K211" s="365"/>
    </row>
    <row r="212" s="1" customFormat="1" ht="15" customHeight="1">
      <c r="B212" s="364"/>
      <c r="C212" s="298"/>
      <c r="D212" s="298"/>
      <c r="E212" s="298"/>
      <c r="F212" s="321" t="s">
        <v>1751</v>
      </c>
      <c r="G212" s="359"/>
      <c r="H212" s="350" t="s">
        <v>1728</v>
      </c>
      <c r="I212" s="350"/>
      <c r="J212" s="350"/>
      <c r="K212" s="365"/>
    </row>
    <row r="213" s="1" customFormat="1" ht="15" customHeight="1">
      <c r="B213" s="364"/>
      <c r="C213" s="298"/>
      <c r="D213" s="298"/>
      <c r="E213" s="298"/>
      <c r="F213" s="321"/>
      <c r="G213" s="359"/>
      <c r="H213" s="350"/>
      <c r="I213" s="350"/>
      <c r="J213" s="350"/>
      <c r="K213" s="365"/>
    </row>
    <row r="214" s="1" customFormat="1" ht="15" customHeight="1">
      <c r="B214" s="364"/>
      <c r="C214" s="298" t="s">
        <v>1875</v>
      </c>
      <c r="D214" s="298"/>
      <c r="E214" s="298"/>
      <c r="F214" s="321">
        <v>1</v>
      </c>
      <c r="G214" s="359"/>
      <c r="H214" s="350" t="s">
        <v>1913</v>
      </c>
      <c r="I214" s="350"/>
      <c r="J214" s="350"/>
      <c r="K214" s="365"/>
    </row>
    <row r="215" s="1" customFormat="1" ht="15" customHeight="1">
      <c r="B215" s="364"/>
      <c r="C215" s="298"/>
      <c r="D215" s="298"/>
      <c r="E215" s="298"/>
      <c r="F215" s="321">
        <v>2</v>
      </c>
      <c r="G215" s="359"/>
      <c r="H215" s="350" t="s">
        <v>1914</v>
      </c>
      <c r="I215" s="350"/>
      <c r="J215" s="350"/>
      <c r="K215" s="365"/>
    </row>
    <row r="216" s="1" customFormat="1" ht="15" customHeight="1">
      <c r="B216" s="364"/>
      <c r="C216" s="298"/>
      <c r="D216" s="298"/>
      <c r="E216" s="298"/>
      <c r="F216" s="321">
        <v>3</v>
      </c>
      <c r="G216" s="359"/>
      <c r="H216" s="350" t="s">
        <v>1915</v>
      </c>
      <c r="I216" s="350"/>
      <c r="J216" s="350"/>
      <c r="K216" s="365"/>
    </row>
    <row r="217" s="1" customFormat="1" ht="15" customHeight="1">
      <c r="B217" s="364"/>
      <c r="C217" s="298"/>
      <c r="D217" s="298"/>
      <c r="E217" s="298"/>
      <c r="F217" s="321">
        <v>4</v>
      </c>
      <c r="G217" s="359"/>
      <c r="H217" s="350" t="s">
        <v>1916</v>
      </c>
      <c r="I217" s="350"/>
      <c r="J217" s="350"/>
      <c r="K217" s="365"/>
    </row>
    <row r="218" s="1" customFormat="1" ht="12.75" customHeight="1">
      <c r="B218" s="366"/>
      <c r="C218" s="367"/>
      <c r="D218" s="367"/>
      <c r="E218" s="367"/>
      <c r="F218" s="367"/>
      <c r="G218" s="367"/>
      <c r="H218" s="367"/>
      <c r="I218" s="367"/>
      <c r="J218" s="367"/>
      <c r="K218" s="368"/>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Pospíšil Zdeněk</dc:creator>
  <cp:lastModifiedBy>Pospíšil Zdeněk</cp:lastModifiedBy>
  <dcterms:created xsi:type="dcterms:W3CDTF">2021-03-04T19:28:04Z</dcterms:created>
  <dcterms:modified xsi:type="dcterms:W3CDTF">2021-03-04T19:28:49Z</dcterms:modified>
</cp:coreProperties>
</file>