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76" windowWidth="22716" windowHeight="10260" tabRatio="899"/>
  </bookViews>
  <sheets>
    <sheet name="Rekapitulace stavby" sheetId="1" r:id="rId1"/>
    <sheet name="01 - UČEBNA CHEMIE A KABI..." sheetId="2" r:id="rId2"/>
    <sheet name="02 - UČEBNA PŘÍRODOPISU A..." sheetId="3" r:id="rId3"/>
    <sheet name="03 - UČEBNA JAZYKOVÁ 4.NP" sheetId="4" r:id="rId4"/>
    <sheet name="04 - UČEBNA POČÍTAČŮ 4.NP" sheetId="5" r:id="rId5"/>
    <sheet name="05 - ELEKTROINSTALACE" sheetId="6" r:id="rId6"/>
    <sheet name="06 - OSTATNÍ NÁKLADY" sheetId="7" r:id="rId7"/>
  </sheets>
  <definedNames>
    <definedName name="_xlnm._FilterDatabase" localSheetId="1" hidden="1">'01 - UČEBNA CHEMIE A KABI...'!$C$138:$K$561</definedName>
    <definedName name="_xlnm._FilterDatabase" localSheetId="2" hidden="1">'02 - UČEBNA PŘÍRODOPISU A...'!$C$134:$K$442</definedName>
    <definedName name="_xlnm._FilterDatabase" localSheetId="3" hidden="1">'03 - UČEBNA JAZYKOVÁ 4.NP'!$C$134:$K$361</definedName>
    <definedName name="_xlnm._FilterDatabase" localSheetId="4" hidden="1">'04 - UČEBNA POČÍTAČŮ 4.NP'!$C$134:$K$404</definedName>
    <definedName name="_xlnm._FilterDatabase" localSheetId="5" hidden="1">'05 - ELEKTROINSTALACE'!$C$117:$K$169</definedName>
    <definedName name="_xlnm._FilterDatabase" localSheetId="6" hidden="1">'06 - OSTATNÍ NÁKLADY'!$C$117:$K$124</definedName>
    <definedName name="_xlnm.Print_Titles" localSheetId="1">'01 - UČEBNA CHEMIE A KABI...'!$138:$138</definedName>
    <definedName name="_xlnm.Print_Titles" localSheetId="2">'02 - UČEBNA PŘÍRODOPISU A...'!$134:$134</definedName>
    <definedName name="_xlnm.Print_Titles" localSheetId="3">'03 - UČEBNA JAZYKOVÁ 4.NP'!$134:$134</definedName>
    <definedName name="_xlnm.Print_Titles" localSheetId="4">'04 - UČEBNA POČÍTAČŮ 4.NP'!$134:$134</definedName>
    <definedName name="_xlnm.Print_Titles" localSheetId="5">'05 - ELEKTROINSTALACE'!$117:$117</definedName>
    <definedName name="_xlnm.Print_Titles" localSheetId="6">'06 - OSTATNÍ NÁKLADY'!$117:$117</definedName>
    <definedName name="_xlnm.Print_Titles" localSheetId="0">'Rekapitulace stavby'!$92:$92</definedName>
    <definedName name="_xlnm.Print_Area" localSheetId="1">'01 - UČEBNA CHEMIE A KABI...'!$C$4:$J$76,'01 - UČEBNA CHEMIE A KABI...'!$C$82:$J$120,'01 - UČEBNA CHEMIE A KABI...'!$C$126:$K$561</definedName>
    <definedName name="_xlnm.Print_Area" localSheetId="2">'02 - UČEBNA PŘÍRODOPISU A...'!$C$4:$J$76,'02 - UČEBNA PŘÍRODOPISU A...'!$C$82:$J$116,'02 - UČEBNA PŘÍRODOPISU A...'!$C$122:$K$442</definedName>
    <definedName name="_xlnm.Print_Area" localSheetId="3">'03 - UČEBNA JAZYKOVÁ 4.NP'!$C$4:$J$76,'03 - UČEBNA JAZYKOVÁ 4.NP'!$C$82:$J$116,'03 - UČEBNA JAZYKOVÁ 4.NP'!$C$122:$K$361</definedName>
    <definedName name="_xlnm.Print_Area" localSheetId="4">'04 - UČEBNA POČÍTAČŮ 4.NP'!$C$4:$J$76,'04 - UČEBNA POČÍTAČŮ 4.NP'!$C$82:$J$116,'04 - UČEBNA POČÍTAČŮ 4.NP'!$C$122:$K$404</definedName>
    <definedName name="_xlnm.Print_Area" localSheetId="5">'05 - ELEKTROINSTALACE'!$C$4:$J$76,'05 - ELEKTROINSTALACE'!$C$82:$J$99,'05 - ELEKTROINSTALACE'!$C$105:$K$169</definedName>
    <definedName name="_xlnm.Print_Area" localSheetId="6">'06 - OSTATNÍ NÁKLADY'!$C$4:$J$76,'06 - OSTATNÍ NÁKLADY'!$C$82:$J$99,'06 - OSTATNÍ NÁKLADY'!$C$105:$K$124</definedName>
    <definedName name="_xlnm.Print_Area" localSheetId="0">'Rekapitulace stavby'!$D$4:$AO$76,'Rekapitulace stavby'!$C$82:$AQ$101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 s="1"/>
  <c r="J35" i="7"/>
  <c r="AX100" i="1"/>
  <c r="BI124" i="7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 s="1"/>
  <c r="E7"/>
  <c r="E85"/>
  <c r="J37" i="6"/>
  <c r="J36"/>
  <c r="AY99" i="1"/>
  <c r="J35" i="6"/>
  <c r="AX99" i="1"/>
  <c r="BI169" i="6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112"/>
  <c r="E7"/>
  <c r="E85" s="1"/>
  <c r="J37" i="5"/>
  <c r="J36"/>
  <c r="AY98" i="1"/>
  <c r="J35" i="5"/>
  <c r="AX98" i="1"/>
  <c r="BI404" i="5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88"/>
  <c r="BH388"/>
  <c r="BG388"/>
  <c r="BF388"/>
  <c r="T388"/>
  <c r="R388"/>
  <c r="P388"/>
  <c r="BI376"/>
  <c r="BH376"/>
  <c r="BG376"/>
  <c r="BF376"/>
  <c r="T376"/>
  <c r="R376"/>
  <c r="P376"/>
  <c r="BI364"/>
  <c r="BH364"/>
  <c r="BG364"/>
  <c r="BF364"/>
  <c r="T364"/>
  <c r="R364"/>
  <c r="P36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T227" s="1"/>
  <c r="R228"/>
  <c r="R227"/>
  <c r="P228"/>
  <c r="P227" s="1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75"/>
  <c r="BH175"/>
  <c r="BG175"/>
  <c r="BF175"/>
  <c r="T175"/>
  <c r="R175"/>
  <c r="P175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/>
  <c r="R138"/>
  <c r="R137" s="1"/>
  <c r="P138"/>
  <c r="P137"/>
  <c r="J132"/>
  <c r="J131"/>
  <c r="F131"/>
  <c r="F129"/>
  <c r="E127"/>
  <c r="J92"/>
  <c r="J91"/>
  <c r="F91"/>
  <c r="F89"/>
  <c r="E87"/>
  <c r="J18"/>
  <c r="E18"/>
  <c r="F92"/>
  <c r="J17"/>
  <c r="J12"/>
  <c r="J129"/>
  <c r="E7"/>
  <c r="E125" s="1"/>
  <c r="J37" i="4"/>
  <c r="J36"/>
  <c r="AY97" i="1"/>
  <c r="J35" i="4"/>
  <c r="AX97" i="1" s="1"/>
  <c r="BI361" i="4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49"/>
  <c r="BH349"/>
  <c r="BG349"/>
  <c r="BF349"/>
  <c r="T349"/>
  <c r="R349"/>
  <c r="P349"/>
  <c r="BI341"/>
  <c r="BH341"/>
  <c r="BG341"/>
  <c r="BF341"/>
  <c r="T341"/>
  <c r="R341"/>
  <c r="P341"/>
  <c r="BI333"/>
  <c r="BH333"/>
  <c r="BG333"/>
  <c r="BF333"/>
  <c r="T333"/>
  <c r="R333"/>
  <c r="P333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T206"/>
  <c r="R207"/>
  <c r="R206" s="1"/>
  <c r="P207"/>
  <c r="P206" s="1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 s="1"/>
  <c r="R138"/>
  <c r="R137"/>
  <c r="P138"/>
  <c r="P137"/>
  <c r="J132"/>
  <c r="J131"/>
  <c r="F131"/>
  <c r="F129"/>
  <c r="E127"/>
  <c r="J92"/>
  <c r="J91"/>
  <c r="F91"/>
  <c r="F89"/>
  <c r="E87"/>
  <c r="J18"/>
  <c r="E18"/>
  <c r="F132" s="1"/>
  <c r="J17"/>
  <c r="J12"/>
  <c r="J129"/>
  <c r="E7"/>
  <c r="E125"/>
  <c r="J37" i="3"/>
  <c r="J36"/>
  <c r="AY96" i="1" s="1"/>
  <c r="J35" i="3"/>
  <c r="AX96" i="1"/>
  <c r="BI442" i="3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26"/>
  <c r="BH426"/>
  <c r="BG426"/>
  <c r="BF426"/>
  <c r="T426"/>
  <c r="R426"/>
  <c r="P426"/>
  <c r="BI414"/>
  <c r="BH414"/>
  <c r="BG414"/>
  <c r="BF414"/>
  <c r="T414"/>
  <c r="R414"/>
  <c r="P414"/>
  <c r="BI402"/>
  <c r="BH402"/>
  <c r="BG402"/>
  <c r="BF402"/>
  <c r="T402"/>
  <c r="R402"/>
  <c r="P40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T228" s="1"/>
  <c r="R229"/>
  <c r="R228" s="1"/>
  <c r="P229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4"/>
  <c r="BH174"/>
  <c r="BG174"/>
  <c r="BF174"/>
  <c r="T174"/>
  <c r="R174"/>
  <c r="P174"/>
  <c r="BI170"/>
  <c r="BH170"/>
  <c r="BG170"/>
  <c r="BF170"/>
  <c r="T170"/>
  <c r="R170"/>
  <c r="P170"/>
  <c r="BI160"/>
  <c r="BH160"/>
  <c r="BG160"/>
  <c r="BF160"/>
  <c r="T160"/>
  <c r="R160"/>
  <c r="P160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T137"/>
  <c r="R138"/>
  <c r="R137" s="1"/>
  <c r="P138"/>
  <c r="P137"/>
  <c r="J132"/>
  <c r="J131"/>
  <c r="F131"/>
  <c r="F129"/>
  <c r="E127"/>
  <c r="J92"/>
  <c r="J91"/>
  <c r="F91"/>
  <c r="F89"/>
  <c r="E87"/>
  <c r="J18"/>
  <c r="E18"/>
  <c r="F132" s="1"/>
  <c r="J17"/>
  <c r="J12"/>
  <c r="J89"/>
  <c r="E7"/>
  <c r="E85" s="1"/>
  <c r="J37" i="2"/>
  <c r="J36"/>
  <c r="AY95" i="1" s="1"/>
  <c r="J35" i="2"/>
  <c r="AX95" i="1"/>
  <c r="BI561" i="2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35"/>
  <c r="BH535"/>
  <c r="BG535"/>
  <c r="BF535"/>
  <c r="T535"/>
  <c r="R535"/>
  <c r="P535"/>
  <c r="BI513"/>
  <c r="BH513"/>
  <c r="BG513"/>
  <c r="BF513"/>
  <c r="T513"/>
  <c r="R513"/>
  <c r="P513"/>
  <c r="BI491"/>
  <c r="BH491"/>
  <c r="BG491"/>
  <c r="BF491"/>
  <c r="T491"/>
  <c r="R491"/>
  <c r="P49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25"/>
  <c r="BH425"/>
  <c r="BG425"/>
  <c r="BF425"/>
  <c r="T425"/>
  <c r="R425"/>
  <c r="P425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392"/>
  <c r="BH392"/>
  <c r="BG392"/>
  <c r="BF392"/>
  <c r="T392"/>
  <c r="R392"/>
  <c r="P392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T339" s="1"/>
  <c r="R340"/>
  <c r="R339" s="1"/>
  <c r="P340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2"/>
  <c r="BH282"/>
  <c r="BG282"/>
  <c r="BF282"/>
  <c r="T282"/>
  <c r="R282"/>
  <c r="P282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T272" s="1"/>
  <c r="R273"/>
  <c r="R272"/>
  <c r="P273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03"/>
  <c r="BH203"/>
  <c r="BG203"/>
  <c r="BF203"/>
  <c r="T203"/>
  <c r="R203"/>
  <c r="P203"/>
  <c r="BI199"/>
  <c r="BH199"/>
  <c r="BG199"/>
  <c r="BF199"/>
  <c r="T199"/>
  <c r="R199"/>
  <c r="P199"/>
  <c r="BI180"/>
  <c r="BH180"/>
  <c r="BG180"/>
  <c r="BF180"/>
  <c r="T180"/>
  <c r="R180"/>
  <c r="P180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 s="1"/>
  <c r="P148"/>
  <c r="P147"/>
  <c r="BI142"/>
  <c r="BH142"/>
  <c r="BG142"/>
  <c r="BF142"/>
  <c r="T142"/>
  <c r="T141" s="1"/>
  <c r="R142"/>
  <c r="R141"/>
  <c r="P142"/>
  <c r="P141" s="1"/>
  <c r="J136"/>
  <c r="J135"/>
  <c r="F135"/>
  <c r="F133"/>
  <c r="E131"/>
  <c r="J92"/>
  <c r="J91"/>
  <c r="F91"/>
  <c r="F89"/>
  <c r="E87"/>
  <c r="J18"/>
  <c r="E18"/>
  <c r="F136"/>
  <c r="J17"/>
  <c r="J12"/>
  <c r="J89" s="1"/>
  <c r="E7"/>
  <c r="E129"/>
  <c r="L90" i="1"/>
  <c r="AM90"/>
  <c r="AM89"/>
  <c r="L89"/>
  <c r="AM87"/>
  <c r="L87"/>
  <c r="L85"/>
  <c r="L84"/>
  <c r="BK123" i="7"/>
  <c r="BK122"/>
  <c r="J121"/>
  <c r="BK169" i="6"/>
  <c r="J168"/>
  <c r="J166"/>
  <c r="J164"/>
  <c r="BK163"/>
  <c r="J161"/>
  <c r="J160"/>
  <c r="BK159"/>
  <c r="BK158"/>
  <c r="BK157"/>
  <c r="BK156"/>
  <c r="J152"/>
  <c r="J150"/>
  <c r="J139"/>
  <c r="BK137"/>
  <c r="BK135"/>
  <c r="BK130"/>
  <c r="BK129"/>
  <c r="J126"/>
  <c r="J125"/>
  <c r="BK122"/>
  <c r="BK401" i="5"/>
  <c r="J388"/>
  <c r="BK364"/>
  <c r="J349"/>
  <c r="J341"/>
  <c r="BK340"/>
  <c r="BK336"/>
  <c r="J319"/>
  <c r="J315"/>
  <c r="J313"/>
  <c r="J301"/>
  <c r="BK295"/>
  <c r="J283"/>
  <c r="J279"/>
  <c r="BK268"/>
  <c r="BK260"/>
  <c r="J252"/>
  <c r="BK250"/>
  <c r="J248"/>
  <c r="J235"/>
  <c r="J226"/>
  <c r="J223"/>
  <c r="BK221"/>
  <c r="BK211"/>
  <c r="BK200"/>
  <c r="BK198"/>
  <c r="J194"/>
  <c r="BK188"/>
  <c r="J145"/>
  <c r="BK143"/>
  <c r="J360" i="4"/>
  <c r="J341"/>
  <c r="BK333"/>
  <c r="J318"/>
  <c r="J309"/>
  <c r="BK305"/>
  <c r="BK288"/>
  <c r="J283"/>
  <c r="J276"/>
  <c r="J268"/>
  <c r="J266"/>
  <c r="BK264"/>
  <c r="J262"/>
  <c r="BK258"/>
  <c r="J256"/>
  <c r="BK249"/>
  <c r="J225"/>
  <c r="J223"/>
  <c r="BK221"/>
  <c r="J214"/>
  <c r="BK207"/>
  <c r="BK205"/>
  <c r="J194"/>
  <c r="J190"/>
  <c r="BK188"/>
  <c r="BK183"/>
  <c r="J181"/>
  <c r="J179"/>
  <c r="J177"/>
  <c r="BK143"/>
  <c r="J439" i="3"/>
  <c r="BK402"/>
  <c r="J390"/>
  <c r="BK385"/>
  <c r="J377"/>
  <c r="BK372"/>
  <c r="J366"/>
  <c r="BK360"/>
  <c r="J344"/>
  <c r="J337"/>
  <c r="BK313"/>
  <c r="J303"/>
  <c r="J301"/>
  <c r="J276"/>
  <c r="J274"/>
  <c r="BK254"/>
  <c r="J237"/>
  <c r="BK232"/>
  <c r="BK224"/>
  <c r="J222"/>
  <c r="J210"/>
  <c r="J200"/>
  <c r="BK184"/>
  <c r="J144"/>
  <c r="BK561" i="2"/>
  <c r="J561"/>
  <c r="BK560"/>
  <c r="J560"/>
  <c r="BK558"/>
  <c r="J558"/>
  <c r="BK513"/>
  <c r="J469"/>
  <c r="J458"/>
  <c r="BK443"/>
  <c r="J435"/>
  <c r="J402"/>
  <c r="J392"/>
  <c r="J380"/>
  <c r="BK368"/>
  <c r="J364"/>
  <c r="BK363"/>
  <c r="J362"/>
  <c r="BK358"/>
  <c r="J352"/>
  <c r="BK336"/>
  <c r="J330"/>
  <c r="J322"/>
  <c r="BK312"/>
  <c r="J304"/>
  <c r="BK281"/>
  <c r="BK255"/>
  <c r="BK245"/>
  <c r="BK240"/>
  <c r="J238"/>
  <c r="BK232"/>
  <c r="BK230"/>
  <c r="J226"/>
  <c r="BK222"/>
  <c r="BK148"/>
  <c r="J124" i="7"/>
  <c r="J169" i="6"/>
  <c r="BK168"/>
  <c r="J167"/>
  <c r="BK166"/>
  <c r="BK165"/>
  <c r="BK164"/>
  <c r="J162"/>
  <c r="BK161"/>
  <c r="BK160"/>
  <c r="J159"/>
  <c r="J157"/>
  <c r="BK155"/>
  <c r="J154"/>
  <c r="BK153"/>
  <c r="BK148"/>
  <c r="BK147"/>
  <c r="J145"/>
  <c r="BK144"/>
  <c r="J130"/>
  <c r="BK126"/>
  <c r="BK121"/>
  <c r="J403" i="5"/>
  <c r="J347"/>
  <c r="BK343"/>
  <c r="J338"/>
  <c r="J330"/>
  <c r="J328"/>
  <c r="BK304"/>
  <c r="J293"/>
  <c r="J289"/>
  <c r="BK287"/>
  <c r="BK281"/>
  <c r="J272"/>
  <c r="J268"/>
  <c r="BK264"/>
  <c r="J262"/>
  <c r="J260"/>
  <c r="BK254"/>
  <c r="BK246"/>
  <c r="J240"/>
  <c r="BK238"/>
  <c r="BK224"/>
  <c r="BK222"/>
  <c r="BK220"/>
  <c r="BK202"/>
  <c r="J200"/>
  <c r="J198"/>
  <c r="BK184"/>
  <c r="BK149"/>
  <c r="J143"/>
  <c r="BK349" i="4"/>
  <c r="J325"/>
  <c r="J314"/>
  <c r="BK307"/>
  <c r="J305"/>
  <c r="J292"/>
  <c r="BK283"/>
  <c r="BK278"/>
  <c r="BK274"/>
  <c r="BK265"/>
  <c r="BK260"/>
  <c r="BK251"/>
  <c r="J247"/>
  <c r="BK227"/>
  <c r="BK210"/>
  <c r="BK202"/>
  <c r="J199"/>
  <c r="BK196"/>
  <c r="J186"/>
  <c r="BK179"/>
  <c r="BK165"/>
  <c r="BK362" i="3"/>
  <c r="BK330"/>
  <c r="J314"/>
  <c r="J299"/>
  <c r="J297"/>
  <c r="BK293"/>
  <c r="J291"/>
  <c r="J284"/>
  <c r="BK282"/>
  <c r="J272"/>
  <c r="BK264"/>
  <c r="BK260"/>
  <c r="BK252"/>
  <c r="J244"/>
  <c r="J243"/>
  <c r="BK229"/>
  <c r="BK225"/>
  <c r="BK221"/>
  <c r="BK210"/>
  <c r="BK196"/>
  <c r="BK188"/>
  <c r="BK144"/>
  <c r="BK138"/>
  <c r="J462" i="2"/>
  <c r="BK451"/>
  <c r="BK409"/>
  <c r="J383"/>
  <c r="J360"/>
  <c r="BK354"/>
  <c r="J343"/>
  <c r="BK332"/>
  <c r="J320"/>
  <c r="BK310"/>
  <c r="J298"/>
  <c r="BK296"/>
  <c r="J288"/>
  <c r="BK273"/>
  <c r="BK268"/>
  <c r="BK203"/>
  <c r="BK161"/>
  <c r="J155"/>
  <c r="BK151"/>
  <c r="BK124" i="7"/>
  <c r="J123"/>
  <c r="J122"/>
  <c r="BK121"/>
  <c r="BK167" i="6"/>
  <c r="J165"/>
  <c r="J163"/>
  <c r="BK162"/>
  <c r="J158"/>
  <c r="J156"/>
  <c r="J155"/>
  <c r="BK154"/>
  <c r="J153"/>
  <c r="J149"/>
  <c r="J147"/>
  <c r="BK146"/>
  <c r="BK143"/>
  <c r="J142"/>
  <c r="J140"/>
  <c r="BK136"/>
  <c r="J129"/>
  <c r="J127"/>
  <c r="J343" i="5"/>
  <c r="BK334"/>
  <c r="BK328"/>
  <c r="BK313"/>
  <c r="J295"/>
  <c r="BK286"/>
  <c r="BK274"/>
  <c r="BK266"/>
  <c r="J254"/>
  <c r="J250"/>
  <c r="J244"/>
  <c r="BK228"/>
  <c r="J211"/>
  <c r="J207"/>
  <c r="J184"/>
  <c r="J149"/>
  <c r="BK358" i="4"/>
  <c r="BK322"/>
  <c r="BK320"/>
  <c r="BK318"/>
  <c r="BK316"/>
  <c r="BK314"/>
  <c r="J313"/>
  <c r="J296"/>
  <c r="BK276"/>
  <c r="BK272"/>
  <c r="J270"/>
  <c r="J264"/>
  <c r="J260"/>
  <c r="BK245"/>
  <c r="BK243"/>
  <c r="BK229"/>
  <c r="BK223"/>
  <c r="BK217"/>
  <c r="J210"/>
  <c r="J201"/>
  <c r="BK161"/>
  <c r="BK387" i="3"/>
  <c r="J385"/>
  <c r="BK376"/>
  <c r="J372"/>
  <c r="J362"/>
  <c r="BK353"/>
  <c r="J313"/>
  <c r="BK309"/>
  <c r="BK289"/>
  <c r="J280"/>
  <c r="J278"/>
  <c r="J266"/>
  <c r="J262"/>
  <c r="J260"/>
  <c r="BK256"/>
  <c r="J252"/>
  <c r="BK250"/>
  <c r="BK237"/>
  <c r="J227"/>
  <c r="BK203"/>
  <c r="J194"/>
  <c r="BK192"/>
  <c r="BK170"/>
  <c r="J138"/>
  <c r="BK469" i="2"/>
  <c r="BK452"/>
  <c r="BK439"/>
  <c r="J425"/>
  <c r="BK416"/>
  <c r="BK402"/>
  <c r="BK370"/>
  <c r="J366"/>
  <c r="BK362"/>
  <c r="J350"/>
  <c r="J336"/>
  <c r="BK314"/>
  <c r="J308"/>
  <c r="BK304"/>
  <c r="BK294"/>
  <c r="BK290"/>
  <c r="BK288"/>
  <c r="J287"/>
  <c r="J271"/>
  <c r="BK269"/>
  <c r="BK266"/>
  <c r="BK236"/>
  <c r="J234"/>
  <c r="BK226"/>
  <c r="J222"/>
  <c r="J203"/>
  <c r="J180"/>
  <c r="BK157"/>
  <c r="J148"/>
  <c r="J151" i="6"/>
  <c r="BK149"/>
  <c r="J146"/>
  <c r="BK145"/>
  <c r="BK142"/>
  <c r="BK140"/>
  <c r="J134"/>
  <c r="BK133"/>
  <c r="BK131"/>
  <c r="BK128"/>
  <c r="BK123"/>
  <c r="BK404" i="5"/>
  <c r="BK403"/>
  <c r="BK388"/>
  <c r="J376"/>
  <c r="BK352"/>
  <c r="BK349"/>
  <c r="BK341"/>
  <c r="J336"/>
  <c r="J332"/>
  <c r="BK330"/>
  <c r="BK317"/>
  <c r="J304"/>
  <c r="BK302"/>
  <c r="BK299"/>
  <c r="BK293"/>
  <c r="BK289"/>
  <c r="J287"/>
  <c r="BK285"/>
  <c r="J281"/>
  <c r="BK272"/>
  <c r="BK262"/>
  <c r="J256"/>
  <c r="BK240"/>
  <c r="BK226"/>
  <c r="J217"/>
  <c r="BK196"/>
  <c r="BK190"/>
  <c r="J175"/>
  <c r="BK162"/>
  <c r="BK151"/>
  <c r="BK145"/>
  <c r="BK361" i="4"/>
  <c r="J361"/>
  <c r="BK313"/>
  <c r="BK303"/>
  <c r="BK294"/>
  <c r="BK292"/>
  <c r="J288"/>
  <c r="J281"/>
  <c r="J265"/>
  <c r="J251"/>
  <c r="J245"/>
  <c r="BK241"/>
  <c r="BK235"/>
  <c r="BK225"/>
  <c r="BK214"/>
  <c r="BK190"/>
  <c r="BK186"/>
  <c r="J149"/>
  <c r="J147"/>
  <c r="BK414" i="3"/>
  <c r="J402"/>
  <c r="BK383"/>
  <c r="BK377"/>
  <c r="BK368"/>
  <c r="J364"/>
  <c r="J360"/>
  <c r="J330"/>
  <c r="BK323"/>
  <c r="J316"/>
  <c r="BK305"/>
  <c r="J296"/>
  <c r="BK287"/>
  <c r="BK280"/>
  <c r="BK276"/>
  <c r="BK272"/>
  <c r="J270"/>
  <c r="BK268"/>
  <c r="J258"/>
  <c r="BK243"/>
  <c r="BK227"/>
  <c r="J221"/>
  <c r="J146"/>
  <c r="J491" i="2"/>
  <c r="BK466"/>
  <c r="J460"/>
  <c r="BK456"/>
  <c r="J447"/>
  <c r="BK435"/>
  <c r="BK425"/>
  <c r="J423"/>
  <c r="BK392"/>
  <c r="J385"/>
  <c r="BK383"/>
  <c r="BK382"/>
  <c r="BK380"/>
  <c r="J376"/>
  <c r="J372"/>
  <c r="J356"/>
  <c r="J340"/>
  <c r="J314"/>
  <c r="J310"/>
  <c r="BK308"/>
  <c r="J276"/>
  <c r="J240"/>
  <c r="J161"/>
  <c r="BK159"/>
  <c r="BK142"/>
  <c r="BK152" i="6"/>
  <c r="BK151"/>
  <c r="BK150"/>
  <c r="J148"/>
  <c r="J144"/>
  <c r="J143"/>
  <c r="BK141"/>
  <c r="J136"/>
  <c r="J135"/>
  <c r="BK134"/>
  <c r="J131"/>
  <c r="J128"/>
  <c r="BK127"/>
  <c r="J401" i="5"/>
  <c r="J364"/>
  <c r="J340"/>
  <c r="BK321"/>
  <c r="BK319"/>
  <c r="J317"/>
  <c r="BK306"/>
  <c r="BK291"/>
  <c r="BK283"/>
  <c r="BK270"/>
  <c r="J266"/>
  <c r="BK258"/>
  <c r="J246"/>
  <c r="BK242"/>
  <c r="J236"/>
  <c r="BK223"/>
  <c r="BK215"/>
  <c r="BK207"/>
  <c r="BK205"/>
  <c r="J202"/>
  <c r="J190"/>
  <c r="BK171"/>
  <c r="J349" i="4"/>
  <c r="BK301"/>
  <c r="J294"/>
  <c r="BK290"/>
  <c r="BK281"/>
  <c r="J274"/>
  <c r="BK247"/>
  <c r="BK237"/>
  <c r="J233"/>
  <c r="J221"/>
  <c r="BK219"/>
  <c r="J217"/>
  <c r="J203"/>
  <c r="J188"/>
  <c r="BK181"/>
  <c r="J165"/>
  <c r="J161"/>
  <c r="BK155"/>
  <c r="J145"/>
  <c r="J143"/>
  <c r="BK138"/>
  <c r="BK442" i="3"/>
  <c r="J442"/>
  <c r="BK441"/>
  <c r="J441"/>
  <c r="BK390"/>
  <c r="J387"/>
  <c r="J383"/>
  <c r="J381"/>
  <c r="J376"/>
  <c r="BK364"/>
  <c r="J323"/>
  <c r="BK316"/>
  <c r="BK314"/>
  <c r="J311"/>
  <c r="BK303"/>
  <c r="BK299"/>
  <c r="BK297"/>
  <c r="BK296"/>
  <c r="BK284"/>
  <c r="BK278"/>
  <c r="BK270"/>
  <c r="J256"/>
  <c r="J254"/>
  <c r="J250"/>
  <c r="J238"/>
  <c r="J225"/>
  <c r="J203"/>
  <c r="J184"/>
  <c r="BK160"/>
  <c r="J150"/>
  <c r="J513" i="2"/>
  <c r="J466"/>
  <c r="BK462"/>
  <c r="J451"/>
  <c r="J441"/>
  <c r="BK385"/>
  <c r="J382"/>
  <c r="J378"/>
  <c r="J374"/>
  <c r="J370"/>
  <c r="BK364"/>
  <c r="J358"/>
  <c r="J354"/>
  <c r="BK345"/>
  <c r="BK338"/>
  <c r="BK334"/>
  <c r="BK320"/>
  <c r="BK306"/>
  <c r="BK302"/>
  <c r="J300"/>
  <c r="BK282"/>
  <c r="BK258"/>
  <c r="J251"/>
  <c r="J232"/>
  <c r="J230"/>
  <c r="J159"/>
  <c r="J157"/>
  <c r="J153"/>
  <c r="J142"/>
  <c r="J141" i="6"/>
  <c r="BK138"/>
  <c r="BK132"/>
  <c r="BK125"/>
  <c r="BK124"/>
  <c r="J404" i="5"/>
  <c r="BK345"/>
  <c r="J334"/>
  <c r="BK315"/>
  <c r="J302"/>
  <c r="J299"/>
  <c r="J297"/>
  <c r="BK279"/>
  <c r="J277"/>
  <c r="BK256"/>
  <c r="BK248"/>
  <c r="J242"/>
  <c r="J238"/>
  <c r="BK236"/>
  <c r="BK231"/>
  <c r="J224"/>
  <c r="J221"/>
  <c r="J205"/>
  <c r="J196"/>
  <c r="BK153"/>
  <c r="J147"/>
  <c r="BK360" i="4"/>
  <c r="J358"/>
  <c r="BK341"/>
  <c r="J322"/>
  <c r="J320"/>
  <c r="BK309"/>
  <c r="J307"/>
  <c r="J303"/>
  <c r="J301"/>
  <c r="J290"/>
  <c r="J279"/>
  <c r="BK270"/>
  <c r="BK266"/>
  <c r="J258"/>
  <c r="BK253"/>
  <c r="BK239"/>
  <c r="J237"/>
  <c r="J235"/>
  <c r="J229"/>
  <c r="J215"/>
  <c r="BK203"/>
  <c r="BK200"/>
  <c r="BK199"/>
  <c r="J196"/>
  <c r="J183"/>
  <c r="J175"/>
  <c r="J138"/>
  <c r="BK426" i="3"/>
  <c r="J414"/>
  <c r="BK381"/>
  <c r="J368"/>
  <c r="BK366"/>
  <c r="J353"/>
  <c r="BK351"/>
  <c r="BK337"/>
  <c r="J309"/>
  <c r="J307"/>
  <c r="J305"/>
  <c r="BK301"/>
  <c r="BK295"/>
  <c r="J289"/>
  <c r="J287"/>
  <c r="BK246"/>
  <c r="J224"/>
  <c r="BK223"/>
  <c r="J216"/>
  <c r="J205"/>
  <c r="BK200"/>
  <c r="BK198"/>
  <c r="J188"/>
  <c r="J170"/>
  <c r="BK150"/>
  <c r="BK148"/>
  <c r="BK535" i="2"/>
  <c r="BK464"/>
  <c r="BK458"/>
  <c r="J456"/>
  <c r="J452"/>
  <c r="J443"/>
  <c r="J437"/>
  <c r="BK423"/>
  <c r="BK360"/>
  <c r="J345"/>
  <c r="J334"/>
  <c r="J332"/>
  <c r="BK326"/>
  <c r="J324"/>
  <c r="BK322"/>
  <c r="BK318"/>
  <c r="BK316"/>
  <c r="J312"/>
  <c r="BK298"/>
  <c r="J294"/>
  <c r="BK287"/>
  <c r="J282"/>
  <c r="J273"/>
  <c r="J268"/>
  <c r="J267"/>
  <c r="J266"/>
  <c r="J265"/>
  <c r="BK251"/>
  <c r="J243"/>
  <c r="J236"/>
  <c r="BK234"/>
  <c r="J199"/>
  <c r="BK180"/>
  <c r="BK153"/>
  <c r="J151"/>
  <c r="AS94" i="1"/>
  <c r="BK139" i="6"/>
  <c r="J138"/>
  <c r="J137"/>
  <c r="J133"/>
  <c r="J132"/>
  <c r="J124"/>
  <c r="J123"/>
  <c r="J122"/>
  <c r="J121"/>
  <c r="BK376" i="5"/>
  <c r="J352"/>
  <c r="BK347"/>
  <c r="J345"/>
  <c r="BK338"/>
  <c r="BK332"/>
  <c r="J321"/>
  <c r="J306"/>
  <c r="BK301"/>
  <c r="BK297"/>
  <c r="J291"/>
  <c r="J286"/>
  <c r="J285"/>
  <c r="BK277"/>
  <c r="J274"/>
  <c r="J270"/>
  <c r="J264"/>
  <c r="J258"/>
  <c r="BK252"/>
  <c r="BK244"/>
  <c r="J231"/>
  <c r="J222"/>
  <c r="BK194"/>
  <c r="J188"/>
  <c r="BK175"/>
  <c r="J171"/>
  <c r="J153"/>
  <c r="J138"/>
  <c r="BK325" i="4"/>
  <c r="J311"/>
  <c r="BK296"/>
  <c r="BK279"/>
  <c r="J278"/>
  <c r="J272"/>
  <c r="BK268"/>
  <c r="BK262"/>
  <c r="J253"/>
  <c r="J249"/>
  <c r="J243"/>
  <c r="BK233"/>
  <c r="J231"/>
  <c r="J227"/>
  <c r="J219"/>
  <c r="BK215"/>
  <c r="J205"/>
  <c r="J171"/>
  <c r="J155"/>
  <c r="BK149"/>
  <c r="BK147"/>
  <c r="BK145"/>
  <c r="J426" i="3"/>
  <c r="J351"/>
  <c r="BK344"/>
  <c r="BK311"/>
  <c r="BK291"/>
  <c r="J268"/>
  <c r="BK266"/>
  <c r="J264"/>
  <c r="BK258"/>
  <c r="J248"/>
  <c r="J246"/>
  <c r="BK238"/>
  <c r="BK222"/>
  <c r="BK216"/>
  <c r="J214"/>
  <c r="BK205"/>
  <c r="J198"/>
  <c r="J196"/>
  <c r="J192"/>
  <c r="BK174"/>
  <c r="J160"/>
  <c r="J148"/>
  <c r="J535" i="2"/>
  <c r="J464"/>
  <c r="BK447"/>
  <c r="BK441"/>
  <c r="J439"/>
  <c r="BK437"/>
  <c r="BK378"/>
  <c r="BK376"/>
  <c r="BK372"/>
  <c r="BK366"/>
  <c r="BK356"/>
  <c r="BK350"/>
  <c r="J348"/>
  <c r="BK340"/>
  <c r="BK330"/>
  <c r="BK328"/>
  <c r="J306"/>
  <c r="J302"/>
  <c r="J296"/>
  <c r="J292"/>
  <c r="J281"/>
  <c r="BK276"/>
  <c r="BK271"/>
  <c r="J269"/>
  <c r="BK267"/>
  <c r="J262"/>
  <c r="J245"/>
  <c r="BK243"/>
  <c r="BK238"/>
  <c r="BK199"/>
  <c r="BK155"/>
  <c r="BK235" i="5"/>
  <c r="J228"/>
  <c r="J220"/>
  <c r="BK217"/>
  <c r="J215"/>
  <c r="J162"/>
  <c r="J151"/>
  <c r="BK147"/>
  <c r="BK138"/>
  <c r="J333" i="4"/>
  <c r="J316"/>
  <c r="BK311"/>
  <c r="BK256"/>
  <c r="J241"/>
  <c r="J239"/>
  <c r="BK231"/>
  <c r="J207"/>
  <c r="J202"/>
  <c r="BK201"/>
  <c r="J200"/>
  <c r="BK194"/>
  <c r="BK177"/>
  <c r="BK175"/>
  <c r="BK171"/>
  <c r="BK439" i="3"/>
  <c r="BK307"/>
  <c r="J295"/>
  <c r="J293"/>
  <c r="J282"/>
  <c r="BK274"/>
  <c r="BK262"/>
  <c r="BK248"/>
  <c r="BK244"/>
  <c r="J232"/>
  <c r="J229"/>
  <c r="J223"/>
  <c r="BK214"/>
  <c r="BK194"/>
  <c r="J174"/>
  <c r="BK146"/>
  <c r="BK491" i="2"/>
  <c r="BK460"/>
  <c r="J416"/>
  <c r="J409"/>
  <c r="BK374"/>
  <c r="J368"/>
  <c r="J363"/>
  <c r="BK352"/>
  <c r="BK348"/>
  <c r="BK343"/>
  <c r="J338"/>
  <c r="J328"/>
  <c r="J326"/>
  <c r="BK324"/>
  <c r="J318"/>
  <c r="J316"/>
  <c r="BK300"/>
  <c r="BK292"/>
  <c r="J290"/>
  <c r="BK265"/>
  <c r="BK262"/>
  <c r="J258"/>
  <c r="J255"/>
  <c r="P242" l="1"/>
  <c r="BK289"/>
  <c r="J289" s="1"/>
  <c r="J106" s="1"/>
  <c r="BK317"/>
  <c r="J317"/>
  <c r="J108" s="1"/>
  <c r="BK353"/>
  <c r="J353"/>
  <c r="J113" s="1"/>
  <c r="P384"/>
  <c r="P442"/>
  <c r="P459"/>
  <c r="P202" i="3"/>
  <c r="R281"/>
  <c r="BK315"/>
  <c r="J315"/>
  <c r="J111" s="1"/>
  <c r="T367"/>
  <c r="P384"/>
  <c r="BK438"/>
  <c r="J438"/>
  <c r="J115"/>
  <c r="P185" i="4"/>
  <c r="BK216"/>
  <c r="J216" s="1"/>
  <c r="J105" s="1"/>
  <c r="P228"/>
  <c r="BK250"/>
  <c r="J250"/>
  <c r="J108"/>
  <c r="R250"/>
  <c r="T280"/>
  <c r="BK319"/>
  <c r="J319"/>
  <c r="J113" s="1"/>
  <c r="BK357"/>
  <c r="J357"/>
  <c r="J115"/>
  <c r="R242" i="2"/>
  <c r="P289"/>
  <c r="BK327"/>
  <c r="J327"/>
  <c r="J109" s="1"/>
  <c r="R342"/>
  <c r="R353"/>
  <c r="R379"/>
  <c r="P468"/>
  <c r="BK202" i="3"/>
  <c r="J202" s="1"/>
  <c r="J100" s="1"/>
  <c r="T220"/>
  <c r="P245"/>
  <c r="T269"/>
  <c r="T286"/>
  <c r="R310"/>
  <c r="R367"/>
  <c r="R384"/>
  <c r="P438"/>
  <c r="P142" i="4"/>
  <c r="P136" s="1"/>
  <c r="BK198"/>
  <c r="J198"/>
  <c r="J101" s="1"/>
  <c r="R209"/>
  <c r="R228"/>
  <c r="R255"/>
  <c r="R275"/>
  <c r="T308"/>
  <c r="T319"/>
  <c r="T357"/>
  <c r="P142" i="5"/>
  <c r="P136"/>
  <c r="T219"/>
  <c r="P230"/>
  <c r="R237"/>
  <c r="P249"/>
  <c r="R259"/>
  <c r="T271"/>
  <c r="BK303"/>
  <c r="J303"/>
  <c r="J111" s="1"/>
  <c r="BK351"/>
  <c r="J351" s="1"/>
  <c r="J114" s="1"/>
  <c r="P400"/>
  <c r="BK150" i="2"/>
  <c r="J150" s="1"/>
  <c r="J100" s="1"/>
  <c r="T242"/>
  <c r="T275"/>
  <c r="P307"/>
  <c r="T317"/>
  <c r="BK342"/>
  <c r="J342"/>
  <c r="J111" s="1"/>
  <c r="P347"/>
  <c r="T384"/>
  <c r="T442"/>
  <c r="T459"/>
  <c r="T557"/>
  <c r="T143" i="3"/>
  <c r="T136"/>
  <c r="R220"/>
  <c r="BK245"/>
  <c r="J245" s="1"/>
  <c r="J105" s="1"/>
  <c r="BK286"/>
  <c r="J286" s="1"/>
  <c r="J109" s="1"/>
  <c r="T315"/>
  <c r="T389"/>
  <c r="P198" i="4"/>
  <c r="T209"/>
  <c r="BK238"/>
  <c r="J238" s="1"/>
  <c r="J107" s="1"/>
  <c r="P255"/>
  <c r="P275"/>
  <c r="BK324"/>
  <c r="J324"/>
  <c r="J114" s="1"/>
  <c r="BK142" i="5"/>
  <c r="J142" s="1"/>
  <c r="J99" s="1"/>
  <c r="T204"/>
  <c r="T230"/>
  <c r="BK259"/>
  <c r="J259"/>
  <c r="J107" s="1"/>
  <c r="P271"/>
  <c r="P303"/>
  <c r="T351"/>
  <c r="BK242" i="2"/>
  <c r="J242"/>
  <c r="J101" s="1"/>
  <c r="BK275"/>
  <c r="J275" s="1"/>
  <c r="J105" s="1"/>
  <c r="R289"/>
  <c r="R327"/>
  <c r="T347"/>
  <c r="BK379"/>
  <c r="J379" s="1"/>
  <c r="J114" s="1"/>
  <c r="R468"/>
  <c r="P143" i="3"/>
  <c r="P136" s="1"/>
  <c r="BK220"/>
  <c r="J220"/>
  <c r="J101"/>
  <c r="T231"/>
  <c r="P259"/>
  <c r="R269"/>
  <c r="P286"/>
  <c r="BK367"/>
  <c r="J367" s="1"/>
  <c r="J112" s="1"/>
  <c r="R389"/>
  <c r="T142" i="4"/>
  <c r="T136"/>
  <c r="T198"/>
  <c r="T216"/>
  <c r="BK255"/>
  <c r="J255" s="1"/>
  <c r="J109" s="1"/>
  <c r="BK275"/>
  <c r="J275" s="1"/>
  <c r="J110" s="1"/>
  <c r="BK308"/>
  <c r="J308"/>
  <c r="J112" s="1"/>
  <c r="R324"/>
  <c r="T142" i="5"/>
  <c r="T136"/>
  <c r="P219"/>
  <c r="BK230"/>
  <c r="J230" s="1"/>
  <c r="J104" s="1"/>
  <c r="BK271"/>
  <c r="J271" s="1"/>
  <c r="J108" s="1"/>
  <c r="T276"/>
  <c r="R298"/>
  <c r="P335"/>
  <c r="BK346"/>
  <c r="J346"/>
  <c r="J113" s="1"/>
  <c r="R346"/>
  <c r="BK400"/>
  <c r="J400"/>
  <c r="J115" s="1"/>
  <c r="T264" i="2"/>
  <c r="BK307"/>
  <c r="J307"/>
  <c r="J107" s="1"/>
  <c r="P317"/>
  <c r="BK384"/>
  <c r="J384"/>
  <c r="J115" s="1"/>
  <c r="BK442"/>
  <c r="J442" s="1"/>
  <c r="J116" s="1"/>
  <c r="BK459"/>
  <c r="J459" s="1"/>
  <c r="J117" s="1"/>
  <c r="BK557"/>
  <c r="J557" s="1"/>
  <c r="J119" s="1"/>
  <c r="R202" i="3"/>
  <c r="P231"/>
  <c r="R259"/>
  <c r="BK281"/>
  <c r="J281"/>
  <c r="J108"/>
  <c r="T281"/>
  <c r="BK310"/>
  <c r="J310" s="1"/>
  <c r="J110" s="1"/>
  <c r="T310"/>
  <c r="BK384"/>
  <c r="J384"/>
  <c r="J113"/>
  <c r="T438"/>
  <c r="R142" i="4"/>
  <c r="R136" s="1"/>
  <c r="R198"/>
  <c r="P216"/>
  <c r="T238"/>
  <c r="T250"/>
  <c r="P280"/>
  <c r="T324"/>
  <c r="BK204" i="5"/>
  <c r="J204" s="1"/>
  <c r="J100" s="1"/>
  <c r="R219"/>
  <c r="T259"/>
  <c r="R271"/>
  <c r="BK298"/>
  <c r="J298" s="1"/>
  <c r="J110" s="1"/>
  <c r="BK335"/>
  <c r="J335"/>
  <c r="J112" s="1"/>
  <c r="R351"/>
  <c r="P150" i="2"/>
  <c r="P140" s="1"/>
  <c r="R264"/>
  <c r="T289"/>
  <c r="R317"/>
  <c r="BK347"/>
  <c r="J347" s="1"/>
  <c r="J112" s="1"/>
  <c r="R347"/>
  <c r="R384"/>
  <c r="R442"/>
  <c r="R459"/>
  <c r="P557"/>
  <c r="R143" i="3"/>
  <c r="R136" s="1"/>
  <c r="P220"/>
  <c r="R245"/>
  <c r="BK269"/>
  <c r="J269" s="1"/>
  <c r="J107" s="1"/>
  <c r="P281"/>
  <c r="P315"/>
  <c r="P389"/>
  <c r="T185" i="4"/>
  <c r="BK209"/>
  <c r="J209" s="1"/>
  <c r="J104" s="1"/>
  <c r="BK228"/>
  <c r="J228" s="1"/>
  <c r="J106" s="1"/>
  <c r="T228"/>
  <c r="P250"/>
  <c r="BK280"/>
  <c r="J280" s="1"/>
  <c r="J111" s="1"/>
  <c r="R308"/>
  <c r="R319"/>
  <c r="P357"/>
  <c r="R142" i="5"/>
  <c r="R136" s="1"/>
  <c r="BK219"/>
  <c r="J219" s="1"/>
  <c r="J101" s="1"/>
  <c r="R230"/>
  <c r="T237"/>
  <c r="R249"/>
  <c r="BK276"/>
  <c r="J276" s="1"/>
  <c r="J109" s="1"/>
  <c r="R303"/>
  <c r="T335"/>
  <c r="T346"/>
  <c r="R400"/>
  <c r="R120" i="6"/>
  <c r="R119" s="1"/>
  <c r="R118" s="1"/>
  <c r="R150" i="2"/>
  <c r="R140" s="1"/>
  <c r="BK264"/>
  <c r="J264"/>
  <c r="J102" s="1"/>
  <c r="R275"/>
  <c r="R307"/>
  <c r="P327"/>
  <c r="P342"/>
  <c r="T353"/>
  <c r="T379"/>
  <c r="BK468"/>
  <c r="J468" s="1"/>
  <c r="J118" s="1"/>
  <c r="R557"/>
  <c r="BK231" i="3"/>
  <c r="T245"/>
  <c r="T259"/>
  <c r="R286"/>
  <c r="P310"/>
  <c r="P367"/>
  <c r="T384"/>
  <c r="BK185" i="4"/>
  <c r="J185" s="1"/>
  <c r="J100" s="1"/>
  <c r="R216"/>
  <c r="R238"/>
  <c r="T255"/>
  <c r="T275"/>
  <c r="P308"/>
  <c r="P319"/>
  <c r="R357"/>
  <c r="R204" i="5"/>
  <c r="P237"/>
  <c r="P259"/>
  <c r="R276"/>
  <c r="P298"/>
  <c r="T298"/>
  <c r="R335"/>
  <c r="P346"/>
  <c r="T400"/>
  <c r="P120" i="6"/>
  <c r="P119" s="1"/>
  <c r="P118" s="1"/>
  <c r="AU99" i="1" s="1"/>
  <c r="T150" i="2"/>
  <c r="T140" s="1"/>
  <c r="P264"/>
  <c r="P275"/>
  <c r="T307"/>
  <c r="T327"/>
  <c r="T342"/>
  <c r="P353"/>
  <c r="P379"/>
  <c r="T468"/>
  <c r="BK143" i="3"/>
  <c r="J143"/>
  <c r="J99" s="1"/>
  <c r="T202"/>
  <c r="R231"/>
  <c r="BK259"/>
  <c r="J259"/>
  <c r="J106" s="1"/>
  <c r="P269"/>
  <c r="R315"/>
  <c r="BK389"/>
  <c r="J389" s="1"/>
  <c r="J114" s="1"/>
  <c r="R438"/>
  <c r="BK142" i="4"/>
  <c r="J142" s="1"/>
  <c r="J99" s="1"/>
  <c r="R185"/>
  <c r="P209"/>
  <c r="P238"/>
  <c r="R280"/>
  <c r="P324"/>
  <c r="P204" i="5"/>
  <c r="BK237"/>
  <c r="J237" s="1"/>
  <c r="J105" s="1"/>
  <c r="BK249"/>
  <c r="J249" s="1"/>
  <c r="J106" s="1"/>
  <c r="T249"/>
  <c r="P276"/>
  <c r="T303"/>
  <c r="P351"/>
  <c r="BK120" i="6"/>
  <c r="J120" s="1"/>
  <c r="J98" s="1"/>
  <c r="T120"/>
  <c r="T119" s="1"/>
  <c r="T118" s="1"/>
  <c r="BK120" i="7"/>
  <c r="J120" s="1"/>
  <c r="J98" s="1"/>
  <c r="P120"/>
  <c r="P119" s="1"/>
  <c r="P118" s="1"/>
  <c r="AU100" i="1" s="1"/>
  <c r="R120" i="7"/>
  <c r="R119" s="1"/>
  <c r="R118" s="1"/>
  <c r="T120"/>
  <c r="T119" s="1"/>
  <c r="T118" s="1"/>
  <c r="F92" i="2"/>
  <c r="BE148"/>
  <c r="BE151"/>
  <c r="BE161"/>
  <c r="BE222"/>
  <c r="BE245"/>
  <c r="BE267"/>
  <c r="BE276"/>
  <c r="BE287"/>
  <c r="BE296"/>
  <c r="BE310"/>
  <c r="BE332"/>
  <c r="BE358"/>
  <c r="BE360"/>
  <c r="BE370"/>
  <c r="BE385"/>
  <c r="BE392"/>
  <c r="BE425"/>
  <c r="BE435"/>
  <c r="BE439"/>
  <c r="BE443"/>
  <c r="BK339"/>
  <c r="J339" s="1"/>
  <c r="J110" s="1"/>
  <c r="F92" i="3"/>
  <c r="J129"/>
  <c r="BE150"/>
  <c r="BE205"/>
  <c r="BE238"/>
  <c r="BE243"/>
  <c r="BE260"/>
  <c r="BE284"/>
  <c r="BE309"/>
  <c r="BE344"/>
  <c r="BE353"/>
  <c r="BK137"/>
  <c r="J137" s="1"/>
  <c r="J98" s="1"/>
  <c r="F92" i="4"/>
  <c r="BE155"/>
  <c r="BE186"/>
  <c r="BE266"/>
  <c r="BE281"/>
  <c r="BE296"/>
  <c r="BE307"/>
  <c r="BE318"/>
  <c r="BE322"/>
  <c r="BE194" i="5"/>
  <c r="BE221"/>
  <c r="BE222"/>
  <c r="BE223"/>
  <c r="BE236"/>
  <c r="BE238"/>
  <c r="BE240"/>
  <c r="BE242"/>
  <c r="J133" i="2"/>
  <c r="BE157"/>
  <c r="BE232"/>
  <c r="BE255"/>
  <c r="BE314"/>
  <c r="BE324"/>
  <c r="BE382"/>
  <c r="BE383"/>
  <c r="BK272"/>
  <c r="J272"/>
  <c r="J103" s="1"/>
  <c r="BE200" i="3"/>
  <c r="BE224"/>
  <c r="BE225"/>
  <c r="BE232"/>
  <c r="BE252"/>
  <c r="BE254"/>
  <c r="BE272"/>
  <c r="BE274"/>
  <c r="BE276"/>
  <c r="BE278"/>
  <c r="BE280"/>
  <c r="BE295"/>
  <c r="BE314"/>
  <c r="BE337"/>
  <c r="BE372"/>
  <c r="BE161" i="4"/>
  <c r="BE181"/>
  <c r="BE258"/>
  <c r="BE274"/>
  <c r="BE290"/>
  <c r="BE303"/>
  <c r="BE202" i="5"/>
  <c r="BE215"/>
  <c r="BE226"/>
  <c r="BE235"/>
  <c r="BE268"/>
  <c r="BE281"/>
  <c r="BE332"/>
  <c r="BE403"/>
  <c r="E108" i="6"/>
  <c r="BE129"/>
  <c r="BE130"/>
  <c r="BE136"/>
  <c r="BE269" i="2"/>
  <c r="BE288"/>
  <c r="BE336"/>
  <c r="BE340"/>
  <c r="BE352"/>
  <c r="BE363"/>
  <c r="BE368"/>
  <c r="BE402"/>
  <c r="BE466"/>
  <c r="BE491"/>
  <c r="BE513"/>
  <c r="BE138" i="3"/>
  <c r="BE174"/>
  <c r="BE210"/>
  <c r="BE296"/>
  <c r="BE297"/>
  <c r="BE313"/>
  <c r="BE376"/>
  <c r="BE383"/>
  <c r="BE385"/>
  <c r="BE387"/>
  <c r="E85" i="4"/>
  <c r="BE143"/>
  <c r="BE145"/>
  <c r="BE194"/>
  <c r="BE210"/>
  <c r="BE219"/>
  <c r="BE223"/>
  <c r="BE231"/>
  <c r="BE241"/>
  <c r="BE243"/>
  <c r="BE245"/>
  <c r="BE247"/>
  <c r="BE264"/>
  <c r="BE294"/>
  <c r="BE349"/>
  <c r="BK206"/>
  <c r="J206"/>
  <c r="J102" s="1"/>
  <c r="BE145" i="5"/>
  <c r="BE188"/>
  <c r="BE190"/>
  <c r="BE200"/>
  <c r="BE207"/>
  <c r="BE228"/>
  <c r="BE286"/>
  <c r="BE287"/>
  <c r="BE289"/>
  <c r="BE291"/>
  <c r="BE293"/>
  <c r="BE295"/>
  <c r="F92" i="6"/>
  <c r="BE121"/>
  <c r="BE122"/>
  <c r="BE123"/>
  <c r="BE135"/>
  <c r="BE164"/>
  <c r="BE271" i="2"/>
  <c r="BE273"/>
  <c r="BE290"/>
  <c r="BE292"/>
  <c r="BE298"/>
  <c r="BE308"/>
  <c r="BE350"/>
  <c r="BE362"/>
  <c r="BE366"/>
  <c r="BE416"/>
  <c r="BE423"/>
  <c r="BE437"/>
  <c r="BE452"/>
  <c r="BK147"/>
  <c r="J147"/>
  <c r="J99" s="1"/>
  <c r="BE170" i="3"/>
  <c r="BE188"/>
  <c r="BE196"/>
  <c r="BE198"/>
  <c r="BE214"/>
  <c r="BE227"/>
  <c r="BE289"/>
  <c r="BE330"/>
  <c r="BE360"/>
  <c r="BE362"/>
  <c r="BE368"/>
  <c r="BE402"/>
  <c r="BE441"/>
  <c r="BE442"/>
  <c r="BE149" i="4"/>
  <c r="BE190"/>
  <c r="BE201"/>
  <c r="BE205"/>
  <c r="BE214"/>
  <c r="BE225"/>
  <c r="BE227"/>
  <c r="BE229"/>
  <c r="BE249"/>
  <c r="BE251"/>
  <c r="BE260"/>
  <c r="BE265"/>
  <c r="BE311"/>
  <c r="BE313"/>
  <c r="BE314"/>
  <c r="BE325"/>
  <c r="E85" i="5"/>
  <c r="F132"/>
  <c r="BE147"/>
  <c r="BE175"/>
  <c r="BE184"/>
  <c r="BE198"/>
  <c r="BE250"/>
  <c r="BE254"/>
  <c r="BE256"/>
  <c r="BE313"/>
  <c r="BE315"/>
  <c r="BE341"/>
  <c r="BE343"/>
  <c r="BE345"/>
  <c r="BE349"/>
  <c r="BE376"/>
  <c r="BE388"/>
  <c r="BE404"/>
  <c r="J89" i="6"/>
  <c r="BE124"/>
  <c r="BE138"/>
  <c r="BE139"/>
  <c r="BE140"/>
  <c r="BE142"/>
  <c r="BE146"/>
  <c r="BE147"/>
  <c r="BE151"/>
  <c r="BE153" i="2"/>
  <c r="BE155"/>
  <c r="BE199"/>
  <c r="BE203"/>
  <c r="BE226"/>
  <c r="BE236"/>
  <c r="BE265"/>
  <c r="BE268"/>
  <c r="BE294"/>
  <c r="BE300"/>
  <c r="BE302"/>
  <c r="BE322"/>
  <c r="BE326"/>
  <c r="BE328"/>
  <c r="BE334"/>
  <c r="BE348"/>
  <c r="BE409"/>
  <c r="BK141"/>
  <c r="J141" s="1"/>
  <c r="J98" s="1"/>
  <c r="BE148" i="3"/>
  <c r="BE184"/>
  <c r="BE194"/>
  <c r="BE237"/>
  <c r="BE244"/>
  <c r="BE246"/>
  <c r="BE262"/>
  <c r="BE264"/>
  <c r="BE266"/>
  <c r="BE282"/>
  <c r="BE299"/>
  <c r="BE311"/>
  <c r="BE351"/>
  <c r="BE366"/>
  <c r="BE390"/>
  <c r="BK228"/>
  <c r="J228" s="1"/>
  <c r="J102" s="1"/>
  <c r="BE171" i="4"/>
  <c r="BE175"/>
  <c r="BE177"/>
  <c r="BE179"/>
  <c r="BE183"/>
  <c r="BE202"/>
  <c r="BE256"/>
  <c r="BE262"/>
  <c r="BE270"/>
  <c r="BE272"/>
  <c r="BE276"/>
  <c r="BE316"/>
  <c r="BE360"/>
  <c r="BE361"/>
  <c r="BE211" i="5"/>
  <c r="BE244"/>
  <c r="BE246"/>
  <c r="BE248"/>
  <c r="BE270"/>
  <c r="BE301"/>
  <c r="BE328"/>
  <c r="BE347"/>
  <c r="BE401"/>
  <c r="BK137"/>
  <c r="BE141" i="6"/>
  <c r="BE144"/>
  <c r="BE152"/>
  <c r="BE153"/>
  <c r="BE154"/>
  <c r="BE159" i="2"/>
  <c r="BE262"/>
  <c r="BE316"/>
  <c r="BE318"/>
  <c r="BE320"/>
  <c r="BE330"/>
  <c r="BE343"/>
  <c r="BE354"/>
  <c r="BE356"/>
  <c r="BE372"/>
  <c r="BE378"/>
  <c r="BE380"/>
  <c r="BE447"/>
  <c r="BE458"/>
  <c r="BE460"/>
  <c r="BE464"/>
  <c r="BE535"/>
  <c r="BE144" i="3"/>
  <c r="BE146"/>
  <c r="BE221"/>
  <c r="BE223"/>
  <c r="BE229"/>
  <c r="BE287"/>
  <c r="BE293"/>
  <c r="BE303"/>
  <c r="BE307"/>
  <c r="BE316"/>
  <c r="BE364"/>
  <c r="BE377"/>
  <c r="BE439"/>
  <c r="J89" i="4"/>
  <c r="BE188"/>
  <c r="BE203"/>
  <c r="BE237"/>
  <c r="BE279"/>
  <c r="BE283"/>
  <c r="BE292"/>
  <c r="BE305"/>
  <c r="BE309"/>
  <c r="BE333"/>
  <c r="BE341"/>
  <c r="BE138" i="5"/>
  <c r="BE143"/>
  <c r="BE153"/>
  <c r="BE171"/>
  <c r="BE220"/>
  <c r="BE224"/>
  <c r="BE260"/>
  <c r="BE262"/>
  <c r="BE264"/>
  <c r="BE283"/>
  <c r="BE285"/>
  <c r="BE306"/>
  <c r="BE317"/>
  <c r="BE319"/>
  <c r="BE321"/>
  <c r="BE336"/>
  <c r="BE338"/>
  <c r="BE340"/>
  <c r="BE137" i="6"/>
  <c r="BE148"/>
  <c r="BE156"/>
  <c r="BE157"/>
  <c r="BE160"/>
  <c r="BE161"/>
  <c r="BE166"/>
  <c r="BE168"/>
  <c r="BE169"/>
  <c r="J89" i="7"/>
  <c r="E108"/>
  <c r="BE124"/>
  <c r="E85" i="2"/>
  <c r="BE180"/>
  <c r="BE230"/>
  <c r="BE234"/>
  <c r="BE238"/>
  <c r="BE240"/>
  <c r="BE243"/>
  <c r="BE251"/>
  <c r="BE258"/>
  <c r="BE266"/>
  <c r="BE281"/>
  <c r="BE304"/>
  <c r="BE312"/>
  <c r="BE345"/>
  <c r="BE364"/>
  <c r="BE374"/>
  <c r="BE456"/>
  <c r="BE469"/>
  <c r="E125" i="3"/>
  <c r="BE192"/>
  <c r="BE203"/>
  <c r="BE222"/>
  <c r="BE256"/>
  <c r="BE258"/>
  <c r="BE301"/>
  <c r="BE381"/>
  <c r="BE200" i="4"/>
  <c r="BE207"/>
  <c r="BE215"/>
  <c r="BE217"/>
  <c r="BE221"/>
  <c r="BE233"/>
  <c r="BE239"/>
  <c r="BE253"/>
  <c r="BE268"/>
  <c r="BE288"/>
  <c r="BE320"/>
  <c r="BE358"/>
  <c r="BK137"/>
  <c r="J137" s="1"/>
  <c r="J98" s="1"/>
  <c r="BE151" i="5"/>
  <c r="BE162"/>
  <c r="BE205"/>
  <c r="BE231"/>
  <c r="BE252"/>
  <c r="BE277"/>
  <c r="BE279"/>
  <c r="BE302"/>
  <c r="BE352"/>
  <c r="BE364"/>
  <c r="BK227"/>
  <c r="J227" s="1"/>
  <c r="J102" s="1"/>
  <c r="BE125" i="6"/>
  <c r="BE143"/>
  <c r="BE150"/>
  <c r="BE155"/>
  <c r="BE159"/>
  <c r="BE163"/>
  <c r="BE165"/>
  <c r="BE167"/>
  <c r="BE122" i="7"/>
  <c r="BE142" i="2"/>
  <c r="BE282"/>
  <c r="BE306"/>
  <c r="BE338"/>
  <c r="BE376"/>
  <c r="BE441"/>
  <c r="BE451"/>
  <c r="BE462"/>
  <c r="BE558"/>
  <c r="BE560"/>
  <c r="BE561"/>
  <c r="BE160" i="3"/>
  <c r="BE216"/>
  <c r="BE248"/>
  <c r="BE250"/>
  <c r="BE268"/>
  <c r="BE270"/>
  <c r="BE291"/>
  <c r="BE305"/>
  <c r="BE323"/>
  <c r="BE414"/>
  <c r="BE426"/>
  <c r="BE138" i="4"/>
  <c r="BE147"/>
  <c r="BE165"/>
  <c r="BE196"/>
  <c r="BE199"/>
  <c r="BE235"/>
  <c r="BE278"/>
  <c r="BE301"/>
  <c r="J89" i="5"/>
  <c r="BE149"/>
  <c r="BE196"/>
  <c r="BE217"/>
  <c r="BE258"/>
  <c r="BE266"/>
  <c r="BE272"/>
  <c r="BE274"/>
  <c r="BE297"/>
  <c r="BE299"/>
  <c r="BE304"/>
  <c r="BE330"/>
  <c r="BE334"/>
  <c r="BE126" i="6"/>
  <c r="BE127"/>
  <c r="BE128"/>
  <c r="BE131"/>
  <c r="BE132"/>
  <c r="BE133"/>
  <c r="BE134"/>
  <c r="BE145"/>
  <c r="BE149"/>
  <c r="BE158"/>
  <c r="BE162"/>
  <c r="F92" i="7"/>
  <c r="BE121"/>
  <c r="BE123"/>
  <c r="J34" i="2"/>
  <c r="AW95" i="1"/>
  <c r="F35" i="5"/>
  <c r="BB98" i="1"/>
  <c r="F37" i="6"/>
  <c r="BD99" i="1" s="1"/>
  <c r="F37" i="3"/>
  <c r="BD96" i="1" s="1"/>
  <c r="F34" i="4"/>
  <c r="BA97" i="1"/>
  <c r="J34" i="6"/>
  <c r="AW99" i="1"/>
  <c r="J34" i="4"/>
  <c r="AW97" i="1" s="1"/>
  <c r="F34" i="7"/>
  <c r="BA100" i="1" s="1"/>
  <c r="F37" i="7"/>
  <c r="BD100" i="1"/>
  <c r="F37" i="4"/>
  <c r="BD97" i="1"/>
  <c r="F34" i="3"/>
  <c r="BA96" i="1" s="1"/>
  <c r="J34" i="3"/>
  <c r="AW96" i="1" s="1"/>
  <c r="F34" i="2"/>
  <c r="BA95" i="1"/>
  <c r="F36" i="5"/>
  <c r="BC98" i="1" s="1"/>
  <c r="F34" i="5"/>
  <c r="BA98" i="1" s="1"/>
  <c r="F36" i="7"/>
  <c r="BC100" i="1" s="1"/>
  <c r="F35" i="4"/>
  <c r="BB97" i="1"/>
  <c r="F36" i="2"/>
  <c r="BC95" i="1" s="1"/>
  <c r="F35" i="2"/>
  <c r="BB95" i="1" s="1"/>
  <c r="F35" i="7"/>
  <c r="BB100" i="1" s="1"/>
  <c r="F37" i="5"/>
  <c r="BD98" i="1"/>
  <c r="F37" i="2"/>
  <c r="BD95" i="1" s="1"/>
  <c r="J34" i="5"/>
  <c r="AW98" i="1" s="1"/>
  <c r="F34" i="6"/>
  <c r="BA99" i="1" s="1"/>
  <c r="J34" i="7"/>
  <c r="AW100" i="1"/>
  <c r="F36" i="4"/>
  <c r="BC97" i="1" s="1"/>
  <c r="F35" i="3"/>
  <c r="BB96" i="1" s="1"/>
  <c r="F35" i="6"/>
  <c r="BB99" i="1" s="1"/>
  <c r="F36" i="6"/>
  <c r="BC99" i="1"/>
  <c r="F36" i="3"/>
  <c r="BC96" i="1" s="1"/>
  <c r="T230" i="3" l="1"/>
  <c r="T135" s="1"/>
  <c r="R230"/>
  <c r="R135" s="1"/>
  <c r="P274" i="2"/>
  <c r="P139" s="1"/>
  <c r="AU95" i="1" s="1"/>
  <c r="BK230" i="3"/>
  <c r="J230"/>
  <c r="J103" s="1"/>
  <c r="R274" i="2"/>
  <c r="R139" s="1"/>
  <c r="P230" i="3"/>
  <c r="P135" s="1"/>
  <c r="AU96" i="1" s="1"/>
  <c r="R229" i="5"/>
  <c r="R135"/>
  <c r="T208" i="4"/>
  <c r="T135" s="1"/>
  <c r="P229" i="5"/>
  <c r="P135" s="1"/>
  <c r="AU98" i="1" s="1"/>
  <c r="R208" i="4"/>
  <c r="R135" s="1"/>
  <c r="P208"/>
  <c r="P135" s="1"/>
  <c r="AU97" i="1" s="1"/>
  <c r="BK136" i="5"/>
  <c r="J136" s="1"/>
  <c r="J97" s="1"/>
  <c r="T229"/>
  <c r="T135" s="1"/>
  <c r="T274" i="2"/>
  <c r="T139" s="1"/>
  <c r="J231" i="3"/>
  <c r="J104" s="1"/>
  <c r="BK140" i="2"/>
  <c r="BK208" i="4"/>
  <c r="J208"/>
  <c r="J103" s="1"/>
  <c r="BK274" i="2"/>
  <c r="J274" s="1"/>
  <c r="J104" s="1"/>
  <c r="BK136" i="4"/>
  <c r="BK136" i="3"/>
  <c r="J136" s="1"/>
  <c r="J97" s="1"/>
  <c r="J137" i="5"/>
  <c r="J98"/>
  <c r="BK229"/>
  <c r="J229" s="1"/>
  <c r="J103" s="1"/>
  <c r="BK119" i="6"/>
  <c r="J119" s="1"/>
  <c r="J97" s="1"/>
  <c r="BK119" i="7"/>
  <c r="J119"/>
  <c r="J97" s="1"/>
  <c r="F33" i="5"/>
  <c r="AZ98" i="1" s="1"/>
  <c r="J33" i="6"/>
  <c r="AV99" i="1" s="1"/>
  <c r="AT99" s="1"/>
  <c r="BA94"/>
  <c r="W30"/>
  <c r="F33" i="4"/>
  <c r="AZ97" i="1" s="1"/>
  <c r="BC94"/>
  <c r="AY94" s="1"/>
  <c r="J33" i="7"/>
  <c r="AV100" i="1" s="1"/>
  <c r="AT100" s="1"/>
  <c r="BD94"/>
  <c r="W33" s="1"/>
  <c r="F33" i="3"/>
  <c r="AZ96" i="1" s="1"/>
  <c r="J33" i="5"/>
  <c r="AV98" i="1" s="1"/>
  <c r="AT98" s="1"/>
  <c r="J33" i="3"/>
  <c r="AV96" i="1"/>
  <c r="AT96" s="1"/>
  <c r="F33" i="7"/>
  <c r="AZ100" i="1" s="1"/>
  <c r="F33" i="6"/>
  <c r="AZ99" i="1" s="1"/>
  <c r="J33" i="4"/>
  <c r="AV97" i="1"/>
  <c r="AT97"/>
  <c r="BB94"/>
  <c r="W31" s="1"/>
  <c r="J33" i="2"/>
  <c r="AV95" i="1" s="1"/>
  <c r="AT95" s="1"/>
  <c r="F33" i="2"/>
  <c r="AZ95" i="1" s="1"/>
  <c r="BK135" i="4" l="1"/>
  <c r="J135" s="1"/>
  <c r="J30" s="1"/>
  <c r="AG97" i="1" s="1"/>
  <c r="AN97" s="1"/>
  <c r="BK139" i="2"/>
  <c r="J139" s="1"/>
  <c r="J96" s="1"/>
  <c r="J136" i="4"/>
  <c r="J97" s="1"/>
  <c r="J140" i="2"/>
  <c r="J97"/>
  <c r="BK135" i="3"/>
  <c r="J135" s="1"/>
  <c r="J96" s="1"/>
  <c r="BK135" i="5"/>
  <c r="J135"/>
  <c r="BK118" i="6"/>
  <c r="J118" s="1"/>
  <c r="J96" s="1"/>
  <c r="BK118" i="7"/>
  <c r="J118" s="1"/>
  <c r="J96" s="1"/>
  <c r="AU94" i="1"/>
  <c r="AW94"/>
  <c r="AK30" s="1"/>
  <c r="J30" i="5"/>
  <c r="AG98" i="1" s="1"/>
  <c r="AN98" s="1"/>
  <c r="AZ94"/>
  <c r="AV94" s="1"/>
  <c r="AK29" s="1"/>
  <c r="W32"/>
  <c r="AX94"/>
  <c r="J96" i="5" l="1"/>
  <c r="J39"/>
  <c r="J96" i="4"/>
  <c r="J39"/>
  <c r="J30" i="2"/>
  <c r="AG95" i="1" s="1"/>
  <c r="AN95" s="1"/>
  <c r="W29"/>
  <c r="J30" i="3"/>
  <c r="AG96" i="1" s="1"/>
  <c r="AN96" s="1"/>
  <c r="J30" i="6"/>
  <c r="AG99" i="1" s="1"/>
  <c r="AN99" s="1"/>
  <c r="AT94"/>
  <c r="J30" i="7"/>
  <c r="AG100" i="1"/>
  <c r="AN100" s="1"/>
  <c r="J39" i="3" l="1"/>
  <c r="J39" i="2"/>
  <c r="J39" i="7"/>
  <c r="J39" i="6"/>
  <c r="AG94" i="1"/>
  <c r="AK26" s="1"/>
  <c r="AK35" s="1"/>
  <c r="AN94" l="1"/>
</calcChain>
</file>

<file path=xl/sharedStrings.xml><?xml version="1.0" encoding="utf-8"?>
<sst xmlns="http://schemas.openxmlformats.org/spreadsheetml/2006/main" count="14459" uniqueCount="1272">
  <si>
    <t>Export Komplet</t>
  </si>
  <si>
    <t/>
  </si>
  <si>
    <t>2.0</t>
  </si>
  <si>
    <t>ZAMOK</t>
  </si>
  <si>
    <t>False</t>
  </si>
  <si>
    <t>{f0dfe283-2e1e-43a5-8302-20428db6e96f}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</si>
  <si>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</si>
  <si>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</si>
  <si>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</si>
  <si>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</si>
  <si>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</si>
  <si>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</si>
  <si>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</si>
  <si>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</si>
  <si>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10122019-II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</si>
  <si>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</si>
  <si>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</si>
  <si>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Podpora klíčových kompetencí žáků v přírodovědném-technickém, it, jazykovém a digitálním vzdělávání na 6.zš</t>
  </si>
  <si>
    <t>KSO:</t>
  </si>
  <si>
    <t>CC-CZ:</t>
  </si>
  <si>
    <t>Místo:</t>
  </si>
  <si>
    <t>Obětí nacismu 1127/16, 350 02 Cheb</t>
  </si>
  <si>
    <t>Datum:</t>
  </si>
  <si>
    <t>10. 12. 2019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</si>
  <si>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</si>
  <si>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</si>
  <si>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</si>
  <si>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</si>
  <si>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</si>
  <si>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</si>
  <si>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</si>
  <si>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</si>
  <si>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</si>
  <si>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48337269</t>
  </si>
  <si>
    <t>MgA. Hana Fischerová</t>
  </si>
  <si>
    <t>CZ6560161432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</si>
  <si>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</si>
  <si>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</si>
  <si>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</si>
  <si>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</si>
  <si>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</si>
  <si>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</si>
  <si>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</si>
  <si>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</si>
  <si>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</si>
  <si>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</si>
  <si>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</si>
  <si>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</si>
  <si>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</si>
  <si>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</si>
  <si>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</si>
  <si>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</si>
  <si>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</si>
  <si>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</si>
  <si>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</si>
  <si>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</si>
  <si>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</si>
  <si>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</si>
  <si>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</si>
  <si>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</si>
  <si>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</si>
  <si>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</si>
  <si>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</si>
  <si>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</si>
  <si>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</si>
  <si>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</si>
  <si>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</si>
  <si>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</si>
  <si>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</si>
  <si>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</si>
  <si>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</si>
  <si>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</si>
  <si>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</si>
  <si>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</si>
  <si>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</si>
  <si>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</si>
  <si>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</si>
  <si>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</si>
  <si>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</si>
  <si>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</si>
  <si>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</si>
  <si>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</si>
  <si>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</si>
  <si>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</si>
  <si>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</si>
  <si>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UČEBNA CHEMIE A KABINET K UČEBNĚ CHEMIE 4.NP</t>
  </si>
  <si>
    <t>STA</t>
  </si>
  <si>
    <t>1</t>
  </si>
  <si>
    <t>{d2c387f9-8729-4f5e-bc8f-18871ee588c6}</t>
  </si>
  <si>
    <t>2</t>
  </si>
  <si>
    <t>02</t>
  </si>
  <si>
    <t>UČEBNA PŘÍRODOPISU A KABINET K UČEBNĚ 4.NP</t>
  </si>
  <si>
    <t>{d4150590-46f1-4bed-acf9-636fd46433e8}</t>
  </si>
  <si>
    <t>03</t>
  </si>
  <si>
    <t>UČEBNA JAZYKOVÁ 4.NP</t>
  </si>
  <si>
    <t>{92e6996b-1248-4316-a397-d1480612794a}</t>
  </si>
  <si>
    <t>04</t>
  </si>
  <si>
    <t>UČEBNA POČÍTAČŮ 4.NP</t>
  </si>
  <si>
    <t>{b66bad4b-d9fb-4dbe-b2fe-46350ac1423d}</t>
  </si>
  <si>
    <t>05</t>
  </si>
  <si>
    <t>ELEKTROINSTALACE</t>
  </si>
  <si>
    <t>{7bc7b1b5-751b-4307-a885-10a6bc74bddf}</t>
  </si>
  <si>
    <t>06</t>
  </si>
  <si>
    <t>OSTATNÍ NÁKLADY</t>
  </si>
  <si>
    <t>{22b7fd6f-f1ef-4544-81d9-597d28bab154}</t>
  </si>
  <si>
    <t>KRYCÍ LIST SOUPISU PRACÍ</t>
  </si>
  <si>
    <t>Objekt:</t>
  </si>
  <si>
    <t>01 - UČEBNA CHEMIE A KABINET K UČEBNĚ CHEMIE 4.NP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</si>
  <si>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</si>
  <si>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</si>
  <si>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</si>
  <si>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</si>
  <si>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</si>
  <si>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</si>
  <si>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</si>
  <si>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</si>
  <si>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</si>
  <si>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</si>
  <si>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</si>
  <si>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</si>
  <si>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</si>
  <si>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</si>
  <si>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</si>
  <si>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</si>
  <si>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</si>
  <si>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</si>
  <si>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</si>
  <si>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</si>
  <si>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</si>
  <si>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</si>
  <si>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</si>
  <si>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</si>
  <si>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</si>
  <si>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</si>
  <si>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</si>
  <si>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</si>
  <si>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</si>
  <si>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</si>
  <si>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</si>
  <si>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</si>
  <si>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</si>
  <si>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</si>
  <si>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</si>
  <si>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</si>
  <si>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</si>
  <si>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</si>
  <si>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</si>
  <si>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</si>
  <si>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</si>
  <si>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</si>
  <si>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</si>
  <si>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</si>
  <si>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</si>
  <si>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</si>
  <si>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</si>
  <si>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346244821</t>
  </si>
  <si>
    <t>Přizdívky izolační tl 140 mm z cihel dl 290 mm pevnosti P 20 na MC 10</t>
  </si>
  <si>
    <t>m2</t>
  </si>
  <si>
    <t>4</t>
  </si>
  <si>
    <t>1539919589</t>
  </si>
  <si>
    <t>VV</t>
  </si>
  <si>
    <t>0,5*3,26</t>
  </si>
  <si>
    <t>((2+2)*0,15)*4</t>
  </si>
  <si>
    <t>Součet</t>
  </si>
  <si>
    <t>Vodorovné konstrukce</t>
  </si>
  <si>
    <t>411386621</t>
  </si>
  <si>
    <t>Zabetonování prostupů v instalačních šachtách ze suchých směsí pl do 0,25 m2 ve stropech</t>
  </si>
  <si>
    <t>kus</t>
  </si>
  <si>
    <t>-839222178</t>
  </si>
  <si>
    <t>6</t>
  </si>
  <si>
    <t>Úpravy povrchů, podlahy a osazování výplní</t>
  </si>
  <si>
    <t>629991001</t>
  </si>
  <si>
    <t>Zakrytí podélných ploch fólií volně položenou</t>
  </si>
  <si>
    <t>-944553017</t>
  </si>
  <si>
    <t>75,8+5,2+24,6</t>
  </si>
  <si>
    <t>629991011</t>
  </si>
  <si>
    <t>Zakrytí výplní otvorů a svislých ploch fólií přilepenou lepící páskou</t>
  </si>
  <si>
    <t>321170069</t>
  </si>
  <si>
    <t>(2,4*2,4)*5</t>
  </si>
  <si>
    <t>5</t>
  </si>
  <si>
    <t>612135101</t>
  </si>
  <si>
    <t>Hrubá výplň rýh ve stěnách maltou jakékoli šířky rýhy</t>
  </si>
  <si>
    <t>-392611152</t>
  </si>
  <si>
    <t>36,3+13,04</t>
  </si>
  <si>
    <t>612325411</t>
  </si>
  <si>
    <t>Oprava vnitřní vápenocementové hladké omítky stěn v rozsahu plochy do 10%</t>
  </si>
  <si>
    <t>-1318545718</t>
  </si>
  <si>
    <t>228</t>
  </si>
  <si>
    <t>7</t>
  </si>
  <si>
    <t>611325411</t>
  </si>
  <si>
    <t>Oprava vnitřní vápenocementové hladké omítky stropů v rozsahu plochy do 10%</t>
  </si>
  <si>
    <t>1608823909</t>
  </si>
  <si>
    <t>162</t>
  </si>
  <si>
    <t>8</t>
  </si>
  <si>
    <t>612325412</t>
  </si>
  <si>
    <t>Oprava vnitřní vápenocementové hladké omítky stěn v rozsahu plochy do 30%</t>
  </si>
  <si>
    <t>-11244676</t>
  </si>
  <si>
    <t>(1,96+0,4+0,68+0,4+2,62+0,4+0,7+0,4+2,65+6,95+10,61+6,95+2)*3,26</t>
  </si>
  <si>
    <t>-(2,4*2,4)*3</t>
  </si>
  <si>
    <t>((2,4+2,4+2,4)*0,7)*3</t>
  </si>
  <si>
    <t>-(1,7*2,4)</t>
  </si>
  <si>
    <t>((2,4+1,7+1,7)*0,7)</t>
  </si>
  <si>
    <t>-(0,9*2)*2</t>
  </si>
  <si>
    <t>(3,29+1,45+3,29+1,45)*3,26</t>
  </si>
  <si>
    <t>-(0,6*2)</t>
  </si>
  <si>
    <t>(4,32+3,24+1,55+3,39+2,78+6,95)*3,26</t>
  </si>
  <si>
    <t>-(2,4*2,4)</t>
  </si>
  <si>
    <t>((2,4+2,4+2,4)*0,7)</t>
  </si>
  <si>
    <t>-(0,8*2)</t>
  </si>
  <si>
    <t>-(0,9*2)</t>
  </si>
  <si>
    <t>-8,72</t>
  </si>
  <si>
    <t>9</t>
  </si>
  <si>
    <t>612131121</t>
  </si>
  <si>
    <t>Penetrační disperzní nátěr vnitřních stěn nanášený ručně</t>
  </si>
  <si>
    <t>1791109000</t>
  </si>
  <si>
    <t>10</t>
  </si>
  <si>
    <t>611131121</t>
  </si>
  <si>
    <t>Penetrační disperzní nátěr vnitřních stropů nanášený ručně</t>
  </si>
  <si>
    <t>450911017</t>
  </si>
  <si>
    <t>((0,4+0,7+0,4)*6,95)*5</t>
  </si>
  <si>
    <t>11</t>
  </si>
  <si>
    <t>612311131</t>
  </si>
  <si>
    <t>Potažení vnitřních stěn vápenným štukem tloušťky do 3 mm</t>
  </si>
  <si>
    <t>-1453460054</t>
  </si>
  <si>
    <t>12</t>
  </si>
  <si>
    <t>611311131</t>
  </si>
  <si>
    <t>Potažení vnitřních rovných stropů vápenným štukem tloušťky do 3 mm</t>
  </si>
  <si>
    <t>1559925570</t>
  </si>
  <si>
    <t>13</t>
  </si>
  <si>
    <t>612321111</t>
  </si>
  <si>
    <t>Vápenocementová omítka hrubá jednovrstvá zatřená vnitřních stěn nanášená ručně</t>
  </si>
  <si>
    <t>1425848910</t>
  </si>
  <si>
    <t>(0,4+1,96+0,4)*2</t>
  </si>
  <si>
    <t>(0,4+0,8+0,4)*2</t>
  </si>
  <si>
    <t>14</t>
  </si>
  <si>
    <t>631312141</t>
  </si>
  <si>
    <t>Doplnění rýh v dosavadních mazaninách betonem prostým</t>
  </si>
  <si>
    <t>m3</t>
  </si>
  <si>
    <t>-1335815312</t>
  </si>
  <si>
    <t>(7+8+8)*0,15*0,07</t>
  </si>
  <si>
    <t>642944121</t>
  </si>
  <si>
    <t>Osazování ocelových zárubní dodatečné pl do 2,5 m2</t>
  </si>
  <si>
    <t>62801019</t>
  </si>
  <si>
    <t>1+1+2</t>
  </si>
  <si>
    <t>16</t>
  </si>
  <si>
    <t>M</t>
  </si>
  <si>
    <t>55331113</t>
  </si>
  <si>
    <t>zárubeň ocelová pro běžné zdění hranatý profil 110 600 L/P</t>
  </si>
  <si>
    <t>-1467366733</t>
  </si>
  <si>
    <t>17</t>
  </si>
  <si>
    <t>55331156</t>
  </si>
  <si>
    <t>zárubeň ocelová pro běžné zdění hranatý profil 160 800 L/P</t>
  </si>
  <si>
    <t>-691615646</t>
  </si>
  <si>
    <t>18</t>
  </si>
  <si>
    <t>55331158</t>
  </si>
  <si>
    <t>zárubeň ocelová pro běžné zdění hranatý profil 160 900 L/P</t>
  </si>
  <si>
    <t>-1228122586</t>
  </si>
  <si>
    <t>19</t>
  </si>
  <si>
    <t>619995001</t>
  </si>
  <si>
    <t>Začištění omítek kolem oken, dveří, podlah nebo obkladů</t>
  </si>
  <si>
    <t>m</t>
  </si>
  <si>
    <t>-306020339</t>
  </si>
  <si>
    <t>50</t>
  </si>
  <si>
    <t>Ostatní konstrukce a práce, bourání</t>
  </si>
  <si>
    <t>20</t>
  </si>
  <si>
    <t>949101112</t>
  </si>
  <si>
    <t>Lešení pomocné pro objekty pozemních staveb s lešeňovou podlahou v do 3,5 m zatížení do 150 kg/m2</t>
  </si>
  <si>
    <t>1141926033</t>
  </si>
  <si>
    <t>968072455</t>
  </si>
  <si>
    <t>Vybourání kovových dveřních zárubní pl do 2 m2</t>
  </si>
  <si>
    <t>-774994159</t>
  </si>
  <si>
    <t>0,9*1,97</t>
  </si>
  <si>
    <t>0,8*1,97</t>
  </si>
  <si>
    <t>0,6*1,97</t>
  </si>
  <si>
    <t>22</t>
  </si>
  <si>
    <t>974032122</t>
  </si>
  <si>
    <t>Vysekání rýh ve stěnách nebo příčkách z dutých cihel nebo tvárnic hl do 30 mm š do 70 mm</t>
  </si>
  <si>
    <t>845699827</t>
  </si>
  <si>
    <t>3,26*5</t>
  </si>
  <si>
    <t>23</t>
  </si>
  <si>
    <t>974032133</t>
  </si>
  <si>
    <t>Vysekání rýh ve stěnách nebo příčkách z dutých cihel nebo tvárnic hl do 50 mm š 100 mm</t>
  </si>
  <si>
    <t>-1203822406</t>
  </si>
  <si>
    <t>3,26*4</t>
  </si>
  <si>
    <t>24</t>
  </si>
  <si>
    <t>978059541</t>
  </si>
  <si>
    <t>Odsekání a odebrání obkladů stěn z vnitřních obkládaček plochy přes 1 m2</t>
  </si>
  <si>
    <t>-1914559681</t>
  </si>
  <si>
    <t>25</t>
  </si>
  <si>
    <t>977151123</t>
  </si>
  <si>
    <t>Jádrové vrty diamantovými korunkami do D 150 mm do stavebních materiálů</t>
  </si>
  <si>
    <t>-373676181</t>
  </si>
  <si>
    <t>1+1</t>
  </si>
  <si>
    <t>997</t>
  </si>
  <si>
    <t>Přesun sutě</t>
  </si>
  <si>
    <t>26</t>
  </si>
  <si>
    <t>997013213</t>
  </si>
  <si>
    <t>Vnitrostaveništní doprava suti a vybouraných hmot pro budovy v do 12 m ručně</t>
  </si>
  <si>
    <t>t</t>
  </si>
  <si>
    <t>-274567672</t>
  </si>
  <si>
    <t>27</t>
  </si>
  <si>
    <t>997221131</t>
  </si>
  <si>
    <t>Vodorovná doprava vybouraných hmot nošením do 50 m</t>
  </si>
  <si>
    <t>1758728963</t>
  </si>
  <si>
    <t>28</t>
  </si>
  <si>
    <t>997221612</t>
  </si>
  <si>
    <t>Nakládání vybouraných hmot na dopravní prostředky pro vodorovnou dopravu</t>
  </si>
  <si>
    <t>493890227</t>
  </si>
  <si>
    <t>29</t>
  </si>
  <si>
    <t>997221571</t>
  </si>
  <si>
    <t>Vodorovná doprava vybouraných hmot do 1 km</t>
  </si>
  <si>
    <t>-831808846</t>
  </si>
  <si>
    <t>30</t>
  </si>
  <si>
    <t>997221579</t>
  </si>
  <si>
    <t>Příplatek ZKD 1 km u vodorovné dopravy vybouraných hmot</t>
  </si>
  <si>
    <t>-1747772528</t>
  </si>
  <si>
    <t>2,857*10</t>
  </si>
  <si>
    <t>31</t>
  </si>
  <si>
    <t>997013831</t>
  </si>
  <si>
    <t>Poplatek za uložení na skládce (skládkovné) stavebního odpadu směsného kód odpadu 170 904</t>
  </si>
  <si>
    <t>1504621335</t>
  </si>
  <si>
    <t>998</t>
  </si>
  <si>
    <t>Přesun hmot</t>
  </si>
  <si>
    <t>32</t>
  </si>
  <si>
    <t>998011002</t>
  </si>
  <si>
    <t>Přesun hmot pro budovy zděné v do 12 m</t>
  </si>
  <si>
    <t>-1491327278</t>
  </si>
  <si>
    <t>PSV</t>
  </si>
  <si>
    <t>Práce a dodávky PSV</t>
  </si>
  <si>
    <t>714</t>
  </si>
  <si>
    <t>Akustická a protiotřesová opatření</t>
  </si>
  <si>
    <t>33</t>
  </si>
  <si>
    <t>714121011</t>
  </si>
  <si>
    <t>Montáž podstropních panelů s rozšířenou zvukovou pohltivostí zavěšených na viditelný rošt</t>
  </si>
  <si>
    <t>1113483379</t>
  </si>
  <si>
    <t>10,8*6</t>
  </si>
  <si>
    <t>(2,4*1,2)*3</t>
  </si>
  <si>
    <t>1,2*1,2</t>
  </si>
  <si>
    <t>34</t>
  </si>
  <si>
    <t>M001</t>
  </si>
  <si>
    <t>akustický stropní panel 40% A alpha +60%A gamma, 70% extrabass  vel.1200x600mm</t>
  </si>
  <si>
    <t>1992991349</t>
  </si>
  <si>
    <t>35</t>
  </si>
  <si>
    <t>1013425730</t>
  </si>
  <si>
    <t>4,32*3,2</t>
  </si>
  <si>
    <t>2,4*2,78</t>
  </si>
  <si>
    <t>2,4*1,2</t>
  </si>
  <si>
    <t>36</t>
  </si>
  <si>
    <t>M002</t>
  </si>
  <si>
    <t>akustický stropní panel širokopásmové A. 1200x600mm</t>
  </si>
  <si>
    <t>1997096275</t>
  </si>
  <si>
    <t>37</t>
  </si>
  <si>
    <t>998714202</t>
  </si>
  <si>
    <t>Přesun hmot procentní pro akustická a protiotřesová opatření v objektech v do 12 m</t>
  </si>
  <si>
    <t>%</t>
  </si>
  <si>
    <t>-392088000</t>
  </si>
  <si>
    <t>721</t>
  </si>
  <si>
    <t>Zdravotechnika - vnitřní kanalizace</t>
  </si>
  <si>
    <t>38</t>
  </si>
  <si>
    <t>721140802</t>
  </si>
  <si>
    <t>Demontáž potrubí litinové do DN 100</t>
  </si>
  <si>
    <t>2144161021</t>
  </si>
  <si>
    <t>4+4</t>
  </si>
  <si>
    <t>39</t>
  </si>
  <si>
    <t>721173704</t>
  </si>
  <si>
    <t>Potrubí kanalizační z PE odpadní DN 70</t>
  </si>
  <si>
    <t>-194404616</t>
  </si>
  <si>
    <t>40</t>
  </si>
  <si>
    <t>721173722</t>
  </si>
  <si>
    <t>Potrubí kanalizační z PE připojovací DN 40</t>
  </si>
  <si>
    <t>2020018072</t>
  </si>
  <si>
    <t>41</t>
  </si>
  <si>
    <t>721173723</t>
  </si>
  <si>
    <t>Potrubí kanalizační z PE připojovací DN 50</t>
  </si>
  <si>
    <t>-994898635</t>
  </si>
  <si>
    <t>6+6+4,5</t>
  </si>
  <si>
    <t>42</t>
  </si>
  <si>
    <t>721175002</t>
  </si>
  <si>
    <t>Potrubí kanalizační plastové připojovací odhlučněné dvouvrstvé DN 70</t>
  </si>
  <si>
    <t>1597707825</t>
  </si>
  <si>
    <t>3,5+1+1,5</t>
  </si>
  <si>
    <t>43</t>
  </si>
  <si>
    <t>721194104</t>
  </si>
  <si>
    <t>Vyvedení a upevnění odpadních výpustek DN 40</t>
  </si>
  <si>
    <t>-1757772600</t>
  </si>
  <si>
    <t>44</t>
  </si>
  <si>
    <t>721194105</t>
  </si>
  <si>
    <t>Vyvedení a upevnění odpadních výpustek DN 50</t>
  </si>
  <si>
    <t>-1232636201</t>
  </si>
  <si>
    <t>45</t>
  </si>
  <si>
    <t>721290111</t>
  </si>
  <si>
    <t>Zkouška těsnosti potrubí kanalizace vodou do DN 125</t>
  </si>
  <si>
    <t>2050339485</t>
  </si>
  <si>
    <t>8+5+16,5+6</t>
  </si>
  <si>
    <t>46</t>
  </si>
  <si>
    <t>998721202</t>
  </si>
  <si>
    <t>Přesun hmot procentní pro vnitřní kanalizace v objektech v do 12 m</t>
  </si>
  <si>
    <t>1634908188</t>
  </si>
  <si>
    <t>722</t>
  </si>
  <si>
    <t>Zdravotechnika - vnitřní vodovod</t>
  </si>
  <si>
    <t>47</t>
  </si>
  <si>
    <t>722174022</t>
  </si>
  <si>
    <t>Potrubí vodovodní plastové PPR svar polyfuze PN 20 D 20 x 3,4 mm</t>
  </si>
  <si>
    <t>1525232155</t>
  </si>
  <si>
    <t>6+6+4+2+4+2</t>
  </si>
  <si>
    <t>48</t>
  </si>
  <si>
    <t>722181221</t>
  </si>
  <si>
    <t>Ochrana vodovodního potrubí přilepenými termoizolačními trubicemi z PE tl do 9 mm DN do 22 mm</t>
  </si>
  <si>
    <t>168944137</t>
  </si>
  <si>
    <t>49</t>
  </si>
  <si>
    <t>722190401</t>
  </si>
  <si>
    <t>Vyvedení a upevnění výpustku do DN 25</t>
  </si>
  <si>
    <t>663383712</t>
  </si>
  <si>
    <t>10*2</t>
  </si>
  <si>
    <t>722232123</t>
  </si>
  <si>
    <t>Kohout kulový přímý G 3/4 PN 42 do 185°C plnoprůtokový vnitřní závit</t>
  </si>
  <si>
    <t>842792392</t>
  </si>
  <si>
    <t>51</t>
  </si>
  <si>
    <t>998722202</t>
  </si>
  <si>
    <t>Přesun hmot procentní pro vnitřní vodovod v objektech v do 12 m</t>
  </si>
  <si>
    <t>1797414594</t>
  </si>
  <si>
    <t>723</t>
  </si>
  <si>
    <t>Zdravotechnika - vnitřní plynovod</t>
  </si>
  <si>
    <t>52</t>
  </si>
  <si>
    <t>723111202</t>
  </si>
  <si>
    <t>Potrubí ocelové závitové černé bezešvé svařované běžné DN 15</t>
  </si>
  <si>
    <t>742258659</t>
  </si>
  <si>
    <t>5,5+1+6</t>
  </si>
  <si>
    <t>53</t>
  </si>
  <si>
    <t>723190202</t>
  </si>
  <si>
    <t>Přípojka plynovodní ocelová závitová černá bezešvá spojovaná na závit běžná DN 15</t>
  </si>
  <si>
    <t>soubor</t>
  </si>
  <si>
    <t>-1053521213</t>
  </si>
  <si>
    <t>54</t>
  </si>
  <si>
    <t>723190104</t>
  </si>
  <si>
    <t>Přípojka plynovodní nerezová hadice G1/2 F x G1/2 F délky 75 cm spojovaná na závit</t>
  </si>
  <si>
    <t>-1847951184</t>
  </si>
  <si>
    <t>55</t>
  </si>
  <si>
    <t>723230102</t>
  </si>
  <si>
    <t>Kulový uzávěr přímý PN 5 G 1/2 FF s protipožární armaturou a 2x vnitřním závitem</t>
  </si>
  <si>
    <t>-767143158</t>
  </si>
  <si>
    <t>56</t>
  </si>
  <si>
    <t>998723202</t>
  </si>
  <si>
    <t>Přesun hmot procentní pro vnitřní plynovod v objektech v do 12 m</t>
  </si>
  <si>
    <t>-1229622570</t>
  </si>
  <si>
    <t>725</t>
  </si>
  <si>
    <t>Zdravotechnika - zařizovací předměty</t>
  </si>
  <si>
    <t>57</t>
  </si>
  <si>
    <t>725210821</t>
  </si>
  <si>
    <t>Demontáž umyvadel bez výtokových armatur</t>
  </si>
  <si>
    <t>-664311142</t>
  </si>
  <si>
    <t>58</t>
  </si>
  <si>
    <t>725820802</t>
  </si>
  <si>
    <t>Demontáž baterie stojánkové do jednoho otvoru</t>
  </si>
  <si>
    <t>-2101664188</t>
  </si>
  <si>
    <t>59</t>
  </si>
  <si>
    <t>725219102</t>
  </si>
  <si>
    <t>Montáž umyvadla připevněného na šrouby do zdiva</t>
  </si>
  <si>
    <t>2038460284</t>
  </si>
  <si>
    <t>60</t>
  </si>
  <si>
    <t>64211033</t>
  </si>
  <si>
    <t>umyvadlo keramické závěsné bílé 650x480mm</t>
  </si>
  <si>
    <t>-1315872766</t>
  </si>
  <si>
    <t>61</t>
  </si>
  <si>
    <t>725822611</t>
  </si>
  <si>
    <t>Baterie umyvadlová stojánková páková bez výpusti</t>
  </si>
  <si>
    <t>-1853419615</t>
  </si>
  <si>
    <t>62</t>
  </si>
  <si>
    <t>998725202</t>
  </si>
  <si>
    <t>Přesun hmot procentní pro zařizovací předměty v objektech v do 12 m</t>
  </si>
  <si>
    <t>105526855</t>
  </si>
  <si>
    <t>727</t>
  </si>
  <si>
    <t>Zdravotechnika - požární ochrana</t>
  </si>
  <si>
    <t>63</t>
  </si>
  <si>
    <t>727111403</t>
  </si>
  <si>
    <t>Prostup kovového potrubí D 28 mm stropem tl 15cm včetně dodatečné izolace požární odolnost EI 60-120</t>
  </si>
  <si>
    <t>1652792087</t>
  </si>
  <si>
    <t>735</t>
  </si>
  <si>
    <t>Ústřední vytápění - otopná tělesa</t>
  </si>
  <si>
    <t>64</t>
  </si>
  <si>
    <t>735111810</t>
  </si>
  <si>
    <t>Demontáž otopného tělesa litinového článkového</t>
  </si>
  <si>
    <t>1208013958</t>
  </si>
  <si>
    <t>(1,5*0,6)*12</t>
  </si>
  <si>
    <t>65</t>
  </si>
  <si>
    <t>735192911</t>
  </si>
  <si>
    <t>Zpětná montáž otopných těles článkových litinových</t>
  </si>
  <si>
    <t>-199482685</t>
  </si>
  <si>
    <t>763</t>
  </si>
  <si>
    <t>Konstrukce suché výstavby</t>
  </si>
  <si>
    <t>66</t>
  </si>
  <si>
    <t>763164536</t>
  </si>
  <si>
    <t>SDK obklad kovových kcí tvaru L š do 0,8 m desky 1xDF 15</t>
  </si>
  <si>
    <t>-191602578</t>
  </si>
  <si>
    <t>67</t>
  </si>
  <si>
    <t>763164636</t>
  </si>
  <si>
    <t>SDK obklad kovových kcí tvaru U š do 1,2 m desky 1xDF 15</t>
  </si>
  <si>
    <t>139113341</t>
  </si>
  <si>
    <t>1,5</t>
  </si>
  <si>
    <t>68</t>
  </si>
  <si>
    <t>998763403</t>
  </si>
  <si>
    <t>Přesun hmot procentní pro sádrokartonové konstrukce v objektech v do 24 m</t>
  </si>
  <si>
    <t>1160823406</t>
  </si>
  <si>
    <t>766</t>
  </si>
  <si>
    <t>Konstrukce truhlářské</t>
  </si>
  <si>
    <t>69</t>
  </si>
  <si>
    <t>766691914</t>
  </si>
  <si>
    <t>Vyvěšení nebo zavěšení dřevěných křídel dveří pl do 2 m2</t>
  </si>
  <si>
    <t>-81577044</t>
  </si>
  <si>
    <t>1+1+1+1</t>
  </si>
  <si>
    <t>70</t>
  </si>
  <si>
    <t>766441822</t>
  </si>
  <si>
    <t>Demontáž parapetních desek dřevěných nebo plastových šířky přes 30 cm délky přes 1,0 m</t>
  </si>
  <si>
    <t>-808432080</t>
  </si>
  <si>
    <t>1+1+1+1+1+1</t>
  </si>
  <si>
    <t>71</t>
  </si>
  <si>
    <t>766694123</t>
  </si>
  <si>
    <t>Montáž parapetních dřevěných nebo plastových šířky přes 30 cm délky do 2,6 m</t>
  </si>
  <si>
    <t>1215768731</t>
  </si>
  <si>
    <t>72</t>
  </si>
  <si>
    <t>60794109</t>
  </si>
  <si>
    <t>deska parapetní dřevotřísková vnitřní 0,6 x 1 m</t>
  </si>
  <si>
    <t>2115399310</t>
  </si>
  <si>
    <t>2,4*5</t>
  </si>
  <si>
    <t>73</t>
  </si>
  <si>
    <t>DEM01</t>
  </si>
  <si>
    <t>Demontáž pilonové tabule - přesunutí dle pokynů školy</t>
  </si>
  <si>
    <t>kpl</t>
  </si>
  <si>
    <t>-397249995</t>
  </si>
  <si>
    <t>74</t>
  </si>
  <si>
    <t>DEM02</t>
  </si>
  <si>
    <t>Demontáž nábytku, včetně středního instalačního panelu, katerdy, umyvadel apod.</t>
  </si>
  <si>
    <t>1471908934</t>
  </si>
  <si>
    <t>75</t>
  </si>
  <si>
    <t>766660001</t>
  </si>
  <si>
    <t>Montáž dveřních křídel otvíravých 1křídlových š do 0,8 m do ocelové zárubně</t>
  </si>
  <si>
    <t>683557929</t>
  </si>
  <si>
    <t>76</t>
  </si>
  <si>
    <t>61162930</t>
  </si>
  <si>
    <t>dveře vnitřní hladké laminované světlý dub plné 1křídlé 60x197cm</t>
  </si>
  <si>
    <t>1299069496</t>
  </si>
  <si>
    <t>77</t>
  </si>
  <si>
    <t>M004</t>
  </si>
  <si>
    <t>dveře vnitřní hladké laminované světlý dub plné 1křídlé 80x197cm - se zvukově izolačním útlumem 37 dB</t>
  </si>
  <si>
    <t>841775400</t>
  </si>
  <si>
    <t>78</t>
  </si>
  <si>
    <t>766660002</t>
  </si>
  <si>
    <t>Montáž dveřních křídel otvíravých 1křídlových š přes 0,8 m do ocelové zárubně</t>
  </si>
  <si>
    <t>436519271</t>
  </si>
  <si>
    <t>79</t>
  </si>
  <si>
    <t>M005</t>
  </si>
  <si>
    <t>dveře vnitřní hladké laminované světlý dub plné 1křídlé 90x197cm - se zvukově izolačním útlumem 37 dB</t>
  </si>
  <si>
    <t>-993594010</t>
  </si>
  <si>
    <t>80</t>
  </si>
  <si>
    <t>766660722</t>
  </si>
  <si>
    <t>Montáž dveřního kování - zámku</t>
  </si>
  <si>
    <t>-1499762185</t>
  </si>
  <si>
    <t>81</t>
  </si>
  <si>
    <t>54914121</t>
  </si>
  <si>
    <t>kování bezpečnostní,klika-klika, R4/O dekor</t>
  </si>
  <si>
    <t>-1328497397</t>
  </si>
  <si>
    <t>82</t>
  </si>
  <si>
    <t>998766202</t>
  </si>
  <si>
    <t>Přesun hmot procentní pro konstrukce truhlářské v objektech v do 12 m</t>
  </si>
  <si>
    <t>380670743</t>
  </si>
  <si>
    <t>767</t>
  </si>
  <si>
    <t>Konstrukce zámečnické</t>
  </si>
  <si>
    <t>83</t>
  </si>
  <si>
    <t>767646401</t>
  </si>
  <si>
    <t>Montáž revizních dvířek 1křídlových s rámem výšky do 1000 mm</t>
  </si>
  <si>
    <t>-1237324143</t>
  </si>
  <si>
    <t>84</t>
  </si>
  <si>
    <t>56245711</t>
  </si>
  <si>
    <t>dvířka revizní 400x400 bílá se zámkem</t>
  </si>
  <si>
    <t>1494389054</t>
  </si>
  <si>
    <t>85</t>
  </si>
  <si>
    <t>998767202</t>
  </si>
  <si>
    <t>Přesun hmot procentní pro zámečnické konstrukce v objektech v do 12 m</t>
  </si>
  <si>
    <t>-2030065404</t>
  </si>
  <si>
    <t>776</t>
  </si>
  <si>
    <t>Podlahy povlakové</t>
  </si>
  <si>
    <t>86</t>
  </si>
  <si>
    <t>776201812</t>
  </si>
  <si>
    <t>Demontáž lepených povlakových podlah s podložkou ručně</t>
  </si>
  <si>
    <t>-1347548146</t>
  </si>
  <si>
    <t>(6,95*10,61)*2</t>
  </si>
  <si>
    <t>(2,45*0,45*5)*2</t>
  </si>
  <si>
    <t>(1,45*3,29)*2</t>
  </si>
  <si>
    <t>(4,32*3,24)*2</t>
  </si>
  <si>
    <t>(3,39*2,78)*2</t>
  </si>
  <si>
    <t>87</t>
  </si>
  <si>
    <t>776410811</t>
  </si>
  <si>
    <t>Odstranění soklíků a lišt pryžových nebo plastových</t>
  </si>
  <si>
    <t>-609729185</t>
  </si>
  <si>
    <t>1,96+0,4+0,68+0,4+2,62+0,4+0,7+0,4+2,65+6,95+10,61+6,95+2</t>
  </si>
  <si>
    <t>3,29+1,45+3,29+1,45</t>
  </si>
  <si>
    <t>-0,6</t>
  </si>
  <si>
    <t>4,32+3,24+1,55+3,39+2,78+6,95</t>
  </si>
  <si>
    <t>-0,8</t>
  </si>
  <si>
    <t>-0,9</t>
  </si>
  <si>
    <t>88</t>
  </si>
  <si>
    <t>776121321</t>
  </si>
  <si>
    <t>Vodou ředitelná penetrace savého podkladu povlakových podlah neředěná</t>
  </si>
  <si>
    <t>-1587570646</t>
  </si>
  <si>
    <t>6,95*10,61</t>
  </si>
  <si>
    <t>2,45*0,45*5</t>
  </si>
  <si>
    <t>1,45*3,29</t>
  </si>
  <si>
    <t>4,32*3,24</t>
  </si>
  <si>
    <t>3,39*2,78</t>
  </si>
  <si>
    <t>89</t>
  </si>
  <si>
    <t>776141122</t>
  </si>
  <si>
    <t>Vyrovnání podkladu povlakových podlah stěrkou pevnosti 30 MPa tl 5 mm</t>
  </si>
  <si>
    <t>1510639028</t>
  </si>
  <si>
    <t>90</t>
  </si>
  <si>
    <t>776221111</t>
  </si>
  <si>
    <t>Lepení pásů z PVC standardním lepidlem</t>
  </si>
  <si>
    <t>-220992323</t>
  </si>
  <si>
    <t>91</t>
  </si>
  <si>
    <t>28411011</t>
  </si>
  <si>
    <t>PVC heterogen.zátěž. akustické antibakter., nášlap. vrstva 0,70 mm, R 10, zátěž 34/43,otlak do 0,06 mm,útlum 15dB,Bfl S1</t>
  </si>
  <si>
    <t>-1813247861</t>
  </si>
  <si>
    <t>107,445*1,1 'Přepočtené koeficientem množství</t>
  </si>
  <si>
    <t>92</t>
  </si>
  <si>
    <t>776411112</t>
  </si>
  <si>
    <t>Montáž obvodových soklíků výšky  do 100 mm</t>
  </si>
  <si>
    <t>-402868279</t>
  </si>
  <si>
    <t>93</t>
  </si>
  <si>
    <t>28411010</t>
  </si>
  <si>
    <t>lišta soklová PVC 20 x 100 mm</t>
  </si>
  <si>
    <t>989177527</t>
  </si>
  <si>
    <t>63,73*1,02 'Přepočtené koeficientem množství</t>
  </si>
  <si>
    <t>94</t>
  </si>
  <si>
    <t>776421312</t>
  </si>
  <si>
    <t>Montáž přechodových šroubovaných lišt</t>
  </si>
  <si>
    <t>-1880356890</t>
  </si>
  <si>
    <t>0,9+0,9+0,8+0,6</t>
  </si>
  <si>
    <t>95</t>
  </si>
  <si>
    <t>55343110</t>
  </si>
  <si>
    <t>profil přechodový Al narážecí 30 mm stříbro</t>
  </si>
  <si>
    <t>-1386939940</t>
  </si>
  <si>
    <t>3,2*1,02 'Přepočtené koeficientem množství</t>
  </si>
  <si>
    <t>96</t>
  </si>
  <si>
    <t>998776202</t>
  </si>
  <si>
    <t>Přesun hmot procentní pro podlahy povlakové v objektech v do 12 m</t>
  </si>
  <si>
    <t>-974996805</t>
  </si>
  <si>
    <t>781</t>
  </si>
  <si>
    <t>Dokončovací práce - obklady</t>
  </si>
  <si>
    <t>97</t>
  </si>
  <si>
    <t>781495111</t>
  </si>
  <si>
    <t>Penetrace podkladu vnitřních obkladů</t>
  </si>
  <si>
    <t>-1065447778</t>
  </si>
  <si>
    <t>98</t>
  </si>
  <si>
    <t>781474113</t>
  </si>
  <si>
    <t>Montáž obkladů vnitřních keramických hladkých do 19 ks/m2 lepených flexibilním lepidlem</t>
  </si>
  <si>
    <t>1701481279</t>
  </si>
  <si>
    <t>99</t>
  </si>
  <si>
    <t>59761040</t>
  </si>
  <si>
    <t>obkládačky keramické koupelnové (bílé i barevné) přes 19 do 22 ks/m2</t>
  </si>
  <si>
    <t>-1160506361</t>
  </si>
  <si>
    <t>100</t>
  </si>
  <si>
    <t>781493111</t>
  </si>
  <si>
    <t>Plastové profily rohové lepené standardním lepidlem</t>
  </si>
  <si>
    <t>2136361193</t>
  </si>
  <si>
    <t>(0,4+2,4+0,4)</t>
  </si>
  <si>
    <t>(0,4+0,8+0,4)</t>
  </si>
  <si>
    <t>101</t>
  </si>
  <si>
    <t>781495115</t>
  </si>
  <si>
    <t>Spárování vnitřních obkladů silikonem</t>
  </si>
  <si>
    <t>-1267078922</t>
  </si>
  <si>
    <t>102</t>
  </si>
  <si>
    <t>998781202</t>
  </si>
  <si>
    <t>Přesun hmot procentní pro obklady keramické v objektech v do 12 m</t>
  </si>
  <si>
    <t>1424975671</t>
  </si>
  <si>
    <t>783</t>
  </si>
  <si>
    <t>Dokončovací práce - nátěry</t>
  </si>
  <si>
    <t>103</t>
  </si>
  <si>
    <t>783617107</t>
  </si>
  <si>
    <t>Krycí dvojnásobný syntetický nátěr žebrových trub</t>
  </si>
  <si>
    <t>-1185044505</t>
  </si>
  <si>
    <t>(3,5*1)*12</t>
  </si>
  <si>
    <t>104</t>
  </si>
  <si>
    <t>783624101</t>
  </si>
  <si>
    <t>Základní jednonásobný akrylátový nátěr žebrových trub</t>
  </si>
  <si>
    <t>1751614348</t>
  </si>
  <si>
    <t>105</t>
  </si>
  <si>
    <t>783624551</t>
  </si>
  <si>
    <t>Základní jednonásobný akrylátový nátěr potrubí DN do 50 mm</t>
  </si>
  <si>
    <t>-876564008</t>
  </si>
  <si>
    <t>106</t>
  </si>
  <si>
    <t>783627611</t>
  </si>
  <si>
    <t>Krycí dvojnásobný akrylátový nátěr potrubí DN do 50 mm</t>
  </si>
  <si>
    <t>1032029184</t>
  </si>
  <si>
    <t>784</t>
  </si>
  <si>
    <t>Dokončovací práce - malby a tapety</t>
  </si>
  <si>
    <t>107</t>
  </si>
  <si>
    <t>784121001</t>
  </si>
  <si>
    <t>Oškrabání malby v mísnostech výšky do 3,80 m</t>
  </si>
  <si>
    <t>1929639895</t>
  </si>
  <si>
    <t>228+162</t>
  </si>
  <si>
    <t>108</t>
  </si>
  <si>
    <t>784181101</t>
  </si>
  <si>
    <t>Základní akrylátová jednonásobná penetrace podkladu v místnostech výšky do 3,80m</t>
  </si>
  <si>
    <t>-1831338563</t>
  </si>
  <si>
    <t>109</t>
  </si>
  <si>
    <t>784211101</t>
  </si>
  <si>
    <t>Dvojnásobné bílé malby ze směsí za mokra výborně otěruvzdorných v místnostech výšky do 3,80 m</t>
  </si>
  <si>
    <t>-417878070</t>
  </si>
  <si>
    <t>110</t>
  </si>
  <si>
    <t>784211163</t>
  </si>
  <si>
    <t>Příplatek k cenám 2x maleb ze směsí za mokra otěruvzdorných za barevnou malbu středně sytého odstínu</t>
  </si>
  <si>
    <t>1711765877</t>
  </si>
  <si>
    <t>786</t>
  </si>
  <si>
    <t>Dokončovací práce - čalounické úpravy</t>
  </si>
  <si>
    <t>111</t>
  </si>
  <si>
    <t>786627121</t>
  </si>
  <si>
    <t>Montáž lamelové žaluzie venkovní pro okna kovová</t>
  </si>
  <si>
    <t>572578370</t>
  </si>
  <si>
    <t>2,4*2,65*5</t>
  </si>
  <si>
    <t>112</t>
  </si>
  <si>
    <t>M003</t>
  </si>
  <si>
    <t>venkovní žaluzie, 2400x2650mm, motor, plech, kryt, dálkové ovládání</t>
  </si>
  <si>
    <t>1954189354</t>
  </si>
  <si>
    <t>113</t>
  </si>
  <si>
    <t>998786202</t>
  </si>
  <si>
    <t>Přesun hmot procentní pro čalounické úpravy v objektech v do 12 m</t>
  </si>
  <si>
    <t>138964622</t>
  </si>
  <si>
    <t>02 - UČEBNA PŘÍRODOPISU A KABINET K UČEBNĚ 4.NP</t>
  </si>
  <si>
    <t>1625263376</t>
  </si>
  <si>
    <t>((2+2)*0,15)*3</t>
  </si>
  <si>
    <t>-2002246609</t>
  </si>
  <si>
    <t>73,93+30,21</t>
  </si>
  <si>
    <t>220547907</t>
  </si>
  <si>
    <t>(2,7*2,4)*5</t>
  </si>
  <si>
    <t>1390346904</t>
  </si>
  <si>
    <t>39,56+9</t>
  </si>
  <si>
    <t>-141150377</t>
  </si>
  <si>
    <t>(2+0,32+2,23+0,32+0,32+0,32+2,67+0,32+0,73+0,32+2,3+0,32+6,63+10,31+6,63)*3,26</t>
  </si>
  <si>
    <t>-(2,7*2,4)*5</t>
  </si>
  <si>
    <t>((2,4+2,7+2,4)*0,7)*5</t>
  </si>
  <si>
    <t>-0,9*2</t>
  </si>
  <si>
    <t>(4,35+6,63+4,35+6,63)*3,26</t>
  </si>
  <si>
    <t>-0,8*2</t>
  </si>
  <si>
    <t>-11,74</t>
  </si>
  <si>
    <t>2067901219</t>
  </si>
  <si>
    <t>-452229615</t>
  </si>
  <si>
    <t>242163173</t>
  </si>
  <si>
    <t>-1115213044</t>
  </si>
  <si>
    <t>2131575301</t>
  </si>
  <si>
    <t>(0,32+2,23+0,32)*2</t>
  </si>
  <si>
    <t>(1,5+1,5)*2</t>
  </si>
  <si>
    <t>1662999318</t>
  </si>
  <si>
    <t>(11+7)*0,15*0,07</t>
  </si>
  <si>
    <t>-2050842012</t>
  </si>
  <si>
    <t>1+2</t>
  </si>
  <si>
    <t>-139375147</t>
  </si>
  <si>
    <t>1759645297</t>
  </si>
  <si>
    <t>-1638308622</t>
  </si>
  <si>
    <t>-1140843172</t>
  </si>
  <si>
    <t>-1637709257</t>
  </si>
  <si>
    <t>1447119587</t>
  </si>
  <si>
    <t>3,26*6</t>
  </si>
  <si>
    <t>1423120194</t>
  </si>
  <si>
    <t>1,5*6</t>
  </si>
  <si>
    <t>-1359398448</t>
  </si>
  <si>
    <t>-1027864836</t>
  </si>
  <si>
    <t>1365659336</t>
  </si>
  <si>
    <t>1899870424</t>
  </si>
  <si>
    <t>-1497915862</t>
  </si>
  <si>
    <t>464847267</t>
  </si>
  <si>
    <t>2,473*10</t>
  </si>
  <si>
    <t>1345115098</t>
  </si>
  <si>
    <t>-1305991347</t>
  </si>
  <si>
    <t>2040100971</t>
  </si>
  <si>
    <t>10,31*6</t>
  </si>
  <si>
    <t>akustický stropní panel 40% A alpha +60%A gamma, 70% extrabass  vel.1200x600mmmm</t>
  </si>
  <si>
    <t>-125029047</t>
  </si>
  <si>
    <t>-582106715</t>
  </si>
  <si>
    <t>4,4*6</t>
  </si>
  <si>
    <t>46079635</t>
  </si>
  <si>
    <t>-1261195577</t>
  </si>
  <si>
    <t>1107300129</t>
  </si>
  <si>
    <t>-80232769</t>
  </si>
  <si>
    <t>-342753139</t>
  </si>
  <si>
    <t>2+1+1+2+1</t>
  </si>
  <si>
    <t>860205045</t>
  </si>
  <si>
    <t>359125224</t>
  </si>
  <si>
    <t>-781986236</t>
  </si>
  <si>
    <t>8+7</t>
  </si>
  <si>
    <t>861927481</t>
  </si>
  <si>
    <t>-357024976</t>
  </si>
  <si>
    <t>656225973</t>
  </si>
  <si>
    <t>883378552</t>
  </si>
  <si>
    <t>3*2</t>
  </si>
  <si>
    <t>-2058510765</t>
  </si>
  <si>
    <t>-1391312855</t>
  </si>
  <si>
    <t>1250216630</t>
  </si>
  <si>
    <t>675324087</t>
  </si>
  <si>
    <t>-483446020</t>
  </si>
  <si>
    <t>1967653952</t>
  </si>
  <si>
    <t>-1761399897</t>
  </si>
  <si>
    <t>1751673742</t>
  </si>
  <si>
    <t>-2069418834</t>
  </si>
  <si>
    <t>(1,5*0,6)*6</t>
  </si>
  <si>
    <t>-195945360</t>
  </si>
  <si>
    <t>1718807099</t>
  </si>
  <si>
    <t>1+1+1</t>
  </si>
  <si>
    <t>2127021405</t>
  </si>
  <si>
    <t>1+1+1+1+1</t>
  </si>
  <si>
    <t>-2018715020</t>
  </si>
  <si>
    <t>1988619214</t>
  </si>
  <si>
    <t>2,7*5</t>
  </si>
  <si>
    <t>326368910</t>
  </si>
  <si>
    <t>-1813574063</t>
  </si>
  <si>
    <t>-1053838693</t>
  </si>
  <si>
    <t>1004692015</t>
  </si>
  <si>
    <t>539417482</t>
  </si>
  <si>
    <t>-1992227057</t>
  </si>
  <si>
    <t>1298226089</t>
  </si>
  <si>
    <t>75967760</t>
  </si>
  <si>
    <t>-1797871839</t>
  </si>
  <si>
    <t>99508392</t>
  </si>
  <si>
    <t>-1344861589</t>
  </si>
  <si>
    <t>-299546924</t>
  </si>
  <si>
    <t>1681163611</t>
  </si>
  <si>
    <t>(6,63*10,31)*2</t>
  </si>
  <si>
    <t>(0,32*3)*2</t>
  </si>
  <si>
    <t>(0,23*2,67)*2</t>
  </si>
  <si>
    <t>(0,32*2,3)*2</t>
  </si>
  <si>
    <t>(4,35*6,63)*2</t>
  </si>
  <si>
    <t>1300614357</t>
  </si>
  <si>
    <t>2+0,32+2,23+0,32+0,32+0,32+2,67+0,32+0,73+0,32+2,3+0,32+6,63+10,31+6,63</t>
  </si>
  <si>
    <t>4,35+6,63+4,35+6,63</t>
  </si>
  <si>
    <t>-1628809456</t>
  </si>
  <si>
    <t>(6,63*10,31)</t>
  </si>
  <si>
    <t>(0,32*3)</t>
  </si>
  <si>
    <t>(0,23*2,67)</t>
  </si>
  <si>
    <t>(0,32*2,3)</t>
  </si>
  <si>
    <t>(4,35*6,63)</t>
  </si>
  <si>
    <t>426782960</t>
  </si>
  <si>
    <t>-191848401</t>
  </si>
  <si>
    <t>-1384096755</t>
  </si>
  <si>
    <t>99,506*1,1 'Přepočtené koeficientem množství</t>
  </si>
  <si>
    <t>-1964028950</t>
  </si>
  <si>
    <t>1190939906</t>
  </si>
  <si>
    <t>54,2*1,02 'Přepočtené koeficientem množství</t>
  </si>
  <si>
    <t>-351866372</t>
  </si>
  <si>
    <t>0,9+0,9+0,8</t>
  </si>
  <si>
    <t>-1264009934</t>
  </si>
  <si>
    <t>2,6*1,02 'Přepočtené koeficientem množství</t>
  </si>
  <si>
    <t>880825113</t>
  </si>
  <si>
    <t>-286967752</t>
  </si>
  <si>
    <t>247415745</t>
  </si>
  <si>
    <t>1638211226</t>
  </si>
  <si>
    <t>-1090402670</t>
  </si>
  <si>
    <t>(0,32+2,23+0,32)</t>
  </si>
  <si>
    <t>(1,5+1,5)</t>
  </si>
  <si>
    <t>-394263110</t>
  </si>
  <si>
    <t>1008309058</t>
  </si>
  <si>
    <t>-358280779</t>
  </si>
  <si>
    <t>(3,5*1)*6</t>
  </si>
  <si>
    <t>1697376496</t>
  </si>
  <si>
    <t>-2138637149</t>
  </si>
  <si>
    <t>-1217306078</t>
  </si>
  <si>
    <t>1519998971</t>
  </si>
  <si>
    <t>53048809</t>
  </si>
  <si>
    <t>-1744651133</t>
  </si>
  <si>
    <t>-874532633</t>
  </si>
  <si>
    <t>487132507</t>
  </si>
  <si>
    <t>03 - UČEBNA JAZYKOVÁ 4.NP</t>
  </si>
  <si>
    <t>-998500906</t>
  </si>
  <si>
    <t>((2+2)*0,15)</t>
  </si>
  <si>
    <t>-157901370</t>
  </si>
  <si>
    <t>63,69</t>
  </si>
  <si>
    <t>493137804</t>
  </si>
  <si>
    <t>(2,7*2,4)*3</t>
  </si>
  <si>
    <t>1307331241</t>
  </si>
  <si>
    <t>33,04+3</t>
  </si>
  <si>
    <t>-1876389902</t>
  </si>
  <si>
    <t>(1,2+0,32+2,1+0,32+2,65+0,32+0,71+0,32+2,3+0,32+6,56+9+6,65)*3,26</t>
  </si>
  <si>
    <t>-(2,7*2,4)*3</t>
  </si>
  <si>
    <t>((2,4+2,7+2,4)*0,7)*3</t>
  </si>
  <si>
    <t>-3,68</t>
  </si>
  <si>
    <t>-2100821231</t>
  </si>
  <si>
    <t>-997966380</t>
  </si>
  <si>
    <t>((0,4+0,7+0,4)*6,95)*3</t>
  </si>
  <si>
    <t>-100499144</t>
  </si>
  <si>
    <t>357324331</t>
  </si>
  <si>
    <t>-706233564</t>
  </si>
  <si>
    <t>3,68</t>
  </si>
  <si>
    <t>-693073754</t>
  </si>
  <si>
    <t>(15)*0,15*0,07</t>
  </si>
  <si>
    <t>610673484</t>
  </si>
  <si>
    <t>-187836403</t>
  </si>
  <si>
    <t>-2025063144</t>
  </si>
  <si>
    <t>1935319493</t>
  </si>
  <si>
    <t>1357769773</t>
  </si>
  <si>
    <t>-1072716115</t>
  </si>
  <si>
    <t>-1995661875</t>
  </si>
  <si>
    <t>1,5*2</t>
  </si>
  <si>
    <t>-1150970233</t>
  </si>
  <si>
    <t>(0,32+1,2+0,32)*2</t>
  </si>
  <si>
    <t>-714907634</t>
  </si>
  <si>
    <t>-659023488</t>
  </si>
  <si>
    <t>-1170940173</t>
  </si>
  <si>
    <t>576087188</t>
  </si>
  <si>
    <t>2034887019</t>
  </si>
  <si>
    <t>1,208*10</t>
  </si>
  <si>
    <t>-1467878811</t>
  </si>
  <si>
    <t>51438157</t>
  </si>
  <si>
    <t>-1689147579</t>
  </si>
  <si>
    <t>9*6</t>
  </si>
  <si>
    <t>8473610</t>
  </si>
  <si>
    <t>-951040264</t>
  </si>
  <si>
    <t>-730101433</t>
  </si>
  <si>
    <t>521819129</t>
  </si>
  <si>
    <t>-205063150</t>
  </si>
  <si>
    <t>2062950936</t>
  </si>
  <si>
    <t>696854082</t>
  </si>
  <si>
    <t>-75896813</t>
  </si>
  <si>
    <t>285086720</t>
  </si>
  <si>
    <t>1997129882</t>
  </si>
  <si>
    <t>1630051725</t>
  </si>
  <si>
    <t>1*2</t>
  </si>
  <si>
    <t>1051526109</t>
  </si>
  <si>
    <t>-1154246489</t>
  </si>
  <si>
    <t>1399929029</t>
  </si>
  <si>
    <t>682560312</t>
  </si>
  <si>
    <t>1539931802</t>
  </si>
  <si>
    <t>-588271494</t>
  </si>
  <si>
    <t>-362811378</t>
  </si>
  <si>
    <t>1732387758</t>
  </si>
  <si>
    <t>2123847011</t>
  </si>
  <si>
    <t>282415409</t>
  </si>
  <si>
    <t>581081039</t>
  </si>
  <si>
    <t>-161442501</t>
  </si>
  <si>
    <t>559791301</t>
  </si>
  <si>
    <t>-803280764</t>
  </si>
  <si>
    <t>2,7*3</t>
  </si>
  <si>
    <t>-1815489987</t>
  </si>
  <si>
    <t>1715843669</t>
  </si>
  <si>
    <t>-740286854</t>
  </si>
  <si>
    <t>2016175848</t>
  </si>
  <si>
    <t>-201953438</t>
  </si>
  <si>
    <t>-1878275845</t>
  </si>
  <si>
    <t>907891848</t>
  </si>
  <si>
    <t>-883742981</t>
  </si>
  <si>
    <t>647616683</t>
  </si>
  <si>
    <t>-848548522</t>
  </si>
  <si>
    <t>-1142326427</t>
  </si>
  <si>
    <t>63,69*2</t>
  </si>
  <si>
    <t>456469724</t>
  </si>
  <si>
    <t>6,56+9+6,56+9</t>
  </si>
  <si>
    <t>6*0,32</t>
  </si>
  <si>
    <t>-1126780940</t>
  </si>
  <si>
    <t>-1229560978</t>
  </si>
  <si>
    <t>-751648475</t>
  </si>
  <si>
    <t>-1227786200</t>
  </si>
  <si>
    <t>63,69*1,1 'Přepočtené koeficientem množství</t>
  </si>
  <si>
    <t>-1689249830</t>
  </si>
  <si>
    <t>-1391280627</t>
  </si>
  <si>
    <t>31,1766578424885*1,02 'Přepočtené koeficientem množství</t>
  </si>
  <si>
    <t>1914322529</t>
  </si>
  <si>
    <t>0,9</t>
  </si>
  <si>
    <t>-355647438</t>
  </si>
  <si>
    <t>0,9*1,02 'Přepočtené koeficientem množství</t>
  </si>
  <si>
    <t>-811361021</t>
  </si>
  <si>
    <t>1287565318</t>
  </si>
  <si>
    <t>1437677823</t>
  </si>
  <si>
    <t>156995541</t>
  </si>
  <si>
    <t>-1385973906</t>
  </si>
  <si>
    <t>(0,32+1,2+0,32)</t>
  </si>
  <si>
    <t>-418407583</t>
  </si>
  <si>
    <t>1145919273</t>
  </si>
  <si>
    <t>-1689773711</t>
  </si>
  <si>
    <t>1325445277</t>
  </si>
  <si>
    <t>-576157421</t>
  </si>
  <si>
    <t>-1567447446</t>
  </si>
  <si>
    <t>463928539</t>
  </si>
  <si>
    <t>-971315986</t>
  </si>
  <si>
    <t>1817033440</t>
  </si>
  <si>
    <t>2,4*2,65*3</t>
  </si>
  <si>
    <t>945851467</t>
  </si>
  <si>
    <t>1631392966</t>
  </si>
  <si>
    <t>04 - UČEBNA POČÍTAČŮ 4.NP</t>
  </si>
  <si>
    <t>-1367849031</t>
  </si>
  <si>
    <t>0,5*3,26*2</t>
  </si>
  <si>
    <t>((2+2)*0,15)*2</t>
  </si>
  <si>
    <t>-543699896</t>
  </si>
  <si>
    <t>64,32</t>
  </si>
  <si>
    <t>-2112513921</t>
  </si>
  <si>
    <t>1154061217</t>
  </si>
  <si>
    <t>1853250038</t>
  </si>
  <si>
    <t>2116142020</t>
  </si>
  <si>
    <t>-746777588</t>
  </si>
  <si>
    <t>(1,64+0,9+0,51+0,32+2,67+0,32++0,76+0,32+1,77+0,32+0,53+6,56+8,78+6,56)*3,26</t>
  </si>
  <si>
    <t>(1,7+1,41+1,7+1,4)*3,26</t>
  </si>
  <si>
    <t>-0,6*2</t>
  </si>
  <si>
    <t>-3,4</t>
  </si>
  <si>
    <t>-1887370178</t>
  </si>
  <si>
    <t>-109876164</t>
  </si>
  <si>
    <t>1159196590</t>
  </si>
  <si>
    <t>2090324462</t>
  </si>
  <si>
    <t>888874499</t>
  </si>
  <si>
    <t>3,4</t>
  </si>
  <si>
    <t>631311125</t>
  </si>
  <si>
    <t>Mazanina tl do 120 mm z betonu prostého bez zvýšených nároků na prostředí tř. C 20/25</t>
  </si>
  <si>
    <t>399431896</t>
  </si>
  <si>
    <t>3*0,3*0,1</t>
  </si>
  <si>
    <t>0,5</t>
  </si>
  <si>
    <t>1143565645</t>
  </si>
  <si>
    <t>(17)*0,15*0,07</t>
  </si>
  <si>
    <t>2038470450</t>
  </si>
  <si>
    <t>-1116594008</t>
  </si>
  <si>
    <t>1809263806</t>
  </si>
  <si>
    <t>545054181</t>
  </si>
  <si>
    <t>1634425668</t>
  </si>
  <si>
    <t>322484116</t>
  </si>
  <si>
    <t>-992885114</t>
  </si>
  <si>
    <t>147231781</t>
  </si>
  <si>
    <t>-929617314</t>
  </si>
  <si>
    <t>1,7*2</t>
  </si>
  <si>
    <t>1235681652</t>
  </si>
  <si>
    <t>685578205</t>
  </si>
  <si>
    <t>1260449631</t>
  </si>
  <si>
    <t>-810450514</t>
  </si>
  <si>
    <t>-2111566172</t>
  </si>
  <si>
    <t>1,409*10</t>
  </si>
  <si>
    <t>1420555486</t>
  </si>
  <si>
    <t>-60917548</t>
  </si>
  <si>
    <t>1194708382</t>
  </si>
  <si>
    <t>8,8*6</t>
  </si>
  <si>
    <t>1718677101</t>
  </si>
  <si>
    <t>33798070</t>
  </si>
  <si>
    <t>367080981</t>
  </si>
  <si>
    <t>-1574648230</t>
  </si>
  <si>
    <t>6941374</t>
  </si>
  <si>
    <t>1459175284</t>
  </si>
  <si>
    <t>-326979650</t>
  </si>
  <si>
    <t>-1522243185</t>
  </si>
  <si>
    <t>1154973987</t>
  </si>
  <si>
    <t>-975645533</t>
  </si>
  <si>
    <t>1036278972</t>
  </si>
  <si>
    <t>-755828322</t>
  </si>
  <si>
    <t>-807915014</t>
  </si>
  <si>
    <t>393897891</t>
  </si>
  <si>
    <t>-1348775477</t>
  </si>
  <si>
    <t>1063458104</t>
  </si>
  <si>
    <t>-1454561533</t>
  </si>
  <si>
    <t>73695433</t>
  </si>
  <si>
    <t>1903043699</t>
  </si>
  <si>
    <t>-2065179009</t>
  </si>
  <si>
    <t>1796865765</t>
  </si>
  <si>
    <t>-990873740</t>
  </si>
  <si>
    <t>1626291592</t>
  </si>
  <si>
    <t>599451139</t>
  </si>
  <si>
    <t>-1706354956</t>
  </si>
  <si>
    <t>855785434</t>
  </si>
  <si>
    <t>-1670694888</t>
  </si>
  <si>
    <t>-686829756</t>
  </si>
  <si>
    <t>1334025830</t>
  </si>
  <si>
    <t>737266513</t>
  </si>
  <si>
    <t>680998004</t>
  </si>
  <si>
    <t>-1800741701</t>
  </si>
  <si>
    <t>-1097576076</t>
  </si>
  <si>
    <t>-185475463</t>
  </si>
  <si>
    <t>-1852914167</t>
  </si>
  <si>
    <t>-775420489</t>
  </si>
  <si>
    <t>-439744209</t>
  </si>
  <si>
    <t>64,32*2</t>
  </si>
  <si>
    <t>-272299650</t>
  </si>
  <si>
    <t>1,64+0,9+0,51+0,32+2,67+0,32++0,76+0,32+1,77+0,32+0,53+6,56+8,78+6,56</t>
  </si>
  <si>
    <t>1,7+1,41+1,7+1,4</t>
  </si>
  <si>
    <t>2126628365</t>
  </si>
  <si>
    <t>853941876</t>
  </si>
  <si>
    <t>-676221784</t>
  </si>
  <si>
    <t>1176280044</t>
  </si>
  <si>
    <t>64,32*1,1 'Přepočtené koeficientem množství</t>
  </si>
  <si>
    <t>151780187</t>
  </si>
  <si>
    <t>1349687752</t>
  </si>
  <si>
    <t>37,4509803921569*1,02 'Přepočtené koeficientem množství</t>
  </si>
  <si>
    <t>-88637751</t>
  </si>
  <si>
    <t>0,9+0,6</t>
  </si>
  <si>
    <t>-841492331</t>
  </si>
  <si>
    <t>1,5*1,02 'Přepočtené koeficientem množství</t>
  </si>
  <si>
    <t>1503854852</t>
  </si>
  <si>
    <t>-1502900325</t>
  </si>
  <si>
    <t>2137490667</t>
  </si>
  <si>
    <t>342205229</t>
  </si>
  <si>
    <t>85503648</t>
  </si>
  <si>
    <t>1,7+2+2</t>
  </si>
  <si>
    <t>1750040623</t>
  </si>
  <si>
    <t>-1290870079</t>
  </si>
  <si>
    <t>1381499446</t>
  </si>
  <si>
    <t>2012333748</t>
  </si>
  <si>
    <t>-2013070749</t>
  </si>
  <si>
    <t>1622127468</t>
  </si>
  <si>
    <t>-1529653164</t>
  </si>
  <si>
    <t>194449358</t>
  </si>
  <si>
    <t>988268817</t>
  </si>
  <si>
    <t>666008018</t>
  </si>
  <si>
    <t>913395555</t>
  </si>
  <si>
    <t>05 - ELEKTROINSTALACE</t>
  </si>
  <si>
    <t xml:space="preserve">    741 - Elektroinstalace - silnoproud</t>
  </si>
  <si>
    <t>741</t>
  </si>
  <si>
    <t>Elektroinstalace - silnoproud</t>
  </si>
  <si>
    <t>MAT01</t>
  </si>
  <si>
    <t>zásuvka přístroj vč. krytu, přístroje, rámečku, instalační krabice a montáže</t>
  </si>
  <si>
    <t>-36177918</t>
  </si>
  <si>
    <t>MAT02</t>
  </si>
  <si>
    <t>el. vývod pro spotřebič (žaluzie, digestoř)</t>
  </si>
  <si>
    <t>-521259504</t>
  </si>
  <si>
    <t>MAT03</t>
  </si>
  <si>
    <t>spínač č.1</t>
  </si>
  <si>
    <t>831803806</t>
  </si>
  <si>
    <t>MAT04</t>
  </si>
  <si>
    <t>spínač č.5</t>
  </si>
  <si>
    <t>-1132483960</t>
  </si>
  <si>
    <t>MAT05</t>
  </si>
  <si>
    <t>stop tlačítko</t>
  </si>
  <si>
    <t>643792998</t>
  </si>
  <si>
    <t>MAT06</t>
  </si>
  <si>
    <t>svítdlo vestavné do kazetového podhledu LED s matným krytem 35W 4000lm, 1200x300 mm</t>
  </si>
  <si>
    <t>800228576</t>
  </si>
  <si>
    <t>MAT07</t>
  </si>
  <si>
    <t>svítidlo vestavné do kazetového podhledu LED s matným krytem 34W 4100lm, 600x600 mm</t>
  </si>
  <si>
    <t>1664549777</t>
  </si>
  <si>
    <t>MAT08</t>
  </si>
  <si>
    <t>svítidlo s asymetrickým reflektorem tabulové 30W LED závěsné</t>
  </si>
  <si>
    <t>-675411852</t>
  </si>
  <si>
    <t>MAT09</t>
  </si>
  <si>
    <t>výklopná zásuvková lišta do katedry 3x zásuvka 230V, 2xUSB</t>
  </si>
  <si>
    <t>-144008128</t>
  </si>
  <si>
    <t>MAT10</t>
  </si>
  <si>
    <t>vývod pro odsávání v učebně chemie 2x230V, 1x230V osvětlení vč. zapojení do instalační krabice přístroje</t>
  </si>
  <si>
    <t>1612884873</t>
  </si>
  <si>
    <t>MAT11</t>
  </si>
  <si>
    <t>vývod do pracovní lavice chemie - 2x zás. 230V, 1x0-24V DC, 1x0-24V AC, 2x datová zásuvka Cat 6a</t>
  </si>
  <si>
    <t>-1199738109</t>
  </si>
  <si>
    <t>MAT12</t>
  </si>
  <si>
    <t>vývod do pracovní lavice přírodopis 2x zás. 230V, 1xdata Cat 6a, 2x USB</t>
  </si>
  <si>
    <t>-513158582</t>
  </si>
  <si>
    <t>MAT13</t>
  </si>
  <si>
    <t>vývod do lavice jazyky a PC, 2x zás. 230V, 1x audio, 1x data</t>
  </si>
  <si>
    <t>-1701167839</t>
  </si>
  <si>
    <t>MAT14</t>
  </si>
  <si>
    <t>rozvaděč RP 1.1</t>
  </si>
  <si>
    <t>950133331</t>
  </si>
  <si>
    <t>MAT15</t>
  </si>
  <si>
    <t>rozvaděč RP 1.2</t>
  </si>
  <si>
    <t>-1729293254</t>
  </si>
  <si>
    <t>MAT16</t>
  </si>
  <si>
    <t>rozvaděč RP 2.1</t>
  </si>
  <si>
    <t>1967868112</t>
  </si>
  <si>
    <t>MAT17</t>
  </si>
  <si>
    <t>rozvaděč RP 2.2</t>
  </si>
  <si>
    <t>428691375</t>
  </si>
  <si>
    <t>MAT18</t>
  </si>
  <si>
    <t>rozvaděč RP 3.1</t>
  </si>
  <si>
    <t>1291768205</t>
  </si>
  <si>
    <t>MAT19</t>
  </si>
  <si>
    <t>rozvaděč RP 4.1</t>
  </si>
  <si>
    <t>757950617</t>
  </si>
  <si>
    <t>MAT20</t>
  </si>
  <si>
    <t>doplnění rozvaděče RM 5</t>
  </si>
  <si>
    <t>2056112374</t>
  </si>
  <si>
    <t>MAT21</t>
  </si>
  <si>
    <t>doplnění rozvaděče RM 6</t>
  </si>
  <si>
    <t>1444569952</t>
  </si>
  <si>
    <t>MAT22</t>
  </si>
  <si>
    <t>datový cabel Cat 6a</t>
  </si>
  <si>
    <t>1877612183</t>
  </si>
  <si>
    <t>MAT23</t>
  </si>
  <si>
    <t>kabel CYKY 5x16</t>
  </si>
  <si>
    <t>-2004683277</t>
  </si>
  <si>
    <t>MAT24</t>
  </si>
  <si>
    <t>kabel CYKY 5x10</t>
  </si>
  <si>
    <t>809044625</t>
  </si>
  <si>
    <t>MAT25</t>
  </si>
  <si>
    <t>kabel CYKY 5x6</t>
  </si>
  <si>
    <t>1486061366</t>
  </si>
  <si>
    <t>MAT26</t>
  </si>
  <si>
    <t>vodič CY 6</t>
  </si>
  <si>
    <t>1849505835</t>
  </si>
  <si>
    <t>MAT27</t>
  </si>
  <si>
    <t>kabel CYKY 3x1,5</t>
  </si>
  <si>
    <t>571198660</t>
  </si>
  <si>
    <t>MAT28</t>
  </si>
  <si>
    <t>kabel CYKY 3x2,5</t>
  </si>
  <si>
    <t>-2077954747</t>
  </si>
  <si>
    <t>MAT29</t>
  </si>
  <si>
    <t>kabel CYKY 2x2,5</t>
  </si>
  <si>
    <t>1009491615</t>
  </si>
  <si>
    <t>MAT30</t>
  </si>
  <si>
    <t>audiokabel SCY 2x1,5</t>
  </si>
  <si>
    <t>477269276</t>
  </si>
  <si>
    <t>MAT31</t>
  </si>
  <si>
    <t>krabice přístrojová</t>
  </si>
  <si>
    <t>2128277131</t>
  </si>
  <si>
    <t>MAT32</t>
  </si>
  <si>
    <t>krabice svorkovací</t>
  </si>
  <si>
    <t>-403451612</t>
  </si>
  <si>
    <t>MAT33</t>
  </si>
  <si>
    <t>kabelová trasa na chodbách</t>
  </si>
  <si>
    <t>1438133816</t>
  </si>
  <si>
    <t>MAT34</t>
  </si>
  <si>
    <t>switch datový 24 portů vč SFP převodníku a optických patch kabelů</t>
  </si>
  <si>
    <t>732230258</t>
  </si>
  <si>
    <t>MAT35</t>
  </si>
  <si>
    <t>Optický kabel 8 vláken, typ dle rozhodnutí investora</t>
  </si>
  <si>
    <t>-1181669942</t>
  </si>
  <si>
    <t>MAT36</t>
  </si>
  <si>
    <t>Kabelový žlab 50x62x0,75 vč. montážního příslušenství</t>
  </si>
  <si>
    <t>1956997186</t>
  </si>
  <si>
    <t>MAT37</t>
  </si>
  <si>
    <t>Patch panel 24p Cat 6a modulární</t>
  </si>
  <si>
    <t>-287198829</t>
  </si>
  <si>
    <t>MAT38</t>
  </si>
  <si>
    <t>Datový keystone cat 6a</t>
  </si>
  <si>
    <t>-1733565907</t>
  </si>
  <si>
    <t>MAT39</t>
  </si>
  <si>
    <t>datový Rack pro odbornou učebnu 27U, 8x zakončení optického vlákna,  optická vana vč. kazety, 8x pigtail, optický patch panel vč. propojovacích adaptérů</t>
  </si>
  <si>
    <t>-78452243</t>
  </si>
  <si>
    <t>MAT40</t>
  </si>
  <si>
    <t>datový Rack centrální, 42U, zakončení 32 vláken optického kabelu vč. nezbytného příslušenství</t>
  </si>
  <si>
    <t>427457332</t>
  </si>
  <si>
    <t>MAT41</t>
  </si>
  <si>
    <t>podružný materiál</t>
  </si>
  <si>
    <t>253474894</t>
  </si>
  <si>
    <t>MONT01</t>
  </si>
  <si>
    <t>vysekání drážky v podlaze pro přívod k lavicím</t>
  </si>
  <si>
    <t>500360024</t>
  </si>
  <si>
    <t>MONT02</t>
  </si>
  <si>
    <t>zednické výpomoci celkem</t>
  </si>
  <si>
    <t>587934558</t>
  </si>
  <si>
    <t>MONT03</t>
  </si>
  <si>
    <t>demontáže stávající instalace</t>
  </si>
  <si>
    <t>-1946499273</t>
  </si>
  <si>
    <t>MONT04</t>
  </si>
  <si>
    <t>montáž nové instalace</t>
  </si>
  <si>
    <t>438263894</t>
  </si>
  <si>
    <t>MONT05</t>
  </si>
  <si>
    <t>revize elektro</t>
  </si>
  <si>
    <t>1273670509</t>
  </si>
  <si>
    <t>MONT06</t>
  </si>
  <si>
    <t>typová zkouška rozvaděčů</t>
  </si>
  <si>
    <t>987769597</t>
  </si>
  <si>
    <t>MONT07</t>
  </si>
  <si>
    <t>zakreslení skutečného stavu provedení</t>
  </si>
  <si>
    <t>891023444</t>
  </si>
  <si>
    <t>MONT08</t>
  </si>
  <si>
    <t>doprava</t>
  </si>
  <si>
    <t>-46831242</t>
  </si>
  <si>
    <t>06 - OSTATNÍ NÁKLADY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</si>
  <si>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</si>
  <si>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</si>
  <si>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</si>
  <si>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</si>
  <si>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</si>
  <si>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</si>
  <si>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ON01</t>
  </si>
  <si>
    <t>Zařízení staveniště</t>
  </si>
  <si>
    <t>1024</t>
  </si>
  <si>
    <t>-1832667823</t>
  </si>
  <si>
    <t>ON02</t>
  </si>
  <si>
    <t>Dokumentace skutečného provedení stavby</t>
  </si>
  <si>
    <t>1093098268</t>
  </si>
  <si>
    <t>ON03</t>
  </si>
  <si>
    <t>Akustická studie</t>
  </si>
  <si>
    <t>-1301116921</t>
  </si>
  <si>
    <t>ON04</t>
  </si>
  <si>
    <t>Kontrolní akutstické měření</t>
  </si>
  <si>
    <t>1328955670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</si>
</sst>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tabSelected="1" workbookViewId="0">
      <selection activeCell="V41" sqref="V4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78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7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9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9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79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79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79"/>
      <c r="BS13" s="16" t="s">
        <v>6</v>
      </c>
    </row>
    <row r="14" spans="1:74" ht="13.2">
      <c r="B14" s="20"/>
      <c r="C14" s="21"/>
      <c r="D14" s="21"/>
      <c r="E14" s="284" t="s">
        <v>31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79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279"/>
      <c r="BS16" s="16" t="s">
        <v>4</v>
      </c>
    </row>
    <row r="17" spans="1:71" s="1" customFormat="1" ht="18.45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279"/>
      <c r="BS17" s="16" t="s">
        <v>36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6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279"/>
      <c r="BS19" s="16" t="s">
        <v>6</v>
      </c>
    </row>
    <row r="20" spans="1:71" s="1" customFormat="1" ht="18.45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279"/>
      <c r="BS20" s="16" t="s">
        <v>36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1:71" s="1" customFormat="1" ht="16.5" customHeight="1">
      <c r="B23" s="20"/>
      <c r="C23" s="21"/>
      <c r="D23" s="21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79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1:71" s="2" customFormat="1" ht="25.95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7">
        <f>ROUND(AG94,2)</f>
        <v>0</v>
      </c>
      <c r="AL26" s="288"/>
      <c r="AM26" s="288"/>
      <c r="AN26" s="288"/>
      <c r="AO26" s="288"/>
      <c r="AP26" s="35"/>
      <c r="AQ26" s="35"/>
      <c r="AR26" s="38"/>
      <c r="BE26" s="279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9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9" t="s">
        <v>40</v>
      </c>
      <c r="M28" s="289"/>
      <c r="N28" s="289"/>
      <c r="O28" s="289"/>
      <c r="P28" s="289"/>
      <c r="Q28" s="35"/>
      <c r="R28" s="35"/>
      <c r="S28" s="35"/>
      <c r="T28" s="35"/>
      <c r="U28" s="35"/>
      <c r="V28" s="35"/>
      <c r="W28" s="289" t="s">
        <v>41</v>
      </c>
      <c r="X28" s="289"/>
      <c r="Y28" s="289"/>
      <c r="Z28" s="289"/>
      <c r="AA28" s="289"/>
      <c r="AB28" s="289"/>
      <c r="AC28" s="289"/>
      <c r="AD28" s="289"/>
      <c r="AE28" s="289"/>
      <c r="AF28" s="35"/>
      <c r="AG28" s="35"/>
      <c r="AH28" s="35"/>
      <c r="AI28" s="35"/>
      <c r="AJ28" s="35"/>
      <c r="AK28" s="289" t="s">
        <v>42</v>
      </c>
      <c r="AL28" s="289"/>
      <c r="AM28" s="289"/>
      <c r="AN28" s="289"/>
      <c r="AO28" s="289"/>
      <c r="AP28" s="35"/>
      <c r="AQ28" s="35"/>
      <c r="AR28" s="38"/>
      <c r="BE28" s="279"/>
    </row>
    <row r="29" spans="1:71" s="3" customFormat="1" ht="14.4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292">
        <v>0.21</v>
      </c>
      <c r="M29" s="291"/>
      <c r="N29" s="291"/>
      <c r="O29" s="291"/>
      <c r="P29" s="291"/>
      <c r="Q29" s="40"/>
      <c r="R29" s="40"/>
      <c r="S29" s="40"/>
      <c r="T29" s="40"/>
      <c r="U29" s="40"/>
      <c r="V29" s="40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0"/>
      <c r="AG29" s="40"/>
      <c r="AH29" s="40"/>
      <c r="AI29" s="40"/>
      <c r="AJ29" s="40"/>
      <c r="AK29" s="290">
        <f>ROUND(AV94, 2)</f>
        <v>0</v>
      </c>
      <c r="AL29" s="291"/>
      <c r="AM29" s="291"/>
      <c r="AN29" s="291"/>
      <c r="AO29" s="291"/>
      <c r="AP29" s="40"/>
      <c r="AQ29" s="40"/>
      <c r="AR29" s="41"/>
      <c r="BE29" s="280"/>
    </row>
    <row r="30" spans="1:71" s="3" customFormat="1" ht="14.4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292">
        <v>0.15</v>
      </c>
      <c r="M30" s="291"/>
      <c r="N30" s="291"/>
      <c r="O30" s="291"/>
      <c r="P30" s="291"/>
      <c r="Q30" s="40"/>
      <c r="R30" s="40"/>
      <c r="S30" s="40"/>
      <c r="T30" s="40"/>
      <c r="U30" s="40"/>
      <c r="V30" s="40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0"/>
      <c r="AG30" s="40"/>
      <c r="AH30" s="40"/>
      <c r="AI30" s="40"/>
      <c r="AJ30" s="40"/>
      <c r="AK30" s="290">
        <f>ROUND(AW94, 2)</f>
        <v>0</v>
      </c>
      <c r="AL30" s="291"/>
      <c r="AM30" s="291"/>
      <c r="AN30" s="291"/>
      <c r="AO30" s="291"/>
      <c r="AP30" s="40"/>
      <c r="AQ30" s="40"/>
      <c r="AR30" s="41"/>
      <c r="BE30" s="280"/>
    </row>
    <row r="31" spans="1:71" s="3" customFormat="1" ht="14.4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292">
        <v>0.21</v>
      </c>
      <c r="M31" s="291"/>
      <c r="N31" s="291"/>
      <c r="O31" s="291"/>
      <c r="P31" s="291"/>
      <c r="Q31" s="40"/>
      <c r="R31" s="40"/>
      <c r="S31" s="40"/>
      <c r="T31" s="40"/>
      <c r="U31" s="40"/>
      <c r="V31" s="40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0"/>
      <c r="AG31" s="40"/>
      <c r="AH31" s="40"/>
      <c r="AI31" s="40"/>
      <c r="AJ31" s="40"/>
      <c r="AK31" s="290">
        <v>0</v>
      </c>
      <c r="AL31" s="291"/>
      <c r="AM31" s="291"/>
      <c r="AN31" s="291"/>
      <c r="AO31" s="291"/>
      <c r="AP31" s="40"/>
      <c r="AQ31" s="40"/>
      <c r="AR31" s="41"/>
      <c r="BE31" s="280"/>
    </row>
    <row r="32" spans="1:71" s="3" customFormat="1" ht="14.4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292">
        <v>0.15</v>
      </c>
      <c r="M32" s="291"/>
      <c r="N32" s="291"/>
      <c r="O32" s="291"/>
      <c r="P32" s="291"/>
      <c r="Q32" s="40"/>
      <c r="R32" s="40"/>
      <c r="S32" s="40"/>
      <c r="T32" s="40"/>
      <c r="U32" s="40"/>
      <c r="V32" s="40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0"/>
      <c r="AG32" s="40"/>
      <c r="AH32" s="40"/>
      <c r="AI32" s="40"/>
      <c r="AJ32" s="40"/>
      <c r="AK32" s="290">
        <v>0</v>
      </c>
      <c r="AL32" s="291"/>
      <c r="AM32" s="291"/>
      <c r="AN32" s="291"/>
      <c r="AO32" s="291"/>
      <c r="AP32" s="40"/>
      <c r="AQ32" s="40"/>
      <c r="AR32" s="41"/>
      <c r="BE32" s="280"/>
    </row>
    <row r="33" spans="1:57" s="3" customFormat="1" ht="14.4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292">
        <v>0</v>
      </c>
      <c r="M33" s="291"/>
      <c r="N33" s="291"/>
      <c r="O33" s="291"/>
      <c r="P33" s="291"/>
      <c r="Q33" s="40"/>
      <c r="R33" s="40"/>
      <c r="S33" s="40"/>
      <c r="T33" s="40"/>
      <c r="U33" s="40"/>
      <c r="V33" s="40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0"/>
      <c r="AG33" s="40"/>
      <c r="AH33" s="40"/>
      <c r="AI33" s="40"/>
      <c r="AJ33" s="40"/>
      <c r="AK33" s="290">
        <v>0</v>
      </c>
      <c r="AL33" s="291"/>
      <c r="AM33" s="291"/>
      <c r="AN33" s="291"/>
      <c r="AO33" s="291"/>
      <c r="AP33" s="40"/>
      <c r="AQ33" s="40"/>
      <c r="AR33" s="41"/>
      <c r="BE33" s="280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9"/>
    </row>
    <row r="35" spans="1:57" s="2" customFormat="1" ht="25.95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296" t="s">
        <v>51</v>
      </c>
      <c r="Y35" s="294"/>
      <c r="Z35" s="294"/>
      <c r="AA35" s="294"/>
      <c r="AB35" s="294"/>
      <c r="AC35" s="44"/>
      <c r="AD35" s="44"/>
      <c r="AE35" s="44"/>
      <c r="AF35" s="44"/>
      <c r="AG35" s="44"/>
      <c r="AH35" s="44"/>
      <c r="AI35" s="44"/>
      <c r="AJ35" s="44"/>
      <c r="AK35" s="293">
        <f>SUM(AK26:AK33)</f>
        <v>0</v>
      </c>
      <c r="AL35" s="294"/>
      <c r="AM35" s="294"/>
      <c r="AN35" s="294"/>
      <c r="AO35" s="295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53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54</v>
      </c>
      <c r="AI60" s="37"/>
      <c r="AJ60" s="37"/>
      <c r="AK60" s="37"/>
      <c r="AL60" s="37"/>
      <c r="AM60" s="51" t="s">
        <v>55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57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54</v>
      </c>
      <c r="AI75" s="37"/>
      <c r="AJ75" s="37"/>
      <c r="AK75" s="37"/>
      <c r="AL75" s="37"/>
      <c r="AM75" s="51" t="s">
        <v>55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10122019-II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7" t="str">
        <f>K6</f>
        <v>Podpora klíčových kompetencí žáků v přírodovědném-technickém, it, jazykovém a digitálním vzdělávání na 6.zš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Obětí nacismu 1127/16, 350 02 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9" t="str">
        <f>IF(AN8= "","",AN8)</f>
        <v>10. 12. 2019</v>
      </c>
      <c r="AN87" s="259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Cheb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60" t="str">
        <f>IF(E17="","",E17)</f>
        <v>MgA. Hana Fischerová</v>
      </c>
      <c r="AN89" s="261"/>
      <c r="AO89" s="261"/>
      <c r="AP89" s="261"/>
      <c r="AQ89" s="35"/>
      <c r="AR89" s="38"/>
      <c r="AS89" s="262" t="s">
        <v>59</v>
      </c>
      <c r="AT89" s="26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37</v>
      </c>
      <c r="AJ90" s="35"/>
      <c r="AK90" s="35"/>
      <c r="AL90" s="35"/>
      <c r="AM90" s="260" t="str">
        <f>IF(E20="","",E20)</f>
        <v>MgA. Hana Fischerová</v>
      </c>
      <c r="AN90" s="261"/>
      <c r="AO90" s="261"/>
      <c r="AP90" s="261"/>
      <c r="AQ90" s="35"/>
      <c r="AR90" s="38"/>
      <c r="AS90" s="264"/>
      <c r="AT90" s="26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6"/>
      <c r="AT91" s="26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8" t="s">
        <v>60</v>
      </c>
      <c r="D92" s="269"/>
      <c r="E92" s="269"/>
      <c r="F92" s="269"/>
      <c r="G92" s="269"/>
      <c r="H92" s="72"/>
      <c r="I92" s="271" t="s">
        <v>61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70" t="s">
        <v>62</v>
      </c>
      <c r="AH92" s="269"/>
      <c r="AI92" s="269"/>
      <c r="AJ92" s="269"/>
      <c r="AK92" s="269"/>
      <c r="AL92" s="269"/>
      <c r="AM92" s="269"/>
      <c r="AN92" s="271" t="s">
        <v>63</v>
      </c>
      <c r="AO92" s="269"/>
      <c r="AP92" s="272"/>
      <c r="AQ92" s="73" t="s">
        <v>64</v>
      </c>
      <c r="AR92" s="38"/>
      <c r="AS92" s="74" t="s">
        <v>65</v>
      </c>
      <c r="AT92" s="75" t="s">
        <v>66</v>
      </c>
      <c r="AU92" s="75" t="s">
        <v>67</v>
      </c>
      <c r="AV92" s="75" t="s">
        <v>68</v>
      </c>
      <c r="AW92" s="75" t="s">
        <v>69</v>
      </c>
      <c r="AX92" s="75" t="s">
        <v>70</v>
      </c>
      <c r="AY92" s="75" t="s">
        <v>71</v>
      </c>
      <c r="AZ92" s="75" t="s">
        <v>72</v>
      </c>
      <c r="BA92" s="75" t="s">
        <v>73</v>
      </c>
      <c r="BB92" s="75" t="s">
        <v>74</v>
      </c>
      <c r="BC92" s="75" t="s">
        <v>75</v>
      </c>
      <c r="BD92" s="76" t="s">
        <v>76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77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6">
        <f>ROUND(SUM(AG95:AG100),2)</f>
        <v>0</v>
      </c>
      <c r="AH94" s="276"/>
      <c r="AI94" s="276"/>
      <c r="AJ94" s="276"/>
      <c r="AK94" s="276"/>
      <c r="AL94" s="276"/>
      <c r="AM94" s="276"/>
      <c r="AN94" s="277">
        <f t="shared" ref="AN94:AN100" si="0">SUM(AG94,AT94)</f>
        <v>0</v>
      </c>
      <c r="AO94" s="277"/>
      <c r="AP94" s="277"/>
      <c r="AQ94" s="84" t="s">
        <v>1</v>
      </c>
      <c r="AR94" s="85"/>
      <c r="AS94" s="86">
        <f>ROUND(SUM(AS95:AS100),2)</f>
        <v>0</v>
      </c>
      <c r="AT94" s="87">
        <f t="shared" ref="AT94:AT100" si="1">ROUND(SUM(AV94:AW94),2)</f>
        <v>0</v>
      </c>
      <c r="AU94" s="88">
        <f>ROUND(SUM(AU95:AU100),5)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ROUND(SUM(AZ95:AZ100),2)</f>
        <v>0</v>
      </c>
      <c r="BA94" s="87">
        <f>ROUND(SUM(BA95:BA100),2)</f>
        <v>0</v>
      </c>
      <c r="BB94" s="87">
        <f>ROUND(SUM(BB95:BB100),2)</f>
        <v>0</v>
      </c>
      <c r="BC94" s="87">
        <f>ROUND(SUM(BC95:BC100),2)</f>
        <v>0</v>
      </c>
      <c r="BD94" s="89">
        <f>ROUND(SUM(BD95:BD100),2)</f>
        <v>0</v>
      </c>
      <c r="BS94" s="90" t="s">
        <v>78</v>
      </c>
      <c r="BT94" s="90" t="s">
        <v>79</v>
      </c>
      <c r="BU94" s="91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1" s="7" customFormat="1" ht="24.75" customHeight="1">
      <c r="A95" s="92" t="s">
        <v>83</v>
      </c>
      <c r="B95" s="93"/>
      <c r="C95" s="94"/>
      <c r="D95" s="273" t="s">
        <v>84</v>
      </c>
      <c r="E95" s="273"/>
      <c r="F95" s="273"/>
      <c r="G95" s="273"/>
      <c r="H95" s="273"/>
      <c r="I95" s="95"/>
      <c r="J95" s="273" t="s">
        <v>85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4">
        <f>'01 - UČEBNA CHEMIE A KABI...'!J30</f>
        <v>0</v>
      </c>
      <c r="AH95" s="275"/>
      <c r="AI95" s="275"/>
      <c r="AJ95" s="275"/>
      <c r="AK95" s="275"/>
      <c r="AL95" s="275"/>
      <c r="AM95" s="275"/>
      <c r="AN95" s="274">
        <f t="shared" si="0"/>
        <v>0</v>
      </c>
      <c r="AO95" s="275"/>
      <c r="AP95" s="275"/>
      <c r="AQ95" s="96" t="s">
        <v>86</v>
      </c>
      <c r="AR95" s="97"/>
      <c r="AS95" s="98">
        <v>0</v>
      </c>
      <c r="AT95" s="99">
        <f t="shared" si="1"/>
        <v>0</v>
      </c>
      <c r="AU95" s="100">
        <f>'01 - UČEBNA CHEMIE A KABI...'!P139</f>
        <v>0</v>
      </c>
      <c r="AV95" s="99">
        <f>'01 - UČEBNA CHEMIE A KABI...'!J33</f>
        <v>0</v>
      </c>
      <c r="AW95" s="99">
        <f>'01 - UČEBNA CHEMIE A KABI...'!J34</f>
        <v>0</v>
      </c>
      <c r="AX95" s="99">
        <f>'01 - UČEBNA CHEMIE A KABI...'!J35</f>
        <v>0</v>
      </c>
      <c r="AY95" s="99">
        <f>'01 - UČEBNA CHEMIE A KABI...'!J36</f>
        <v>0</v>
      </c>
      <c r="AZ95" s="99">
        <f>'01 - UČEBNA CHEMIE A KABI...'!F33</f>
        <v>0</v>
      </c>
      <c r="BA95" s="99">
        <f>'01 - UČEBNA CHEMIE A KABI...'!F34</f>
        <v>0</v>
      </c>
      <c r="BB95" s="99">
        <f>'01 - UČEBNA CHEMIE A KABI...'!F35</f>
        <v>0</v>
      </c>
      <c r="BC95" s="99">
        <f>'01 - UČEBNA CHEMIE A KABI...'!F36</f>
        <v>0</v>
      </c>
      <c r="BD95" s="101">
        <f>'01 - UČEBNA CHEMIE A KABI...'!F37</f>
        <v>0</v>
      </c>
      <c r="BT95" s="102" t="s">
        <v>87</v>
      </c>
      <c r="BV95" s="102" t="s">
        <v>81</v>
      </c>
      <c r="BW95" s="102" t="s">
        <v>88</v>
      </c>
      <c r="BX95" s="102" t="s">
        <v>5</v>
      </c>
      <c r="CL95" s="102" t="s">
        <v>1</v>
      </c>
      <c r="CM95" s="102" t="s">
        <v>89</v>
      </c>
    </row>
    <row r="96" spans="1:91" s="7" customFormat="1" ht="24.75" customHeight="1">
      <c r="A96" s="92" t="s">
        <v>83</v>
      </c>
      <c r="B96" s="93"/>
      <c r="C96" s="94"/>
      <c r="D96" s="273" t="s">
        <v>90</v>
      </c>
      <c r="E96" s="273"/>
      <c r="F96" s="273"/>
      <c r="G96" s="273"/>
      <c r="H96" s="273"/>
      <c r="I96" s="95"/>
      <c r="J96" s="273" t="s">
        <v>91</v>
      </c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4">
        <f>'02 - UČEBNA PŘÍRODOPISU A...'!J30</f>
        <v>0</v>
      </c>
      <c r="AH96" s="275"/>
      <c r="AI96" s="275"/>
      <c r="AJ96" s="275"/>
      <c r="AK96" s="275"/>
      <c r="AL96" s="275"/>
      <c r="AM96" s="275"/>
      <c r="AN96" s="274">
        <f t="shared" si="0"/>
        <v>0</v>
      </c>
      <c r="AO96" s="275"/>
      <c r="AP96" s="275"/>
      <c r="AQ96" s="96" t="s">
        <v>86</v>
      </c>
      <c r="AR96" s="97"/>
      <c r="AS96" s="98">
        <v>0</v>
      </c>
      <c r="AT96" s="99">
        <f t="shared" si="1"/>
        <v>0</v>
      </c>
      <c r="AU96" s="100">
        <f>'02 - UČEBNA PŘÍRODOPISU A...'!P135</f>
        <v>0</v>
      </c>
      <c r="AV96" s="99">
        <f>'02 - UČEBNA PŘÍRODOPISU A...'!J33</f>
        <v>0</v>
      </c>
      <c r="AW96" s="99">
        <f>'02 - UČEBNA PŘÍRODOPISU A...'!J34</f>
        <v>0</v>
      </c>
      <c r="AX96" s="99">
        <f>'02 - UČEBNA PŘÍRODOPISU A...'!J35</f>
        <v>0</v>
      </c>
      <c r="AY96" s="99">
        <f>'02 - UČEBNA PŘÍRODOPISU A...'!J36</f>
        <v>0</v>
      </c>
      <c r="AZ96" s="99">
        <f>'02 - UČEBNA PŘÍRODOPISU A...'!F33</f>
        <v>0</v>
      </c>
      <c r="BA96" s="99">
        <f>'02 - UČEBNA PŘÍRODOPISU A...'!F34</f>
        <v>0</v>
      </c>
      <c r="BB96" s="99">
        <f>'02 - UČEBNA PŘÍRODOPISU A...'!F35</f>
        <v>0</v>
      </c>
      <c r="BC96" s="99">
        <f>'02 - UČEBNA PŘÍRODOPISU A...'!F36</f>
        <v>0</v>
      </c>
      <c r="BD96" s="101">
        <f>'02 - UČEBNA PŘÍRODOPISU A...'!F37</f>
        <v>0</v>
      </c>
      <c r="BT96" s="102" t="s">
        <v>87</v>
      </c>
      <c r="BV96" s="102" t="s">
        <v>81</v>
      </c>
      <c r="BW96" s="102" t="s">
        <v>92</v>
      </c>
      <c r="BX96" s="102" t="s">
        <v>5</v>
      </c>
      <c r="CL96" s="102" t="s">
        <v>1</v>
      </c>
      <c r="CM96" s="102" t="s">
        <v>89</v>
      </c>
    </row>
    <row r="97" spans="1:91" s="7" customFormat="1" ht="16.5" customHeight="1">
      <c r="A97" s="92" t="s">
        <v>83</v>
      </c>
      <c r="B97" s="93"/>
      <c r="C97" s="94"/>
      <c r="D97" s="273" t="s">
        <v>93</v>
      </c>
      <c r="E97" s="273"/>
      <c r="F97" s="273"/>
      <c r="G97" s="273"/>
      <c r="H97" s="273"/>
      <c r="I97" s="95"/>
      <c r="J97" s="273" t="s">
        <v>94</v>
      </c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4">
        <f>'03 - UČEBNA JAZYKOVÁ 4.NP'!J30</f>
        <v>0</v>
      </c>
      <c r="AH97" s="275"/>
      <c r="AI97" s="275"/>
      <c r="AJ97" s="275"/>
      <c r="AK97" s="275"/>
      <c r="AL97" s="275"/>
      <c r="AM97" s="275"/>
      <c r="AN97" s="274">
        <f t="shared" si="0"/>
        <v>0</v>
      </c>
      <c r="AO97" s="275"/>
      <c r="AP97" s="275"/>
      <c r="AQ97" s="96" t="s">
        <v>86</v>
      </c>
      <c r="AR97" s="97"/>
      <c r="AS97" s="98">
        <v>0</v>
      </c>
      <c r="AT97" s="99">
        <f t="shared" si="1"/>
        <v>0</v>
      </c>
      <c r="AU97" s="100">
        <f>'03 - UČEBNA JAZYKOVÁ 4.NP'!P135</f>
        <v>0</v>
      </c>
      <c r="AV97" s="99">
        <f>'03 - UČEBNA JAZYKOVÁ 4.NP'!J33</f>
        <v>0</v>
      </c>
      <c r="AW97" s="99">
        <f>'03 - UČEBNA JAZYKOVÁ 4.NP'!J34</f>
        <v>0</v>
      </c>
      <c r="AX97" s="99">
        <f>'03 - UČEBNA JAZYKOVÁ 4.NP'!J35</f>
        <v>0</v>
      </c>
      <c r="AY97" s="99">
        <f>'03 - UČEBNA JAZYKOVÁ 4.NP'!J36</f>
        <v>0</v>
      </c>
      <c r="AZ97" s="99">
        <f>'03 - UČEBNA JAZYKOVÁ 4.NP'!F33</f>
        <v>0</v>
      </c>
      <c r="BA97" s="99">
        <f>'03 - UČEBNA JAZYKOVÁ 4.NP'!F34</f>
        <v>0</v>
      </c>
      <c r="BB97" s="99">
        <f>'03 - UČEBNA JAZYKOVÁ 4.NP'!F35</f>
        <v>0</v>
      </c>
      <c r="BC97" s="99">
        <f>'03 - UČEBNA JAZYKOVÁ 4.NP'!F36</f>
        <v>0</v>
      </c>
      <c r="BD97" s="101">
        <f>'03 - UČEBNA JAZYKOVÁ 4.NP'!F37</f>
        <v>0</v>
      </c>
      <c r="BT97" s="102" t="s">
        <v>87</v>
      </c>
      <c r="BV97" s="102" t="s">
        <v>81</v>
      </c>
      <c r="BW97" s="102" t="s">
        <v>95</v>
      </c>
      <c r="BX97" s="102" t="s">
        <v>5</v>
      </c>
      <c r="CL97" s="102" t="s">
        <v>1</v>
      </c>
      <c r="CM97" s="102" t="s">
        <v>89</v>
      </c>
    </row>
    <row r="98" spans="1:91" s="7" customFormat="1" ht="16.5" customHeight="1">
      <c r="A98" s="92" t="s">
        <v>83</v>
      </c>
      <c r="B98" s="93"/>
      <c r="C98" s="94"/>
      <c r="D98" s="273" t="s">
        <v>96</v>
      </c>
      <c r="E98" s="273"/>
      <c r="F98" s="273"/>
      <c r="G98" s="273"/>
      <c r="H98" s="273"/>
      <c r="I98" s="95"/>
      <c r="J98" s="273" t="s">
        <v>97</v>
      </c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4">
        <f>'04 - UČEBNA POČÍTAČŮ 4.NP'!J30</f>
        <v>0</v>
      </c>
      <c r="AH98" s="275"/>
      <c r="AI98" s="275"/>
      <c r="AJ98" s="275"/>
      <c r="AK98" s="275"/>
      <c r="AL98" s="275"/>
      <c r="AM98" s="275"/>
      <c r="AN98" s="274">
        <f t="shared" si="0"/>
        <v>0</v>
      </c>
      <c r="AO98" s="275"/>
      <c r="AP98" s="275"/>
      <c r="AQ98" s="96" t="s">
        <v>86</v>
      </c>
      <c r="AR98" s="97"/>
      <c r="AS98" s="98">
        <v>0</v>
      </c>
      <c r="AT98" s="99">
        <f t="shared" si="1"/>
        <v>0</v>
      </c>
      <c r="AU98" s="100">
        <f>'04 - UČEBNA POČÍTAČŮ 4.NP'!P135</f>
        <v>0</v>
      </c>
      <c r="AV98" s="99">
        <f>'04 - UČEBNA POČÍTAČŮ 4.NP'!J33</f>
        <v>0</v>
      </c>
      <c r="AW98" s="99">
        <f>'04 - UČEBNA POČÍTAČŮ 4.NP'!J34</f>
        <v>0</v>
      </c>
      <c r="AX98" s="99">
        <f>'04 - UČEBNA POČÍTAČŮ 4.NP'!J35</f>
        <v>0</v>
      </c>
      <c r="AY98" s="99">
        <f>'04 - UČEBNA POČÍTAČŮ 4.NP'!J36</f>
        <v>0</v>
      </c>
      <c r="AZ98" s="99">
        <f>'04 - UČEBNA POČÍTAČŮ 4.NP'!F33</f>
        <v>0</v>
      </c>
      <c r="BA98" s="99">
        <f>'04 - UČEBNA POČÍTAČŮ 4.NP'!F34</f>
        <v>0</v>
      </c>
      <c r="BB98" s="99">
        <f>'04 - UČEBNA POČÍTAČŮ 4.NP'!F35</f>
        <v>0</v>
      </c>
      <c r="BC98" s="99">
        <f>'04 - UČEBNA POČÍTAČŮ 4.NP'!F36</f>
        <v>0</v>
      </c>
      <c r="BD98" s="101">
        <f>'04 - UČEBNA POČÍTAČŮ 4.NP'!F37</f>
        <v>0</v>
      </c>
      <c r="BT98" s="102" t="s">
        <v>87</v>
      </c>
      <c r="BV98" s="102" t="s">
        <v>81</v>
      </c>
      <c r="BW98" s="102" t="s">
        <v>98</v>
      </c>
      <c r="BX98" s="102" t="s">
        <v>5</v>
      </c>
      <c r="CL98" s="102" t="s">
        <v>1</v>
      </c>
      <c r="CM98" s="102" t="s">
        <v>89</v>
      </c>
    </row>
    <row r="99" spans="1:91" s="7" customFormat="1" ht="16.5" customHeight="1">
      <c r="A99" s="92" t="s">
        <v>83</v>
      </c>
      <c r="B99" s="93"/>
      <c r="C99" s="94"/>
      <c r="D99" s="273" t="s">
        <v>99</v>
      </c>
      <c r="E99" s="273"/>
      <c r="F99" s="273"/>
      <c r="G99" s="273"/>
      <c r="H99" s="273"/>
      <c r="I99" s="95"/>
      <c r="J99" s="273" t="s">
        <v>100</v>
      </c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4">
        <f>'05 - ELEKTROINSTALACE'!J30</f>
        <v>0</v>
      </c>
      <c r="AH99" s="275"/>
      <c r="AI99" s="275"/>
      <c r="AJ99" s="275"/>
      <c r="AK99" s="275"/>
      <c r="AL99" s="275"/>
      <c r="AM99" s="275"/>
      <c r="AN99" s="274">
        <f t="shared" si="0"/>
        <v>0</v>
      </c>
      <c r="AO99" s="275"/>
      <c r="AP99" s="275"/>
      <c r="AQ99" s="96" t="s">
        <v>86</v>
      </c>
      <c r="AR99" s="97"/>
      <c r="AS99" s="98">
        <v>0</v>
      </c>
      <c r="AT99" s="99">
        <f t="shared" si="1"/>
        <v>0</v>
      </c>
      <c r="AU99" s="100">
        <f>'05 - ELEKTROINSTALACE'!P118</f>
        <v>0</v>
      </c>
      <c r="AV99" s="99">
        <f>'05 - ELEKTROINSTALACE'!J33</f>
        <v>0</v>
      </c>
      <c r="AW99" s="99">
        <f>'05 - ELEKTROINSTALACE'!J34</f>
        <v>0</v>
      </c>
      <c r="AX99" s="99">
        <f>'05 - ELEKTROINSTALACE'!J35</f>
        <v>0</v>
      </c>
      <c r="AY99" s="99">
        <f>'05 - ELEKTROINSTALACE'!J36</f>
        <v>0</v>
      </c>
      <c r="AZ99" s="99">
        <f>'05 - ELEKTROINSTALACE'!F33</f>
        <v>0</v>
      </c>
      <c r="BA99" s="99">
        <f>'05 - ELEKTROINSTALACE'!F34</f>
        <v>0</v>
      </c>
      <c r="BB99" s="99">
        <f>'05 - ELEKTROINSTALACE'!F35</f>
        <v>0</v>
      </c>
      <c r="BC99" s="99">
        <f>'05 - ELEKTROINSTALACE'!F36</f>
        <v>0</v>
      </c>
      <c r="BD99" s="101">
        <f>'05 - ELEKTROINSTALACE'!F37</f>
        <v>0</v>
      </c>
      <c r="BT99" s="102" t="s">
        <v>87</v>
      </c>
      <c r="BV99" s="102" t="s">
        <v>81</v>
      </c>
      <c r="BW99" s="102" t="s">
        <v>101</v>
      </c>
      <c r="BX99" s="102" t="s">
        <v>5</v>
      </c>
      <c r="CL99" s="102" t="s">
        <v>1</v>
      </c>
      <c r="CM99" s="102" t="s">
        <v>89</v>
      </c>
    </row>
    <row r="100" spans="1:91" s="7" customFormat="1" ht="16.5" customHeight="1">
      <c r="A100" s="92" t="s">
        <v>83</v>
      </c>
      <c r="B100" s="93"/>
      <c r="C100" s="94"/>
      <c r="D100" s="273" t="s">
        <v>102</v>
      </c>
      <c r="E100" s="273"/>
      <c r="F100" s="273"/>
      <c r="G100" s="273"/>
      <c r="H100" s="273"/>
      <c r="I100" s="95"/>
      <c r="J100" s="273" t="s">
        <v>103</v>
      </c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4">
        <f>'06 - OSTATNÍ NÁKLADY'!J30</f>
        <v>0</v>
      </c>
      <c r="AH100" s="275"/>
      <c r="AI100" s="275"/>
      <c r="AJ100" s="275"/>
      <c r="AK100" s="275"/>
      <c r="AL100" s="275"/>
      <c r="AM100" s="275"/>
      <c r="AN100" s="274">
        <f t="shared" si="0"/>
        <v>0</v>
      </c>
      <c r="AO100" s="275"/>
      <c r="AP100" s="275"/>
      <c r="AQ100" s="96" t="s">
        <v>86</v>
      </c>
      <c r="AR100" s="97"/>
      <c r="AS100" s="103">
        <v>0</v>
      </c>
      <c r="AT100" s="104">
        <f t="shared" si="1"/>
        <v>0</v>
      </c>
      <c r="AU100" s="105">
        <f>'06 - OSTATNÍ NÁKLADY'!P118</f>
        <v>0</v>
      </c>
      <c r="AV100" s="104">
        <f>'06 - OSTATNÍ NÁKLADY'!J33</f>
        <v>0</v>
      </c>
      <c r="AW100" s="104">
        <f>'06 - OSTATNÍ NÁKLADY'!J34</f>
        <v>0</v>
      </c>
      <c r="AX100" s="104">
        <f>'06 - OSTATNÍ NÁKLADY'!J35</f>
        <v>0</v>
      </c>
      <c r="AY100" s="104">
        <f>'06 - OSTATNÍ NÁKLADY'!J36</f>
        <v>0</v>
      </c>
      <c r="AZ100" s="104">
        <f>'06 - OSTATNÍ NÁKLADY'!F33</f>
        <v>0</v>
      </c>
      <c r="BA100" s="104">
        <f>'06 - OSTATNÍ NÁKLADY'!F34</f>
        <v>0</v>
      </c>
      <c r="BB100" s="104">
        <f>'06 - OSTATNÍ NÁKLADY'!F35</f>
        <v>0</v>
      </c>
      <c r="BC100" s="104">
        <f>'06 - OSTATNÍ NÁKLADY'!F36</f>
        <v>0</v>
      </c>
      <c r="BD100" s="106">
        <f>'06 - OSTATNÍ NÁKLADY'!F37</f>
        <v>0</v>
      </c>
      <c r="BT100" s="102" t="s">
        <v>87</v>
      </c>
      <c r="BV100" s="102" t="s">
        <v>81</v>
      </c>
      <c r="BW100" s="102" t="s">
        <v>104</v>
      </c>
      <c r="BX100" s="102" t="s">
        <v>5</v>
      </c>
      <c r="CL100" s="102" t="s">
        <v>1</v>
      </c>
      <c r="CM100" s="102" t="s">
        <v>89</v>
      </c>
    </row>
    <row r="101" spans="1:91" s="2" customFormat="1" ht="30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91" s="2" customFormat="1" ht="6.9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</sheetData>
  <sheetProtection algorithmName="SHA-512" hashValue="c5YkrLY29HsEamq3CVKRE+wEEjwIKuDlwxkyNL3jVdhC+DZDtm3L8uVPAfIQvcghDo1lyVCb+u6DXcmpOF6UWQ==" saltValue="43f7W4UnqCasCQ4yUaOf+lcugjM/YVeB+7Z/NP5dwVANzRpJOpq+xxsgBym1Toi2C2VLmnLjIc7XiP3zefBxR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UČEBNA CHEMIE A KABI...'!C2" display="/"/>
    <hyperlink ref="A96" location="'02 - UČEBNA PŘÍRODOPISU A...'!C2" display="/"/>
    <hyperlink ref="A97" location="'03 - UČEBNA JAZYKOVÁ 4.NP'!C2" display="/"/>
    <hyperlink ref="A98" location="'04 - UČEBNA POČÍTAČŮ 4.NP'!C2" display="/"/>
    <hyperlink ref="A99" location="'05 - ELEKTROINSTALACE'!C2" display="/"/>
    <hyperlink ref="A100" location="'06 - OSTATN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62"/>
  <sheetViews>
    <sheetView showGridLines="0" workbookViewId="0">
      <selection activeCell="I18" sqref="I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9.2" customHeight="1">
      <c r="A9" s="33"/>
      <c r="B9" s="38"/>
      <c r="C9" s="33"/>
      <c r="D9" s="33"/>
      <c r="E9" s="300" t="s">
        <v>107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ROUND(J139,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ROUND((SUM(BE139:BE561)),  2)</f>
        <v>0</v>
      </c>
      <c r="G33" s="33"/>
      <c r="H33" s="33"/>
      <c r="I33" s="130">
        <v>0.21</v>
      </c>
      <c r="J33" s="129">
        <f>ROUND(((SUM(BE139:BE561))*I33),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ROUND((SUM(BF139:BF561)),  2)</f>
        <v>0</v>
      </c>
      <c r="G34" s="33"/>
      <c r="H34" s="33"/>
      <c r="I34" s="130">
        <v>0.15</v>
      </c>
      <c r="J34" s="129">
        <f>ROUND(((SUM(BF139:BF561))*I34),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ROUND((SUM(BG139:BG561)),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ROUND((SUM(BH139:BH561)),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ROUND((SUM(BI139:BI561)),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9.8" customHeight="1">
      <c r="A87" s="33"/>
      <c r="B87" s="34"/>
      <c r="C87" s="35"/>
      <c r="D87" s="35"/>
      <c r="E87" s="257" t="str">
        <f>E9</f>
        <v>01 - UČEBNA CHEMIE A KABINET K UČEBNĚ CHEMIE 4.NP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J139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2:12" s="9" customFormat="1" ht="15">
      <c r="B97" s="160"/>
      <c r="C97" s="161"/>
      <c r="D97" s="162" t="s">
        <v>113</v>
      </c>
      <c r="E97" s="163"/>
      <c r="F97" s="163"/>
      <c r="G97" s="163"/>
      <c r="H97" s="163"/>
      <c r="I97" s="164"/>
      <c r="J97" s="165">
        <f>J140</f>
        <v>0</v>
      </c>
      <c r="K97" s="161"/>
      <c r="L97" s="166"/>
    </row>
    <row r="98" spans="2:12" s="10" customFormat="1" ht="13.2">
      <c r="B98" s="167"/>
      <c r="C98" s="168"/>
      <c r="D98" s="169" t="s">
        <v>114</v>
      </c>
      <c r="E98" s="170"/>
      <c r="F98" s="170"/>
      <c r="G98" s="170"/>
      <c r="H98" s="170"/>
      <c r="I98" s="171"/>
      <c r="J98" s="172">
        <f>J141</f>
        <v>0</v>
      </c>
      <c r="K98" s="168"/>
      <c r="L98" s="173"/>
    </row>
    <row r="99" spans="2:12" s="10" customFormat="1" ht="13.2">
      <c r="B99" s="167"/>
      <c r="C99" s="168"/>
      <c r="D99" s="169" t="s">
        <v>115</v>
      </c>
      <c r="E99" s="170"/>
      <c r="F99" s="170"/>
      <c r="G99" s="170"/>
      <c r="H99" s="170"/>
      <c r="I99" s="171"/>
      <c r="J99" s="172">
        <f>J147</f>
        <v>0</v>
      </c>
      <c r="K99" s="168"/>
      <c r="L99" s="173"/>
    </row>
    <row r="100" spans="2:12" s="10" customFormat="1" ht="13.2">
      <c r="B100" s="167"/>
      <c r="C100" s="168"/>
      <c r="D100" s="169" t="s">
        <v>116</v>
      </c>
      <c r="E100" s="170"/>
      <c r="F100" s="170"/>
      <c r="G100" s="170"/>
      <c r="H100" s="170"/>
      <c r="I100" s="171"/>
      <c r="J100" s="172">
        <f>J150</f>
        <v>0</v>
      </c>
      <c r="K100" s="168"/>
      <c r="L100" s="173"/>
    </row>
    <row r="101" spans="2:12" s="10" customFormat="1" ht="13.2">
      <c r="B101" s="167"/>
      <c r="C101" s="168"/>
      <c r="D101" s="169" t="s">
        <v>117</v>
      </c>
      <c r="E101" s="170"/>
      <c r="F101" s="170"/>
      <c r="G101" s="170"/>
      <c r="H101" s="170"/>
      <c r="I101" s="171"/>
      <c r="J101" s="172">
        <f>J242</f>
        <v>0</v>
      </c>
      <c r="K101" s="168"/>
      <c r="L101" s="173"/>
    </row>
    <row r="102" spans="2:12" s="10" customFormat="1" ht="13.2">
      <c r="B102" s="167"/>
      <c r="C102" s="168"/>
      <c r="D102" s="169" t="s">
        <v>118</v>
      </c>
      <c r="E102" s="170"/>
      <c r="F102" s="170"/>
      <c r="G102" s="170"/>
      <c r="H102" s="170"/>
      <c r="I102" s="171"/>
      <c r="J102" s="172">
        <f>J264</f>
        <v>0</v>
      </c>
      <c r="K102" s="168"/>
      <c r="L102" s="173"/>
    </row>
    <row r="103" spans="2:12" s="10" customFormat="1" ht="13.2">
      <c r="B103" s="167"/>
      <c r="C103" s="168"/>
      <c r="D103" s="169" t="s">
        <v>119</v>
      </c>
      <c r="E103" s="170"/>
      <c r="F103" s="170"/>
      <c r="G103" s="170"/>
      <c r="H103" s="170"/>
      <c r="I103" s="171"/>
      <c r="J103" s="172">
        <f>J272</f>
        <v>0</v>
      </c>
      <c r="K103" s="168"/>
      <c r="L103" s="173"/>
    </row>
    <row r="104" spans="2:12" s="9" customFormat="1" ht="15">
      <c r="B104" s="160"/>
      <c r="C104" s="161"/>
      <c r="D104" s="162" t="s">
        <v>120</v>
      </c>
      <c r="E104" s="163"/>
      <c r="F104" s="163"/>
      <c r="G104" s="163"/>
      <c r="H104" s="163"/>
      <c r="I104" s="164"/>
      <c r="J104" s="165">
        <f>J274</f>
        <v>0</v>
      </c>
      <c r="K104" s="161"/>
      <c r="L104" s="166"/>
    </row>
    <row r="105" spans="2:12" s="10" customFormat="1" ht="13.2">
      <c r="B105" s="167"/>
      <c r="C105" s="168"/>
      <c r="D105" s="169" t="s">
        <v>121</v>
      </c>
      <c r="E105" s="170"/>
      <c r="F105" s="170"/>
      <c r="G105" s="170"/>
      <c r="H105" s="170"/>
      <c r="I105" s="171"/>
      <c r="J105" s="172">
        <f>J275</f>
        <v>0</v>
      </c>
      <c r="K105" s="168"/>
      <c r="L105" s="173"/>
    </row>
    <row r="106" spans="2:12" s="10" customFormat="1" ht="13.2">
      <c r="B106" s="167"/>
      <c r="C106" s="168"/>
      <c r="D106" s="169" t="s">
        <v>122</v>
      </c>
      <c r="E106" s="170"/>
      <c r="F106" s="170"/>
      <c r="G106" s="170"/>
      <c r="H106" s="170"/>
      <c r="I106" s="171"/>
      <c r="J106" s="172">
        <f>J289</f>
        <v>0</v>
      </c>
      <c r="K106" s="168"/>
      <c r="L106" s="173"/>
    </row>
    <row r="107" spans="2:12" s="10" customFormat="1" ht="13.2">
      <c r="B107" s="167"/>
      <c r="C107" s="168"/>
      <c r="D107" s="169" t="s">
        <v>123</v>
      </c>
      <c r="E107" s="170"/>
      <c r="F107" s="170"/>
      <c r="G107" s="170"/>
      <c r="H107" s="170"/>
      <c r="I107" s="171"/>
      <c r="J107" s="172">
        <f>J307</f>
        <v>0</v>
      </c>
      <c r="K107" s="168"/>
      <c r="L107" s="173"/>
    </row>
    <row r="108" spans="2:12" s="10" customFormat="1" ht="13.2">
      <c r="B108" s="167"/>
      <c r="C108" s="168"/>
      <c r="D108" s="169" t="s">
        <v>124</v>
      </c>
      <c r="E108" s="170"/>
      <c r="F108" s="170"/>
      <c r="G108" s="170"/>
      <c r="H108" s="170"/>
      <c r="I108" s="171"/>
      <c r="J108" s="172">
        <f>J317</f>
        <v>0</v>
      </c>
      <c r="K108" s="168"/>
      <c r="L108" s="173"/>
    </row>
    <row r="109" spans="2:12" s="10" customFormat="1" ht="13.2">
      <c r="B109" s="167"/>
      <c r="C109" s="168"/>
      <c r="D109" s="169" t="s">
        <v>125</v>
      </c>
      <c r="E109" s="170"/>
      <c r="F109" s="170"/>
      <c r="G109" s="170"/>
      <c r="H109" s="170"/>
      <c r="I109" s="171"/>
      <c r="J109" s="172">
        <f>J327</f>
        <v>0</v>
      </c>
      <c r="K109" s="168"/>
      <c r="L109" s="173"/>
    </row>
    <row r="110" spans="2:12" s="10" customFormat="1" ht="13.2">
      <c r="B110" s="167"/>
      <c r="C110" s="168"/>
      <c r="D110" s="169" t="s">
        <v>126</v>
      </c>
      <c r="E110" s="170"/>
      <c r="F110" s="170"/>
      <c r="G110" s="170"/>
      <c r="H110" s="170"/>
      <c r="I110" s="171"/>
      <c r="J110" s="172">
        <f>J339</f>
        <v>0</v>
      </c>
      <c r="K110" s="168"/>
      <c r="L110" s="173"/>
    </row>
    <row r="111" spans="2:12" s="10" customFormat="1" ht="13.2">
      <c r="B111" s="167"/>
      <c r="C111" s="168"/>
      <c r="D111" s="169" t="s">
        <v>127</v>
      </c>
      <c r="E111" s="170"/>
      <c r="F111" s="170"/>
      <c r="G111" s="170"/>
      <c r="H111" s="170"/>
      <c r="I111" s="171"/>
      <c r="J111" s="172">
        <f>J342</f>
        <v>0</v>
      </c>
      <c r="K111" s="168"/>
      <c r="L111" s="173"/>
    </row>
    <row r="112" spans="2:12" s="10" customFormat="1" ht="13.2">
      <c r="B112" s="167"/>
      <c r="C112" s="168"/>
      <c r="D112" s="169" t="s">
        <v>128</v>
      </c>
      <c r="E112" s="170"/>
      <c r="F112" s="170"/>
      <c r="G112" s="170"/>
      <c r="H112" s="170"/>
      <c r="I112" s="171"/>
      <c r="J112" s="172">
        <f>J347</f>
        <v>0</v>
      </c>
      <c r="K112" s="168"/>
      <c r="L112" s="173"/>
    </row>
    <row r="113" spans="1:31" s="10" customFormat="1" ht="13.2">
      <c r="B113" s="167"/>
      <c r="C113" s="168"/>
      <c r="D113" s="169" t="s">
        <v>129</v>
      </c>
      <c r="E113" s="170"/>
      <c r="F113" s="170"/>
      <c r="G113" s="170"/>
      <c r="H113" s="170"/>
      <c r="I113" s="171"/>
      <c r="J113" s="172">
        <f>J353</f>
        <v>0</v>
      </c>
      <c r="K113" s="168"/>
      <c r="L113" s="173"/>
    </row>
    <row r="114" spans="1:31" s="10" customFormat="1" ht="13.2">
      <c r="B114" s="167"/>
      <c r="C114" s="168"/>
      <c r="D114" s="169" t="s">
        <v>130</v>
      </c>
      <c r="E114" s="170"/>
      <c r="F114" s="170"/>
      <c r="G114" s="170"/>
      <c r="H114" s="170"/>
      <c r="I114" s="171"/>
      <c r="J114" s="172">
        <f>J379</f>
        <v>0</v>
      </c>
      <c r="K114" s="168"/>
      <c r="L114" s="173"/>
    </row>
    <row r="115" spans="1:31" s="10" customFormat="1" ht="13.2">
      <c r="B115" s="167"/>
      <c r="C115" s="168"/>
      <c r="D115" s="169" t="s">
        <v>131</v>
      </c>
      <c r="E115" s="170"/>
      <c r="F115" s="170"/>
      <c r="G115" s="170"/>
      <c r="H115" s="170"/>
      <c r="I115" s="171"/>
      <c r="J115" s="172">
        <f>J384</f>
        <v>0</v>
      </c>
      <c r="K115" s="168"/>
      <c r="L115" s="173"/>
    </row>
    <row r="116" spans="1:31" s="10" customFormat="1" ht="13.2">
      <c r="B116" s="167"/>
      <c r="C116" s="168"/>
      <c r="D116" s="169" t="s">
        <v>132</v>
      </c>
      <c r="E116" s="170"/>
      <c r="F116" s="170"/>
      <c r="G116" s="170"/>
      <c r="H116" s="170"/>
      <c r="I116" s="171"/>
      <c r="J116" s="172">
        <f>J442</f>
        <v>0</v>
      </c>
      <c r="K116" s="168"/>
      <c r="L116" s="173"/>
    </row>
    <row r="117" spans="1:31" s="10" customFormat="1" ht="13.2">
      <c r="B117" s="167"/>
      <c r="C117" s="168"/>
      <c r="D117" s="169" t="s">
        <v>133</v>
      </c>
      <c r="E117" s="170"/>
      <c r="F117" s="170"/>
      <c r="G117" s="170"/>
      <c r="H117" s="170"/>
      <c r="I117" s="171"/>
      <c r="J117" s="172">
        <f>J459</f>
        <v>0</v>
      </c>
      <c r="K117" s="168"/>
      <c r="L117" s="173"/>
    </row>
    <row r="118" spans="1:31" s="10" customFormat="1" ht="13.2">
      <c r="B118" s="167"/>
      <c r="C118" s="168"/>
      <c r="D118" s="169" t="s">
        <v>134</v>
      </c>
      <c r="E118" s="170"/>
      <c r="F118" s="170"/>
      <c r="G118" s="170"/>
      <c r="H118" s="170"/>
      <c r="I118" s="171"/>
      <c r="J118" s="172">
        <f>J468</f>
        <v>0</v>
      </c>
      <c r="K118" s="168"/>
      <c r="L118" s="173"/>
    </row>
    <row r="119" spans="1:31" s="10" customFormat="1" ht="13.2">
      <c r="B119" s="167"/>
      <c r="C119" s="168"/>
      <c r="D119" s="169" t="s">
        <v>135</v>
      </c>
      <c r="E119" s="170"/>
      <c r="F119" s="170"/>
      <c r="G119" s="170"/>
      <c r="H119" s="170"/>
      <c r="I119" s="171"/>
      <c r="J119" s="172">
        <f>J557</f>
        <v>0</v>
      </c>
      <c r="K119" s="168"/>
      <c r="L119" s="173"/>
    </row>
    <row r="120" spans="1:31" s="2" customForma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>
      <c r="A121" s="33"/>
      <c r="B121" s="53"/>
      <c r="C121" s="54"/>
      <c r="D121" s="54"/>
      <c r="E121" s="54"/>
      <c r="F121" s="54"/>
      <c r="G121" s="54"/>
      <c r="H121" s="54"/>
      <c r="I121" s="151"/>
      <c r="J121" s="54"/>
      <c r="K121" s="54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>
      <c r="A125" s="33"/>
      <c r="B125" s="55"/>
      <c r="C125" s="56"/>
      <c r="D125" s="56"/>
      <c r="E125" s="56"/>
      <c r="F125" s="56"/>
      <c r="G125" s="56"/>
      <c r="H125" s="56"/>
      <c r="I125" s="154"/>
      <c r="J125" s="56"/>
      <c r="K125" s="56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7.399999999999999">
      <c r="A126" s="33"/>
      <c r="B126" s="34"/>
      <c r="C126" s="22" t="s">
        <v>136</v>
      </c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3.2">
      <c r="A128" s="33"/>
      <c r="B128" s="34"/>
      <c r="C128" s="28" t="s">
        <v>16</v>
      </c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35"/>
      <c r="D129" s="35"/>
      <c r="E129" s="305" t="str">
        <f>E7</f>
        <v>Podpora klíčových kompetencí žáků v přírodovědném-technickém, it, jazykovém a digitálním vzdělávání na 6.zš</v>
      </c>
      <c r="F129" s="306"/>
      <c r="G129" s="306"/>
      <c r="H129" s="306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3.2">
      <c r="A130" s="33"/>
      <c r="B130" s="34"/>
      <c r="C130" s="28" t="s">
        <v>106</v>
      </c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9.8" customHeight="1">
      <c r="A131" s="33"/>
      <c r="B131" s="34"/>
      <c r="C131" s="35"/>
      <c r="D131" s="35"/>
      <c r="E131" s="257" t="str">
        <f>E9</f>
        <v>01 - UČEBNA CHEMIE A KABINET K UČEBNĚ CHEMIE 4.NP</v>
      </c>
      <c r="F131" s="307"/>
      <c r="G131" s="307"/>
      <c r="H131" s="307"/>
      <c r="I131" s="114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>
      <c r="A132" s="33"/>
      <c r="B132" s="34"/>
      <c r="C132" s="35"/>
      <c r="D132" s="35"/>
      <c r="E132" s="35"/>
      <c r="F132" s="35"/>
      <c r="G132" s="35"/>
      <c r="H132" s="35"/>
      <c r="I132" s="114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3.2">
      <c r="A133" s="33"/>
      <c r="B133" s="34"/>
      <c r="C133" s="28" t="s">
        <v>20</v>
      </c>
      <c r="D133" s="35"/>
      <c r="E133" s="35"/>
      <c r="F133" s="26" t="str">
        <f>F12</f>
        <v>Obětí nacismu 1127/16, 350 02 Cheb</v>
      </c>
      <c r="G133" s="35"/>
      <c r="H133" s="35"/>
      <c r="I133" s="116" t="s">
        <v>22</v>
      </c>
      <c r="J133" s="65" t="str">
        <f>IF(J12="","",J12)</f>
        <v>10. 12. 2019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>
      <c r="A134" s="33"/>
      <c r="B134" s="34"/>
      <c r="C134" s="35"/>
      <c r="D134" s="35"/>
      <c r="E134" s="35"/>
      <c r="F134" s="35"/>
      <c r="G134" s="35"/>
      <c r="H134" s="35"/>
      <c r="I134" s="114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26.4">
      <c r="A135" s="33"/>
      <c r="B135" s="34"/>
      <c r="C135" s="28" t="s">
        <v>24</v>
      </c>
      <c r="D135" s="35"/>
      <c r="E135" s="35"/>
      <c r="F135" s="26" t="str">
        <f>E15</f>
        <v>Město Cheb</v>
      </c>
      <c r="G135" s="35"/>
      <c r="H135" s="35"/>
      <c r="I135" s="116" t="s">
        <v>32</v>
      </c>
      <c r="J135" s="31" t="str">
        <f>E21</f>
        <v>MgA. Hana Fischerová</v>
      </c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26.4">
      <c r="A136" s="33"/>
      <c r="B136" s="34"/>
      <c r="C136" s="28" t="s">
        <v>30</v>
      </c>
      <c r="D136" s="35"/>
      <c r="E136" s="35"/>
      <c r="F136" s="26" t="str">
        <f>IF(E18="","",E18)</f>
        <v>Vyplň údaj</v>
      </c>
      <c r="G136" s="35"/>
      <c r="H136" s="35"/>
      <c r="I136" s="116" t="s">
        <v>37</v>
      </c>
      <c r="J136" s="31" t="str">
        <f>E24</f>
        <v>MgA. Hana Fischerová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>
      <c r="A137" s="33"/>
      <c r="B137" s="34"/>
      <c r="C137" s="35"/>
      <c r="D137" s="35"/>
      <c r="E137" s="35"/>
      <c r="F137" s="35"/>
      <c r="G137" s="35"/>
      <c r="H137" s="35"/>
      <c r="I137" s="114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2.8">
      <c r="A138" s="174"/>
      <c r="B138" s="175"/>
      <c r="C138" s="176" t="s">
        <v>137</v>
      </c>
      <c r="D138" s="177" t="s">
        <v>64</v>
      </c>
      <c r="E138" s="177" t="s">
        <v>60</v>
      </c>
      <c r="F138" s="177" t="s">
        <v>61</v>
      </c>
      <c r="G138" s="177" t="s">
        <v>138</v>
      </c>
      <c r="H138" s="177" t="s">
        <v>139</v>
      </c>
      <c r="I138" s="178" t="s">
        <v>140</v>
      </c>
      <c r="J138" s="179" t="s">
        <v>110</v>
      </c>
      <c r="K138" s="180" t="s">
        <v>141</v>
      </c>
      <c r="L138" s="181"/>
      <c r="M138" s="74" t="s">
        <v>1</v>
      </c>
      <c r="N138" s="75" t="s">
        <v>43</v>
      </c>
      <c r="O138" s="75" t="s">
        <v>142</v>
      </c>
      <c r="P138" s="75" t="s">
        <v>143</v>
      </c>
      <c r="Q138" s="75" t="s">
        <v>144</v>
      </c>
      <c r="R138" s="75" t="s">
        <v>145</v>
      </c>
      <c r="S138" s="75" t="s">
        <v>146</v>
      </c>
      <c r="T138" s="76" t="s">
        <v>147</v>
      </c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</row>
    <row r="139" spans="1:65" s="2" customFormat="1" ht="15.6">
      <c r="A139" s="33"/>
      <c r="B139" s="34"/>
      <c r="C139" s="81" t="s">
        <v>148</v>
      </c>
      <c r="D139" s="35"/>
      <c r="E139" s="35"/>
      <c r="F139" s="35"/>
      <c r="G139" s="35"/>
      <c r="H139" s="35"/>
      <c r="I139" s="114"/>
      <c r="J139" s="182">
        <f>BK139</f>
        <v>0</v>
      </c>
      <c r="K139" s="35"/>
      <c r="L139" s="38"/>
      <c r="M139" s="77"/>
      <c r="N139" s="183"/>
      <c r="O139" s="78"/>
      <c r="P139" s="184">
        <f>P140+P274</f>
        <v>0</v>
      </c>
      <c r="Q139" s="78"/>
      <c r="R139" s="184">
        <f>R140+R274</f>
        <v>14.028142119999998</v>
      </c>
      <c r="S139" s="78"/>
      <c r="T139" s="185">
        <f>T140+T274</f>
        <v>2.8574917700000002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78</v>
      </c>
      <c r="AU139" s="16" t="s">
        <v>112</v>
      </c>
      <c r="BK139" s="186">
        <f>BK140+BK274</f>
        <v>0</v>
      </c>
    </row>
    <row r="140" spans="1:65" s="12" customFormat="1" ht="15">
      <c r="B140" s="187"/>
      <c r="C140" s="188"/>
      <c r="D140" s="189" t="s">
        <v>78</v>
      </c>
      <c r="E140" s="190" t="s">
        <v>149</v>
      </c>
      <c r="F140" s="190" t="s">
        <v>150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P141+P147+P150+P242+P264+P272</f>
        <v>0</v>
      </c>
      <c r="Q140" s="195"/>
      <c r="R140" s="196">
        <f>R141+R147+R150+R242+R264+R272</f>
        <v>11.046133899999999</v>
      </c>
      <c r="S140" s="195"/>
      <c r="T140" s="197">
        <f>T141+T147+T150+T242+T264+T272</f>
        <v>1.4122440000000003</v>
      </c>
      <c r="AR140" s="198" t="s">
        <v>87</v>
      </c>
      <c r="AT140" s="199" t="s">
        <v>78</v>
      </c>
      <c r="AU140" s="199" t="s">
        <v>79</v>
      </c>
      <c r="AY140" s="198" t="s">
        <v>151</v>
      </c>
      <c r="BK140" s="200">
        <f>BK141+BK147+BK150+BK242+BK264+BK272</f>
        <v>0</v>
      </c>
    </row>
    <row r="141" spans="1:65" s="12" customFormat="1" ht="13.2">
      <c r="B141" s="187"/>
      <c r="C141" s="188"/>
      <c r="D141" s="189" t="s">
        <v>78</v>
      </c>
      <c r="E141" s="201" t="s">
        <v>152</v>
      </c>
      <c r="F141" s="201" t="s">
        <v>153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SUM(P142:P146)</f>
        <v>0</v>
      </c>
      <c r="Q141" s="195"/>
      <c r="R141" s="196">
        <f>SUM(R142:R146)</f>
        <v>1.6600780000000002</v>
      </c>
      <c r="S141" s="195"/>
      <c r="T141" s="197">
        <f>SUM(T142:T146)</f>
        <v>0</v>
      </c>
      <c r="AR141" s="198" t="s">
        <v>87</v>
      </c>
      <c r="AT141" s="199" t="s">
        <v>78</v>
      </c>
      <c r="AU141" s="199" t="s">
        <v>87</v>
      </c>
      <c r="AY141" s="198" t="s">
        <v>151</v>
      </c>
      <c r="BK141" s="200">
        <f>SUM(BK142:BK146)</f>
        <v>0</v>
      </c>
    </row>
    <row r="142" spans="1:65" s="2" customFormat="1" ht="22.8">
      <c r="A142" s="33"/>
      <c r="B142" s="34"/>
      <c r="C142" s="203" t="s">
        <v>87</v>
      </c>
      <c r="D142" s="203" t="s">
        <v>154</v>
      </c>
      <c r="E142" s="204" t="s">
        <v>155</v>
      </c>
      <c r="F142" s="205" t="s">
        <v>156</v>
      </c>
      <c r="G142" s="206" t="s">
        <v>157</v>
      </c>
      <c r="H142" s="207">
        <v>5.66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44</v>
      </c>
      <c r="O142" s="70"/>
      <c r="P142" s="213">
        <f>O142*H142</f>
        <v>0</v>
      </c>
      <c r="Q142" s="213">
        <v>0.29330000000000001</v>
      </c>
      <c r="R142" s="213">
        <f>Q142*H142</f>
        <v>1.6600780000000002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158</v>
      </c>
      <c r="AT142" s="215" t="s">
        <v>154</v>
      </c>
      <c r="AU142" s="215" t="s">
        <v>89</v>
      </c>
      <c r="AY142" s="16" t="s">
        <v>151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87</v>
      </c>
      <c r="BK142" s="216">
        <f>ROUND(I142*H142,2)</f>
        <v>0</v>
      </c>
      <c r="BL142" s="16" t="s">
        <v>158</v>
      </c>
      <c r="BM142" s="215" t="s">
        <v>159</v>
      </c>
    </row>
    <row r="143" spans="1:65" s="13" customFormat="1">
      <c r="B143" s="217"/>
      <c r="C143" s="218"/>
      <c r="D143" s="219" t="s">
        <v>160</v>
      </c>
      <c r="E143" s="220" t="s">
        <v>1</v>
      </c>
      <c r="F143" s="221" t="s">
        <v>161</v>
      </c>
      <c r="G143" s="218"/>
      <c r="H143" s="222">
        <v>1.63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160</v>
      </c>
      <c r="AU143" s="228" t="s">
        <v>89</v>
      </c>
      <c r="AV143" s="13" t="s">
        <v>89</v>
      </c>
      <c r="AW143" s="13" t="s">
        <v>36</v>
      </c>
      <c r="AX143" s="13" t="s">
        <v>79</v>
      </c>
      <c r="AY143" s="228" t="s">
        <v>151</v>
      </c>
    </row>
    <row r="144" spans="1:65" s="13" customFormat="1">
      <c r="B144" s="217"/>
      <c r="C144" s="218"/>
      <c r="D144" s="219" t="s">
        <v>160</v>
      </c>
      <c r="E144" s="220" t="s">
        <v>1</v>
      </c>
      <c r="F144" s="221" t="s">
        <v>161</v>
      </c>
      <c r="G144" s="218"/>
      <c r="H144" s="222">
        <v>1.63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160</v>
      </c>
      <c r="AU144" s="228" t="s">
        <v>89</v>
      </c>
      <c r="AV144" s="13" t="s">
        <v>89</v>
      </c>
      <c r="AW144" s="13" t="s">
        <v>36</v>
      </c>
      <c r="AX144" s="13" t="s">
        <v>79</v>
      </c>
      <c r="AY144" s="228" t="s">
        <v>151</v>
      </c>
    </row>
    <row r="145" spans="1:65" s="13" customFormat="1">
      <c r="B145" s="217"/>
      <c r="C145" s="218"/>
      <c r="D145" s="219" t="s">
        <v>160</v>
      </c>
      <c r="E145" s="220" t="s">
        <v>1</v>
      </c>
      <c r="F145" s="221" t="s">
        <v>162</v>
      </c>
      <c r="G145" s="218"/>
      <c r="H145" s="222">
        <v>2.4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160</v>
      </c>
      <c r="AU145" s="228" t="s">
        <v>89</v>
      </c>
      <c r="AV145" s="13" t="s">
        <v>89</v>
      </c>
      <c r="AW145" s="13" t="s">
        <v>36</v>
      </c>
      <c r="AX145" s="13" t="s">
        <v>79</v>
      </c>
      <c r="AY145" s="228" t="s">
        <v>151</v>
      </c>
    </row>
    <row r="146" spans="1:65" s="14" customFormat="1">
      <c r="B146" s="229"/>
      <c r="C146" s="230"/>
      <c r="D146" s="219" t="s">
        <v>160</v>
      </c>
      <c r="E146" s="231" t="s">
        <v>1</v>
      </c>
      <c r="F146" s="232" t="s">
        <v>163</v>
      </c>
      <c r="G146" s="230"/>
      <c r="H146" s="233">
        <v>5.66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160</v>
      </c>
      <c r="AU146" s="239" t="s">
        <v>89</v>
      </c>
      <c r="AV146" s="14" t="s">
        <v>158</v>
      </c>
      <c r="AW146" s="14" t="s">
        <v>36</v>
      </c>
      <c r="AX146" s="14" t="s">
        <v>87</v>
      </c>
      <c r="AY146" s="239" t="s">
        <v>151</v>
      </c>
    </row>
    <row r="147" spans="1:65" s="12" customFormat="1" ht="13.2">
      <c r="B147" s="187"/>
      <c r="C147" s="188"/>
      <c r="D147" s="189" t="s">
        <v>78</v>
      </c>
      <c r="E147" s="201" t="s">
        <v>158</v>
      </c>
      <c r="F147" s="201" t="s">
        <v>164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SUM(P148:P149)</f>
        <v>0</v>
      </c>
      <c r="Q147" s="195"/>
      <c r="R147" s="196">
        <f>SUM(R148:R149)</f>
        <v>5.3510000000000002E-2</v>
      </c>
      <c r="S147" s="195"/>
      <c r="T147" s="197">
        <f>SUM(T148:T149)</f>
        <v>0</v>
      </c>
      <c r="AR147" s="198" t="s">
        <v>87</v>
      </c>
      <c r="AT147" s="199" t="s">
        <v>78</v>
      </c>
      <c r="AU147" s="199" t="s">
        <v>87</v>
      </c>
      <c r="AY147" s="198" t="s">
        <v>151</v>
      </c>
      <c r="BK147" s="200">
        <f>SUM(BK148:BK149)</f>
        <v>0</v>
      </c>
    </row>
    <row r="148" spans="1:65" s="2" customFormat="1" ht="22.8">
      <c r="A148" s="33"/>
      <c r="B148" s="34"/>
      <c r="C148" s="203" t="s">
        <v>89</v>
      </c>
      <c r="D148" s="203" t="s">
        <v>154</v>
      </c>
      <c r="E148" s="204" t="s">
        <v>165</v>
      </c>
      <c r="F148" s="205" t="s">
        <v>166</v>
      </c>
      <c r="G148" s="206" t="s">
        <v>167</v>
      </c>
      <c r="H148" s="207">
        <v>1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44</v>
      </c>
      <c r="O148" s="70"/>
      <c r="P148" s="213">
        <f>O148*H148</f>
        <v>0</v>
      </c>
      <c r="Q148" s="213">
        <v>5.3510000000000002E-2</v>
      </c>
      <c r="R148" s="213">
        <f>Q148*H148</f>
        <v>5.3510000000000002E-2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158</v>
      </c>
      <c r="AT148" s="215" t="s">
        <v>154</v>
      </c>
      <c r="AU148" s="215" t="s">
        <v>89</v>
      </c>
      <c r="AY148" s="16" t="s">
        <v>151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87</v>
      </c>
      <c r="BK148" s="216">
        <f>ROUND(I148*H148,2)</f>
        <v>0</v>
      </c>
      <c r="BL148" s="16" t="s">
        <v>158</v>
      </c>
      <c r="BM148" s="215" t="s">
        <v>168</v>
      </c>
    </row>
    <row r="149" spans="1:65" s="13" customFormat="1">
      <c r="B149" s="217"/>
      <c r="C149" s="218"/>
      <c r="D149" s="219" t="s">
        <v>160</v>
      </c>
      <c r="E149" s="220" t="s">
        <v>1</v>
      </c>
      <c r="F149" s="221" t="s">
        <v>87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160</v>
      </c>
      <c r="AU149" s="228" t="s">
        <v>89</v>
      </c>
      <c r="AV149" s="13" t="s">
        <v>89</v>
      </c>
      <c r="AW149" s="13" t="s">
        <v>36</v>
      </c>
      <c r="AX149" s="13" t="s">
        <v>87</v>
      </c>
      <c r="AY149" s="228" t="s">
        <v>151</v>
      </c>
    </row>
    <row r="150" spans="1:65" s="12" customFormat="1" ht="13.2">
      <c r="B150" s="187"/>
      <c r="C150" s="188"/>
      <c r="D150" s="189" t="s">
        <v>78</v>
      </c>
      <c r="E150" s="201" t="s">
        <v>169</v>
      </c>
      <c r="F150" s="201" t="s">
        <v>170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SUM(P151:P241)</f>
        <v>0</v>
      </c>
      <c r="Q150" s="195"/>
      <c r="R150" s="196">
        <f>SUM(R151:R241)</f>
        <v>9.3079298999999995</v>
      </c>
      <c r="S150" s="195"/>
      <c r="T150" s="197">
        <f>SUM(T151:T241)</f>
        <v>0</v>
      </c>
      <c r="AR150" s="198" t="s">
        <v>87</v>
      </c>
      <c r="AT150" s="199" t="s">
        <v>78</v>
      </c>
      <c r="AU150" s="199" t="s">
        <v>87</v>
      </c>
      <c r="AY150" s="198" t="s">
        <v>151</v>
      </c>
      <c r="BK150" s="200">
        <f>SUM(BK151:BK241)</f>
        <v>0</v>
      </c>
    </row>
    <row r="151" spans="1:65" s="2" customFormat="1" ht="11.4">
      <c r="A151" s="33"/>
      <c r="B151" s="34"/>
      <c r="C151" s="203" t="s">
        <v>152</v>
      </c>
      <c r="D151" s="203" t="s">
        <v>154</v>
      </c>
      <c r="E151" s="204" t="s">
        <v>171</v>
      </c>
      <c r="F151" s="205" t="s">
        <v>172</v>
      </c>
      <c r="G151" s="206" t="s">
        <v>157</v>
      </c>
      <c r="H151" s="207">
        <v>105.6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44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158</v>
      </c>
      <c r="AT151" s="215" t="s">
        <v>154</v>
      </c>
      <c r="AU151" s="215" t="s">
        <v>89</v>
      </c>
      <c r="AY151" s="16" t="s">
        <v>151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87</v>
      </c>
      <c r="BK151" s="216">
        <f>ROUND(I151*H151,2)</f>
        <v>0</v>
      </c>
      <c r="BL151" s="16" t="s">
        <v>158</v>
      </c>
      <c r="BM151" s="215" t="s">
        <v>173</v>
      </c>
    </row>
    <row r="152" spans="1:65" s="13" customFormat="1">
      <c r="B152" s="217"/>
      <c r="C152" s="218"/>
      <c r="D152" s="219" t="s">
        <v>160</v>
      </c>
      <c r="E152" s="220" t="s">
        <v>1</v>
      </c>
      <c r="F152" s="221" t="s">
        <v>174</v>
      </c>
      <c r="G152" s="218"/>
      <c r="H152" s="222">
        <v>105.6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160</v>
      </c>
      <c r="AU152" s="228" t="s">
        <v>89</v>
      </c>
      <c r="AV152" s="13" t="s">
        <v>89</v>
      </c>
      <c r="AW152" s="13" t="s">
        <v>36</v>
      </c>
      <c r="AX152" s="13" t="s">
        <v>87</v>
      </c>
      <c r="AY152" s="228" t="s">
        <v>151</v>
      </c>
    </row>
    <row r="153" spans="1:65" s="2" customFormat="1" ht="22.8">
      <c r="A153" s="33"/>
      <c r="B153" s="34"/>
      <c r="C153" s="203" t="s">
        <v>158</v>
      </c>
      <c r="D153" s="203" t="s">
        <v>154</v>
      </c>
      <c r="E153" s="204" t="s">
        <v>175</v>
      </c>
      <c r="F153" s="205" t="s">
        <v>176</v>
      </c>
      <c r="G153" s="206" t="s">
        <v>157</v>
      </c>
      <c r="H153" s="207">
        <v>28.8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44</v>
      </c>
      <c r="O153" s="70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158</v>
      </c>
      <c r="AT153" s="215" t="s">
        <v>154</v>
      </c>
      <c r="AU153" s="215" t="s">
        <v>89</v>
      </c>
      <c r="AY153" s="16" t="s">
        <v>151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87</v>
      </c>
      <c r="BK153" s="216">
        <f>ROUND(I153*H153,2)</f>
        <v>0</v>
      </c>
      <c r="BL153" s="16" t="s">
        <v>158</v>
      </c>
      <c r="BM153" s="215" t="s">
        <v>177</v>
      </c>
    </row>
    <row r="154" spans="1:65" s="13" customFormat="1">
      <c r="B154" s="217"/>
      <c r="C154" s="218"/>
      <c r="D154" s="219" t="s">
        <v>160</v>
      </c>
      <c r="E154" s="220" t="s">
        <v>1</v>
      </c>
      <c r="F154" s="221" t="s">
        <v>178</v>
      </c>
      <c r="G154" s="218"/>
      <c r="H154" s="222">
        <v>28.8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160</v>
      </c>
      <c r="AU154" s="228" t="s">
        <v>89</v>
      </c>
      <c r="AV154" s="13" t="s">
        <v>89</v>
      </c>
      <c r="AW154" s="13" t="s">
        <v>36</v>
      </c>
      <c r="AX154" s="13" t="s">
        <v>87</v>
      </c>
      <c r="AY154" s="228" t="s">
        <v>151</v>
      </c>
    </row>
    <row r="155" spans="1:65" s="2" customFormat="1" ht="11.4">
      <c r="A155" s="33"/>
      <c r="B155" s="34"/>
      <c r="C155" s="203" t="s">
        <v>179</v>
      </c>
      <c r="D155" s="203" t="s">
        <v>154</v>
      </c>
      <c r="E155" s="204" t="s">
        <v>180</v>
      </c>
      <c r="F155" s="205" t="s">
        <v>181</v>
      </c>
      <c r="G155" s="206" t="s">
        <v>157</v>
      </c>
      <c r="H155" s="207">
        <v>49.34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44</v>
      </c>
      <c r="O155" s="70"/>
      <c r="P155" s="213">
        <f>O155*H155</f>
        <v>0</v>
      </c>
      <c r="Q155" s="213">
        <v>0.04</v>
      </c>
      <c r="R155" s="213">
        <f>Q155*H155</f>
        <v>1.9736000000000002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158</v>
      </c>
      <c r="AT155" s="215" t="s">
        <v>154</v>
      </c>
      <c r="AU155" s="215" t="s">
        <v>89</v>
      </c>
      <c r="AY155" s="16" t="s">
        <v>151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87</v>
      </c>
      <c r="BK155" s="216">
        <f>ROUND(I155*H155,2)</f>
        <v>0</v>
      </c>
      <c r="BL155" s="16" t="s">
        <v>158</v>
      </c>
      <c r="BM155" s="215" t="s">
        <v>182</v>
      </c>
    </row>
    <row r="156" spans="1:65" s="13" customFormat="1">
      <c r="B156" s="217"/>
      <c r="C156" s="218"/>
      <c r="D156" s="219" t="s">
        <v>160</v>
      </c>
      <c r="E156" s="220" t="s">
        <v>1</v>
      </c>
      <c r="F156" s="221" t="s">
        <v>183</v>
      </c>
      <c r="G156" s="218"/>
      <c r="H156" s="222">
        <v>49.34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160</v>
      </c>
      <c r="AU156" s="228" t="s">
        <v>89</v>
      </c>
      <c r="AV156" s="13" t="s">
        <v>89</v>
      </c>
      <c r="AW156" s="13" t="s">
        <v>36</v>
      </c>
      <c r="AX156" s="13" t="s">
        <v>87</v>
      </c>
      <c r="AY156" s="228" t="s">
        <v>151</v>
      </c>
    </row>
    <row r="157" spans="1:65" s="2" customFormat="1" ht="22.8">
      <c r="A157" s="33"/>
      <c r="B157" s="34"/>
      <c r="C157" s="203" t="s">
        <v>169</v>
      </c>
      <c r="D157" s="203" t="s">
        <v>154</v>
      </c>
      <c r="E157" s="204" t="s">
        <v>184</v>
      </c>
      <c r="F157" s="205" t="s">
        <v>185</v>
      </c>
      <c r="G157" s="206" t="s">
        <v>157</v>
      </c>
      <c r="H157" s="207">
        <v>228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44</v>
      </c>
      <c r="O157" s="70"/>
      <c r="P157" s="213">
        <f>O157*H157</f>
        <v>0</v>
      </c>
      <c r="Q157" s="213">
        <v>5.1999999999999998E-3</v>
      </c>
      <c r="R157" s="213">
        <f>Q157*H157</f>
        <v>1.1856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158</v>
      </c>
      <c r="AT157" s="215" t="s">
        <v>154</v>
      </c>
      <c r="AU157" s="215" t="s">
        <v>89</v>
      </c>
      <c r="AY157" s="16" t="s">
        <v>151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87</v>
      </c>
      <c r="BK157" s="216">
        <f>ROUND(I157*H157,2)</f>
        <v>0</v>
      </c>
      <c r="BL157" s="16" t="s">
        <v>158</v>
      </c>
      <c r="BM157" s="215" t="s">
        <v>186</v>
      </c>
    </row>
    <row r="158" spans="1:65" s="13" customFormat="1">
      <c r="B158" s="217"/>
      <c r="C158" s="218"/>
      <c r="D158" s="219" t="s">
        <v>160</v>
      </c>
      <c r="E158" s="220" t="s">
        <v>1</v>
      </c>
      <c r="F158" s="221" t="s">
        <v>187</v>
      </c>
      <c r="G158" s="218"/>
      <c r="H158" s="222">
        <v>228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160</v>
      </c>
      <c r="AU158" s="228" t="s">
        <v>89</v>
      </c>
      <c r="AV158" s="13" t="s">
        <v>89</v>
      </c>
      <c r="AW158" s="13" t="s">
        <v>36</v>
      </c>
      <c r="AX158" s="13" t="s">
        <v>87</v>
      </c>
      <c r="AY158" s="228" t="s">
        <v>151</v>
      </c>
    </row>
    <row r="159" spans="1:65" s="2" customFormat="1" ht="22.8">
      <c r="A159" s="33"/>
      <c r="B159" s="34"/>
      <c r="C159" s="203" t="s">
        <v>188</v>
      </c>
      <c r="D159" s="203" t="s">
        <v>154</v>
      </c>
      <c r="E159" s="204" t="s">
        <v>189</v>
      </c>
      <c r="F159" s="205" t="s">
        <v>190</v>
      </c>
      <c r="G159" s="206" t="s">
        <v>157</v>
      </c>
      <c r="H159" s="207">
        <v>162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44</v>
      </c>
      <c r="O159" s="70"/>
      <c r="P159" s="213">
        <f>O159*H159</f>
        <v>0</v>
      </c>
      <c r="Q159" s="213">
        <v>5.1000000000000004E-3</v>
      </c>
      <c r="R159" s="213">
        <f>Q159*H159</f>
        <v>0.82620000000000005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158</v>
      </c>
      <c r="AT159" s="215" t="s">
        <v>154</v>
      </c>
      <c r="AU159" s="215" t="s">
        <v>89</v>
      </c>
      <c r="AY159" s="16" t="s">
        <v>151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87</v>
      </c>
      <c r="BK159" s="216">
        <f>ROUND(I159*H159,2)</f>
        <v>0</v>
      </c>
      <c r="BL159" s="16" t="s">
        <v>158</v>
      </c>
      <c r="BM159" s="215" t="s">
        <v>191</v>
      </c>
    </row>
    <row r="160" spans="1:65" s="13" customFormat="1">
      <c r="B160" s="217"/>
      <c r="C160" s="218"/>
      <c r="D160" s="219" t="s">
        <v>160</v>
      </c>
      <c r="E160" s="220" t="s">
        <v>1</v>
      </c>
      <c r="F160" s="221" t="s">
        <v>192</v>
      </c>
      <c r="G160" s="218"/>
      <c r="H160" s="222">
        <v>162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160</v>
      </c>
      <c r="AU160" s="228" t="s">
        <v>89</v>
      </c>
      <c r="AV160" s="13" t="s">
        <v>89</v>
      </c>
      <c r="AW160" s="13" t="s">
        <v>36</v>
      </c>
      <c r="AX160" s="13" t="s">
        <v>87</v>
      </c>
      <c r="AY160" s="228" t="s">
        <v>151</v>
      </c>
    </row>
    <row r="161" spans="1:65" s="2" customFormat="1" ht="22.8">
      <c r="A161" s="33"/>
      <c r="B161" s="34"/>
      <c r="C161" s="203" t="s">
        <v>193</v>
      </c>
      <c r="D161" s="203" t="s">
        <v>154</v>
      </c>
      <c r="E161" s="204" t="s">
        <v>194</v>
      </c>
      <c r="F161" s="205" t="s">
        <v>195</v>
      </c>
      <c r="G161" s="206" t="s">
        <v>157</v>
      </c>
      <c r="H161" s="207">
        <v>202.042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44</v>
      </c>
      <c r="O161" s="70"/>
      <c r="P161" s="213">
        <f>O161*H161</f>
        <v>0</v>
      </c>
      <c r="Q161" s="213">
        <v>1.5599999999999999E-2</v>
      </c>
      <c r="R161" s="213">
        <f>Q161*H161</f>
        <v>3.1518552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158</v>
      </c>
      <c r="AT161" s="215" t="s">
        <v>154</v>
      </c>
      <c r="AU161" s="215" t="s">
        <v>89</v>
      </c>
      <c r="AY161" s="16" t="s">
        <v>151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87</v>
      </c>
      <c r="BK161" s="216">
        <f>ROUND(I161*H161,2)</f>
        <v>0</v>
      </c>
      <c r="BL161" s="16" t="s">
        <v>158</v>
      </c>
      <c r="BM161" s="215" t="s">
        <v>196</v>
      </c>
    </row>
    <row r="162" spans="1:65" s="13" customFormat="1" ht="20.399999999999999">
      <c r="B162" s="217"/>
      <c r="C162" s="218"/>
      <c r="D162" s="219" t="s">
        <v>160</v>
      </c>
      <c r="E162" s="220" t="s">
        <v>1</v>
      </c>
      <c r="F162" s="221" t="s">
        <v>197</v>
      </c>
      <c r="G162" s="218"/>
      <c r="H162" s="222">
        <v>119.70699999999999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160</v>
      </c>
      <c r="AU162" s="228" t="s">
        <v>89</v>
      </c>
      <c r="AV162" s="13" t="s">
        <v>89</v>
      </c>
      <c r="AW162" s="13" t="s">
        <v>36</v>
      </c>
      <c r="AX162" s="13" t="s">
        <v>79</v>
      </c>
      <c r="AY162" s="228" t="s">
        <v>151</v>
      </c>
    </row>
    <row r="163" spans="1:65" s="13" customFormat="1">
      <c r="B163" s="217"/>
      <c r="C163" s="218"/>
      <c r="D163" s="219" t="s">
        <v>160</v>
      </c>
      <c r="E163" s="220" t="s">
        <v>1</v>
      </c>
      <c r="F163" s="221" t="s">
        <v>198</v>
      </c>
      <c r="G163" s="218"/>
      <c r="H163" s="222">
        <v>-17.28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160</v>
      </c>
      <c r="AU163" s="228" t="s">
        <v>89</v>
      </c>
      <c r="AV163" s="13" t="s">
        <v>89</v>
      </c>
      <c r="AW163" s="13" t="s">
        <v>36</v>
      </c>
      <c r="AX163" s="13" t="s">
        <v>79</v>
      </c>
      <c r="AY163" s="228" t="s">
        <v>151</v>
      </c>
    </row>
    <row r="164" spans="1:65" s="13" customFormat="1">
      <c r="B164" s="217"/>
      <c r="C164" s="218"/>
      <c r="D164" s="219" t="s">
        <v>160</v>
      </c>
      <c r="E164" s="220" t="s">
        <v>1</v>
      </c>
      <c r="F164" s="221" t="s">
        <v>199</v>
      </c>
      <c r="G164" s="218"/>
      <c r="H164" s="222">
        <v>15.12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160</v>
      </c>
      <c r="AU164" s="228" t="s">
        <v>89</v>
      </c>
      <c r="AV164" s="13" t="s">
        <v>89</v>
      </c>
      <c r="AW164" s="13" t="s">
        <v>36</v>
      </c>
      <c r="AX164" s="13" t="s">
        <v>79</v>
      </c>
      <c r="AY164" s="228" t="s">
        <v>151</v>
      </c>
    </row>
    <row r="165" spans="1:65" s="13" customFormat="1">
      <c r="B165" s="217"/>
      <c r="C165" s="218"/>
      <c r="D165" s="219" t="s">
        <v>160</v>
      </c>
      <c r="E165" s="220" t="s">
        <v>1</v>
      </c>
      <c r="F165" s="221" t="s">
        <v>200</v>
      </c>
      <c r="G165" s="218"/>
      <c r="H165" s="222">
        <v>-4.08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160</v>
      </c>
      <c r="AU165" s="228" t="s">
        <v>89</v>
      </c>
      <c r="AV165" s="13" t="s">
        <v>89</v>
      </c>
      <c r="AW165" s="13" t="s">
        <v>36</v>
      </c>
      <c r="AX165" s="13" t="s">
        <v>79</v>
      </c>
      <c r="AY165" s="228" t="s">
        <v>151</v>
      </c>
    </row>
    <row r="166" spans="1:65" s="13" customFormat="1">
      <c r="B166" s="217"/>
      <c r="C166" s="218"/>
      <c r="D166" s="219" t="s">
        <v>160</v>
      </c>
      <c r="E166" s="220" t="s">
        <v>1</v>
      </c>
      <c r="F166" s="221" t="s">
        <v>201</v>
      </c>
      <c r="G166" s="218"/>
      <c r="H166" s="222">
        <v>4.0599999999999996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160</v>
      </c>
      <c r="AU166" s="228" t="s">
        <v>89</v>
      </c>
      <c r="AV166" s="13" t="s">
        <v>89</v>
      </c>
      <c r="AW166" s="13" t="s">
        <v>36</v>
      </c>
      <c r="AX166" s="13" t="s">
        <v>79</v>
      </c>
      <c r="AY166" s="228" t="s">
        <v>151</v>
      </c>
    </row>
    <row r="167" spans="1:65" s="13" customFormat="1">
      <c r="B167" s="217"/>
      <c r="C167" s="218"/>
      <c r="D167" s="219" t="s">
        <v>160</v>
      </c>
      <c r="E167" s="220" t="s">
        <v>1</v>
      </c>
      <c r="F167" s="221" t="s">
        <v>202</v>
      </c>
      <c r="G167" s="218"/>
      <c r="H167" s="222">
        <v>-3.6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160</v>
      </c>
      <c r="AU167" s="228" t="s">
        <v>89</v>
      </c>
      <c r="AV167" s="13" t="s">
        <v>89</v>
      </c>
      <c r="AW167" s="13" t="s">
        <v>36</v>
      </c>
      <c r="AX167" s="13" t="s">
        <v>79</v>
      </c>
      <c r="AY167" s="228" t="s">
        <v>151</v>
      </c>
    </row>
    <row r="168" spans="1:65" s="13" customFormat="1">
      <c r="B168" s="217"/>
      <c r="C168" s="218"/>
      <c r="D168" s="219" t="s">
        <v>160</v>
      </c>
      <c r="E168" s="220" t="s">
        <v>1</v>
      </c>
      <c r="F168" s="221" t="s">
        <v>203</v>
      </c>
      <c r="G168" s="218"/>
      <c r="H168" s="222">
        <v>30.905000000000001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160</v>
      </c>
      <c r="AU168" s="228" t="s">
        <v>89</v>
      </c>
      <c r="AV168" s="13" t="s">
        <v>89</v>
      </c>
      <c r="AW168" s="13" t="s">
        <v>36</v>
      </c>
      <c r="AX168" s="13" t="s">
        <v>79</v>
      </c>
      <c r="AY168" s="228" t="s">
        <v>151</v>
      </c>
    </row>
    <row r="169" spans="1:65" s="13" customFormat="1">
      <c r="B169" s="217"/>
      <c r="C169" s="218"/>
      <c r="D169" s="219" t="s">
        <v>160</v>
      </c>
      <c r="E169" s="220" t="s">
        <v>1</v>
      </c>
      <c r="F169" s="221" t="s">
        <v>200</v>
      </c>
      <c r="G169" s="218"/>
      <c r="H169" s="222">
        <v>-4.08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160</v>
      </c>
      <c r="AU169" s="228" t="s">
        <v>89</v>
      </c>
      <c r="AV169" s="13" t="s">
        <v>89</v>
      </c>
      <c r="AW169" s="13" t="s">
        <v>36</v>
      </c>
      <c r="AX169" s="13" t="s">
        <v>79</v>
      </c>
      <c r="AY169" s="228" t="s">
        <v>151</v>
      </c>
    </row>
    <row r="170" spans="1:65" s="13" customFormat="1">
      <c r="B170" s="217"/>
      <c r="C170" s="218"/>
      <c r="D170" s="219" t="s">
        <v>160</v>
      </c>
      <c r="E170" s="220" t="s">
        <v>1</v>
      </c>
      <c r="F170" s="221" t="s">
        <v>201</v>
      </c>
      <c r="G170" s="218"/>
      <c r="H170" s="222">
        <v>4.0599999999999996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160</v>
      </c>
      <c r="AU170" s="228" t="s">
        <v>89</v>
      </c>
      <c r="AV170" s="13" t="s">
        <v>89</v>
      </c>
      <c r="AW170" s="13" t="s">
        <v>36</v>
      </c>
      <c r="AX170" s="13" t="s">
        <v>79</v>
      </c>
      <c r="AY170" s="228" t="s">
        <v>151</v>
      </c>
    </row>
    <row r="171" spans="1:65" s="13" customFormat="1">
      <c r="B171" s="217"/>
      <c r="C171" s="218"/>
      <c r="D171" s="219" t="s">
        <v>160</v>
      </c>
      <c r="E171" s="220" t="s">
        <v>1</v>
      </c>
      <c r="F171" s="221" t="s">
        <v>204</v>
      </c>
      <c r="G171" s="218"/>
      <c r="H171" s="222">
        <v>-1.2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160</v>
      </c>
      <c r="AU171" s="228" t="s">
        <v>89</v>
      </c>
      <c r="AV171" s="13" t="s">
        <v>89</v>
      </c>
      <c r="AW171" s="13" t="s">
        <v>36</v>
      </c>
      <c r="AX171" s="13" t="s">
        <v>79</v>
      </c>
      <c r="AY171" s="228" t="s">
        <v>151</v>
      </c>
    </row>
    <row r="172" spans="1:65" s="13" customFormat="1">
      <c r="B172" s="217"/>
      <c r="C172" s="218"/>
      <c r="D172" s="219" t="s">
        <v>160</v>
      </c>
      <c r="E172" s="220" t="s">
        <v>1</v>
      </c>
      <c r="F172" s="221" t="s">
        <v>205</v>
      </c>
      <c r="G172" s="218"/>
      <c r="H172" s="222">
        <v>72.47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160</v>
      </c>
      <c r="AU172" s="228" t="s">
        <v>89</v>
      </c>
      <c r="AV172" s="13" t="s">
        <v>89</v>
      </c>
      <c r="AW172" s="13" t="s">
        <v>36</v>
      </c>
      <c r="AX172" s="13" t="s">
        <v>79</v>
      </c>
      <c r="AY172" s="228" t="s">
        <v>151</v>
      </c>
    </row>
    <row r="173" spans="1:65" s="13" customFormat="1">
      <c r="B173" s="217"/>
      <c r="C173" s="218"/>
      <c r="D173" s="219" t="s">
        <v>160</v>
      </c>
      <c r="E173" s="220" t="s">
        <v>1</v>
      </c>
      <c r="F173" s="221" t="s">
        <v>206</v>
      </c>
      <c r="G173" s="218"/>
      <c r="H173" s="222">
        <v>-5.76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160</v>
      </c>
      <c r="AU173" s="228" t="s">
        <v>89</v>
      </c>
      <c r="AV173" s="13" t="s">
        <v>89</v>
      </c>
      <c r="AW173" s="13" t="s">
        <v>36</v>
      </c>
      <c r="AX173" s="13" t="s">
        <v>79</v>
      </c>
      <c r="AY173" s="228" t="s">
        <v>151</v>
      </c>
    </row>
    <row r="174" spans="1:65" s="13" customFormat="1">
      <c r="B174" s="217"/>
      <c r="C174" s="218"/>
      <c r="D174" s="219" t="s">
        <v>160</v>
      </c>
      <c r="E174" s="220" t="s">
        <v>1</v>
      </c>
      <c r="F174" s="221" t="s">
        <v>207</v>
      </c>
      <c r="G174" s="218"/>
      <c r="H174" s="222">
        <v>5.04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160</v>
      </c>
      <c r="AU174" s="228" t="s">
        <v>89</v>
      </c>
      <c r="AV174" s="13" t="s">
        <v>89</v>
      </c>
      <c r="AW174" s="13" t="s">
        <v>36</v>
      </c>
      <c r="AX174" s="13" t="s">
        <v>79</v>
      </c>
      <c r="AY174" s="228" t="s">
        <v>151</v>
      </c>
    </row>
    <row r="175" spans="1:65" s="13" customFormat="1">
      <c r="B175" s="217"/>
      <c r="C175" s="218"/>
      <c r="D175" s="219" t="s">
        <v>160</v>
      </c>
      <c r="E175" s="220" t="s">
        <v>1</v>
      </c>
      <c r="F175" s="221" t="s">
        <v>204</v>
      </c>
      <c r="G175" s="218"/>
      <c r="H175" s="222">
        <v>-1.2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160</v>
      </c>
      <c r="AU175" s="228" t="s">
        <v>89</v>
      </c>
      <c r="AV175" s="13" t="s">
        <v>89</v>
      </c>
      <c r="AW175" s="13" t="s">
        <v>36</v>
      </c>
      <c r="AX175" s="13" t="s">
        <v>79</v>
      </c>
      <c r="AY175" s="228" t="s">
        <v>151</v>
      </c>
    </row>
    <row r="176" spans="1:65" s="13" customFormat="1">
      <c r="B176" s="217"/>
      <c r="C176" s="218"/>
      <c r="D176" s="219" t="s">
        <v>160</v>
      </c>
      <c r="E176" s="220" t="s">
        <v>1</v>
      </c>
      <c r="F176" s="221" t="s">
        <v>208</v>
      </c>
      <c r="G176" s="218"/>
      <c r="H176" s="222">
        <v>-1.6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160</v>
      </c>
      <c r="AU176" s="228" t="s">
        <v>89</v>
      </c>
      <c r="AV176" s="13" t="s">
        <v>89</v>
      </c>
      <c r="AW176" s="13" t="s">
        <v>36</v>
      </c>
      <c r="AX176" s="13" t="s">
        <v>79</v>
      </c>
      <c r="AY176" s="228" t="s">
        <v>151</v>
      </c>
    </row>
    <row r="177" spans="1:65" s="13" customFormat="1">
      <c r="B177" s="217"/>
      <c r="C177" s="218"/>
      <c r="D177" s="219" t="s">
        <v>160</v>
      </c>
      <c r="E177" s="220" t="s">
        <v>1</v>
      </c>
      <c r="F177" s="221" t="s">
        <v>209</v>
      </c>
      <c r="G177" s="218"/>
      <c r="H177" s="222">
        <v>-1.8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160</v>
      </c>
      <c r="AU177" s="228" t="s">
        <v>89</v>
      </c>
      <c r="AV177" s="13" t="s">
        <v>89</v>
      </c>
      <c r="AW177" s="13" t="s">
        <v>36</v>
      </c>
      <c r="AX177" s="13" t="s">
        <v>79</v>
      </c>
      <c r="AY177" s="228" t="s">
        <v>151</v>
      </c>
    </row>
    <row r="178" spans="1:65" s="13" customFormat="1">
      <c r="B178" s="217"/>
      <c r="C178" s="218"/>
      <c r="D178" s="219" t="s">
        <v>160</v>
      </c>
      <c r="E178" s="220" t="s">
        <v>1</v>
      </c>
      <c r="F178" s="221" t="s">
        <v>210</v>
      </c>
      <c r="G178" s="218"/>
      <c r="H178" s="222">
        <v>-8.7200000000000006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160</v>
      </c>
      <c r="AU178" s="228" t="s">
        <v>89</v>
      </c>
      <c r="AV178" s="13" t="s">
        <v>89</v>
      </c>
      <c r="AW178" s="13" t="s">
        <v>36</v>
      </c>
      <c r="AX178" s="13" t="s">
        <v>79</v>
      </c>
      <c r="AY178" s="228" t="s">
        <v>151</v>
      </c>
    </row>
    <row r="179" spans="1:65" s="14" customFormat="1">
      <c r="B179" s="229"/>
      <c r="C179" s="230"/>
      <c r="D179" s="219" t="s">
        <v>160</v>
      </c>
      <c r="E179" s="231" t="s">
        <v>1</v>
      </c>
      <c r="F179" s="232" t="s">
        <v>163</v>
      </c>
      <c r="G179" s="230"/>
      <c r="H179" s="233">
        <v>202.042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160</v>
      </c>
      <c r="AU179" s="239" t="s">
        <v>89</v>
      </c>
      <c r="AV179" s="14" t="s">
        <v>158</v>
      </c>
      <c r="AW179" s="14" t="s">
        <v>36</v>
      </c>
      <c r="AX179" s="14" t="s">
        <v>87</v>
      </c>
      <c r="AY179" s="239" t="s">
        <v>151</v>
      </c>
    </row>
    <row r="180" spans="1:65" s="2" customFormat="1" ht="22.8">
      <c r="A180" s="33"/>
      <c r="B180" s="34"/>
      <c r="C180" s="203" t="s">
        <v>211</v>
      </c>
      <c r="D180" s="203" t="s">
        <v>154</v>
      </c>
      <c r="E180" s="204" t="s">
        <v>212</v>
      </c>
      <c r="F180" s="205" t="s">
        <v>213</v>
      </c>
      <c r="G180" s="206" t="s">
        <v>157</v>
      </c>
      <c r="H180" s="207">
        <v>202.042</v>
      </c>
      <c r="I180" s="208"/>
      <c r="J180" s="209">
        <f>ROUND(I180*H180,2)</f>
        <v>0</v>
      </c>
      <c r="K180" s="210"/>
      <c r="L180" s="38"/>
      <c r="M180" s="211" t="s">
        <v>1</v>
      </c>
      <c r="N180" s="212" t="s">
        <v>44</v>
      </c>
      <c r="O180" s="70"/>
      <c r="P180" s="213">
        <f>O180*H180</f>
        <v>0</v>
      </c>
      <c r="Q180" s="213">
        <v>2.5999999999999998E-4</v>
      </c>
      <c r="R180" s="213">
        <f>Q180*H180</f>
        <v>5.2530919999999995E-2</v>
      </c>
      <c r="S180" s="213">
        <v>0</v>
      </c>
      <c r="T180" s="21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158</v>
      </c>
      <c r="AT180" s="215" t="s">
        <v>154</v>
      </c>
      <c r="AU180" s="215" t="s">
        <v>89</v>
      </c>
      <c r="AY180" s="16" t="s">
        <v>151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6" t="s">
        <v>87</v>
      </c>
      <c r="BK180" s="216">
        <f>ROUND(I180*H180,2)</f>
        <v>0</v>
      </c>
      <c r="BL180" s="16" t="s">
        <v>158</v>
      </c>
      <c r="BM180" s="215" t="s">
        <v>214</v>
      </c>
    </row>
    <row r="181" spans="1:65" s="13" customFormat="1" ht="20.399999999999999">
      <c r="B181" s="217"/>
      <c r="C181" s="218"/>
      <c r="D181" s="219" t="s">
        <v>160</v>
      </c>
      <c r="E181" s="220" t="s">
        <v>1</v>
      </c>
      <c r="F181" s="221" t="s">
        <v>197</v>
      </c>
      <c r="G181" s="218"/>
      <c r="H181" s="222">
        <v>119.70699999999999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160</v>
      </c>
      <c r="AU181" s="228" t="s">
        <v>89</v>
      </c>
      <c r="AV181" s="13" t="s">
        <v>89</v>
      </c>
      <c r="AW181" s="13" t="s">
        <v>36</v>
      </c>
      <c r="AX181" s="13" t="s">
        <v>79</v>
      </c>
      <c r="AY181" s="228" t="s">
        <v>151</v>
      </c>
    </row>
    <row r="182" spans="1:65" s="13" customFormat="1">
      <c r="B182" s="217"/>
      <c r="C182" s="218"/>
      <c r="D182" s="219" t="s">
        <v>160</v>
      </c>
      <c r="E182" s="220" t="s">
        <v>1</v>
      </c>
      <c r="F182" s="221" t="s">
        <v>198</v>
      </c>
      <c r="G182" s="218"/>
      <c r="H182" s="222">
        <v>-17.28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160</v>
      </c>
      <c r="AU182" s="228" t="s">
        <v>89</v>
      </c>
      <c r="AV182" s="13" t="s">
        <v>89</v>
      </c>
      <c r="AW182" s="13" t="s">
        <v>36</v>
      </c>
      <c r="AX182" s="13" t="s">
        <v>79</v>
      </c>
      <c r="AY182" s="228" t="s">
        <v>151</v>
      </c>
    </row>
    <row r="183" spans="1:65" s="13" customFormat="1">
      <c r="B183" s="217"/>
      <c r="C183" s="218"/>
      <c r="D183" s="219" t="s">
        <v>160</v>
      </c>
      <c r="E183" s="220" t="s">
        <v>1</v>
      </c>
      <c r="F183" s="221" t="s">
        <v>199</v>
      </c>
      <c r="G183" s="218"/>
      <c r="H183" s="222">
        <v>15.12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160</v>
      </c>
      <c r="AU183" s="228" t="s">
        <v>89</v>
      </c>
      <c r="AV183" s="13" t="s">
        <v>89</v>
      </c>
      <c r="AW183" s="13" t="s">
        <v>36</v>
      </c>
      <c r="AX183" s="13" t="s">
        <v>79</v>
      </c>
      <c r="AY183" s="228" t="s">
        <v>151</v>
      </c>
    </row>
    <row r="184" spans="1:65" s="13" customFormat="1">
      <c r="B184" s="217"/>
      <c r="C184" s="218"/>
      <c r="D184" s="219" t="s">
        <v>160</v>
      </c>
      <c r="E184" s="220" t="s">
        <v>1</v>
      </c>
      <c r="F184" s="221" t="s">
        <v>200</v>
      </c>
      <c r="G184" s="218"/>
      <c r="H184" s="222">
        <v>-4.08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160</v>
      </c>
      <c r="AU184" s="228" t="s">
        <v>89</v>
      </c>
      <c r="AV184" s="13" t="s">
        <v>89</v>
      </c>
      <c r="AW184" s="13" t="s">
        <v>36</v>
      </c>
      <c r="AX184" s="13" t="s">
        <v>79</v>
      </c>
      <c r="AY184" s="228" t="s">
        <v>151</v>
      </c>
    </row>
    <row r="185" spans="1:65" s="13" customFormat="1">
      <c r="B185" s="217"/>
      <c r="C185" s="218"/>
      <c r="D185" s="219" t="s">
        <v>160</v>
      </c>
      <c r="E185" s="220" t="s">
        <v>1</v>
      </c>
      <c r="F185" s="221" t="s">
        <v>201</v>
      </c>
      <c r="G185" s="218"/>
      <c r="H185" s="222">
        <v>4.0599999999999996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160</v>
      </c>
      <c r="AU185" s="228" t="s">
        <v>89</v>
      </c>
      <c r="AV185" s="13" t="s">
        <v>89</v>
      </c>
      <c r="AW185" s="13" t="s">
        <v>36</v>
      </c>
      <c r="AX185" s="13" t="s">
        <v>79</v>
      </c>
      <c r="AY185" s="228" t="s">
        <v>151</v>
      </c>
    </row>
    <row r="186" spans="1:65" s="13" customFormat="1">
      <c r="B186" s="217"/>
      <c r="C186" s="218"/>
      <c r="D186" s="219" t="s">
        <v>160</v>
      </c>
      <c r="E186" s="220" t="s">
        <v>1</v>
      </c>
      <c r="F186" s="221" t="s">
        <v>202</v>
      </c>
      <c r="G186" s="218"/>
      <c r="H186" s="222">
        <v>-3.6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160</v>
      </c>
      <c r="AU186" s="228" t="s">
        <v>89</v>
      </c>
      <c r="AV186" s="13" t="s">
        <v>89</v>
      </c>
      <c r="AW186" s="13" t="s">
        <v>36</v>
      </c>
      <c r="AX186" s="13" t="s">
        <v>79</v>
      </c>
      <c r="AY186" s="228" t="s">
        <v>151</v>
      </c>
    </row>
    <row r="187" spans="1:65" s="13" customFormat="1">
      <c r="B187" s="217"/>
      <c r="C187" s="218"/>
      <c r="D187" s="219" t="s">
        <v>160</v>
      </c>
      <c r="E187" s="220" t="s">
        <v>1</v>
      </c>
      <c r="F187" s="221" t="s">
        <v>203</v>
      </c>
      <c r="G187" s="218"/>
      <c r="H187" s="222">
        <v>30.905000000000001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160</v>
      </c>
      <c r="AU187" s="228" t="s">
        <v>89</v>
      </c>
      <c r="AV187" s="13" t="s">
        <v>89</v>
      </c>
      <c r="AW187" s="13" t="s">
        <v>36</v>
      </c>
      <c r="AX187" s="13" t="s">
        <v>79</v>
      </c>
      <c r="AY187" s="228" t="s">
        <v>151</v>
      </c>
    </row>
    <row r="188" spans="1:65" s="13" customFormat="1">
      <c r="B188" s="217"/>
      <c r="C188" s="218"/>
      <c r="D188" s="219" t="s">
        <v>160</v>
      </c>
      <c r="E188" s="220" t="s">
        <v>1</v>
      </c>
      <c r="F188" s="221" t="s">
        <v>200</v>
      </c>
      <c r="G188" s="218"/>
      <c r="H188" s="222">
        <v>-4.08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160</v>
      </c>
      <c r="AU188" s="228" t="s">
        <v>89</v>
      </c>
      <c r="AV188" s="13" t="s">
        <v>89</v>
      </c>
      <c r="AW188" s="13" t="s">
        <v>36</v>
      </c>
      <c r="AX188" s="13" t="s">
        <v>79</v>
      </c>
      <c r="AY188" s="228" t="s">
        <v>151</v>
      </c>
    </row>
    <row r="189" spans="1:65" s="13" customFormat="1">
      <c r="B189" s="217"/>
      <c r="C189" s="218"/>
      <c r="D189" s="219" t="s">
        <v>160</v>
      </c>
      <c r="E189" s="220" t="s">
        <v>1</v>
      </c>
      <c r="F189" s="221" t="s">
        <v>201</v>
      </c>
      <c r="G189" s="218"/>
      <c r="H189" s="222">
        <v>4.0599999999999996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160</v>
      </c>
      <c r="AU189" s="228" t="s">
        <v>89</v>
      </c>
      <c r="AV189" s="13" t="s">
        <v>89</v>
      </c>
      <c r="AW189" s="13" t="s">
        <v>36</v>
      </c>
      <c r="AX189" s="13" t="s">
        <v>79</v>
      </c>
      <c r="AY189" s="228" t="s">
        <v>151</v>
      </c>
    </row>
    <row r="190" spans="1:65" s="13" customFormat="1">
      <c r="B190" s="217"/>
      <c r="C190" s="218"/>
      <c r="D190" s="219" t="s">
        <v>160</v>
      </c>
      <c r="E190" s="220" t="s">
        <v>1</v>
      </c>
      <c r="F190" s="221" t="s">
        <v>204</v>
      </c>
      <c r="G190" s="218"/>
      <c r="H190" s="222">
        <v>-1.2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160</v>
      </c>
      <c r="AU190" s="228" t="s">
        <v>89</v>
      </c>
      <c r="AV190" s="13" t="s">
        <v>89</v>
      </c>
      <c r="AW190" s="13" t="s">
        <v>36</v>
      </c>
      <c r="AX190" s="13" t="s">
        <v>79</v>
      </c>
      <c r="AY190" s="228" t="s">
        <v>151</v>
      </c>
    </row>
    <row r="191" spans="1:65" s="13" customFormat="1">
      <c r="B191" s="217"/>
      <c r="C191" s="218"/>
      <c r="D191" s="219" t="s">
        <v>160</v>
      </c>
      <c r="E191" s="220" t="s">
        <v>1</v>
      </c>
      <c r="F191" s="221" t="s">
        <v>205</v>
      </c>
      <c r="G191" s="218"/>
      <c r="H191" s="222">
        <v>72.47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160</v>
      </c>
      <c r="AU191" s="228" t="s">
        <v>89</v>
      </c>
      <c r="AV191" s="13" t="s">
        <v>89</v>
      </c>
      <c r="AW191" s="13" t="s">
        <v>36</v>
      </c>
      <c r="AX191" s="13" t="s">
        <v>79</v>
      </c>
      <c r="AY191" s="228" t="s">
        <v>151</v>
      </c>
    </row>
    <row r="192" spans="1:65" s="13" customFormat="1">
      <c r="B192" s="217"/>
      <c r="C192" s="218"/>
      <c r="D192" s="219" t="s">
        <v>160</v>
      </c>
      <c r="E192" s="220" t="s">
        <v>1</v>
      </c>
      <c r="F192" s="221" t="s">
        <v>206</v>
      </c>
      <c r="G192" s="218"/>
      <c r="H192" s="222">
        <v>-5.76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160</v>
      </c>
      <c r="AU192" s="228" t="s">
        <v>89</v>
      </c>
      <c r="AV192" s="13" t="s">
        <v>89</v>
      </c>
      <c r="AW192" s="13" t="s">
        <v>36</v>
      </c>
      <c r="AX192" s="13" t="s">
        <v>79</v>
      </c>
      <c r="AY192" s="228" t="s">
        <v>151</v>
      </c>
    </row>
    <row r="193" spans="1:65" s="13" customFormat="1">
      <c r="B193" s="217"/>
      <c r="C193" s="218"/>
      <c r="D193" s="219" t="s">
        <v>160</v>
      </c>
      <c r="E193" s="220" t="s">
        <v>1</v>
      </c>
      <c r="F193" s="221" t="s">
        <v>207</v>
      </c>
      <c r="G193" s="218"/>
      <c r="H193" s="222">
        <v>5.04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160</v>
      </c>
      <c r="AU193" s="228" t="s">
        <v>89</v>
      </c>
      <c r="AV193" s="13" t="s">
        <v>89</v>
      </c>
      <c r="AW193" s="13" t="s">
        <v>36</v>
      </c>
      <c r="AX193" s="13" t="s">
        <v>79</v>
      </c>
      <c r="AY193" s="228" t="s">
        <v>151</v>
      </c>
    </row>
    <row r="194" spans="1:65" s="13" customFormat="1">
      <c r="B194" s="217"/>
      <c r="C194" s="218"/>
      <c r="D194" s="219" t="s">
        <v>160</v>
      </c>
      <c r="E194" s="220" t="s">
        <v>1</v>
      </c>
      <c r="F194" s="221" t="s">
        <v>204</v>
      </c>
      <c r="G194" s="218"/>
      <c r="H194" s="222">
        <v>-1.2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160</v>
      </c>
      <c r="AU194" s="228" t="s">
        <v>89</v>
      </c>
      <c r="AV194" s="13" t="s">
        <v>89</v>
      </c>
      <c r="AW194" s="13" t="s">
        <v>36</v>
      </c>
      <c r="AX194" s="13" t="s">
        <v>79</v>
      </c>
      <c r="AY194" s="228" t="s">
        <v>151</v>
      </c>
    </row>
    <row r="195" spans="1:65" s="13" customFormat="1">
      <c r="B195" s="217"/>
      <c r="C195" s="218"/>
      <c r="D195" s="219" t="s">
        <v>160</v>
      </c>
      <c r="E195" s="220" t="s">
        <v>1</v>
      </c>
      <c r="F195" s="221" t="s">
        <v>208</v>
      </c>
      <c r="G195" s="218"/>
      <c r="H195" s="222">
        <v>-1.6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160</v>
      </c>
      <c r="AU195" s="228" t="s">
        <v>89</v>
      </c>
      <c r="AV195" s="13" t="s">
        <v>89</v>
      </c>
      <c r="AW195" s="13" t="s">
        <v>36</v>
      </c>
      <c r="AX195" s="13" t="s">
        <v>79</v>
      </c>
      <c r="AY195" s="228" t="s">
        <v>151</v>
      </c>
    </row>
    <row r="196" spans="1:65" s="13" customFormat="1">
      <c r="B196" s="217"/>
      <c r="C196" s="218"/>
      <c r="D196" s="219" t="s">
        <v>160</v>
      </c>
      <c r="E196" s="220" t="s">
        <v>1</v>
      </c>
      <c r="F196" s="221" t="s">
        <v>209</v>
      </c>
      <c r="G196" s="218"/>
      <c r="H196" s="222">
        <v>-1.8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160</v>
      </c>
      <c r="AU196" s="228" t="s">
        <v>89</v>
      </c>
      <c r="AV196" s="13" t="s">
        <v>89</v>
      </c>
      <c r="AW196" s="13" t="s">
        <v>36</v>
      </c>
      <c r="AX196" s="13" t="s">
        <v>79</v>
      </c>
      <c r="AY196" s="228" t="s">
        <v>151</v>
      </c>
    </row>
    <row r="197" spans="1:65" s="13" customFormat="1">
      <c r="B197" s="217"/>
      <c r="C197" s="218"/>
      <c r="D197" s="219" t="s">
        <v>160</v>
      </c>
      <c r="E197" s="220" t="s">
        <v>1</v>
      </c>
      <c r="F197" s="221" t="s">
        <v>210</v>
      </c>
      <c r="G197" s="218"/>
      <c r="H197" s="222">
        <v>-8.7200000000000006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160</v>
      </c>
      <c r="AU197" s="228" t="s">
        <v>89</v>
      </c>
      <c r="AV197" s="13" t="s">
        <v>89</v>
      </c>
      <c r="AW197" s="13" t="s">
        <v>36</v>
      </c>
      <c r="AX197" s="13" t="s">
        <v>79</v>
      </c>
      <c r="AY197" s="228" t="s">
        <v>151</v>
      </c>
    </row>
    <row r="198" spans="1:65" s="14" customFormat="1">
      <c r="B198" s="229"/>
      <c r="C198" s="230"/>
      <c r="D198" s="219" t="s">
        <v>160</v>
      </c>
      <c r="E198" s="231" t="s">
        <v>1</v>
      </c>
      <c r="F198" s="232" t="s">
        <v>163</v>
      </c>
      <c r="G198" s="230"/>
      <c r="H198" s="233">
        <v>202.042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160</v>
      </c>
      <c r="AU198" s="239" t="s">
        <v>89</v>
      </c>
      <c r="AV198" s="14" t="s">
        <v>158</v>
      </c>
      <c r="AW198" s="14" t="s">
        <v>36</v>
      </c>
      <c r="AX198" s="14" t="s">
        <v>87</v>
      </c>
      <c r="AY198" s="239" t="s">
        <v>151</v>
      </c>
    </row>
    <row r="199" spans="1:65" s="2" customFormat="1" ht="22.8">
      <c r="A199" s="33"/>
      <c r="B199" s="34"/>
      <c r="C199" s="203" t="s">
        <v>215</v>
      </c>
      <c r="D199" s="203" t="s">
        <v>154</v>
      </c>
      <c r="E199" s="204" t="s">
        <v>216</v>
      </c>
      <c r="F199" s="205" t="s">
        <v>217</v>
      </c>
      <c r="G199" s="206" t="s">
        <v>157</v>
      </c>
      <c r="H199" s="207">
        <v>157.72499999999999</v>
      </c>
      <c r="I199" s="208"/>
      <c r="J199" s="209">
        <f>ROUND(I199*H199,2)</f>
        <v>0</v>
      </c>
      <c r="K199" s="210"/>
      <c r="L199" s="38"/>
      <c r="M199" s="211" t="s">
        <v>1</v>
      </c>
      <c r="N199" s="212" t="s">
        <v>44</v>
      </c>
      <c r="O199" s="70"/>
      <c r="P199" s="213">
        <f>O199*H199</f>
        <v>0</v>
      </c>
      <c r="Q199" s="213">
        <v>2.5999999999999998E-4</v>
      </c>
      <c r="R199" s="213">
        <f>Q199*H199</f>
        <v>4.1008499999999996E-2</v>
      </c>
      <c r="S199" s="213">
        <v>0</v>
      </c>
      <c r="T199" s="21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158</v>
      </c>
      <c r="AT199" s="215" t="s">
        <v>154</v>
      </c>
      <c r="AU199" s="215" t="s">
        <v>89</v>
      </c>
      <c r="AY199" s="16" t="s">
        <v>151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6" t="s">
        <v>87</v>
      </c>
      <c r="BK199" s="216">
        <f>ROUND(I199*H199,2)</f>
        <v>0</v>
      </c>
      <c r="BL199" s="16" t="s">
        <v>158</v>
      </c>
      <c r="BM199" s="215" t="s">
        <v>218</v>
      </c>
    </row>
    <row r="200" spans="1:65" s="13" customFormat="1">
      <c r="B200" s="217"/>
      <c r="C200" s="218"/>
      <c r="D200" s="219" t="s">
        <v>160</v>
      </c>
      <c r="E200" s="220" t="s">
        <v>1</v>
      </c>
      <c r="F200" s="221" t="s">
        <v>174</v>
      </c>
      <c r="G200" s="218"/>
      <c r="H200" s="222">
        <v>105.6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160</v>
      </c>
      <c r="AU200" s="228" t="s">
        <v>89</v>
      </c>
      <c r="AV200" s="13" t="s">
        <v>89</v>
      </c>
      <c r="AW200" s="13" t="s">
        <v>36</v>
      </c>
      <c r="AX200" s="13" t="s">
        <v>79</v>
      </c>
      <c r="AY200" s="228" t="s">
        <v>151</v>
      </c>
    </row>
    <row r="201" spans="1:65" s="13" customFormat="1">
      <c r="B201" s="217"/>
      <c r="C201" s="218"/>
      <c r="D201" s="219" t="s">
        <v>160</v>
      </c>
      <c r="E201" s="220" t="s">
        <v>1</v>
      </c>
      <c r="F201" s="221" t="s">
        <v>219</v>
      </c>
      <c r="G201" s="218"/>
      <c r="H201" s="222">
        <v>52.125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160</v>
      </c>
      <c r="AU201" s="228" t="s">
        <v>89</v>
      </c>
      <c r="AV201" s="13" t="s">
        <v>89</v>
      </c>
      <c r="AW201" s="13" t="s">
        <v>36</v>
      </c>
      <c r="AX201" s="13" t="s">
        <v>79</v>
      </c>
      <c r="AY201" s="228" t="s">
        <v>151</v>
      </c>
    </row>
    <row r="202" spans="1:65" s="14" customFormat="1">
      <c r="B202" s="229"/>
      <c r="C202" s="230"/>
      <c r="D202" s="219" t="s">
        <v>160</v>
      </c>
      <c r="E202" s="231" t="s">
        <v>1</v>
      </c>
      <c r="F202" s="232" t="s">
        <v>163</v>
      </c>
      <c r="G202" s="230"/>
      <c r="H202" s="233">
        <v>157.72499999999999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160</v>
      </c>
      <c r="AU202" s="239" t="s">
        <v>89</v>
      </c>
      <c r="AV202" s="14" t="s">
        <v>158</v>
      </c>
      <c r="AW202" s="14" t="s">
        <v>36</v>
      </c>
      <c r="AX202" s="14" t="s">
        <v>87</v>
      </c>
      <c r="AY202" s="239" t="s">
        <v>151</v>
      </c>
    </row>
    <row r="203" spans="1:65" s="2" customFormat="1" ht="22.8">
      <c r="A203" s="33"/>
      <c r="B203" s="34"/>
      <c r="C203" s="203" t="s">
        <v>220</v>
      </c>
      <c r="D203" s="203" t="s">
        <v>154</v>
      </c>
      <c r="E203" s="204" t="s">
        <v>221</v>
      </c>
      <c r="F203" s="205" t="s">
        <v>222</v>
      </c>
      <c r="G203" s="206" t="s">
        <v>157</v>
      </c>
      <c r="H203" s="207">
        <v>202.042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44</v>
      </c>
      <c r="O203" s="70"/>
      <c r="P203" s="213">
        <f>O203*H203</f>
        <v>0</v>
      </c>
      <c r="Q203" s="213">
        <v>3.0000000000000001E-3</v>
      </c>
      <c r="R203" s="213">
        <f>Q203*H203</f>
        <v>0.60612600000000005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158</v>
      </c>
      <c r="AT203" s="215" t="s">
        <v>154</v>
      </c>
      <c r="AU203" s="215" t="s">
        <v>89</v>
      </c>
      <c r="AY203" s="16" t="s">
        <v>151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87</v>
      </c>
      <c r="BK203" s="216">
        <f>ROUND(I203*H203,2)</f>
        <v>0</v>
      </c>
      <c r="BL203" s="16" t="s">
        <v>158</v>
      </c>
      <c r="BM203" s="215" t="s">
        <v>223</v>
      </c>
    </row>
    <row r="204" spans="1:65" s="13" customFormat="1" ht="20.399999999999999">
      <c r="B204" s="217"/>
      <c r="C204" s="218"/>
      <c r="D204" s="219" t="s">
        <v>160</v>
      </c>
      <c r="E204" s="220" t="s">
        <v>1</v>
      </c>
      <c r="F204" s="221" t="s">
        <v>197</v>
      </c>
      <c r="G204" s="218"/>
      <c r="H204" s="222">
        <v>119.70699999999999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160</v>
      </c>
      <c r="AU204" s="228" t="s">
        <v>89</v>
      </c>
      <c r="AV204" s="13" t="s">
        <v>89</v>
      </c>
      <c r="AW204" s="13" t="s">
        <v>36</v>
      </c>
      <c r="AX204" s="13" t="s">
        <v>79</v>
      </c>
      <c r="AY204" s="228" t="s">
        <v>151</v>
      </c>
    </row>
    <row r="205" spans="1:65" s="13" customFormat="1">
      <c r="B205" s="217"/>
      <c r="C205" s="218"/>
      <c r="D205" s="219" t="s">
        <v>160</v>
      </c>
      <c r="E205" s="220" t="s">
        <v>1</v>
      </c>
      <c r="F205" s="221" t="s">
        <v>198</v>
      </c>
      <c r="G205" s="218"/>
      <c r="H205" s="222">
        <v>-17.28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160</v>
      </c>
      <c r="AU205" s="228" t="s">
        <v>89</v>
      </c>
      <c r="AV205" s="13" t="s">
        <v>89</v>
      </c>
      <c r="AW205" s="13" t="s">
        <v>36</v>
      </c>
      <c r="AX205" s="13" t="s">
        <v>79</v>
      </c>
      <c r="AY205" s="228" t="s">
        <v>151</v>
      </c>
    </row>
    <row r="206" spans="1:65" s="13" customFormat="1">
      <c r="B206" s="217"/>
      <c r="C206" s="218"/>
      <c r="D206" s="219" t="s">
        <v>160</v>
      </c>
      <c r="E206" s="220" t="s">
        <v>1</v>
      </c>
      <c r="F206" s="221" t="s">
        <v>199</v>
      </c>
      <c r="G206" s="218"/>
      <c r="H206" s="222">
        <v>15.12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160</v>
      </c>
      <c r="AU206" s="228" t="s">
        <v>89</v>
      </c>
      <c r="AV206" s="13" t="s">
        <v>89</v>
      </c>
      <c r="AW206" s="13" t="s">
        <v>36</v>
      </c>
      <c r="AX206" s="13" t="s">
        <v>79</v>
      </c>
      <c r="AY206" s="228" t="s">
        <v>151</v>
      </c>
    </row>
    <row r="207" spans="1:65" s="13" customFormat="1">
      <c r="B207" s="217"/>
      <c r="C207" s="218"/>
      <c r="D207" s="219" t="s">
        <v>160</v>
      </c>
      <c r="E207" s="220" t="s">
        <v>1</v>
      </c>
      <c r="F207" s="221" t="s">
        <v>200</v>
      </c>
      <c r="G207" s="218"/>
      <c r="H207" s="222">
        <v>-4.08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160</v>
      </c>
      <c r="AU207" s="228" t="s">
        <v>89</v>
      </c>
      <c r="AV207" s="13" t="s">
        <v>89</v>
      </c>
      <c r="AW207" s="13" t="s">
        <v>36</v>
      </c>
      <c r="AX207" s="13" t="s">
        <v>79</v>
      </c>
      <c r="AY207" s="228" t="s">
        <v>151</v>
      </c>
    </row>
    <row r="208" spans="1:65" s="13" customFormat="1">
      <c r="B208" s="217"/>
      <c r="C208" s="218"/>
      <c r="D208" s="219" t="s">
        <v>160</v>
      </c>
      <c r="E208" s="220" t="s">
        <v>1</v>
      </c>
      <c r="F208" s="221" t="s">
        <v>201</v>
      </c>
      <c r="G208" s="218"/>
      <c r="H208" s="222">
        <v>4.0599999999999996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160</v>
      </c>
      <c r="AU208" s="228" t="s">
        <v>89</v>
      </c>
      <c r="AV208" s="13" t="s">
        <v>89</v>
      </c>
      <c r="AW208" s="13" t="s">
        <v>36</v>
      </c>
      <c r="AX208" s="13" t="s">
        <v>79</v>
      </c>
      <c r="AY208" s="228" t="s">
        <v>151</v>
      </c>
    </row>
    <row r="209" spans="1:65" s="13" customFormat="1">
      <c r="B209" s="217"/>
      <c r="C209" s="218"/>
      <c r="D209" s="219" t="s">
        <v>160</v>
      </c>
      <c r="E209" s="220" t="s">
        <v>1</v>
      </c>
      <c r="F209" s="221" t="s">
        <v>202</v>
      </c>
      <c r="G209" s="218"/>
      <c r="H209" s="222">
        <v>-3.6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160</v>
      </c>
      <c r="AU209" s="228" t="s">
        <v>89</v>
      </c>
      <c r="AV209" s="13" t="s">
        <v>89</v>
      </c>
      <c r="AW209" s="13" t="s">
        <v>36</v>
      </c>
      <c r="AX209" s="13" t="s">
        <v>79</v>
      </c>
      <c r="AY209" s="228" t="s">
        <v>151</v>
      </c>
    </row>
    <row r="210" spans="1:65" s="13" customFormat="1">
      <c r="B210" s="217"/>
      <c r="C210" s="218"/>
      <c r="D210" s="219" t="s">
        <v>160</v>
      </c>
      <c r="E210" s="220" t="s">
        <v>1</v>
      </c>
      <c r="F210" s="221" t="s">
        <v>203</v>
      </c>
      <c r="G210" s="218"/>
      <c r="H210" s="222">
        <v>30.905000000000001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160</v>
      </c>
      <c r="AU210" s="228" t="s">
        <v>89</v>
      </c>
      <c r="AV210" s="13" t="s">
        <v>89</v>
      </c>
      <c r="AW210" s="13" t="s">
        <v>36</v>
      </c>
      <c r="AX210" s="13" t="s">
        <v>79</v>
      </c>
      <c r="AY210" s="228" t="s">
        <v>151</v>
      </c>
    </row>
    <row r="211" spans="1:65" s="13" customFormat="1">
      <c r="B211" s="217"/>
      <c r="C211" s="218"/>
      <c r="D211" s="219" t="s">
        <v>160</v>
      </c>
      <c r="E211" s="220" t="s">
        <v>1</v>
      </c>
      <c r="F211" s="221" t="s">
        <v>200</v>
      </c>
      <c r="G211" s="218"/>
      <c r="H211" s="222">
        <v>-4.08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160</v>
      </c>
      <c r="AU211" s="228" t="s">
        <v>89</v>
      </c>
      <c r="AV211" s="13" t="s">
        <v>89</v>
      </c>
      <c r="AW211" s="13" t="s">
        <v>36</v>
      </c>
      <c r="AX211" s="13" t="s">
        <v>79</v>
      </c>
      <c r="AY211" s="228" t="s">
        <v>151</v>
      </c>
    </row>
    <row r="212" spans="1:65" s="13" customFormat="1">
      <c r="B212" s="217"/>
      <c r="C212" s="218"/>
      <c r="D212" s="219" t="s">
        <v>160</v>
      </c>
      <c r="E212" s="220" t="s">
        <v>1</v>
      </c>
      <c r="F212" s="221" t="s">
        <v>201</v>
      </c>
      <c r="G212" s="218"/>
      <c r="H212" s="222">
        <v>4.0599999999999996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160</v>
      </c>
      <c r="AU212" s="228" t="s">
        <v>89</v>
      </c>
      <c r="AV212" s="13" t="s">
        <v>89</v>
      </c>
      <c r="AW212" s="13" t="s">
        <v>36</v>
      </c>
      <c r="AX212" s="13" t="s">
        <v>79</v>
      </c>
      <c r="AY212" s="228" t="s">
        <v>151</v>
      </c>
    </row>
    <row r="213" spans="1:65" s="13" customFormat="1">
      <c r="B213" s="217"/>
      <c r="C213" s="218"/>
      <c r="D213" s="219" t="s">
        <v>160</v>
      </c>
      <c r="E213" s="220" t="s">
        <v>1</v>
      </c>
      <c r="F213" s="221" t="s">
        <v>204</v>
      </c>
      <c r="G213" s="218"/>
      <c r="H213" s="222">
        <v>-1.2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160</v>
      </c>
      <c r="AU213" s="228" t="s">
        <v>89</v>
      </c>
      <c r="AV213" s="13" t="s">
        <v>89</v>
      </c>
      <c r="AW213" s="13" t="s">
        <v>36</v>
      </c>
      <c r="AX213" s="13" t="s">
        <v>79</v>
      </c>
      <c r="AY213" s="228" t="s">
        <v>151</v>
      </c>
    </row>
    <row r="214" spans="1:65" s="13" customFormat="1">
      <c r="B214" s="217"/>
      <c r="C214" s="218"/>
      <c r="D214" s="219" t="s">
        <v>160</v>
      </c>
      <c r="E214" s="220" t="s">
        <v>1</v>
      </c>
      <c r="F214" s="221" t="s">
        <v>205</v>
      </c>
      <c r="G214" s="218"/>
      <c r="H214" s="222">
        <v>72.47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160</v>
      </c>
      <c r="AU214" s="228" t="s">
        <v>89</v>
      </c>
      <c r="AV214" s="13" t="s">
        <v>89</v>
      </c>
      <c r="AW214" s="13" t="s">
        <v>36</v>
      </c>
      <c r="AX214" s="13" t="s">
        <v>79</v>
      </c>
      <c r="AY214" s="228" t="s">
        <v>151</v>
      </c>
    </row>
    <row r="215" spans="1:65" s="13" customFormat="1">
      <c r="B215" s="217"/>
      <c r="C215" s="218"/>
      <c r="D215" s="219" t="s">
        <v>160</v>
      </c>
      <c r="E215" s="220" t="s">
        <v>1</v>
      </c>
      <c r="F215" s="221" t="s">
        <v>206</v>
      </c>
      <c r="G215" s="218"/>
      <c r="H215" s="222">
        <v>-5.76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160</v>
      </c>
      <c r="AU215" s="228" t="s">
        <v>89</v>
      </c>
      <c r="AV215" s="13" t="s">
        <v>89</v>
      </c>
      <c r="AW215" s="13" t="s">
        <v>36</v>
      </c>
      <c r="AX215" s="13" t="s">
        <v>79</v>
      </c>
      <c r="AY215" s="228" t="s">
        <v>151</v>
      </c>
    </row>
    <row r="216" spans="1:65" s="13" customFormat="1">
      <c r="B216" s="217"/>
      <c r="C216" s="218"/>
      <c r="D216" s="219" t="s">
        <v>160</v>
      </c>
      <c r="E216" s="220" t="s">
        <v>1</v>
      </c>
      <c r="F216" s="221" t="s">
        <v>207</v>
      </c>
      <c r="G216" s="218"/>
      <c r="H216" s="222">
        <v>5.04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160</v>
      </c>
      <c r="AU216" s="228" t="s">
        <v>89</v>
      </c>
      <c r="AV216" s="13" t="s">
        <v>89</v>
      </c>
      <c r="AW216" s="13" t="s">
        <v>36</v>
      </c>
      <c r="AX216" s="13" t="s">
        <v>79</v>
      </c>
      <c r="AY216" s="228" t="s">
        <v>151</v>
      </c>
    </row>
    <row r="217" spans="1:65" s="13" customFormat="1">
      <c r="B217" s="217"/>
      <c r="C217" s="218"/>
      <c r="D217" s="219" t="s">
        <v>160</v>
      </c>
      <c r="E217" s="220" t="s">
        <v>1</v>
      </c>
      <c r="F217" s="221" t="s">
        <v>204</v>
      </c>
      <c r="G217" s="218"/>
      <c r="H217" s="222">
        <v>-1.2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160</v>
      </c>
      <c r="AU217" s="228" t="s">
        <v>89</v>
      </c>
      <c r="AV217" s="13" t="s">
        <v>89</v>
      </c>
      <c r="AW217" s="13" t="s">
        <v>36</v>
      </c>
      <c r="AX217" s="13" t="s">
        <v>79</v>
      </c>
      <c r="AY217" s="228" t="s">
        <v>151</v>
      </c>
    </row>
    <row r="218" spans="1:65" s="13" customFormat="1">
      <c r="B218" s="217"/>
      <c r="C218" s="218"/>
      <c r="D218" s="219" t="s">
        <v>160</v>
      </c>
      <c r="E218" s="220" t="s">
        <v>1</v>
      </c>
      <c r="F218" s="221" t="s">
        <v>208</v>
      </c>
      <c r="G218" s="218"/>
      <c r="H218" s="222">
        <v>-1.6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160</v>
      </c>
      <c r="AU218" s="228" t="s">
        <v>89</v>
      </c>
      <c r="AV218" s="13" t="s">
        <v>89</v>
      </c>
      <c r="AW218" s="13" t="s">
        <v>36</v>
      </c>
      <c r="AX218" s="13" t="s">
        <v>79</v>
      </c>
      <c r="AY218" s="228" t="s">
        <v>151</v>
      </c>
    </row>
    <row r="219" spans="1:65" s="13" customFormat="1">
      <c r="B219" s="217"/>
      <c r="C219" s="218"/>
      <c r="D219" s="219" t="s">
        <v>160</v>
      </c>
      <c r="E219" s="220" t="s">
        <v>1</v>
      </c>
      <c r="F219" s="221" t="s">
        <v>209</v>
      </c>
      <c r="G219" s="218"/>
      <c r="H219" s="222">
        <v>-1.8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160</v>
      </c>
      <c r="AU219" s="228" t="s">
        <v>89</v>
      </c>
      <c r="AV219" s="13" t="s">
        <v>89</v>
      </c>
      <c r="AW219" s="13" t="s">
        <v>36</v>
      </c>
      <c r="AX219" s="13" t="s">
        <v>79</v>
      </c>
      <c r="AY219" s="228" t="s">
        <v>151</v>
      </c>
    </row>
    <row r="220" spans="1:65" s="13" customFormat="1">
      <c r="B220" s="217"/>
      <c r="C220" s="218"/>
      <c r="D220" s="219" t="s">
        <v>160</v>
      </c>
      <c r="E220" s="220" t="s">
        <v>1</v>
      </c>
      <c r="F220" s="221" t="s">
        <v>210</v>
      </c>
      <c r="G220" s="218"/>
      <c r="H220" s="222">
        <v>-8.7200000000000006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160</v>
      </c>
      <c r="AU220" s="228" t="s">
        <v>89</v>
      </c>
      <c r="AV220" s="13" t="s">
        <v>89</v>
      </c>
      <c r="AW220" s="13" t="s">
        <v>36</v>
      </c>
      <c r="AX220" s="13" t="s">
        <v>79</v>
      </c>
      <c r="AY220" s="228" t="s">
        <v>151</v>
      </c>
    </row>
    <row r="221" spans="1:65" s="14" customFormat="1">
      <c r="B221" s="229"/>
      <c r="C221" s="230"/>
      <c r="D221" s="219" t="s">
        <v>160</v>
      </c>
      <c r="E221" s="231" t="s">
        <v>1</v>
      </c>
      <c r="F221" s="232" t="s">
        <v>163</v>
      </c>
      <c r="G221" s="230"/>
      <c r="H221" s="233">
        <v>202.042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160</v>
      </c>
      <c r="AU221" s="239" t="s">
        <v>89</v>
      </c>
      <c r="AV221" s="14" t="s">
        <v>158</v>
      </c>
      <c r="AW221" s="14" t="s">
        <v>36</v>
      </c>
      <c r="AX221" s="14" t="s">
        <v>87</v>
      </c>
      <c r="AY221" s="239" t="s">
        <v>151</v>
      </c>
    </row>
    <row r="222" spans="1:65" s="2" customFormat="1" ht="22.8">
      <c r="A222" s="33"/>
      <c r="B222" s="34"/>
      <c r="C222" s="203" t="s">
        <v>224</v>
      </c>
      <c r="D222" s="203" t="s">
        <v>154</v>
      </c>
      <c r="E222" s="204" t="s">
        <v>225</v>
      </c>
      <c r="F222" s="205" t="s">
        <v>226</v>
      </c>
      <c r="G222" s="206" t="s">
        <v>157</v>
      </c>
      <c r="H222" s="207">
        <v>157.72499999999999</v>
      </c>
      <c r="I222" s="208"/>
      <c r="J222" s="209">
        <f>ROUND(I222*H222,2)</f>
        <v>0</v>
      </c>
      <c r="K222" s="210"/>
      <c r="L222" s="38"/>
      <c r="M222" s="211" t="s">
        <v>1</v>
      </c>
      <c r="N222" s="212" t="s">
        <v>44</v>
      </c>
      <c r="O222" s="70"/>
      <c r="P222" s="213">
        <f>O222*H222</f>
        <v>0</v>
      </c>
      <c r="Q222" s="213">
        <v>3.0000000000000001E-3</v>
      </c>
      <c r="R222" s="213">
        <f>Q222*H222</f>
        <v>0.47317500000000001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158</v>
      </c>
      <c r="AT222" s="215" t="s">
        <v>154</v>
      </c>
      <c r="AU222" s="215" t="s">
        <v>89</v>
      </c>
      <c r="AY222" s="16" t="s">
        <v>151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87</v>
      </c>
      <c r="BK222" s="216">
        <f>ROUND(I222*H222,2)</f>
        <v>0</v>
      </c>
      <c r="BL222" s="16" t="s">
        <v>158</v>
      </c>
      <c r="BM222" s="215" t="s">
        <v>227</v>
      </c>
    </row>
    <row r="223" spans="1:65" s="13" customFormat="1">
      <c r="B223" s="217"/>
      <c r="C223" s="218"/>
      <c r="D223" s="219" t="s">
        <v>160</v>
      </c>
      <c r="E223" s="220" t="s">
        <v>1</v>
      </c>
      <c r="F223" s="221" t="s">
        <v>174</v>
      </c>
      <c r="G223" s="218"/>
      <c r="H223" s="222">
        <v>105.6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160</v>
      </c>
      <c r="AU223" s="228" t="s">
        <v>89</v>
      </c>
      <c r="AV223" s="13" t="s">
        <v>89</v>
      </c>
      <c r="AW223" s="13" t="s">
        <v>36</v>
      </c>
      <c r="AX223" s="13" t="s">
        <v>79</v>
      </c>
      <c r="AY223" s="228" t="s">
        <v>151</v>
      </c>
    </row>
    <row r="224" spans="1:65" s="13" customFormat="1">
      <c r="B224" s="217"/>
      <c r="C224" s="218"/>
      <c r="D224" s="219" t="s">
        <v>160</v>
      </c>
      <c r="E224" s="220" t="s">
        <v>1</v>
      </c>
      <c r="F224" s="221" t="s">
        <v>219</v>
      </c>
      <c r="G224" s="218"/>
      <c r="H224" s="222">
        <v>52.125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160</v>
      </c>
      <c r="AU224" s="228" t="s">
        <v>89</v>
      </c>
      <c r="AV224" s="13" t="s">
        <v>89</v>
      </c>
      <c r="AW224" s="13" t="s">
        <v>36</v>
      </c>
      <c r="AX224" s="13" t="s">
        <v>79</v>
      </c>
      <c r="AY224" s="228" t="s">
        <v>151</v>
      </c>
    </row>
    <row r="225" spans="1:65" s="14" customFormat="1">
      <c r="B225" s="229"/>
      <c r="C225" s="230"/>
      <c r="D225" s="219" t="s">
        <v>160</v>
      </c>
      <c r="E225" s="231" t="s">
        <v>1</v>
      </c>
      <c r="F225" s="232" t="s">
        <v>163</v>
      </c>
      <c r="G225" s="230"/>
      <c r="H225" s="233">
        <v>157.72499999999999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160</v>
      </c>
      <c r="AU225" s="239" t="s">
        <v>89</v>
      </c>
      <c r="AV225" s="14" t="s">
        <v>158</v>
      </c>
      <c r="AW225" s="14" t="s">
        <v>36</v>
      </c>
      <c r="AX225" s="14" t="s">
        <v>87</v>
      </c>
      <c r="AY225" s="239" t="s">
        <v>151</v>
      </c>
    </row>
    <row r="226" spans="1:65" s="2" customFormat="1" ht="22.8">
      <c r="A226" s="33"/>
      <c r="B226" s="34"/>
      <c r="C226" s="203" t="s">
        <v>228</v>
      </c>
      <c r="D226" s="203" t="s">
        <v>154</v>
      </c>
      <c r="E226" s="204" t="s">
        <v>229</v>
      </c>
      <c r="F226" s="205" t="s">
        <v>230</v>
      </c>
      <c r="G226" s="206" t="s">
        <v>157</v>
      </c>
      <c r="H226" s="207">
        <v>8.7200000000000006</v>
      </c>
      <c r="I226" s="208"/>
      <c r="J226" s="209">
        <f>ROUND(I226*H226,2)</f>
        <v>0</v>
      </c>
      <c r="K226" s="210"/>
      <c r="L226" s="38"/>
      <c r="M226" s="211" t="s">
        <v>1</v>
      </c>
      <c r="N226" s="212" t="s">
        <v>44</v>
      </c>
      <c r="O226" s="70"/>
      <c r="P226" s="213">
        <f>O226*H226</f>
        <v>0</v>
      </c>
      <c r="Q226" s="213">
        <v>1.575E-2</v>
      </c>
      <c r="R226" s="213">
        <f>Q226*H226</f>
        <v>0.13734000000000002</v>
      </c>
      <c r="S226" s="213">
        <v>0</v>
      </c>
      <c r="T226" s="21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158</v>
      </c>
      <c r="AT226" s="215" t="s">
        <v>154</v>
      </c>
      <c r="AU226" s="215" t="s">
        <v>89</v>
      </c>
      <c r="AY226" s="16" t="s">
        <v>151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87</v>
      </c>
      <c r="BK226" s="216">
        <f>ROUND(I226*H226,2)</f>
        <v>0</v>
      </c>
      <c r="BL226" s="16" t="s">
        <v>158</v>
      </c>
      <c r="BM226" s="215" t="s">
        <v>231</v>
      </c>
    </row>
    <row r="227" spans="1:65" s="13" customFormat="1">
      <c r="B227" s="217"/>
      <c r="C227" s="218"/>
      <c r="D227" s="219" t="s">
        <v>160</v>
      </c>
      <c r="E227" s="220" t="s">
        <v>1</v>
      </c>
      <c r="F227" s="221" t="s">
        <v>232</v>
      </c>
      <c r="G227" s="218"/>
      <c r="H227" s="222">
        <v>5.52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160</v>
      </c>
      <c r="AU227" s="228" t="s">
        <v>89</v>
      </c>
      <c r="AV227" s="13" t="s">
        <v>89</v>
      </c>
      <c r="AW227" s="13" t="s">
        <v>36</v>
      </c>
      <c r="AX227" s="13" t="s">
        <v>79</v>
      </c>
      <c r="AY227" s="228" t="s">
        <v>151</v>
      </c>
    </row>
    <row r="228" spans="1:65" s="13" customFormat="1">
      <c r="B228" s="217"/>
      <c r="C228" s="218"/>
      <c r="D228" s="219" t="s">
        <v>160</v>
      </c>
      <c r="E228" s="220" t="s">
        <v>1</v>
      </c>
      <c r="F228" s="221" t="s">
        <v>233</v>
      </c>
      <c r="G228" s="218"/>
      <c r="H228" s="222">
        <v>3.2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160</v>
      </c>
      <c r="AU228" s="228" t="s">
        <v>89</v>
      </c>
      <c r="AV228" s="13" t="s">
        <v>89</v>
      </c>
      <c r="AW228" s="13" t="s">
        <v>36</v>
      </c>
      <c r="AX228" s="13" t="s">
        <v>79</v>
      </c>
      <c r="AY228" s="228" t="s">
        <v>151</v>
      </c>
    </row>
    <row r="229" spans="1:65" s="14" customFormat="1">
      <c r="B229" s="229"/>
      <c r="C229" s="230"/>
      <c r="D229" s="219" t="s">
        <v>160</v>
      </c>
      <c r="E229" s="231" t="s">
        <v>1</v>
      </c>
      <c r="F229" s="232" t="s">
        <v>163</v>
      </c>
      <c r="G229" s="230"/>
      <c r="H229" s="233">
        <v>8.7199999999999989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160</v>
      </c>
      <c r="AU229" s="239" t="s">
        <v>89</v>
      </c>
      <c r="AV229" s="14" t="s">
        <v>158</v>
      </c>
      <c r="AW229" s="14" t="s">
        <v>36</v>
      </c>
      <c r="AX229" s="14" t="s">
        <v>87</v>
      </c>
      <c r="AY229" s="239" t="s">
        <v>151</v>
      </c>
    </row>
    <row r="230" spans="1:65" s="2" customFormat="1" ht="22.8">
      <c r="A230" s="33"/>
      <c r="B230" s="34"/>
      <c r="C230" s="203" t="s">
        <v>234</v>
      </c>
      <c r="D230" s="203" t="s">
        <v>154</v>
      </c>
      <c r="E230" s="204" t="s">
        <v>235</v>
      </c>
      <c r="F230" s="205" t="s">
        <v>236</v>
      </c>
      <c r="G230" s="206" t="s">
        <v>237</v>
      </c>
      <c r="H230" s="207">
        <v>0.24199999999999999</v>
      </c>
      <c r="I230" s="208"/>
      <c r="J230" s="209">
        <f>ROUND(I230*H230,2)</f>
        <v>0</v>
      </c>
      <c r="K230" s="210"/>
      <c r="L230" s="38"/>
      <c r="M230" s="211" t="s">
        <v>1</v>
      </c>
      <c r="N230" s="212" t="s">
        <v>44</v>
      </c>
      <c r="O230" s="70"/>
      <c r="P230" s="213">
        <f>O230*H230</f>
        <v>0</v>
      </c>
      <c r="Q230" s="213">
        <v>2.2563399999999998</v>
      </c>
      <c r="R230" s="213">
        <f>Q230*H230</f>
        <v>0.54603427999999998</v>
      </c>
      <c r="S230" s="213">
        <v>0</v>
      </c>
      <c r="T230" s="21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158</v>
      </c>
      <c r="AT230" s="215" t="s">
        <v>154</v>
      </c>
      <c r="AU230" s="215" t="s">
        <v>89</v>
      </c>
      <c r="AY230" s="16" t="s">
        <v>151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6" t="s">
        <v>87</v>
      </c>
      <c r="BK230" s="216">
        <f>ROUND(I230*H230,2)</f>
        <v>0</v>
      </c>
      <c r="BL230" s="16" t="s">
        <v>158</v>
      </c>
      <c r="BM230" s="215" t="s">
        <v>238</v>
      </c>
    </row>
    <row r="231" spans="1:65" s="13" customFormat="1">
      <c r="B231" s="217"/>
      <c r="C231" s="218"/>
      <c r="D231" s="219" t="s">
        <v>160</v>
      </c>
      <c r="E231" s="220" t="s">
        <v>1</v>
      </c>
      <c r="F231" s="221" t="s">
        <v>239</v>
      </c>
      <c r="G231" s="218"/>
      <c r="H231" s="222">
        <v>0.24199999999999999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160</v>
      </c>
      <c r="AU231" s="228" t="s">
        <v>89</v>
      </c>
      <c r="AV231" s="13" t="s">
        <v>89</v>
      </c>
      <c r="AW231" s="13" t="s">
        <v>36</v>
      </c>
      <c r="AX231" s="13" t="s">
        <v>87</v>
      </c>
      <c r="AY231" s="228" t="s">
        <v>151</v>
      </c>
    </row>
    <row r="232" spans="1:65" s="2" customFormat="1" ht="22.8">
      <c r="A232" s="33"/>
      <c r="B232" s="34"/>
      <c r="C232" s="203" t="s">
        <v>8</v>
      </c>
      <c r="D232" s="203" t="s">
        <v>154</v>
      </c>
      <c r="E232" s="204" t="s">
        <v>240</v>
      </c>
      <c r="F232" s="205" t="s">
        <v>241</v>
      </c>
      <c r="G232" s="206" t="s">
        <v>167</v>
      </c>
      <c r="H232" s="207">
        <v>4</v>
      </c>
      <c r="I232" s="208"/>
      <c r="J232" s="209">
        <f>ROUND(I232*H232,2)</f>
        <v>0</v>
      </c>
      <c r="K232" s="210"/>
      <c r="L232" s="38"/>
      <c r="M232" s="211" t="s">
        <v>1</v>
      </c>
      <c r="N232" s="212" t="s">
        <v>44</v>
      </c>
      <c r="O232" s="70"/>
      <c r="P232" s="213">
        <f>O232*H232</f>
        <v>0</v>
      </c>
      <c r="Q232" s="213">
        <v>4.684E-2</v>
      </c>
      <c r="R232" s="213">
        <f>Q232*H232</f>
        <v>0.18736</v>
      </c>
      <c r="S232" s="213">
        <v>0</v>
      </c>
      <c r="T232" s="21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158</v>
      </c>
      <c r="AT232" s="215" t="s">
        <v>154</v>
      </c>
      <c r="AU232" s="215" t="s">
        <v>89</v>
      </c>
      <c r="AY232" s="16" t="s">
        <v>151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87</v>
      </c>
      <c r="BK232" s="216">
        <f>ROUND(I232*H232,2)</f>
        <v>0</v>
      </c>
      <c r="BL232" s="16" t="s">
        <v>158</v>
      </c>
      <c r="BM232" s="215" t="s">
        <v>242</v>
      </c>
    </row>
    <row r="233" spans="1:65" s="13" customFormat="1">
      <c r="B233" s="217"/>
      <c r="C233" s="218"/>
      <c r="D233" s="219" t="s">
        <v>160</v>
      </c>
      <c r="E233" s="220" t="s">
        <v>1</v>
      </c>
      <c r="F233" s="221" t="s">
        <v>243</v>
      </c>
      <c r="G233" s="218"/>
      <c r="H233" s="222">
        <v>4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160</v>
      </c>
      <c r="AU233" s="228" t="s">
        <v>89</v>
      </c>
      <c r="AV233" s="13" t="s">
        <v>89</v>
      </c>
      <c r="AW233" s="13" t="s">
        <v>36</v>
      </c>
      <c r="AX233" s="13" t="s">
        <v>87</v>
      </c>
      <c r="AY233" s="228" t="s">
        <v>151</v>
      </c>
    </row>
    <row r="234" spans="1:65" s="2" customFormat="1" ht="22.8">
      <c r="A234" s="33"/>
      <c r="B234" s="34"/>
      <c r="C234" s="240" t="s">
        <v>244</v>
      </c>
      <c r="D234" s="240" t="s">
        <v>245</v>
      </c>
      <c r="E234" s="241" t="s">
        <v>246</v>
      </c>
      <c r="F234" s="242" t="s">
        <v>247</v>
      </c>
      <c r="G234" s="243" t="s">
        <v>167</v>
      </c>
      <c r="H234" s="244">
        <v>1</v>
      </c>
      <c r="I234" s="245"/>
      <c r="J234" s="246">
        <f>ROUND(I234*H234,2)</f>
        <v>0</v>
      </c>
      <c r="K234" s="247"/>
      <c r="L234" s="248"/>
      <c r="M234" s="249" t="s">
        <v>1</v>
      </c>
      <c r="N234" s="250" t="s">
        <v>44</v>
      </c>
      <c r="O234" s="70"/>
      <c r="P234" s="213">
        <f>O234*H234</f>
        <v>0</v>
      </c>
      <c r="Q234" s="213">
        <v>1.0800000000000001E-2</v>
      </c>
      <c r="R234" s="213">
        <f>Q234*H234</f>
        <v>1.0800000000000001E-2</v>
      </c>
      <c r="S234" s="213">
        <v>0</v>
      </c>
      <c r="T234" s="21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5" t="s">
        <v>193</v>
      </c>
      <c r="AT234" s="215" t="s">
        <v>245</v>
      </c>
      <c r="AU234" s="215" t="s">
        <v>89</v>
      </c>
      <c r="AY234" s="16" t="s">
        <v>151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6" t="s">
        <v>87</v>
      </c>
      <c r="BK234" s="216">
        <f>ROUND(I234*H234,2)</f>
        <v>0</v>
      </c>
      <c r="BL234" s="16" t="s">
        <v>158</v>
      </c>
      <c r="BM234" s="215" t="s">
        <v>248</v>
      </c>
    </row>
    <row r="235" spans="1:65" s="13" customFormat="1">
      <c r="B235" s="217"/>
      <c r="C235" s="218"/>
      <c r="D235" s="219" t="s">
        <v>160</v>
      </c>
      <c r="E235" s="220" t="s">
        <v>1</v>
      </c>
      <c r="F235" s="221" t="s">
        <v>87</v>
      </c>
      <c r="G235" s="218"/>
      <c r="H235" s="222">
        <v>1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160</v>
      </c>
      <c r="AU235" s="228" t="s">
        <v>89</v>
      </c>
      <c r="AV235" s="13" t="s">
        <v>89</v>
      </c>
      <c r="AW235" s="13" t="s">
        <v>36</v>
      </c>
      <c r="AX235" s="13" t="s">
        <v>87</v>
      </c>
      <c r="AY235" s="228" t="s">
        <v>151</v>
      </c>
    </row>
    <row r="236" spans="1:65" s="2" customFormat="1" ht="22.8">
      <c r="A236" s="33"/>
      <c r="B236" s="34"/>
      <c r="C236" s="240" t="s">
        <v>249</v>
      </c>
      <c r="D236" s="240" t="s">
        <v>245</v>
      </c>
      <c r="E236" s="241" t="s">
        <v>250</v>
      </c>
      <c r="F236" s="242" t="s">
        <v>251</v>
      </c>
      <c r="G236" s="243" t="s">
        <v>167</v>
      </c>
      <c r="H236" s="244">
        <v>1</v>
      </c>
      <c r="I236" s="245"/>
      <c r="J236" s="246">
        <f>ROUND(I236*H236,2)</f>
        <v>0</v>
      </c>
      <c r="K236" s="247"/>
      <c r="L236" s="248"/>
      <c r="M236" s="249" t="s">
        <v>1</v>
      </c>
      <c r="N236" s="250" t="s">
        <v>44</v>
      </c>
      <c r="O236" s="70"/>
      <c r="P236" s="213">
        <f>O236*H236</f>
        <v>0</v>
      </c>
      <c r="Q236" s="213">
        <v>1.37E-2</v>
      </c>
      <c r="R236" s="213">
        <f>Q236*H236</f>
        <v>1.37E-2</v>
      </c>
      <c r="S236" s="213">
        <v>0</v>
      </c>
      <c r="T236" s="21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5" t="s">
        <v>193</v>
      </c>
      <c r="AT236" s="215" t="s">
        <v>245</v>
      </c>
      <c r="AU236" s="215" t="s">
        <v>89</v>
      </c>
      <c r="AY236" s="16" t="s">
        <v>151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6" t="s">
        <v>87</v>
      </c>
      <c r="BK236" s="216">
        <f>ROUND(I236*H236,2)</f>
        <v>0</v>
      </c>
      <c r="BL236" s="16" t="s">
        <v>158</v>
      </c>
      <c r="BM236" s="215" t="s">
        <v>252</v>
      </c>
    </row>
    <row r="237" spans="1:65" s="13" customFormat="1">
      <c r="B237" s="217"/>
      <c r="C237" s="218"/>
      <c r="D237" s="219" t="s">
        <v>160</v>
      </c>
      <c r="E237" s="220" t="s">
        <v>1</v>
      </c>
      <c r="F237" s="221" t="s">
        <v>87</v>
      </c>
      <c r="G237" s="218"/>
      <c r="H237" s="222">
        <v>1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160</v>
      </c>
      <c r="AU237" s="228" t="s">
        <v>89</v>
      </c>
      <c r="AV237" s="13" t="s">
        <v>89</v>
      </c>
      <c r="AW237" s="13" t="s">
        <v>36</v>
      </c>
      <c r="AX237" s="13" t="s">
        <v>87</v>
      </c>
      <c r="AY237" s="228" t="s">
        <v>151</v>
      </c>
    </row>
    <row r="238" spans="1:65" s="2" customFormat="1" ht="22.8">
      <c r="A238" s="33"/>
      <c r="B238" s="34"/>
      <c r="C238" s="240" t="s">
        <v>253</v>
      </c>
      <c r="D238" s="240" t="s">
        <v>245</v>
      </c>
      <c r="E238" s="241" t="s">
        <v>254</v>
      </c>
      <c r="F238" s="242" t="s">
        <v>255</v>
      </c>
      <c r="G238" s="243" t="s">
        <v>167</v>
      </c>
      <c r="H238" s="244">
        <v>2</v>
      </c>
      <c r="I238" s="245"/>
      <c r="J238" s="246">
        <f>ROUND(I238*H238,2)</f>
        <v>0</v>
      </c>
      <c r="K238" s="247"/>
      <c r="L238" s="248"/>
      <c r="M238" s="249" t="s">
        <v>1</v>
      </c>
      <c r="N238" s="250" t="s">
        <v>44</v>
      </c>
      <c r="O238" s="70"/>
      <c r="P238" s="213">
        <f>O238*H238</f>
        <v>0</v>
      </c>
      <c r="Q238" s="213">
        <v>1.38E-2</v>
      </c>
      <c r="R238" s="213">
        <f>Q238*H238</f>
        <v>2.76E-2</v>
      </c>
      <c r="S238" s="213">
        <v>0</v>
      </c>
      <c r="T238" s="21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5" t="s">
        <v>193</v>
      </c>
      <c r="AT238" s="215" t="s">
        <v>245</v>
      </c>
      <c r="AU238" s="215" t="s">
        <v>89</v>
      </c>
      <c r="AY238" s="16" t="s">
        <v>151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6" t="s">
        <v>87</v>
      </c>
      <c r="BK238" s="216">
        <f>ROUND(I238*H238,2)</f>
        <v>0</v>
      </c>
      <c r="BL238" s="16" t="s">
        <v>158</v>
      </c>
      <c r="BM238" s="215" t="s">
        <v>256</v>
      </c>
    </row>
    <row r="239" spans="1:65" s="13" customFormat="1">
      <c r="B239" s="217"/>
      <c r="C239" s="218"/>
      <c r="D239" s="219" t="s">
        <v>160</v>
      </c>
      <c r="E239" s="220" t="s">
        <v>1</v>
      </c>
      <c r="F239" s="221" t="s">
        <v>89</v>
      </c>
      <c r="G239" s="218"/>
      <c r="H239" s="222">
        <v>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160</v>
      </c>
      <c r="AU239" s="228" t="s">
        <v>89</v>
      </c>
      <c r="AV239" s="13" t="s">
        <v>89</v>
      </c>
      <c r="AW239" s="13" t="s">
        <v>36</v>
      </c>
      <c r="AX239" s="13" t="s">
        <v>87</v>
      </c>
      <c r="AY239" s="228" t="s">
        <v>151</v>
      </c>
    </row>
    <row r="240" spans="1:65" s="2" customFormat="1" ht="22.8">
      <c r="A240" s="33"/>
      <c r="B240" s="34"/>
      <c r="C240" s="203" t="s">
        <v>257</v>
      </c>
      <c r="D240" s="203" t="s">
        <v>154</v>
      </c>
      <c r="E240" s="204" t="s">
        <v>258</v>
      </c>
      <c r="F240" s="205" t="s">
        <v>259</v>
      </c>
      <c r="G240" s="206" t="s">
        <v>260</v>
      </c>
      <c r="H240" s="207">
        <v>50</v>
      </c>
      <c r="I240" s="208"/>
      <c r="J240" s="209">
        <f>ROUND(I240*H240,2)</f>
        <v>0</v>
      </c>
      <c r="K240" s="210"/>
      <c r="L240" s="38"/>
      <c r="M240" s="211" t="s">
        <v>1</v>
      </c>
      <c r="N240" s="212" t="s">
        <v>44</v>
      </c>
      <c r="O240" s="70"/>
      <c r="P240" s="213">
        <f>O240*H240</f>
        <v>0</v>
      </c>
      <c r="Q240" s="213">
        <v>1.5E-3</v>
      </c>
      <c r="R240" s="213">
        <f>Q240*H240</f>
        <v>7.4999999999999997E-2</v>
      </c>
      <c r="S240" s="213">
        <v>0</v>
      </c>
      <c r="T240" s="21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5" t="s">
        <v>158</v>
      </c>
      <c r="AT240" s="215" t="s">
        <v>154</v>
      </c>
      <c r="AU240" s="215" t="s">
        <v>89</v>
      </c>
      <c r="AY240" s="16" t="s">
        <v>151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6" t="s">
        <v>87</v>
      </c>
      <c r="BK240" s="216">
        <f>ROUND(I240*H240,2)</f>
        <v>0</v>
      </c>
      <c r="BL240" s="16" t="s">
        <v>158</v>
      </c>
      <c r="BM240" s="215" t="s">
        <v>261</v>
      </c>
    </row>
    <row r="241" spans="1:65" s="13" customFormat="1">
      <c r="B241" s="217"/>
      <c r="C241" s="218"/>
      <c r="D241" s="219" t="s">
        <v>160</v>
      </c>
      <c r="E241" s="220" t="s">
        <v>1</v>
      </c>
      <c r="F241" s="221" t="s">
        <v>262</v>
      </c>
      <c r="G241" s="218"/>
      <c r="H241" s="222">
        <v>50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160</v>
      </c>
      <c r="AU241" s="228" t="s">
        <v>89</v>
      </c>
      <c r="AV241" s="13" t="s">
        <v>89</v>
      </c>
      <c r="AW241" s="13" t="s">
        <v>36</v>
      </c>
      <c r="AX241" s="13" t="s">
        <v>87</v>
      </c>
      <c r="AY241" s="228" t="s">
        <v>151</v>
      </c>
    </row>
    <row r="242" spans="1:65" s="12" customFormat="1" ht="13.2">
      <c r="B242" s="187"/>
      <c r="C242" s="188"/>
      <c r="D242" s="189" t="s">
        <v>78</v>
      </c>
      <c r="E242" s="201" t="s">
        <v>211</v>
      </c>
      <c r="F242" s="201" t="s">
        <v>263</v>
      </c>
      <c r="G242" s="188"/>
      <c r="H242" s="188"/>
      <c r="I242" s="191"/>
      <c r="J242" s="202">
        <f>BK242</f>
        <v>0</v>
      </c>
      <c r="K242" s="188"/>
      <c r="L242" s="193"/>
      <c r="M242" s="194"/>
      <c r="N242" s="195"/>
      <c r="O242" s="195"/>
      <c r="P242" s="196">
        <f>SUM(P243:P263)</f>
        <v>0</v>
      </c>
      <c r="Q242" s="195"/>
      <c r="R242" s="196">
        <f>SUM(R243:R263)</f>
        <v>2.4616000000000002E-2</v>
      </c>
      <c r="S242" s="195"/>
      <c r="T242" s="197">
        <f>SUM(T243:T263)</f>
        <v>1.4122440000000003</v>
      </c>
      <c r="AR242" s="198" t="s">
        <v>87</v>
      </c>
      <c r="AT242" s="199" t="s">
        <v>78</v>
      </c>
      <c r="AU242" s="199" t="s">
        <v>87</v>
      </c>
      <c r="AY242" s="198" t="s">
        <v>151</v>
      </c>
      <c r="BK242" s="200">
        <f>SUM(BK243:BK263)</f>
        <v>0</v>
      </c>
    </row>
    <row r="243" spans="1:65" s="2" customFormat="1" ht="34.200000000000003">
      <c r="A243" s="33"/>
      <c r="B243" s="34"/>
      <c r="C243" s="203" t="s">
        <v>264</v>
      </c>
      <c r="D243" s="203" t="s">
        <v>154</v>
      </c>
      <c r="E243" s="204" t="s">
        <v>265</v>
      </c>
      <c r="F243" s="205" t="s">
        <v>266</v>
      </c>
      <c r="G243" s="206" t="s">
        <v>157</v>
      </c>
      <c r="H243" s="207">
        <v>105.6</v>
      </c>
      <c r="I243" s="208"/>
      <c r="J243" s="209">
        <f>ROUND(I243*H243,2)</f>
        <v>0</v>
      </c>
      <c r="K243" s="210"/>
      <c r="L243" s="38"/>
      <c r="M243" s="211" t="s">
        <v>1</v>
      </c>
      <c r="N243" s="212" t="s">
        <v>44</v>
      </c>
      <c r="O243" s="70"/>
      <c r="P243" s="213">
        <f>O243*H243</f>
        <v>0</v>
      </c>
      <c r="Q243" s="213">
        <v>2.1000000000000001E-4</v>
      </c>
      <c r="R243" s="213">
        <f>Q243*H243</f>
        <v>2.2176000000000001E-2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158</v>
      </c>
      <c r="AT243" s="215" t="s">
        <v>154</v>
      </c>
      <c r="AU243" s="215" t="s">
        <v>89</v>
      </c>
      <c r="AY243" s="16" t="s">
        <v>151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87</v>
      </c>
      <c r="BK243" s="216">
        <f>ROUND(I243*H243,2)</f>
        <v>0</v>
      </c>
      <c r="BL243" s="16" t="s">
        <v>158</v>
      </c>
      <c r="BM243" s="215" t="s">
        <v>267</v>
      </c>
    </row>
    <row r="244" spans="1:65" s="13" customFormat="1">
      <c r="B244" s="217"/>
      <c r="C244" s="218"/>
      <c r="D244" s="219" t="s">
        <v>160</v>
      </c>
      <c r="E244" s="220" t="s">
        <v>1</v>
      </c>
      <c r="F244" s="221" t="s">
        <v>174</v>
      </c>
      <c r="G244" s="218"/>
      <c r="H244" s="222">
        <v>105.6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160</v>
      </c>
      <c r="AU244" s="228" t="s">
        <v>89</v>
      </c>
      <c r="AV244" s="13" t="s">
        <v>89</v>
      </c>
      <c r="AW244" s="13" t="s">
        <v>36</v>
      </c>
      <c r="AX244" s="13" t="s">
        <v>87</v>
      </c>
      <c r="AY244" s="228" t="s">
        <v>151</v>
      </c>
    </row>
    <row r="245" spans="1:65" s="2" customFormat="1" ht="11.4">
      <c r="A245" s="33"/>
      <c r="B245" s="34"/>
      <c r="C245" s="203" t="s">
        <v>7</v>
      </c>
      <c r="D245" s="203" t="s">
        <v>154</v>
      </c>
      <c r="E245" s="204" t="s">
        <v>268</v>
      </c>
      <c r="F245" s="205" t="s">
        <v>269</v>
      </c>
      <c r="G245" s="206" t="s">
        <v>157</v>
      </c>
      <c r="H245" s="207">
        <v>6.3040000000000003</v>
      </c>
      <c r="I245" s="208"/>
      <c r="J245" s="209">
        <f>ROUND(I245*H245,2)</f>
        <v>0</v>
      </c>
      <c r="K245" s="210"/>
      <c r="L245" s="38"/>
      <c r="M245" s="211" t="s">
        <v>1</v>
      </c>
      <c r="N245" s="212" t="s">
        <v>44</v>
      </c>
      <c r="O245" s="70"/>
      <c r="P245" s="213">
        <f>O245*H245</f>
        <v>0</v>
      </c>
      <c r="Q245" s="213">
        <v>0</v>
      </c>
      <c r="R245" s="213">
        <f>Q245*H245</f>
        <v>0</v>
      </c>
      <c r="S245" s="213">
        <v>7.5999999999999998E-2</v>
      </c>
      <c r="T245" s="214">
        <f>S245*H245</f>
        <v>0.47910400000000003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158</v>
      </c>
      <c r="AT245" s="215" t="s">
        <v>154</v>
      </c>
      <c r="AU245" s="215" t="s">
        <v>89</v>
      </c>
      <c r="AY245" s="16" t="s">
        <v>151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87</v>
      </c>
      <c r="BK245" s="216">
        <f>ROUND(I245*H245,2)</f>
        <v>0</v>
      </c>
      <c r="BL245" s="16" t="s">
        <v>158</v>
      </c>
      <c r="BM245" s="215" t="s">
        <v>270</v>
      </c>
    </row>
    <row r="246" spans="1:65" s="13" customFormat="1">
      <c r="B246" s="217"/>
      <c r="C246" s="218"/>
      <c r="D246" s="219" t="s">
        <v>160</v>
      </c>
      <c r="E246" s="220" t="s">
        <v>1</v>
      </c>
      <c r="F246" s="221" t="s">
        <v>271</v>
      </c>
      <c r="G246" s="218"/>
      <c r="H246" s="222">
        <v>1.7729999999999999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160</v>
      </c>
      <c r="AU246" s="228" t="s">
        <v>89</v>
      </c>
      <c r="AV246" s="13" t="s">
        <v>89</v>
      </c>
      <c r="AW246" s="13" t="s">
        <v>36</v>
      </c>
      <c r="AX246" s="13" t="s">
        <v>79</v>
      </c>
      <c r="AY246" s="228" t="s">
        <v>151</v>
      </c>
    </row>
    <row r="247" spans="1:65" s="13" customFormat="1">
      <c r="B247" s="217"/>
      <c r="C247" s="218"/>
      <c r="D247" s="219" t="s">
        <v>160</v>
      </c>
      <c r="E247" s="220" t="s">
        <v>1</v>
      </c>
      <c r="F247" s="221" t="s">
        <v>271</v>
      </c>
      <c r="G247" s="218"/>
      <c r="H247" s="222">
        <v>1.7729999999999999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160</v>
      </c>
      <c r="AU247" s="228" t="s">
        <v>89</v>
      </c>
      <c r="AV247" s="13" t="s">
        <v>89</v>
      </c>
      <c r="AW247" s="13" t="s">
        <v>36</v>
      </c>
      <c r="AX247" s="13" t="s">
        <v>79</v>
      </c>
      <c r="AY247" s="228" t="s">
        <v>151</v>
      </c>
    </row>
    <row r="248" spans="1:65" s="13" customFormat="1">
      <c r="B248" s="217"/>
      <c r="C248" s="218"/>
      <c r="D248" s="219" t="s">
        <v>160</v>
      </c>
      <c r="E248" s="220" t="s">
        <v>1</v>
      </c>
      <c r="F248" s="221" t="s">
        <v>272</v>
      </c>
      <c r="G248" s="218"/>
      <c r="H248" s="222">
        <v>1.5760000000000001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160</v>
      </c>
      <c r="AU248" s="228" t="s">
        <v>89</v>
      </c>
      <c r="AV248" s="13" t="s">
        <v>89</v>
      </c>
      <c r="AW248" s="13" t="s">
        <v>36</v>
      </c>
      <c r="AX248" s="13" t="s">
        <v>79</v>
      </c>
      <c r="AY248" s="228" t="s">
        <v>151</v>
      </c>
    </row>
    <row r="249" spans="1:65" s="13" customFormat="1">
      <c r="B249" s="217"/>
      <c r="C249" s="218"/>
      <c r="D249" s="219" t="s">
        <v>160</v>
      </c>
      <c r="E249" s="220" t="s">
        <v>1</v>
      </c>
      <c r="F249" s="221" t="s">
        <v>273</v>
      </c>
      <c r="G249" s="218"/>
      <c r="H249" s="222">
        <v>1.1819999999999999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160</v>
      </c>
      <c r="AU249" s="228" t="s">
        <v>89</v>
      </c>
      <c r="AV249" s="13" t="s">
        <v>89</v>
      </c>
      <c r="AW249" s="13" t="s">
        <v>36</v>
      </c>
      <c r="AX249" s="13" t="s">
        <v>79</v>
      </c>
      <c r="AY249" s="228" t="s">
        <v>151</v>
      </c>
    </row>
    <row r="250" spans="1:65" s="14" customFormat="1">
      <c r="B250" s="229"/>
      <c r="C250" s="230"/>
      <c r="D250" s="219" t="s">
        <v>160</v>
      </c>
      <c r="E250" s="231" t="s">
        <v>1</v>
      </c>
      <c r="F250" s="232" t="s">
        <v>163</v>
      </c>
      <c r="G250" s="230"/>
      <c r="H250" s="233">
        <v>6.3040000000000003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160</v>
      </c>
      <c r="AU250" s="239" t="s">
        <v>89</v>
      </c>
      <c r="AV250" s="14" t="s">
        <v>158</v>
      </c>
      <c r="AW250" s="14" t="s">
        <v>36</v>
      </c>
      <c r="AX250" s="14" t="s">
        <v>87</v>
      </c>
      <c r="AY250" s="239" t="s">
        <v>151</v>
      </c>
    </row>
    <row r="251" spans="1:65" s="2" customFormat="1" ht="22.8">
      <c r="A251" s="33"/>
      <c r="B251" s="34"/>
      <c r="C251" s="203" t="s">
        <v>274</v>
      </c>
      <c r="D251" s="203" t="s">
        <v>154</v>
      </c>
      <c r="E251" s="204" t="s">
        <v>275</v>
      </c>
      <c r="F251" s="205" t="s">
        <v>276</v>
      </c>
      <c r="G251" s="206" t="s">
        <v>260</v>
      </c>
      <c r="H251" s="207">
        <v>36.299999999999997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44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3.0000000000000001E-3</v>
      </c>
      <c r="T251" s="214">
        <f>S251*H251</f>
        <v>0.1089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158</v>
      </c>
      <c r="AT251" s="215" t="s">
        <v>154</v>
      </c>
      <c r="AU251" s="215" t="s">
        <v>89</v>
      </c>
      <c r="AY251" s="16" t="s">
        <v>151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87</v>
      </c>
      <c r="BK251" s="216">
        <f>ROUND(I251*H251,2)</f>
        <v>0</v>
      </c>
      <c r="BL251" s="16" t="s">
        <v>158</v>
      </c>
      <c r="BM251" s="215" t="s">
        <v>277</v>
      </c>
    </row>
    <row r="252" spans="1:65" s="13" customFormat="1">
      <c r="B252" s="217"/>
      <c r="C252" s="218"/>
      <c r="D252" s="219" t="s">
        <v>160</v>
      </c>
      <c r="E252" s="220" t="s">
        <v>1</v>
      </c>
      <c r="F252" s="221" t="s">
        <v>278</v>
      </c>
      <c r="G252" s="218"/>
      <c r="H252" s="222">
        <v>16.3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160</v>
      </c>
      <c r="AU252" s="228" t="s">
        <v>89</v>
      </c>
      <c r="AV252" s="13" t="s">
        <v>89</v>
      </c>
      <c r="AW252" s="13" t="s">
        <v>36</v>
      </c>
      <c r="AX252" s="13" t="s">
        <v>79</v>
      </c>
      <c r="AY252" s="228" t="s">
        <v>151</v>
      </c>
    </row>
    <row r="253" spans="1:65" s="13" customFormat="1">
      <c r="B253" s="217"/>
      <c r="C253" s="218"/>
      <c r="D253" s="219" t="s">
        <v>160</v>
      </c>
      <c r="E253" s="220" t="s">
        <v>1</v>
      </c>
      <c r="F253" s="221" t="s">
        <v>264</v>
      </c>
      <c r="G253" s="218"/>
      <c r="H253" s="222">
        <v>20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160</v>
      </c>
      <c r="AU253" s="228" t="s">
        <v>89</v>
      </c>
      <c r="AV253" s="13" t="s">
        <v>89</v>
      </c>
      <c r="AW253" s="13" t="s">
        <v>36</v>
      </c>
      <c r="AX253" s="13" t="s">
        <v>79</v>
      </c>
      <c r="AY253" s="228" t="s">
        <v>151</v>
      </c>
    </row>
    <row r="254" spans="1:65" s="14" customFormat="1">
      <c r="B254" s="229"/>
      <c r="C254" s="230"/>
      <c r="D254" s="219" t="s">
        <v>160</v>
      </c>
      <c r="E254" s="231" t="s">
        <v>1</v>
      </c>
      <c r="F254" s="232" t="s">
        <v>163</v>
      </c>
      <c r="G254" s="230"/>
      <c r="H254" s="233">
        <v>36.299999999999997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160</v>
      </c>
      <c r="AU254" s="239" t="s">
        <v>89</v>
      </c>
      <c r="AV254" s="14" t="s">
        <v>158</v>
      </c>
      <c r="AW254" s="14" t="s">
        <v>36</v>
      </c>
      <c r="AX254" s="14" t="s">
        <v>87</v>
      </c>
      <c r="AY254" s="239" t="s">
        <v>151</v>
      </c>
    </row>
    <row r="255" spans="1:65" s="2" customFormat="1" ht="22.8">
      <c r="A255" s="33"/>
      <c r="B255" s="34"/>
      <c r="C255" s="203" t="s">
        <v>279</v>
      </c>
      <c r="D255" s="203" t="s">
        <v>154</v>
      </c>
      <c r="E255" s="204" t="s">
        <v>280</v>
      </c>
      <c r="F255" s="205" t="s">
        <v>281</v>
      </c>
      <c r="G255" s="206" t="s">
        <v>260</v>
      </c>
      <c r="H255" s="207">
        <v>13.04</v>
      </c>
      <c r="I255" s="208"/>
      <c r="J255" s="209">
        <f>ROUND(I255*H255,2)</f>
        <v>0</v>
      </c>
      <c r="K255" s="210"/>
      <c r="L255" s="38"/>
      <c r="M255" s="211" t="s">
        <v>1</v>
      </c>
      <c r="N255" s="212" t="s">
        <v>44</v>
      </c>
      <c r="O255" s="70"/>
      <c r="P255" s="213">
        <f>O255*H255</f>
        <v>0</v>
      </c>
      <c r="Q255" s="213">
        <v>0</v>
      </c>
      <c r="R255" s="213">
        <f>Q255*H255</f>
        <v>0</v>
      </c>
      <c r="S255" s="213">
        <v>7.0000000000000001E-3</v>
      </c>
      <c r="T255" s="214">
        <f>S255*H255</f>
        <v>9.128E-2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158</v>
      </c>
      <c r="AT255" s="215" t="s">
        <v>154</v>
      </c>
      <c r="AU255" s="215" t="s">
        <v>89</v>
      </c>
      <c r="AY255" s="16" t="s">
        <v>151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87</v>
      </c>
      <c r="BK255" s="216">
        <f>ROUND(I255*H255,2)</f>
        <v>0</v>
      </c>
      <c r="BL255" s="16" t="s">
        <v>158</v>
      </c>
      <c r="BM255" s="215" t="s">
        <v>282</v>
      </c>
    </row>
    <row r="256" spans="1:65" s="13" customFormat="1">
      <c r="B256" s="217"/>
      <c r="C256" s="218"/>
      <c r="D256" s="219" t="s">
        <v>160</v>
      </c>
      <c r="E256" s="220" t="s">
        <v>1</v>
      </c>
      <c r="F256" s="221" t="s">
        <v>283</v>
      </c>
      <c r="G256" s="218"/>
      <c r="H256" s="222">
        <v>13.04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160</v>
      </c>
      <c r="AU256" s="228" t="s">
        <v>89</v>
      </c>
      <c r="AV256" s="13" t="s">
        <v>89</v>
      </c>
      <c r="AW256" s="13" t="s">
        <v>36</v>
      </c>
      <c r="AX256" s="13" t="s">
        <v>79</v>
      </c>
      <c r="AY256" s="228" t="s">
        <v>151</v>
      </c>
    </row>
    <row r="257" spans="1:65" s="14" customFormat="1">
      <c r="B257" s="229"/>
      <c r="C257" s="230"/>
      <c r="D257" s="219" t="s">
        <v>160</v>
      </c>
      <c r="E257" s="231" t="s">
        <v>1</v>
      </c>
      <c r="F257" s="232" t="s">
        <v>163</v>
      </c>
      <c r="G257" s="230"/>
      <c r="H257" s="233">
        <v>13.04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160</v>
      </c>
      <c r="AU257" s="239" t="s">
        <v>89</v>
      </c>
      <c r="AV257" s="14" t="s">
        <v>158</v>
      </c>
      <c r="AW257" s="14" t="s">
        <v>36</v>
      </c>
      <c r="AX257" s="14" t="s">
        <v>87</v>
      </c>
      <c r="AY257" s="239" t="s">
        <v>151</v>
      </c>
    </row>
    <row r="258" spans="1:65" s="2" customFormat="1" ht="22.8">
      <c r="A258" s="33"/>
      <c r="B258" s="34"/>
      <c r="C258" s="203" t="s">
        <v>284</v>
      </c>
      <c r="D258" s="203" t="s">
        <v>154</v>
      </c>
      <c r="E258" s="204" t="s">
        <v>285</v>
      </c>
      <c r="F258" s="205" t="s">
        <v>286</v>
      </c>
      <c r="G258" s="206" t="s">
        <v>157</v>
      </c>
      <c r="H258" s="207">
        <v>8.7200000000000006</v>
      </c>
      <c r="I258" s="208"/>
      <c r="J258" s="209">
        <f>ROUND(I258*H258,2)</f>
        <v>0</v>
      </c>
      <c r="K258" s="210"/>
      <c r="L258" s="38"/>
      <c r="M258" s="211" t="s">
        <v>1</v>
      </c>
      <c r="N258" s="212" t="s">
        <v>44</v>
      </c>
      <c r="O258" s="70"/>
      <c r="P258" s="213">
        <f>O258*H258</f>
        <v>0</v>
      </c>
      <c r="Q258" s="213">
        <v>0</v>
      </c>
      <c r="R258" s="213">
        <f>Q258*H258</f>
        <v>0</v>
      </c>
      <c r="S258" s="213">
        <v>6.8000000000000005E-2</v>
      </c>
      <c r="T258" s="214">
        <f>S258*H258</f>
        <v>0.59296000000000004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158</v>
      </c>
      <c r="AT258" s="215" t="s">
        <v>154</v>
      </c>
      <c r="AU258" s="215" t="s">
        <v>89</v>
      </c>
      <c r="AY258" s="16" t="s">
        <v>151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6" t="s">
        <v>87</v>
      </c>
      <c r="BK258" s="216">
        <f>ROUND(I258*H258,2)</f>
        <v>0</v>
      </c>
      <c r="BL258" s="16" t="s">
        <v>158</v>
      </c>
      <c r="BM258" s="215" t="s">
        <v>287</v>
      </c>
    </row>
    <row r="259" spans="1:65" s="13" customFormat="1">
      <c r="B259" s="217"/>
      <c r="C259" s="218"/>
      <c r="D259" s="219" t="s">
        <v>160</v>
      </c>
      <c r="E259" s="220" t="s">
        <v>1</v>
      </c>
      <c r="F259" s="221" t="s">
        <v>232</v>
      </c>
      <c r="G259" s="218"/>
      <c r="H259" s="222">
        <v>5.52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160</v>
      </c>
      <c r="AU259" s="228" t="s">
        <v>89</v>
      </c>
      <c r="AV259" s="13" t="s">
        <v>89</v>
      </c>
      <c r="AW259" s="13" t="s">
        <v>36</v>
      </c>
      <c r="AX259" s="13" t="s">
        <v>79</v>
      </c>
      <c r="AY259" s="228" t="s">
        <v>151</v>
      </c>
    </row>
    <row r="260" spans="1:65" s="13" customFormat="1">
      <c r="B260" s="217"/>
      <c r="C260" s="218"/>
      <c r="D260" s="219" t="s">
        <v>160</v>
      </c>
      <c r="E260" s="220" t="s">
        <v>1</v>
      </c>
      <c r="F260" s="221" t="s">
        <v>233</v>
      </c>
      <c r="G260" s="218"/>
      <c r="H260" s="222">
        <v>3.2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160</v>
      </c>
      <c r="AU260" s="228" t="s">
        <v>89</v>
      </c>
      <c r="AV260" s="13" t="s">
        <v>89</v>
      </c>
      <c r="AW260" s="13" t="s">
        <v>36</v>
      </c>
      <c r="AX260" s="13" t="s">
        <v>79</v>
      </c>
      <c r="AY260" s="228" t="s">
        <v>151</v>
      </c>
    </row>
    <row r="261" spans="1:65" s="14" customFormat="1">
      <c r="B261" s="229"/>
      <c r="C261" s="230"/>
      <c r="D261" s="219" t="s">
        <v>160</v>
      </c>
      <c r="E261" s="231" t="s">
        <v>1</v>
      </c>
      <c r="F261" s="232" t="s">
        <v>163</v>
      </c>
      <c r="G261" s="230"/>
      <c r="H261" s="233">
        <v>8.7199999999999989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160</v>
      </c>
      <c r="AU261" s="239" t="s">
        <v>89</v>
      </c>
      <c r="AV261" s="14" t="s">
        <v>158</v>
      </c>
      <c r="AW261" s="14" t="s">
        <v>36</v>
      </c>
      <c r="AX261" s="14" t="s">
        <v>87</v>
      </c>
      <c r="AY261" s="239" t="s">
        <v>151</v>
      </c>
    </row>
    <row r="262" spans="1:65" s="2" customFormat="1" ht="22.8">
      <c r="A262" s="33"/>
      <c r="B262" s="34"/>
      <c r="C262" s="203" t="s">
        <v>288</v>
      </c>
      <c r="D262" s="203" t="s">
        <v>154</v>
      </c>
      <c r="E262" s="204" t="s">
        <v>289</v>
      </c>
      <c r="F262" s="205" t="s">
        <v>290</v>
      </c>
      <c r="G262" s="206" t="s">
        <v>260</v>
      </c>
      <c r="H262" s="207">
        <v>2</v>
      </c>
      <c r="I262" s="208"/>
      <c r="J262" s="209">
        <f>ROUND(I262*H262,2)</f>
        <v>0</v>
      </c>
      <c r="K262" s="210"/>
      <c r="L262" s="38"/>
      <c r="M262" s="211" t="s">
        <v>1</v>
      </c>
      <c r="N262" s="212" t="s">
        <v>44</v>
      </c>
      <c r="O262" s="70"/>
      <c r="P262" s="213">
        <f>O262*H262</f>
        <v>0</v>
      </c>
      <c r="Q262" s="213">
        <v>1.2199999999999999E-3</v>
      </c>
      <c r="R262" s="213">
        <f>Q262*H262</f>
        <v>2.4399999999999999E-3</v>
      </c>
      <c r="S262" s="213">
        <v>7.0000000000000007E-2</v>
      </c>
      <c r="T262" s="214">
        <f>S262*H262</f>
        <v>0.14000000000000001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5" t="s">
        <v>158</v>
      </c>
      <c r="AT262" s="215" t="s">
        <v>154</v>
      </c>
      <c r="AU262" s="215" t="s">
        <v>89</v>
      </c>
      <c r="AY262" s="16" t="s">
        <v>151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6" t="s">
        <v>87</v>
      </c>
      <c r="BK262" s="216">
        <f>ROUND(I262*H262,2)</f>
        <v>0</v>
      </c>
      <c r="BL262" s="16" t="s">
        <v>158</v>
      </c>
      <c r="BM262" s="215" t="s">
        <v>291</v>
      </c>
    </row>
    <row r="263" spans="1:65" s="13" customFormat="1">
      <c r="B263" s="217"/>
      <c r="C263" s="218"/>
      <c r="D263" s="219" t="s">
        <v>160</v>
      </c>
      <c r="E263" s="220" t="s">
        <v>1</v>
      </c>
      <c r="F263" s="221" t="s">
        <v>292</v>
      </c>
      <c r="G263" s="218"/>
      <c r="H263" s="222">
        <v>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160</v>
      </c>
      <c r="AU263" s="228" t="s">
        <v>89</v>
      </c>
      <c r="AV263" s="13" t="s">
        <v>89</v>
      </c>
      <c r="AW263" s="13" t="s">
        <v>36</v>
      </c>
      <c r="AX263" s="13" t="s">
        <v>87</v>
      </c>
      <c r="AY263" s="228" t="s">
        <v>151</v>
      </c>
    </row>
    <row r="264" spans="1:65" s="12" customFormat="1" ht="13.2">
      <c r="B264" s="187"/>
      <c r="C264" s="188"/>
      <c r="D264" s="189" t="s">
        <v>78</v>
      </c>
      <c r="E264" s="201" t="s">
        <v>293</v>
      </c>
      <c r="F264" s="201" t="s">
        <v>294</v>
      </c>
      <c r="G264" s="188"/>
      <c r="H264" s="188"/>
      <c r="I264" s="191"/>
      <c r="J264" s="202">
        <f>BK264</f>
        <v>0</v>
      </c>
      <c r="K264" s="188"/>
      <c r="L264" s="193"/>
      <c r="M264" s="194"/>
      <c r="N264" s="195"/>
      <c r="O264" s="195"/>
      <c r="P264" s="196">
        <f>SUM(P265:P271)</f>
        <v>0</v>
      </c>
      <c r="Q264" s="195"/>
      <c r="R264" s="196">
        <f>SUM(R265:R271)</f>
        <v>0</v>
      </c>
      <c r="S264" s="195"/>
      <c r="T264" s="197">
        <f>SUM(T265:T271)</f>
        <v>0</v>
      </c>
      <c r="AR264" s="198" t="s">
        <v>87</v>
      </c>
      <c r="AT264" s="199" t="s">
        <v>78</v>
      </c>
      <c r="AU264" s="199" t="s">
        <v>87</v>
      </c>
      <c r="AY264" s="198" t="s">
        <v>151</v>
      </c>
      <c r="BK264" s="200">
        <f>SUM(BK265:BK271)</f>
        <v>0</v>
      </c>
    </row>
    <row r="265" spans="1:65" s="2" customFormat="1" ht="22.8">
      <c r="A265" s="33"/>
      <c r="B265" s="34"/>
      <c r="C265" s="203" t="s">
        <v>295</v>
      </c>
      <c r="D265" s="203" t="s">
        <v>154</v>
      </c>
      <c r="E265" s="204" t="s">
        <v>296</v>
      </c>
      <c r="F265" s="205" t="s">
        <v>297</v>
      </c>
      <c r="G265" s="206" t="s">
        <v>298</v>
      </c>
      <c r="H265" s="207">
        <v>2.8570000000000002</v>
      </c>
      <c r="I265" s="208"/>
      <c r="J265" s="209">
        <f>ROUND(I265*H265,2)</f>
        <v>0</v>
      </c>
      <c r="K265" s="210"/>
      <c r="L265" s="38"/>
      <c r="M265" s="211" t="s">
        <v>1</v>
      </c>
      <c r="N265" s="212" t="s">
        <v>44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158</v>
      </c>
      <c r="AT265" s="215" t="s">
        <v>154</v>
      </c>
      <c r="AU265" s="215" t="s">
        <v>89</v>
      </c>
      <c r="AY265" s="16" t="s">
        <v>151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87</v>
      </c>
      <c r="BK265" s="216">
        <f>ROUND(I265*H265,2)</f>
        <v>0</v>
      </c>
      <c r="BL265" s="16" t="s">
        <v>158</v>
      </c>
      <c r="BM265" s="215" t="s">
        <v>299</v>
      </c>
    </row>
    <row r="266" spans="1:65" s="2" customFormat="1" ht="22.8">
      <c r="A266" s="33"/>
      <c r="B266" s="34"/>
      <c r="C266" s="203" t="s">
        <v>300</v>
      </c>
      <c r="D266" s="203" t="s">
        <v>154</v>
      </c>
      <c r="E266" s="204" t="s">
        <v>301</v>
      </c>
      <c r="F266" s="205" t="s">
        <v>302</v>
      </c>
      <c r="G266" s="206" t="s">
        <v>298</v>
      </c>
      <c r="H266" s="207">
        <v>2.8570000000000002</v>
      </c>
      <c r="I266" s="208"/>
      <c r="J266" s="209">
        <f>ROUND(I266*H266,2)</f>
        <v>0</v>
      </c>
      <c r="K266" s="210"/>
      <c r="L266" s="38"/>
      <c r="M266" s="211" t="s">
        <v>1</v>
      </c>
      <c r="N266" s="212" t="s">
        <v>44</v>
      </c>
      <c r="O266" s="70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5" t="s">
        <v>158</v>
      </c>
      <c r="AT266" s="215" t="s">
        <v>154</v>
      </c>
      <c r="AU266" s="215" t="s">
        <v>89</v>
      </c>
      <c r="AY266" s="16" t="s">
        <v>151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87</v>
      </c>
      <c r="BK266" s="216">
        <f>ROUND(I266*H266,2)</f>
        <v>0</v>
      </c>
      <c r="BL266" s="16" t="s">
        <v>158</v>
      </c>
      <c r="BM266" s="215" t="s">
        <v>303</v>
      </c>
    </row>
    <row r="267" spans="1:65" s="2" customFormat="1" ht="22.8">
      <c r="A267" s="33"/>
      <c r="B267" s="34"/>
      <c r="C267" s="203" t="s">
        <v>304</v>
      </c>
      <c r="D267" s="203" t="s">
        <v>154</v>
      </c>
      <c r="E267" s="204" t="s">
        <v>305</v>
      </c>
      <c r="F267" s="205" t="s">
        <v>306</v>
      </c>
      <c r="G267" s="206" t="s">
        <v>298</v>
      </c>
      <c r="H267" s="207">
        <v>2.8570000000000002</v>
      </c>
      <c r="I267" s="208"/>
      <c r="J267" s="209">
        <f>ROUND(I267*H267,2)</f>
        <v>0</v>
      </c>
      <c r="K267" s="210"/>
      <c r="L267" s="38"/>
      <c r="M267" s="211" t="s">
        <v>1</v>
      </c>
      <c r="N267" s="212" t="s">
        <v>44</v>
      </c>
      <c r="O267" s="70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5" t="s">
        <v>158</v>
      </c>
      <c r="AT267" s="215" t="s">
        <v>154</v>
      </c>
      <c r="AU267" s="215" t="s">
        <v>89</v>
      </c>
      <c r="AY267" s="16" t="s">
        <v>151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87</v>
      </c>
      <c r="BK267" s="216">
        <f>ROUND(I267*H267,2)</f>
        <v>0</v>
      </c>
      <c r="BL267" s="16" t="s">
        <v>158</v>
      </c>
      <c r="BM267" s="215" t="s">
        <v>307</v>
      </c>
    </row>
    <row r="268" spans="1:65" s="2" customFormat="1" ht="11.4">
      <c r="A268" s="33"/>
      <c r="B268" s="34"/>
      <c r="C268" s="203" t="s">
        <v>308</v>
      </c>
      <c r="D268" s="203" t="s">
        <v>154</v>
      </c>
      <c r="E268" s="204" t="s">
        <v>309</v>
      </c>
      <c r="F268" s="205" t="s">
        <v>310</v>
      </c>
      <c r="G268" s="206" t="s">
        <v>298</v>
      </c>
      <c r="H268" s="207">
        <v>2.8570000000000002</v>
      </c>
      <c r="I268" s="208"/>
      <c r="J268" s="209">
        <f>ROUND(I268*H268,2)</f>
        <v>0</v>
      </c>
      <c r="K268" s="210"/>
      <c r="L268" s="38"/>
      <c r="M268" s="211" t="s">
        <v>1</v>
      </c>
      <c r="N268" s="212" t="s">
        <v>44</v>
      </c>
      <c r="O268" s="70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158</v>
      </c>
      <c r="AT268" s="215" t="s">
        <v>154</v>
      </c>
      <c r="AU268" s="215" t="s">
        <v>89</v>
      </c>
      <c r="AY268" s="16" t="s">
        <v>151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6" t="s">
        <v>87</v>
      </c>
      <c r="BK268" s="216">
        <f>ROUND(I268*H268,2)</f>
        <v>0</v>
      </c>
      <c r="BL268" s="16" t="s">
        <v>158</v>
      </c>
      <c r="BM268" s="215" t="s">
        <v>311</v>
      </c>
    </row>
    <row r="269" spans="1:65" s="2" customFormat="1" ht="22.8">
      <c r="A269" s="33"/>
      <c r="B269" s="34"/>
      <c r="C269" s="203" t="s">
        <v>312</v>
      </c>
      <c r="D269" s="203" t="s">
        <v>154</v>
      </c>
      <c r="E269" s="204" t="s">
        <v>313</v>
      </c>
      <c r="F269" s="205" t="s">
        <v>314</v>
      </c>
      <c r="G269" s="206" t="s">
        <v>298</v>
      </c>
      <c r="H269" s="207">
        <v>28.57</v>
      </c>
      <c r="I269" s="208"/>
      <c r="J269" s="209">
        <f>ROUND(I269*H269,2)</f>
        <v>0</v>
      </c>
      <c r="K269" s="210"/>
      <c r="L269" s="38"/>
      <c r="M269" s="211" t="s">
        <v>1</v>
      </c>
      <c r="N269" s="212" t="s">
        <v>44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158</v>
      </c>
      <c r="AT269" s="215" t="s">
        <v>154</v>
      </c>
      <c r="AU269" s="215" t="s">
        <v>89</v>
      </c>
      <c r="AY269" s="16" t="s">
        <v>151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6" t="s">
        <v>87</v>
      </c>
      <c r="BK269" s="216">
        <f>ROUND(I269*H269,2)</f>
        <v>0</v>
      </c>
      <c r="BL269" s="16" t="s">
        <v>158</v>
      </c>
      <c r="BM269" s="215" t="s">
        <v>315</v>
      </c>
    </row>
    <row r="270" spans="1:65" s="13" customFormat="1">
      <c r="B270" s="217"/>
      <c r="C270" s="218"/>
      <c r="D270" s="219" t="s">
        <v>160</v>
      </c>
      <c r="E270" s="220" t="s">
        <v>1</v>
      </c>
      <c r="F270" s="221" t="s">
        <v>316</v>
      </c>
      <c r="G270" s="218"/>
      <c r="H270" s="222">
        <v>28.57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160</v>
      </c>
      <c r="AU270" s="228" t="s">
        <v>89</v>
      </c>
      <c r="AV270" s="13" t="s">
        <v>89</v>
      </c>
      <c r="AW270" s="13" t="s">
        <v>36</v>
      </c>
      <c r="AX270" s="13" t="s">
        <v>87</v>
      </c>
      <c r="AY270" s="228" t="s">
        <v>151</v>
      </c>
    </row>
    <row r="271" spans="1:65" s="2" customFormat="1" ht="22.8">
      <c r="A271" s="33"/>
      <c r="B271" s="34"/>
      <c r="C271" s="203" t="s">
        <v>317</v>
      </c>
      <c r="D271" s="203" t="s">
        <v>154</v>
      </c>
      <c r="E271" s="204" t="s">
        <v>318</v>
      </c>
      <c r="F271" s="205" t="s">
        <v>319</v>
      </c>
      <c r="G271" s="206" t="s">
        <v>298</v>
      </c>
      <c r="H271" s="207">
        <v>2.6869999999999998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44</v>
      </c>
      <c r="O271" s="70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158</v>
      </c>
      <c r="AT271" s="215" t="s">
        <v>154</v>
      </c>
      <c r="AU271" s="215" t="s">
        <v>89</v>
      </c>
      <c r="AY271" s="16" t="s">
        <v>151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6" t="s">
        <v>87</v>
      </c>
      <c r="BK271" s="216">
        <f>ROUND(I271*H271,2)</f>
        <v>0</v>
      </c>
      <c r="BL271" s="16" t="s">
        <v>158</v>
      </c>
      <c r="BM271" s="215" t="s">
        <v>320</v>
      </c>
    </row>
    <row r="272" spans="1:65" s="12" customFormat="1" ht="13.2">
      <c r="B272" s="187"/>
      <c r="C272" s="188"/>
      <c r="D272" s="189" t="s">
        <v>78</v>
      </c>
      <c r="E272" s="201" t="s">
        <v>321</v>
      </c>
      <c r="F272" s="201" t="s">
        <v>322</v>
      </c>
      <c r="G272" s="188"/>
      <c r="H272" s="188"/>
      <c r="I272" s="191"/>
      <c r="J272" s="202">
        <f>BK272</f>
        <v>0</v>
      </c>
      <c r="K272" s="188"/>
      <c r="L272" s="193"/>
      <c r="M272" s="194"/>
      <c r="N272" s="195"/>
      <c r="O272" s="195"/>
      <c r="P272" s="196">
        <f>P273</f>
        <v>0</v>
      </c>
      <c r="Q272" s="195"/>
      <c r="R272" s="196">
        <f>R273</f>
        <v>0</v>
      </c>
      <c r="S272" s="195"/>
      <c r="T272" s="197">
        <f>T273</f>
        <v>0</v>
      </c>
      <c r="AR272" s="198" t="s">
        <v>87</v>
      </c>
      <c r="AT272" s="199" t="s">
        <v>78</v>
      </c>
      <c r="AU272" s="199" t="s">
        <v>87</v>
      </c>
      <c r="AY272" s="198" t="s">
        <v>151</v>
      </c>
      <c r="BK272" s="200">
        <f>BK273</f>
        <v>0</v>
      </c>
    </row>
    <row r="273" spans="1:65" s="2" customFormat="1" ht="11.4">
      <c r="A273" s="33"/>
      <c r="B273" s="34"/>
      <c r="C273" s="203" t="s">
        <v>323</v>
      </c>
      <c r="D273" s="203" t="s">
        <v>154</v>
      </c>
      <c r="E273" s="204" t="s">
        <v>324</v>
      </c>
      <c r="F273" s="205" t="s">
        <v>325</v>
      </c>
      <c r="G273" s="206" t="s">
        <v>298</v>
      </c>
      <c r="H273" s="207">
        <v>11.045999999999999</v>
      </c>
      <c r="I273" s="208"/>
      <c r="J273" s="209">
        <f>ROUND(I273*H273,2)</f>
        <v>0</v>
      </c>
      <c r="K273" s="210"/>
      <c r="L273" s="38"/>
      <c r="M273" s="211" t="s">
        <v>1</v>
      </c>
      <c r="N273" s="212" t="s">
        <v>44</v>
      </c>
      <c r="O273" s="70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158</v>
      </c>
      <c r="AT273" s="215" t="s">
        <v>154</v>
      </c>
      <c r="AU273" s="215" t="s">
        <v>89</v>
      </c>
      <c r="AY273" s="16" t="s">
        <v>151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87</v>
      </c>
      <c r="BK273" s="216">
        <f>ROUND(I273*H273,2)</f>
        <v>0</v>
      </c>
      <c r="BL273" s="16" t="s">
        <v>158</v>
      </c>
      <c r="BM273" s="215" t="s">
        <v>326</v>
      </c>
    </row>
    <row r="274" spans="1:65" s="12" customFormat="1" ht="15">
      <c r="B274" s="187"/>
      <c r="C274" s="188"/>
      <c r="D274" s="189" t="s">
        <v>78</v>
      </c>
      <c r="E274" s="190" t="s">
        <v>327</v>
      </c>
      <c r="F274" s="190" t="s">
        <v>328</v>
      </c>
      <c r="G274" s="188"/>
      <c r="H274" s="188"/>
      <c r="I274" s="191"/>
      <c r="J274" s="192">
        <f>BK274</f>
        <v>0</v>
      </c>
      <c r="K274" s="188"/>
      <c r="L274" s="193"/>
      <c r="M274" s="194"/>
      <c r="N274" s="195"/>
      <c r="O274" s="195"/>
      <c r="P274" s="196">
        <f>P275+P289+P307+P317+P327+P339+P342+P347+P353+P379+P384+P442+P459+P468+P557</f>
        <v>0</v>
      </c>
      <c r="Q274" s="195"/>
      <c r="R274" s="196">
        <f>R275+R289+R307+R317+R327+R339+R342+R347+R353+R379+R384+R442+R459+R468+R557</f>
        <v>2.98200822</v>
      </c>
      <c r="S274" s="195"/>
      <c r="T274" s="197">
        <f>T275+T289+T307+T317+T327+T339+T342+T347+T353+T379+T384+T442+T459+T468+T557</f>
        <v>1.4452477700000002</v>
      </c>
      <c r="AR274" s="198" t="s">
        <v>89</v>
      </c>
      <c r="AT274" s="199" t="s">
        <v>78</v>
      </c>
      <c r="AU274" s="199" t="s">
        <v>79</v>
      </c>
      <c r="AY274" s="198" t="s">
        <v>151</v>
      </c>
      <c r="BK274" s="200">
        <f>BK275+BK289+BK307+BK317+BK327+BK339+BK342+BK347+BK353+BK379+BK384+BK442+BK459+BK468+BK557</f>
        <v>0</v>
      </c>
    </row>
    <row r="275" spans="1:65" s="12" customFormat="1" ht="13.2">
      <c r="B275" s="187"/>
      <c r="C275" s="188"/>
      <c r="D275" s="189" t="s">
        <v>78</v>
      </c>
      <c r="E275" s="201" t="s">
        <v>329</v>
      </c>
      <c r="F275" s="201" t="s">
        <v>330</v>
      </c>
      <c r="G275" s="188"/>
      <c r="H275" s="188"/>
      <c r="I275" s="191"/>
      <c r="J275" s="202">
        <f>BK275</f>
        <v>0</v>
      </c>
      <c r="K275" s="188"/>
      <c r="L275" s="193"/>
      <c r="M275" s="194"/>
      <c r="N275" s="195"/>
      <c r="O275" s="195"/>
      <c r="P275" s="196">
        <f>SUM(P276:P288)</f>
        <v>0</v>
      </c>
      <c r="Q275" s="195"/>
      <c r="R275" s="196">
        <f>SUM(R276:R288)</f>
        <v>0.11594208</v>
      </c>
      <c r="S275" s="195"/>
      <c r="T275" s="197">
        <f>SUM(T276:T288)</f>
        <v>0</v>
      </c>
      <c r="AR275" s="198" t="s">
        <v>89</v>
      </c>
      <c r="AT275" s="199" t="s">
        <v>78</v>
      </c>
      <c r="AU275" s="199" t="s">
        <v>87</v>
      </c>
      <c r="AY275" s="198" t="s">
        <v>151</v>
      </c>
      <c r="BK275" s="200">
        <f>SUM(BK276:BK288)</f>
        <v>0</v>
      </c>
    </row>
    <row r="276" spans="1:65" s="2" customFormat="1" ht="22.8">
      <c r="A276" s="33"/>
      <c r="B276" s="34"/>
      <c r="C276" s="203" t="s">
        <v>331</v>
      </c>
      <c r="D276" s="203" t="s">
        <v>154</v>
      </c>
      <c r="E276" s="204" t="s">
        <v>332</v>
      </c>
      <c r="F276" s="205" t="s">
        <v>333</v>
      </c>
      <c r="G276" s="206" t="s">
        <v>157</v>
      </c>
      <c r="H276" s="207">
        <v>74.88</v>
      </c>
      <c r="I276" s="208"/>
      <c r="J276" s="209">
        <f>ROUND(I276*H276,2)</f>
        <v>0</v>
      </c>
      <c r="K276" s="210"/>
      <c r="L276" s="38"/>
      <c r="M276" s="211" t="s">
        <v>1</v>
      </c>
      <c r="N276" s="212" t="s">
        <v>44</v>
      </c>
      <c r="O276" s="70"/>
      <c r="P276" s="213">
        <f>O276*H276</f>
        <v>0</v>
      </c>
      <c r="Q276" s="213">
        <v>1.1800000000000001E-3</v>
      </c>
      <c r="R276" s="213">
        <f>Q276*H276</f>
        <v>8.8358400000000004E-2</v>
      </c>
      <c r="S276" s="213">
        <v>0</v>
      </c>
      <c r="T276" s="214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5" t="s">
        <v>244</v>
      </c>
      <c r="AT276" s="215" t="s">
        <v>154</v>
      </c>
      <c r="AU276" s="215" t="s">
        <v>89</v>
      </c>
      <c r="AY276" s="16" t="s">
        <v>151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6" t="s">
        <v>87</v>
      </c>
      <c r="BK276" s="216">
        <f>ROUND(I276*H276,2)</f>
        <v>0</v>
      </c>
      <c r="BL276" s="16" t="s">
        <v>244</v>
      </c>
      <c r="BM276" s="215" t="s">
        <v>334</v>
      </c>
    </row>
    <row r="277" spans="1:65" s="13" customFormat="1">
      <c r="B277" s="217"/>
      <c r="C277" s="218"/>
      <c r="D277" s="219" t="s">
        <v>160</v>
      </c>
      <c r="E277" s="220" t="s">
        <v>1</v>
      </c>
      <c r="F277" s="221" t="s">
        <v>335</v>
      </c>
      <c r="G277" s="218"/>
      <c r="H277" s="222">
        <v>64.8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160</v>
      </c>
      <c r="AU277" s="228" t="s">
        <v>89</v>
      </c>
      <c r="AV277" s="13" t="s">
        <v>89</v>
      </c>
      <c r="AW277" s="13" t="s">
        <v>36</v>
      </c>
      <c r="AX277" s="13" t="s">
        <v>79</v>
      </c>
      <c r="AY277" s="228" t="s">
        <v>151</v>
      </c>
    </row>
    <row r="278" spans="1:65" s="13" customFormat="1">
      <c r="B278" s="217"/>
      <c r="C278" s="218"/>
      <c r="D278" s="219" t="s">
        <v>160</v>
      </c>
      <c r="E278" s="220" t="s">
        <v>1</v>
      </c>
      <c r="F278" s="221" t="s">
        <v>336</v>
      </c>
      <c r="G278" s="218"/>
      <c r="H278" s="222">
        <v>8.64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160</v>
      </c>
      <c r="AU278" s="228" t="s">
        <v>89</v>
      </c>
      <c r="AV278" s="13" t="s">
        <v>89</v>
      </c>
      <c r="AW278" s="13" t="s">
        <v>36</v>
      </c>
      <c r="AX278" s="13" t="s">
        <v>79</v>
      </c>
      <c r="AY278" s="228" t="s">
        <v>151</v>
      </c>
    </row>
    <row r="279" spans="1:65" s="13" customFormat="1">
      <c r="B279" s="217"/>
      <c r="C279" s="218"/>
      <c r="D279" s="219" t="s">
        <v>160</v>
      </c>
      <c r="E279" s="220" t="s">
        <v>1</v>
      </c>
      <c r="F279" s="221" t="s">
        <v>337</v>
      </c>
      <c r="G279" s="218"/>
      <c r="H279" s="222">
        <v>1.44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160</v>
      </c>
      <c r="AU279" s="228" t="s">
        <v>89</v>
      </c>
      <c r="AV279" s="13" t="s">
        <v>89</v>
      </c>
      <c r="AW279" s="13" t="s">
        <v>36</v>
      </c>
      <c r="AX279" s="13" t="s">
        <v>79</v>
      </c>
      <c r="AY279" s="228" t="s">
        <v>151</v>
      </c>
    </row>
    <row r="280" spans="1:65" s="14" customFormat="1">
      <c r="B280" s="229"/>
      <c r="C280" s="230"/>
      <c r="D280" s="219" t="s">
        <v>160</v>
      </c>
      <c r="E280" s="231" t="s">
        <v>1</v>
      </c>
      <c r="F280" s="232" t="s">
        <v>163</v>
      </c>
      <c r="G280" s="230"/>
      <c r="H280" s="233">
        <v>74.88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160</v>
      </c>
      <c r="AU280" s="239" t="s">
        <v>89</v>
      </c>
      <c r="AV280" s="14" t="s">
        <v>158</v>
      </c>
      <c r="AW280" s="14" t="s">
        <v>36</v>
      </c>
      <c r="AX280" s="14" t="s">
        <v>87</v>
      </c>
      <c r="AY280" s="239" t="s">
        <v>151</v>
      </c>
    </row>
    <row r="281" spans="1:65" s="2" customFormat="1" ht="22.8">
      <c r="A281" s="33"/>
      <c r="B281" s="34"/>
      <c r="C281" s="240" t="s">
        <v>338</v>
      </c>
      <c r="D281" s="240" t="s">
        <v>245</v>
      </c>
      <c r="E281" s="241" t="s">
        <v>339</v>
      </c>
      <c r="F281" s="242" t="s">
        <v>340</v>
      </c>
      <c r="G281" s="243" t="s">
        <v>157</v>
      </c>
      <c r="H281" s="244">
        <v>75</v>
      </c>
      <c r="I281" s="245"/>
      <c r="J281" s="246">
        <f>ROUND(I281*H281,2)</f>
        <v>0</v>
      </c>
      <c r="K281" s="247"/>
      <c r="L281" s="248"/>
      <c r="M281" s="249" t="s">
        <v>1</v>
      </c>
      <c r="N281" s="250" t="s">
        <v>44</v>
      </c>
      <c r="O281" s="70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323</v>
      </c>
      <c r="AT281" s="215" t="s">
        <v>245</v>
      </c>
      <c r="AU281" s="215" t="s">
        <v>89</v>
      </c>
      <c r="AY281" s="16" t="s">
        <v>151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6" t="s">
        <v>87</v>
      </c>
      <c r="BK281" s="216">
        <f>ROUND(I281*H281,2)</f>
        <v>0</v>
      </c>
      <c r="BL281" s="16" t="s">
        <v>244</v>
      </c>
      <c r="BM281" s="215" t="s">
        <v>341</v>
      </c>
    </row>
    <row r="282" spans="1:65" s="2" customFormat="1" ht="22.8">
      <c r="A282" s="33"/>
      <c r="B282" s="34"/>
      <c r="C282" s="203" t="s">
        <v>342</v>
      </c>
      <c r="D282" s="203" t="s">
        <v>154</v>
      </c>
      <c r="E282" s="204" t="s">
        <v>332</v>
      </c>
      <c r="F282" s="205" t="s">
        <v>333</v>
      </c>
      <c r="G282" s="206" t="s">
        <v>157</v>
      </c>
      <c r="H282" s="207">
        <v>23.376000000000001</v>
      </c>
      <c r="I282" s="208"/>
      <c r="J282" s="209">
        <f>ROUND(I282*H282,2)</f>
        <v>0</v>
      </c>
      <c r="K282" s="210"/>
      <c r="L282" s="38"/>
      <c r="M282" s="211" t="s">
        <v>1</v>
      </c>
      <c r="N282" s="212" t="s">
        <v>44</v>
      </c>
      <c r="O282" s="70"/>
      <c r="P282" s="213">
        <f>O282*H282</f>
        <v>0</v>
      </c>
      <c r="Q282" s="213">
        <v>1.1800000000000001E-3</v>
      </c>
      <c r="R282" s="213">
        <f>Q282*H282</f>
        <v>2.7583680000000003E-2</v>
      </c>
      <c r="S282" s="213">
        <v>0</v>
      </c>
      <c r="T282" s="21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244</v>
      </c>
      <c r="AT282" s="215" t="s">
        <v>154</v>
      </c>
      <c r="AU282" s="215" t="s">
        <v>89</v>
      </c>
      <c r="AY282" s="16" t="s">
        <v>151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87</v>
      </c>
      <c r="BK282" s="216">
        <f>ROUND(I282*H282,2)</f>
        <v>0</v>
      </c>
      <c r="BL282" s="16" t="s">
        <v>244</v>
      </c>
      <c r="BM282" s="215" t="s">
        <v>343</v>
      </c>
    </row>
    <row r="283" spans="1:65" s="13" customFormat="1">
      <c r="B283" s="217"/>
      <c r="C283" s="218"/>
      <c r="D283" s="219" t="s">
        <v>160</v>
      </c>
      <c r="E283" s="220" t="s">
        <v>1</v>
      </c>
      <c r="F283" s="221" t="s">
        <v>344</v>
      </c>
      <c r="G283" s="218"/>
      <c r="H283" s="222">
        <v>13.824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160</v>
      </c>
      <c r="AU283" s="228" t="s">
        <v>89</v>
      </c>
      <c r="AV283" s="13" t="s">
        <v>89</v>
      </c>
      <c r="AW283" s="13" t="s">
        <v>36</v>
      </c>
      <c r="AX283" s="13" t="s">
        <v>79</v>
      </c>
      <c r="AY283" s="228" t="s">
        <v>151</v>
      </c>
    </row>
    <row r="284" spans="1:65" s="13" customFormat="1">
      <c r="B284" s="217"/>
      <c r="C284" s="218"/>
      <c r="D284" s="219" t="s">
        <v>160</v>
      </c>
      <c r="E284" s="220" t="s">
        <v>1</v>
      </c>
      <c r="F284" s="221" t="s">
        <v>345</v>
      </c>
      <c r="G284" s="218"/>
      <c r="H284" s="222">
        <v>6.6719999999999997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160</v>
      </c>
      <c r="AU284" s="228" t="s">
        <v>89</v>
      </c>
      <c r="AV284" s="13" t="s">
        <v>89</v>
      </c>
      <c r="AW284" s="13" t="s">
        <v>36</v>
      </c>
      <c r="AX284" s="13" t="s">
        <v>79</v>
      </c>
      <c r="AY284" s="228" t="s">
        <v>151</v>
      </c>
    </row>
    <row r="285" spans="1:65" s="13" customFormat="1">
      <c r="B285" s="217"/>
      <c r="C285" s="218"/>
      <c r="D285" s="219" t="s">
        <v>160</v>
      </c>
      <c r="E285" s="220" t="s">
        <v>1</v>
      </c>
      <c r="F285" s="221" t="s">
        <v>346</v>
      </c>
      <c r="G285" s="218"/>
      <c r="H285" s="222">
        <v>2.88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160</v>
      </c>
      <c r="AU285" s="228" t="s">
        <v>89</v>
      </c>
      <c r="AV285" s="13" t="s">
        <v>89</v>
      </c>
      <c r="AW285" s="13" t="s">
        <v>36</v>
      </c>
      <c r="AX285" s="13" t="s">
        <v>79</v>
      </c>
      <c r="AY285" s="228" t="s">
        <v>151</v>
      </c>
    </row>
    <row r="286" spans="1:65" s="14" customFormat="1">
      <c r="B286" s="229"/>
      <c r="C286" s="230"/>
      <c r="D286" s="219" t="s">
        <v>160</v>
      </c>
      <c r="E286" s="231" t="s">
        <v>1</v>
      </c>
      <c r="F286" s="232" t="s">
        <v>163</v>
      </c>
      <c r="G286" s="230"/>
      <c r="H286" s="233">
        <v>23.375999999999998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160</v>
      </c>
      <c r="AU286" s="239" t="s">
        <v>89</v>
      </c>
      <c r="AV286" s="14" t="s">
        <v>158</v>
      </c>
      <c r="AW286" s="14" t="s">
        <v>36</v>
      </c>
      <c r="AX286" s="14" t="s">
        <v>87</v>
      </c>
      <c r="AY286" s="239" t="s">
        <v>151</v>
      </c>
    </row>
    <row r="287" spans="1:65" s="2" customFormat="1" ht="22.8">
      <c r="A287" s="33"/>
      <c r="B287" s="34"/>
      <c r="C287" s="240" t="s">
        <v>347</v>
      </c>
      <c r="D287" s="240" t="s">
        <v>245</v>
      </c>
      <c r="E287" s="241" t="s">
        <v>348</v>
      </c>
      <c r="F287" s="242" t="s">
        <v>349</v>
      </c>
      <c r="G287" s="243" t="s">
        <v>157</v>
      </c>
      <c r="H287" s="244">
        <v>24</v>
      </c>
      <c r="I287" s="245"/>
      <c r="J287" s="246">
        <f>ROUND(I287*H287,2)</f>
        <v>0</v>
      </c>
      <c r="K287" s="247"/>
      <c r="L287" s="248"/>
      <c r="M287" s="249" t="s">
        <v>1</v>
      </c>
      <c r="N287" s="250" t="s">
        <v>44</v>
      </c>
      <c r="O287" s="70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5" t="s">
        <v>323</v>
      </c>
      <c r="AT287" s="215" t="s">
        <v>245</v>
      </c>
      <c r="AU287" s="215" t="s">
        <v>89</v>
      </c>
      <c r="AY287" s="16" t="s">
        <v>151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6" t="s">
        <v>87</v>
      </c>
      <c r="BK287" s="216">
        <f>ROUND(I287*H287,2)</f>
        <v>0</v>
      </c>
      <c r="BL287" s="16" t="s">
        <v>244</v>
      </c>
      <c r="BM287" s="215" t="s">
        <v>350</v>
      </c>
    </row>
    <row r="288" spans="1:65" s="2" customFormat="1" ht="22.8">
      <c r="A288" s="33"/>
      <c r="B288" s="34"/>
      <c r="C288" s="203" t="s">
        <v>351</v>
      </c>
      <c r="D288" s="203" t="s">
        <v>154</v>
      </c>
      <c r="E288" s="204" t="s">
        <v>352</v>
      </c>
      <c r="F288" s="205" t="s">
        <v>353</v>
      </c>
      <c r="G288" s="206" t="s">
        <v>354</v>
      </c>
      <c r="H288" s="251"/>
      <c r="I288" s="208"/>
      <c r="J288" s="209">
        <f>ROUND(I288*H288,2)</f>
        <v>0</v>
      </c>
      <c r="K288" s="210"/>
      <c r="L288" s="38"/>
      <c r="M288" s="211" t="s">
        <v>1</v>
      </c>
      <c r="N288" s="212" t="s">
        <v>44</v>
      </c>
      <c r="O288" s="70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5" t="s">
        <v>244</v>
      </c>
      <c r="AT288" s="215" t="s">
        <v>154</v>
      </c>
      <c r="AU288" s="215" t="s">
        <v>89</v>
      </c>
      <c r="AY288" s="16" t="s">
        <v>151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87</v>
      </c>
      <c r="BK288" s="216">
        <f>ROUND(I288*H288,2)</f>
        <v>0</v>
      </c>
      <c r="BL288" s="16" t="s">
        <v>244</v>
      </c>
      <c r="BM288" s="215" t="s">
        <v>355</v>
      </c>
    </row>
    <row r="289" spans="1:65" s="12" customFormat="1" ht="13.2">
      <c r="B289" s="187"/>
      <c r="C289" s="188"/>
      <c r="D289" s="189" t="s">
        <v>78</v>
      </c>
      <c r="E289" s="201" t="s">
        <v>356</v>
      </c>
      <c r="F289" s="201" t="s">
        <v>357</v>
      </c>
      <c r="G289" s="188"/>
      <c r="H289" s="188"/>
      <c r="I289" s="191"/>
      <c r="J289" s="202">
        <f>BK289</f>
        <v>0</v>
      </c>
      <c r="K289" s="188"/>
      <c r="L289" s="193"/>
      <c r="M289" s="194"/>
      <c r="N289" s="195"/>
      <c r="O289" s="195"/>
      <c r="P289" s="196">
        <f>SUM(P290:P306)</f>
        <v>0</v>
      </c>
      <c r="Q289" s="195"/>
      <c r="R289" s="196">
        <f>SUM(R290:R306)</f>
        <v>3.007E-2</v>
      </c>
      <c r="S289" s="195"/>
      <c r="T289" s="197">
        <f>SUM(T290:T306)</f>
        <v>0.11935999999999999</v>
      </c>
      <c r="AR289" s="198" t="s">
        <v>89</v>
      </c>
      <c r="AT289" s="199" t="s">
        <v>78</v>
      </c>
      <c r="AU289" s="199" t="s">
        <v>87</v>
      </c>
      <c r="AY289" s="198" t="s">
        <v>151</v>
      </c>
      <c r="BK289" s="200">
        <f>SUM(BK290:BK306)</f>
        <v>0</v>
      </c>
    </row>
    <row r="290" spans="1:65" s="2" customFormat="1" ht="11.4">
      <c r="A290" s="33"/>
      <c r="B290" s="34"/>
      <c r="C290" s="203" t="s">
        <v>358</v>
      </c>
      <c r="D290" s="203" t="s">
        <v>154</v>
      </c>
      <c r="E290" s="204" t="s">
        <v>359</v>
      </c>
      <c r="F290" s="205" t="s">
        <v>360</v>
      </c>
      <c r="G290" s="206" t="s">
        <v>260</v>
      </c>
      <c r="H290" s="207">
        <v>8</v>
      </c>
      <c r="I290" s="208"/>
      <c r="J290" s="209">
        <f>ROUND(I290*H290,2)</f>
        <v>0</v>
      </c>
      <c r="K290" s="210"/>
      <c r="L290" s="38"/>
      <c r="M290" s="211" t="s">
        <v>1</v>
      </c>
      <c r="N290" s="212" t="s">
        <v>44</v>
      </c>
      <c r="O290" s="70"/>
      <c r="P290" s="213">
        <f>O290*H290</f>
        <v>0</v>
      </c>
      <c r="Q290" s="213">
        <v>0</v>
      </c>
      <c r="R290" s="213">
        <f>Q290*H290</f>
        <v>0</v>
      </c>
      <c r="S290" s="213">
        <v>1.4919999999999999E-2</v>
      </c>
      <c r="T290" s="214">
        <f>S290*H290</f>
        <v>0.11935999999999999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15" t="s">
        <v>244</v>
      </c>
      <c r="AT290" s="215" t="s">
        <v>154</v>
      </c>
      <c r="AU290" s="215" t="s">
        <v>89</v>
      </c>
      <c r="AY290" s="16" t="s">
        <v>151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6" t="s">
        <v>87</v>
      </c>
      <c r="BK290" s="216">
        <f>ROUND(I290*H290,2)</f>
        <v>0</v>
      </c>
      <c r="BL290" s="16" t="s">
        <v>244</v>
      </c>
      <c r="BM290" s="215" t="s">
        <v>361</v>
      </c>
    </row>
    <row r="291" spans="1:65" s="13" customFormat="1">
      <c r="B291" s="217"/>
      <c r="C291" s="218"/>
      <c r="D291" s="219" t="s">
        <v>160</v>
      </c>
      <c r="E291" s="220" t="s">
        <v>1</v>
      </c>
      <c r="F291" s="221" t="s">
        <v>362</v>
      </c>
      <c r="G291" s="218"/>
      <c r="H291" s="222">
        <v>8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160</v>
      </c>
      <c r="AU291" s="228" t="s">
        <v>89</v>
      </c>
      <c r="AV291" s="13" t="s">
        <v>89</v>
      </c>
      <c r="AW291" s="13" t="s">
        <v>36</v>
      </c>
      <c r="AX291" s="13" t="s">
        <v>87</v>
      </c>
      <c r="AY291" s="228" t="s">
        <v>151</v>
      </c>
    </row>
    <row r="292" spans="1:65" s="2" customFormat="1" ht="11.4">
      <c r="A292" s="33"/>
      <c r="B292" s="34"/>
      <c r="C292" s="203" t="s">
        <v>363</v>
      </c>
      <c r="D292" s="203" t="s">
        <v>154</v>
      </c>
      <c r="E292" s="204" t="s">
        <v>364</v>
      </c>
      <c r="F292" s="205" t="s">
        <v>365</v>
      </c>
      <c r="G292" s="206" t="s">
        <v>260</v>
      </c>
      <c r="H292" s="207">
        <v>8</v>
      </c>
      <c r="I292" s="208"/>
      <c r="J292" s="209">
        <f>ROUND(I292*H292,2)</f>
        <v>0</v>
      </c>
      <c r="K292" s="210"/>
      <c r="L292" s="38"/>
      <c r="M292" s="211" t="s">
        <v>1</v>
      </c>
      <c r="N292" s="212" t="s">
        <v>44</v>
      </c>
      <c r="O292" s="70"/>
      <c r="P292" s="213">
        <f>O292*H292</f>
        <v>0</v>
      </c>
      <c r="Q292" s="213">
        <v>7.6999999999999996E-4</v>
      </c>
      <c r="R292" s="213">
        <f>Q292*H292</f>
        <v>6.1599999999999997E-3</v>
      </c>
      <c r="S292" s="213">
        <v>0</v>
      </c>
      <c r="T292" s="214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15" t="s">
        <v>244</v>
      </c>
      <c r="AT292" s="215" t="s">
        <v>154</v>
      </c>
      <c r="AU292" s="215" t="s">
        <v>89</v>
      </c>
      <c r="AY292" s="16" t="s">
        <v>151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6" t="s">
        <v>87</v>
      </c>
      <c r="BK292" s="216">
        <f>ROUND(I292*H292,2)</f>
        <v>0</v>
      </c>
      <c r="BL292" s="16" t="s">
        <v>244</v>
      </c>
      <c r="BM292" s="215" t="s">
        <v>366</v>
      </c>
    </row>
    <row r="293" spans="1:65" s="13" customFormat="1">
      <c r="B293" s="217"/>
      <c r="C293" s="218"/>
      <c r="D293" s="219" t="s">
        <v>160</v>
      </c>
      <c r="E293" s="220" t="s">
        <v>1</v>
      </c>
      <c r="F293" s="221" t="s">
        <v>362</v>
      </c>
      <c r="G293" s="218"/>
      <c r="H293" s="222">
        <v>8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160</v>
      </c>
      <c r="AU293" s="228" t="s">
        <v>89</v>
      </c>
      <c r="AV293" s="13" t="s">
        <v>89</v>
      </c>
      <c r="AW293" s="13" t="s">
        <v>36</v>
      </c>
      <c r="AX293" s="13" t="s">
        <v>87</v>
      </c>
      <c r="AY293" s="228" t="s">
        <v>151</v>
      </c>
    </row>
    <row r="294" spans="1:65" s="2" customFormat="1" ht="11.4">
      <c r="A294" s="33"/>
      <c r="B294" s="34"/>
      <c r="C294" s="203" t="s">
        <v>367</v>
      </c>
      <c r="D294" s="203" t="s">
        <v>154</v>
      </c>
      <c r="E294" s="204" t="s">
        <v>368</v>
      </c>
      <c r="F294" s="205" t="s">
        <v>369</v>
      </c>
      <c r="G294" s="206" t="s">
        <v>260</v>
      </c>
      <c r="H294" s="207">
        <v>5</v>
      </c>
      <c r="I294" s="208"/>
      <c r="J294" s="209">
        <f>ROUND(I294*H294,2)</f>
        <v>0</v>
      </c>
      <c r="K294" s="210"/>
      <c r="L294" s="38"/>
      <c r="M294" s="211" t="s">
        <v>1</v>
      </c>
      <c r="N294" s="212" t="s">
        <v>44</v>
      </c>
      <c r="O294" s="70"/>
      <c r="P294" s="213">
        <f>O294*H294</f>
        <v>0</v>
      </c>
      <c r="Q294" s="213">
        <v>3.6000000000000002E-4</v>
      </c>
      <c r="R294" s="213">
        <f>Q294*H294</f>
        <v>1.8000000000000002E-3</v>
      </c>
      <c r="S294" s="213">
        <v>0</v>
      </c>
      <c r="T294" s="214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15" t="s">
        <v>244</v>
      </c>
      <c r="AT294" s="215" t="s">
        <v>154</v>
      </c>
      <c r="AU294" s="215" t="s">
        <v>89</v>
      </c>
      <c r="AY294" s="16" t="s">
        <v>151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6" t="s">
        <v>87</v>
      </c>
      <c r="BK294" s="216">
        <f>ROUND(I294*H294,2)</f>
        <v>0</v>
      </c>
      <c r="BL294" s="16" t="s">
        <v>244</v>
      </c>
      <c r="BM294" s="215" t="s">
        <v>370</v>
      </c>
    </row>
    <row r="295" spans="1:65" s="13" customFormat="1">
      <c r="B295" s="217"/>
      <c r="C295" s="218"/>
      <c r="D295" s="219" t="s">
        <v>160</v>
      </c>
      <c r="E295" s="220" t="s">
        <v>1</v>
      </c>
      <c r="F295" s="221" t="s">
        <v>179</v>
      </c>
      <c r="G295" s="218"/>
      <c r="H295" s="222">
        <v>5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160</v>
      </c>
      <c r="AU295" s="228" t="s">
        <v>89</v>
      </c>
      <c r="AV295" s="13" t="s">
        <v>89</v>
      </c>
      <c r="AW295" s="13" t="s">
        <v>36</v>
      </c>
      <c r="AX295" s="13" t="s">
        <v>87</v>
      </c>
      <c r="AY295" s="228" t="s">
        <v>151</v>
      </c>
    </row>
    <row r="296" spans="1:65" s="2" customFormat="1" ht="11.4">
      <c r="A296" s="33"/>
      <c r="B296" s="34"/>
      <c r="C296" s="203" t="s">
        <v>371</v>
      </c>
      <c r="D296" s="203" t="s">
        <v>154</v>
      </c>
      <c r="E296" s="204" t="s">
        <v>372</v>
      </c>
      <c r="F296" s="205" t="s">
        <v>373</v>
      </c>
      <c r="G296" s="206" t="s">
        <v>260</v>
      </c>
      <c r="H296" s="207">
        <v>16.5</v>
      </c>
      <c r="I296" s="208"/>
      <c r="J296" s="209">
        <f>ROUND(I296*H296,2)</f>
        <v>0</v>
      </c>
      <c r="K296" s="210"/>
      <c r="L296" s="38"/>
      <c r="M296" s="211" t="s">
        <v>1</v>
      </c>
      <c r="N296" s="212" t="s">
        <v>44</v>
      </c>
      <c r="O296" s="70"/>
      <c r="P296" s="213">
        <f>O296*H296</f>
        <v>0</v>
      </c>
      <c r="Q296" s="213">
        <v>4.6000000000000001E-4</v>
      </c>
      <c r="R296" s="213">
        <f>Q296*H296</f>
        <v>7.5900000000000004E-3</v>
      </c>
      <c r="S296" s="213">
        <v>0</v>
      </c>
      <c r="T296" s="21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5" t="s">
        <v>244</v>
      </c>
      <c r="AT296" s="215" t="s">
        <v>154</v>
      </c>
      <c r="AU296" s="215" t="s">
        <v>89</v>
      </c>
      <c r="AY296" s="16" t="s">
        <v>151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87</v>
      </c>
      <c r="BK296" s="216">
        <f>ROUND(I296*H296,2)</f>
        <v>0</v>
      </c>
      <c r="BL296" s="16" t="s">
        <v>244</v>
      </c>
      <c r="BM296" s="215" t="s">
        <v>374</v>
      </c>
    </row>
    <row r="297" spans="1:65" s="13" customFormat="1">
      <c r="B297" s="217"/>
      <c r="C297" s="218"/>
      <c r="D297" s="219" t="s">
        <v>160</v>
      </c>
      <c r="E297" s="220" t="s">
        <v>1</v>
      </c>
      <c r="F297" s="221" t="s">
        <v>375</v>
      </c>
      <c r="G297" s="218"/>
      <c r="H297" s="222">
        <v>16.5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160</v>
      </c>
      <c r="AU297" s="228" t="s">
        <v>89</v>
      </c>
      <c r="AV297" s="13" t="s">
        <v>89</v>
      </c>
      <c r="AW297" s="13" t="s">
        <v>36</v>
      </c>
      <c r="AX297" s="13" t="s">
        <v>87</v>
      </c>
      <c r="AY297" s="228" t="s">
        <v>151</v>
      </c>
    </row>
    <row r="298" spans="1:65" s="2" customFormat="1" ht="22.8">
      <c r="A298" s="33"/>
      <c r="B298" s="34"/>
      <c r="C298" s="203" t="s">
        <v>376</v>
      </c>
      <c r="D298" s="203" t="s">
        <v>154</v>
      </c>
      <c r="E298" s="204" t="s">
        <v>377</v>
      </c>
      <c r="F298" s="205" t="s">
        <v>378</v>
      </c>
      <c r="G298" s="206" t="s">
        <v>260</v>
      </c>
      <c r="H298" s="207">
        <v>6</v>
      </c>
      <c r="I298" s="208"/>
      <c r="J298" s="209">
        <f>ROUND(I298*H298,2)</f>
        <v>0</v>
      </c>
      <c r="K298" s="210"/>
      <c r="L298" s="38"/>
      <c r="M298" s="211" t="s">
        <v>1</v>
      </c>
      <c r="N298" s="212" t="s">
        <v>44</v>
      </c>
      <c r="O298" s="70"/>
      <c r="P298" s="213">
        <f>O298*H298</f>
        <v>0</v>
      </c>
      <c r="Q298" s="213">
        <v>2.4199999999999998E-3</v>
      </c>
      <c r="R298" s="213">
        <f>Q298*H298</f>
        <v>1.4519999999999998E-2</v>
      </c>
      <c r="S298" s="213">
        <v>0</v>
      </c>
      <c r="T298" s="214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15" t="s">
        <v>244</v>
      </c>
      <c r="AT298" s="215" t="s">
        <v>154</v>
      </c>
      <c r="AU298" s="215" t="s">
        <v>89</v>
      </c>
      <c r="AY298" s="16" t="s">
        <v>151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6" t="s">
        <v>87</v>
      </c>
      <c r="BK298" s="216">
        <f>ROUND(I298*H298,2)</f>
        <v>0</v>
      </c>
      <c r="BL298" s="16" t="s">
        <v>244</v>
      </c>
      <c r="BM298" s="215" t="s">
        <v>379</v>
      </c>
    </row>
    <row r="299" spans="1:65" s="13" customFormat="1">
      <c r="B299" s="217"/>
      <c r="C299" s="218"/>
      <c r="D299" s="219" t="s">
        <v>160</v>
      </c>
      <c r="E299" s="220" t="s">
        <v>1</v>
      </c>
      <c r="F299" s="221" t="s">
        <v>380</v>
      </c>
      <c r="G299" s="218"/>
      <c r="H299" s="222">
        <v>6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160</v>
      </c>
      <c r="AU299" s="228" t="s">
        <v>89</v>
      </c>
      <c r="AV299" s="13" t="s">
        <v>89</v>
      </c>
      <c r="AW299" s="13" t="s">
        <v>36</v>
      </c>
      <c r="AX299" s="13" t="s">
        <v>87</v>
      </c>
      <c r="AY299" s="228" t="s">
        <v>151</v>
      </c>
    </row>
    <row r="300" spans="1:65" s="2" customFormat="1" ht="11.4">
      <c r="A300" s="33"/>
      <c r="B300" s="34"/>
      <c r="C300" s="203" t="s">
        <v>381</v>
      </c>
      <c r="D300" s="203" t="s">
        <v>154</v>
      </c>
      <c r="E300" s="204" t="s">
        <v>382</v>
      </c>
      <c r="F300" s="205" t="s">
        <v>383</v>
      </c>
      <c r="G300" s="206" t="s">
        <v>167</v>
      </c>
      <c r="H300" s="207">
        <v>2</v>
      </c>
      <c r="I300" s="208"/>
      <c r="J300" s="209">
        <f>ROUND(I300*H300,2)</f>
        <v>0</v>
      </c>
      <c r="K300" s="210"/>
      <c r="L300" s="38"/>
      <c r="M300" s="211" t="s">
        <v>1</v>
      </c>
      <c r="N300" s="212" t="s">
        <v>44</v>
      </c>
      <c r="O300" s="70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15" t="s">
        <v>244</v>
      </c>
      <c r="AT300" s="215" t="s">
        <v>154</v>
      </c>
      <c r="AU300" s="215" t="s">
        <v>89</v>
      </c>
      <c r="AY300" s="16" t="s">
        <v>151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6" t="s">
        <v>87</v>
      </c>
      <c r="BK300" s="216">
        <f>ROUND(I300*H300,2)</f>
        <v>0</v>
      </c>
      <c r="BL300" s="16" t="s">
        <v>244</v>
      </c>
      <c r="BM300" s="215" t="s">
        <v>384</v>
      </c>
    </row>
    <row r="301" spans="1:65" s="13" customFormat="1">
      <c r="B301" s="217"/>
      <c r="C301" s="218"/>
      <c r="D301" s="219" t="s">
        <v>160</v>
      </c>
      <c r="E301" s="220" t="s">
        <v>1</v>
      </c>
      <c r="F301" s="221" t="s">
        <v>89</v>
      </c>
      <c r="G301" s="218"/>
      <c r="H301" s="222">
        <v>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160</v>
      </c>
      <c r="AU301" s="228" t="s">
        <v>89</v>
      </c>
      <c r="AV301" s="13" t="s">
        <v>89</v>
      </c>
      <c r="AW301" s="13" t="s">
        <v>36</v>
      </c>
      <c r="AX301" s="13" t="s">
        <v>87</v>
      </c>
      <c r="AY301" s="228" t="s">
        <v>151</v>
      </c>
    </row>
    <row r="302" spans="1:65" s="2" customFormat="1" ht="11.4">
      <c r="A302" s="33"/>
      <c r="B302" s="34"/>
      <c r="C302" s="203" t="s">
        <v>385</v>
      </c>
      <c r="D302" s="203" t="s">
        <v>154</v>
      </c>
      <c r="E302" s="204" t="s">
        <v>386</v>
      </c>
      <c r="F302" s="205" t="s">
        <v>387</v>
      </c>
      <c r="G302" s="206" t="s">
        <v>167</v>
      </c>
      <c r="H302" s="207">
        <v>8</v>
      </c>
      <c r="I302" s="208"/>
      <c r="J302" s="209">
        <f>ROUND(I302*H302,2)</f>
        <v>0</v>
      </c>
      <c r="K302" s="210"/>
      <c r="L302" s="38"/>
      <c r="M302" s="211" t="s">
        <v>1</v>
      </c>
      <c r="N302" s="212" t="s">
        <v>44</v>
      </c>
      <c r="O302" s="70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5" t="s">
        <v>244</v>
      </c>
      <c r="AT302" s="215" t="s">
        <v>154</v>
      </c>
      <c r="AU302" s="215" t="s">
        <v>89</v>
      </c>
      <c r="AY302" s="16" t="s">
        <v>151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6" t="s">
        <v>87</v>
      </c>
      <c r="BK302" s="216">
        <f>ROUND(I302*H302,2)</f>
        <v>0</v>
      </c>
      <c r="BL302" s="16" t="s">
        <v>244</v>
      </c>
      <c r="BM302" s="215" t="s">
        <v>388</v>
      </c>
    </row>
    <row r="303" spans="1:65" s="13" customFormat="1">
      <c r="B303" s="217"/>
      <c r="C303" s="218"/>
      <c r="D303" s="219" t="s">
        <v>160</v>
      </c>
      <c r="E303" s="220" t="s">
        <v>1</v>
      </c>
      <c r="F303" s="221" t="s">
        <v>193</v>
      </c>
      <c r="G303" s="218"/>
      <c r="H303" s="222">
        <v>8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160</v>
      </c>
      <c r="AU303" s="228" t="s">
        <v>89</v>
      </c>
      <c r="AV303" s="13" t="s">
        <v>89</v>
      </c>
      <c r="AW303" s="13" t="s">
        <v>36</v>
      </c>
      <c r="AX303" s="13" t="s">
        <v>87</v>
      </c>
      <c r="AY303" s="228" t="s">
        <v>151</v>
      </c>
    </row>
    <row r="304" spans="1:65" s="2" customFormat="1" ht="22.8">
      <c r="A304" s="33"/>
      <c r="B304" s="34"/>
      <c r="C304" s="203" t="s">
        <v>389</v>
      </c>
      <c r="D304" s="203" t="s">
        <v>154</v>
      </c>
      <c r="E304" s="204" t="s">
        <v>390</v>
      </c>
      <c r="F304" s="205" t="s">
        <v>391</v>
      </c>
      <c r="G304" s="206" t="s">
        <v>260</v>
      </c>
      <c r="H304" s="207">
        <v>35.5</v>
      </c>
      <c r="I304" s="208"/>
      <c r="J304" s="209">
        <f>ROUND(I304*H304,2)</f>
        <v>0</v>
      </c>
      <c r="K304" s="210"/>
      <c r="L304" s="38"/>
      <c r="M304" s="211" t="s">
        <v>1</v>
      </c>
      <c r="N304" s="212" t="s">
        <v>44</v>
      </c>
      <c r="O304" s="70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15" t="s">
        <v>244</v>
      </c>
      <c r="AT304" s="215" t="s">
        <v>154</v>
      </c>
      <c r="AU304" s="215" t="s">
        <v>89</v>
      </c>
      <c r="AY304" s="16" t="s">
        <v>151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6" t="s">
        <v>87</v>
      </c>
      <c r="BK304" s="216">
        <f>ROUND(I304*H304,2)</f>
        <v>0</v>
      </c>
      <c r="BL304" s="16" t="s">
        <v>244</v>
      </c>
      <c r="BM304" s="215" t="s">
        <v>392</v>
      </c>
    </row>
    <row r="305" spans="1:65" s="13" customFormat="1">
      <c r="B305" s="217"/>
      <c r="C305" s="218"/>
      <c r="D305" s="219" t="s">
        <v>160</v>
      </c>
      <c r="E305" s="220" t="s">
        <v>1</v>
      </c>
      <c r="F305" s="221" t="s">
        <v>393</v>
      </c>
      <c r="G305" s="218"/>
      <c r="H305" s="222">
        <v>35.5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160</v>
      </c>
      <c r="AU305" s="228" t="s">
        <v>89</v>
      </c>
      <c r="AV305" s="13" t="s">
        <v>89</v>
      </c>
      <c r="AW305" s="13" t="s">
        <v>36</v>
      </c>
      <c r="AX305" s="13" t="s">
        <v>87</v>
      </c>
      <c r="AY305" s="228" t="s">
        <v>151</v>
      </c>
    </row>
    <row r="306" spans="1:65" s="2" customFormat="1" ht="22.8">
      <c r="A306" s="33"/>
      <c r="B306" s="34"/>
      <c r="C306" s="203" t="s">
        <v>394</v>
      </c>
      <c r="D306" s="203" t="s">
        <v>154</v>
      </c>
      <c r="E306" s="204" t="s">
        <v>395</v>
      </c>
      <c r="F306" s="205" t="s">
        <v>396</v>
      </c>
      <c r="G306" s="206" t="s">
        <v>354</v>
      </c>
      <c r="H306" s="251"/>
      <c r="I306" s="208"/>
      <c r="J306" s="209">
        <f>ROUND(I306*H306,2)</f>
        <v>0</v>
      </c>
      <c r="K306" s="210"/>
      <c r="L306" s="38"/>
      <c r="M306" s="211" t="s">
        <v>1</v>
      </c>
      <c r="N306" s="212" t="s">
        <v>44</v>
      </c>
      <c r="O306" s="70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5" t="s">
        <v>244</v>
      </c>
      <c r="AT306" s="215" t="s">
        <v>154</v>
      </c>
      <c r="AU306" s="215" t="s">
        <v>89</v>
      </c>
      <c r="AY306" s="16" t="s">
        <v>151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6" t="s">
        <v>87</v>
      </c>
      <c r="BK306" s="216">
        <f>ROUND(I306*H306,2)</f>
        <v>0</v>
      </c>
      <c r="BL306" s="16" t="s">
        <v>244</v>
      </c>
      <c r="BM306" s="215" t="s">
        <v>397</v>
      </c>
    </row>
    <row r="307" spans="1:65" s="12" customFormat="1" ht="13.2">
      <c r="B307" s="187"/>
      <c r="C307" s="188"/>
      <c r="D307" s="189" t="s">
        <v>78</v>
      </c>
      <c r="E307" s="201" t="s">
        <v>398</v>
      </c>
      <c r="F307" s="201" t="s">
        <v>399</v>
      </c>
      <c r="G307" s="188"/>
      <c r="H307" s="188"/>
      <c r="I307" s="191"/>
      <c r="J307" s="202">
        <f>BK307</f>
        <v>0</v>
      </c>
      <c r="K307" s="188"/>
      <c r="L307" s="193"/>
      <c r="M307" s="194"/>
      <c r="N307" s="195"/>
      <c r="O307" s="195"/>
      <c r="P307" s="196">
        <f>SUM(P308:P316)</f>
        <v>0</v>
      </c>
      <c r="Q307" s="195"/>
      <c r="R307" s="196">
        <f>SUM(R308:R316)</f>
        <v>2.0619999999999999E-2</v>
      </c>
      <c r="S307" s="195"/>
      <c r="T307" s="197">
        <f>SUM(T308:T316)</f>
        <v>0</v>
      </c>
      <c r="AR307" s="198" t="s">
        <v>89</v>
      </c>
      <c r="AT307" s="199" t="s">
        <v>78</v>
      </c>
      <c r="AU307" s="199" t="s">
        <v>87</v>
      </c>
      <c r="AY307" s="198" t="s">
        <v>151</v>
      </c>
      <c r="BK307" s="200">
        <f>SUM(BK308:BK316)</f>
        <v>0</v>
      </c>
    </row>
    <row r="308" spans="1:65" s="2" customFormat="1" ht="22.8">
      <c r="A308" s="33"/>
      <c r="B308" s="34"/>
      <c r="C308" s="203" t="s">
        <v>400</v>
      </c>
      <c r="D308" s="203" t="s">
        <v>154</v>
      </c>
      <c r="E308" s="204" t="s">
        <v>401</v>
      </c>
      <c r="F308" s="205" t="s">
        <v>402</v>
      </c>
      <c r="G308" s="206" t="s">
        <v>260</v>
      </c>
      <c r="H308" s="207">
        <v>24</v>
      </c>
      <c r="I308" s="208"/>
      <c r="J308" s="209">
        <f>ROUND(I308*H308,2)</f>
        <v>0</v>
      </c>
      <c r="K308" s="210"/>
      <c r="L308" s="38"/>
      <c r="M308" s="211" t="s">
        <v>1</v>
      </c>
      <c r="N308" s="212" t="s">
        <v>44</v>
      </c>
      <c r="O308" s="70"/>
      <c r="P308" s="213">
        <f>O308*H308</f>
        <v>0</v>
      </c>
      <c r="Q308" s="213">
        <v>7.7999999999999999E-4</v>
      </c>
      <c r="R308" s="213">
        <f>Q308*H308</f>
        <v>1.8720000000000001E-2</v>
      </c>
      <c r="S308" s="213">
        <v>0</v>
      </c>
      <c r="T308" s="214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15" t="s">
        <v>244</v>
      </c>
      <c r="AT308" s="215" t="s">
        <v>154</v>
      </c>
      <c r="AU308" s="215" t="s">
        <v>89</v>
      </c>
      <c r="AY308" s="16" t="s">
        <v>151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6" t="s">
        <v>87</v>
      </c>
      <c r="BK308" s="216">
        <f>ROUND(I308*H308,2)</f>
        <v>0</v>
      </c>
      <c r="BL308" s="16" t="s">
        <v>244</v>
      </c>
      <c r="BM308" s="215" t="s">
        <v>403</v>
      </c>
    </row>
    <row r="309" spans="1:65" s="13" customFormat="1">
      <c r="B309" s="217"/>
      <c r="C309" s="218"/>
      <c r="D309" s="219" t="s">
        <v>160</v>
      </c>
      <c r="E309" s="220" t="s">
        <v>1</v>
      </c>
      <c r="F309" s="221" t="s">
        <v>404</v>
      </c>
      <c r="G309" s="218"/>
      <c r="H309" s="222">
        <v>24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160</v>
      </c>
      <c r="AU309" s="228" t="s">
        <v>89</v>
      </c>
      <c r="AV309" s="13" t="s">
        <v>89</v>
      </c>
      <c r="AW309" s="13" t="s">
        <v>36</v>
      </c>
      <c r="AX309" s="13" t="s">
        <v>87</v>
      </c>
      <c r="AY309" s="228" t="s">
        <v>151</v>
      </c>
    </row>
    <row r="310" spans="1:65" s="2" customFormat="1" ht="34.200000000000003">
      <c r="A310" s="33"/>
      <c r="B310" s="34"/>
      <c r="C310" s="203" t="s">
        <v>405</v>
      </c>
      <c r="D310" s="203" t="s">
        <v>154</v>
      </c>
      <c r="E310" s="204" t="s">
        <v>406</v>
      </c>
      <c r="F310" s="205" t="s">
        <v>407</v>
      </c>
      <c r="G310" s="206" t="s">
        <v>260</v>
      </c>
      <c r="H310" s="207">
        <v>24</v>
      </c>
      <c r="I310" s="208"/>
      <c r="J310" s="209">
        <f>ROUND(I310*H310,2)</f>
        <v>0</v>
      </c>
      <c r="K310" s="210"/>
      <c r="L310" s="38"/>
      <c r="M310" s="211" t="s">
        <v>1</v>
      </c>
      <c r="N310" s="212" t="s">
        <v>44</v>
      </c>
      <c r="O310" s="70"/>
      <c r="P310" s="213">
        <f>O310*H310</f>
        <v>0</v>
      </c>
      <c r="Q310" s="213">
        <v>5.0000000000000002E-5</v>
      </c>
      <c r="R310" s="213">
        <f>Q310*H310</f>
        <v>1.2000000000000001E-3</v>
      </c>
      <c r="S310" s="213">
        <v>0</v>
      </c>
      <c r="T310" s="21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15" t="s">
        <v>244</v>
      </c>
      <c r="AT310" s="215" t="s">
        <v>154</v>
      </c>
      <c r="AU310" s="215" t="s">
        <v>89</v>
      </c>
      <c r="AY310" s="16" t="s">
        <v>151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6" t="s">
        <v>87</v>
      </c>
      <c r="BK310" s="216">
        <f>ROUND(I310*H310,2)</f>
        <v>0</v>
      </c>
      <c r="BL310" s="16" t="s">
        <v>244</v>
      </c>
      <c r="BM310" s="215" t="s">
        <v>408</v>
      </c>
    </row>
    <row r="311" spans="1:65" s="13" customFormat="1">
      <c r="B311" s="217"/>
      <c r="C311" s="218"/>
      <c r="D311" s="219" t="s">
        <v>160</v>
      </c>
      <c r="E311" s="220" t="s">
        <v>1</v>
      </c>
      <c r="F311" s="221" t="s">
        <v>404</v>
      </c>
      <c r="G311" s="218"/>
      <c r="H311" s="222">
        <v>24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160</v>
      </c>
      <c r="AU311" s="228" t="s">
        <v>89</v>
      </c>
      <c r="AV311" s="13" t="s">
        <v>89</v>
      </c>
      <c r="AW311" s="13" t="s">
        <v>36</v>
      </c>
      <c r="AX311" s="13" t="s">
        <v>87</v>
      </c>
      <c r="AY311" s="228" t="s">
        <v>151</v>
      </c>
    </row>
    <row r="312" spans="1:65" s="2" customFormat="1" ht="11.4">
      <c r="A312" s="33"/>
      <c r="B312" s="34"/>
      <c r="C312" s="203" t="s">
        <v>409</v>
      </c>
      <c r="D312" s="203" t="s">
        <v>154</v>
      </c>
      <c r="E312" s="204" t="s">
        <v>410</v>
      </c>
      <c r="F312" s="205" t="s">
        <v>411</v>
      </c>
      <c r="G312" s="206" t="s">
        <v>167</v>
      </c>
      <c r="H312" s="207">
        <v>20</v>
      </c>
      <c r="I312" s="208"/>
      <c r="J312" s="209">
        <f>ROUND(I312*H312,2)</f>
        <v>0</v>
      </c>
      <c r="K312" s="210"/>
      <c r="L312" s="38"/>
      <c r="M312" s="211" t="s">
        <v>1</v>
      </c>
      <c r="N312" s="212" t="s">
        <v>44</v>
      </c>
      <c r="O312" s="70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15" t="s">
        <v>244</v>
      </c>
      <c r="AT312" s="215" t="s">
        <v>154</v>
      </c>
      <c r="AU312" s="215" t="s">
        <v>89</v>
      </c>
      <c r="AY312" s="16" t="s">
        <v>151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6" t="s">
        <v>87</v>
      </c>
      <c r="BK312" s="216">
        <f>ROUND(I312*H312,2)</f>
        <v>0</v>
      </c>
      <c r="BL312" s="16" t="s">
        <v>244</v>
      </c>
      <c r="BM312" s="215" t="s">
        <v>412</v>
      </c>
    </row>
    <row r="313" spans="1:65" s="13" customFormat="1">
      <c r="B313" s="217"/>
      <c r="C313" s="218"/>
      <c r="D313" s="219" t="s">
        <v>160</v>
      </c>
      <c r="E313" s="220" t="s">
        <v>1</v>
      </c>
      <c r="F313" s="221" t="s">
        <v>413</v>
      </c>
      <c r="G313" s="218"/>
      <c r="H313" s="222">
        <v>20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160</v>
      </c>
      <c r="AU313" s="228" t="s">
        <v>89</v>
      </c>
      <c r="AV313" s="13" t="s">
        <v>89</v>
      </c>
      <c r="AW313" s="13" t="s">
        <v>36</v>
      </c>
      <c r="AX313" s="13" t="s">
        <v>87</v>
      </c>
      <c r="AY313" s="228" t="s">
        <v>151</v>
      </c>
    </row>
    <row r="314" spans="1:65" s="2" customFormat="1" ht="22.8">
      <c r="A314" s="33"/>
      <c r="B314" s="34"/>
      <c r="C314" s="203" t="s">
        <v>262</v>
      </c>
      <c r="D314" s="203" t="s">
        <v>154</v>
      </c>
      <c r="E314" s="204" t="s">
        <v>414</v>
      </c>
      <c r="F314" s="205" t="s">
        <v>415</v>
      </c>
      <c r="G314" s="206" t="s">
        <v>167</v>
      </c>
      <c r="H314" s="207">
        <v>2</v>
      </c>
      <c r="I314" s="208"/>
      <c r="J314" s="209">
        <f>ROUND(I314*H314,2)</f>
        <v>0</v>
      </c>
      <c r="K314" s="210"/>
      <c r="L314" s="38"/>
      <c r="M314" s="211" t="s">
        <v>1</v>
      </c>
      <c r="N314" s="212" t="s">
        <v>44</v>
      </c>
      <c r="O314" s="70"/>
      <c r="P314" s="213">
        <f>O314*H314</f>
        <v>0</v>
      </c>
      <c r="Q314" s="213">
        <v>3.5E-4</v>
      </c>
      <c r="R314" s="213">
        <f>Q314*H314</f>
        <v>6.9999999999999999E-4</v>
      </c>
      <c r="S314" s="213">
        <v>0</v>
      </c>
      <c r="T314" s="214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15" t="s">
        <v>244</v>
      </c>
      <c r="AT314" s="215" t="s">
        <v>154</v>
      </c>
      <c r="AU314" s="215" t="s">
        <v>89</v>
      </c>
      <c r="AY314" s="16" t="s">
        <v>151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6" t="s">
        <v>87</v>
      </c>
      <c r="BK314" s="216">
        <f>ROUND(I314*H314,2)</f>
        <v>0</v>
      </c>
      <c r="BL314" s="16" t="s">
        <v>244</v>
      </c>
      <c r="BM314" s="215" t="s">
        <v>416</v>
      </c>
    </row>
    <row r="315" spans="1:65" s="13" customFormat="1">
      <c r="B315" s="217"/>
      <c r="C315" s="218"/>
      <c r="D315" s="219" t="s">
        <v>160</v>
      </c>
      <c r="E315" s="220" t="s">
        <v>1</v>
      </c>
      <c r="F315" s="221" t="s">
        <v>292</v>
      </c>
      <c r="G315" s="218"/>
      <c r="H315" s="222">
        <v>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160</v>
      </c>
      <c r="AU315" s="228" t="s">
        <v>89</v>
      </c>
      <c r="AV315" s="13" t="s">
        <v>89</v>
      </c>
      <c r="AW315" s="13" t="s">
        <v>36</v>
      </c>
      <c r="AX315" s="13" t="s">
        <v>87</v>
      </c>
      <c r="AY315" s="228" t="s">
        <v>151</v>
      </c>
    </row>
    <row r="316" spans="1:65" s="2" customFormat="1" ht="22.8">
      <c r="A316" s="33"/>
      <c r="B316" s="34"/>
      <c r="C316" s="203" t="s">
        <v>417</v>
      </c>
      <c r="D316" s="203" t="s">
        <v>154</v>
      </c>
      <c r="E316" s="204" t="s">
        <v>418</v>
      </c>
      <c r="F316" s="205" t="s">
        <v>419</v>
      </c>
      <c r="G316" s="206" t="s">
        <v>354</v>
      </c>
      <c r="H316" s="251"/>
      <c r="I316" s="208"/>
      <c r="J316" s="209">
        <f>ROUND(I316*H316,2)</f>
        <v>0</v>
      </c>
      <c r="K316" s="210"/>
      <c r="L316" s="38"/>
      <c r="M316" s="211" t="s">
        <v>1</v>
      </c>
      <c r="N316" s="212" t="s">
        <v>44</v>
      </c>
      <c r="O316" s="70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15" t="s">
        <v>244</v>
      </c>
      <c r="AT316" s="215" t="s">
        <v>154</v>
      </c>
      <c r="AU316" s="215" t="s">
        <v>89</v>
      </c>
      <c r="AY316" s="16" t="s">
        <v>151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6" t="s">
        <v>87</v>
      </c>
      <c r="BK316" s="216">
        <f>ROUND(I316*H316,2)</f>
        <v>0</v>
      </c>
      <c r="BL316" s="16" t="s">
        <v>244</v>
      </c>
      <c r="BM316" s="215" t="s">
        <v>420</v>
      </c>
    </row>
    <row r="317" spans="1:65" s="12" customFormat="1" ht="13.2">
      <c r="B317" s="187"/>
      <c r="C317" s="188"/>
      <c r="D317" s="189" t="s">
        <v>78</v>
      </c>
      <c r="E317" s="201" t="s">
        <v>421</v>
      </c>
      <c r="F317" s="201" t="s">
        <v>422</v>
      </c>
      <c r="G317" s="188"/>
      <c r="H317" s="188"/>
      <c r="I317" s="191"/>
      <c r="J317" s="202">
        <f>BK317</f>
        <v>0</v>
      </c>
      <c r="K317" s="188"/>
      <c r="L317" s="193"/>
      <c r="M317" s="194"/>
      <c r="N317" s="195"/>
      <c r="O317" s="195"/>
      <c r="P317" s="196">
        <f>SUM(P318:P326)</f>
        <v>0</v>
      </c>
      <c r="Q317" s="195"/>
      <c r="R317" s="196">
        <f>SUM(R318:R326)</f>
        <v>7.0495000000000002E-2</v>
      </c>
      <c r="S317" s="195"/>
      <c r="T317" s="197">
        <f>SUM(T318:T326)</f>
        <v>0</v>
      </c>
      <c r="AR317" s="198" t="s">
        <v>89</v>
      </c>
      <c r="AT317" s="199" t="s">
        <v>78</v>
      </c>
      <c r="AU317" s="199" t="s">
        <v>87</v>
      </c>
      <c r="AY317" s="198" t="s">
        <v>151</v>
      </c>
      <c r="BK317" s="200">
        <f>SUM(BK318:BK326)</f>
        <v>0</v>
      </c>
    </row>
    <row r="318" spans="1:65" s="2" customFormat="1" ht="22.8">
      <c r="A318" s="33"/>
      <c r="B318" s="34"/>
      <c r="C318" s="203" t="s">
        <v>423</v>
      </c>
      <c r="D318" s="203" t="s">
        <v>154</v>
      </c>
      <c r="E318" s="204" t="s">
        <v>424</v>
      </c>
      <c r="F318" s="205" t="s">
        <v>425</v>
      </c>
      <c r="G318" s="206" t="s">
        <v>260</v>
      </c>
      <c r="H318" s="207">
        <v>12.5</v>
      </c>
      <c r="I318" s="208"/>
      <c r="J318" s="209">
        <f>ROUND(I318*H318,2)</f>
        <v>0</v>
      </c>
      <c r="K318" s="210"/>
      <c r="L318" s="38"/>
      <c r="M318" s="211" t="s">
        <v>1</v>
      </c>
      <c r="N318" s="212" t="s">
        <v>44</v>
      </c>
      <c r="O318" s="70"/>
      <c r="P318" s="213">
        <f>O318*H318</f>
        <v>0</v>
      </c>
      <c r="Q318" s="213">
        <v>1.47E-3</v>
      </c>
      <c r="R318" s="213">
        <f>Q318*H318</f>
        <v>1.8374999999999999E-2</v>
      </c>
      <c r="S318" s="213">
        <v>0</v>
      </c>
      <c r="T318" s="214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15" t="s">
        <v>244</v>
      </c>
      <c r="AT318" s="215" t="s">
        <v>154</v>
      </c>
      <c r="AU318" s="215" t="s">
        <v>89</v>
      </c>
      <c r="AY318" s="16" t="s">
        <v>151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6" t="s">
        <v>87</v>
      </c>
      <c r="BK318" s="216">
        <f>ROUND(I318*H318,2)</f>
        <v>0</v>
      </c>
      <c r="BL318" s="16" t="s">
        <v>244</v>
      </c>
      <c r="BM318" s="215" t="s">
        <v>426</v>
      </c>
    </row>
    <row r="319" spans="1:65" s="13" customFormat="1">
      <c r="B319" s="217"/>
      <c r="C319" s="218"/>
      <c r="D319" s="219" t="s">
        <v>160</v>
      </c>
      <c r="E319" s="220" t="s">
        <v>1</v>
      </c>
      <c r="F319" s="221" t="s">
        <v>427</v>
      </c>
      <c r="G319" s="218"/>
      <c r="H319" s="222">
        <v>12.5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160</v>
      </c>
      <c r="AU319" s="228" t="s">
        <v>89</v>
      </c>
      <c r="AV319" s="13" t="s">
        <v>89</v>
      </c>
      <c r="AW319" s="13" t="s">
        <v>36</v>
      </c>
      <c r="AX319" s="13" t="s">
        <v>87</v>
      </c>
      <c r="AY319" s="228" t="s">
        <v>151</v>
      </c>
    </row>
    <row r="320" spans="1:65" s="2" customFormat="1" ht="22.8">
      <c r="A320" s="33"/>
      <c r="B320" s="34"/>
      <c r="C320" s="203" t="s">
        <v>428</v>
      </c>
      <c r="D320" s="203" t="s">
        <v>154</v>
      </c>
      <c r="E320" s="204" t="s">
        <v>429</v>
      </c>
      <c r="F320" s="205" t="s">
        <v>430</v>
      </c>
      <c r="G320" s="206" t="s">
        <v>431</v>
      </c>
      <c r="H320" s="207">
        <v>13</v>
      </c>
      <c r="I320" s="208"/>
      <c r="J320" s="209">
        <f>ROUND(I320*H320,2)</f>
        <v>0</v>
      </c>
      <c r="K320" s="210"/>
      <c r="L320" s="38"/>
      <c r="M320" s="211" t="s">
        <v>1</v>
      </c>
      <c r="N320" s="212" t="s">
        <v>44</v>
      </c>
      <c r="O320" s="70"/>
      <c r="P320" s="213">
        <f>O320*H320</f>
        <v>0</v>
      </c>
      <c r="Q320" s="213">
        <v>3.2499999999999999E-3</v>
      </c>
      <c r="R320" s="213">
        <f>Q320*H320</f>
        <v>4.2249999999999996E-2</v>
      </c>
      <c r="S320" s="213">
        <v>0</v>
      </c>
      <c r="T320" s="21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15" t="s">
        <v>244</v>
      </c>
      <c r="AT320" s="215" t="s">
        <v>154</v>
      </c>
      <c r="AU320" s="215" t="s">
        <v>89</v>
      </c>
      <c r="AY320" s="16" t="s">
        <v>151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6" t="s">
        <v>87</v>
      </c>
      <c r="BK320" s="216">
        <f>ROUND(I320*H320,2)</f>
        <v>0</v>
      </c>
      <c r="BL320" s="16" t="s">
        <v>244</v>
      </c>
      <c r="BM320" s="215" t="s">
        <v>432</v>
      </c>
    </row>
    <row r="321" spans="1:65" s="13" customFormat="1">
      <c r="B321" s="217"/>
      <c r="C321" s="218"/>
      <c r="D321" s="219" t="s">
        <v>160</v>
      </c>
      <c r="E321" s="220" t="s">
        <v>1</v>
      </c>
      <c r="F321" s="221" t="s">
        <v>228</v>
      </c>
      <c r="G321" s="218"/>
      <c r="H321" s="222">
        <v>13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160</v>
      </c>
      <c r="AU321" s="228" t="s">
        <v>89</v>
      </c>
      <c r="AV321" s="13" t="s">
        <v>89</v>
      </c>
      <c r="AW321" s="13" t="s">
        <v>36</v>
      </c>
      <c r="AX321" s="13" t="s">
        <v>87</v>
      </c>
      <c r="AY321" s="228" t="s">
        <v>151</v>
      </c>
    </row>
    <row r="322" spans="1:65" s="2" customFormat="1" ht="22.8">
      <c r="A322" s="33"/>
      <c r="B322" s="34"/>
      <c r="C322" s="203" t="s">
        <v>433</v>
      </c>
      <c r="D322" s="203" t="s">
        <v>154</v>
      </c>
      <c r="E322" s="204" t="s">
        <v>434</v>
      </c>
      <c r="F322" s="205" t="s">
        <v>435</v>
      </c>
      <c r="G322" s="206" t="s">
        <v>431</v>
      </c>
      <c r="H322" s="207">
        <v>12</v>
      </c>
      <c r="I322" s="208"/>
      <c r="J322" s="209">
        <f>ROUND(I322*H322,2)</f>
        <v>0</v>
      </c>
      <c r="K322" s="210"/>
      <c r="L322" s="38"/>
      <c r="M322" s="211" t="s">
        <v>1</v>
      </c>
      <c r="N322" s="212" t="s">
        <v>44</v>
      </c>
      <c r="O322" s="70"/>
      <c r="P322" s="213">
        <f>O322*H322</f>
        <v>0</v>
      </c>
      <c r="Q322" s="213">
        <v>4.0000000000000002E-4</v>
      </c>
      <c r="R322" s="213">
        <f>Q322*H322</f>
        <v>4.8000000000000004E-3</v>
      </c>
      <c r="S322" s="213">
        <v>0</v>
      </c>
      <c r="T322" s="214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15" t="s">
        <v>244</v>
      </c>
      <c r="AT322" s="215" t="s">
        <v>154</v>
      </c>
      <c r="AU322" s="215" t="s">
        <v>89</v>
      </c>
      <c r="AY322" s="16" t="s">
        <v>151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6" t="s">
        <v>87</v>
      </c>
      <c r="BK322" s="216">
        <f>ROUND(I322*H322,2)</f>
        <v>0</v>
      </c>
      <c r="BL322" s="16" t="s">
        <v>244</v>
      </c>
      <c r="BM322" s="215" t="s">
        <v>436</v>
      </c>
    </row>
    <row r="323" spans="1:65" s="13" customFormat="1">
      <c r="B323" s="217"/>
      <c r="C323" s="218"/>
      <c r="D323" s="219" t="s">
        <v>160</v>
      </c>
      <c r="E323" s="220" t="s">
        <v>1</v>
      </c>
      <c r="F323" s="221" t="s">
        <v>224</v>
      </c>
      <c r="G323" s="218"/>
      <c r="H323" s="222">
        <v>12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160</v>
      </c>
      <c r="AU323" s="228" t="s">
        <v>89</v>
      </c>
      <c r="AV323" s="13" t="s">
        <v>89</v>
      </c>
      <c r="AW323" s="13" t="s">
        <v>36</v>
      </c>
      <c r="AX323" s="13" t="s">
        <v>87</v>
      </c>
      <c r="AY323" s="228" t="s">
        <v>151</v>
      </c>
    </row>
    <row r="324" spans="1:65" s="2" customFormat="1" ht="22.8">
      <c r="A324" s="33"/>
      <c r="B324" s="34"/>
      <c r="C324" s="203" t="s">
        <v>437</v>
      </c>
      <c r="D324" s="203" t="s">
        <v>154</v>
      </c>
      <c r="E324" s="204" t="s">
        <v>438</v>
      </c>
      <c r="F324" s="205" t="s">
        <v>439</v>
      </c>
      <c r="G324" s="206" t="s">
        <v>167</v>
      </c>
      <c r="H324" s="207">
        <v>13</v>
      </c>
      <c r="I324" s="208"/>
      <c r="J324" s="209">
        <f>ROUND(I324*H324,2)</f>
        <v>0</v>
      </c>
      <c r="K324" s="210"/>
      <c r="L324" s="38"/>
      <c r="M324" s="211" t="s">
        <v>1</v>
      </c>
      <c r="N324" s="212" t="s">
        <v>44</v>
      </c>
      <c r="O324" s="70"/>
      <c r="P324" s="213">
        <f>O324*H324</f>
        <v>0</v>
      </c>
      <c r="Q324" s="213">
        <v>3.8999999999999999E-4</v>
      </c>
      <c r="R324" s="213">
        <f>Q324*H324</f>
        <v>5.0699999999999999E-3</v>
      </c>
      <c r="S324" s="213">
        <v>0</v>
      </c>
      <c r="T324" s="214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15" t="s">
        <v>244</v>
      </c>
      <c r="AT324" s="215" t="s">
        <v>154</v>
      </c>
      <c r="AU324" s="215" t="s">
        <v>89</v>
      </c>
      <c r="AY324" s="16" t="s">
        <v>151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6" t="s">
        <v>87</v>
      </c>
      <c r="BK324" s="216">
        <f>ROUND(I324*H324,2)</f>
        <v>0</v>
      </c>
      <c r="BL324" s="16" t="s">
        <v>244</v>
      </c>
      <c r="BM324" s="215" t="s">
        <v>440</v>
      </c>
    </row>
    <row r="325" spans="1:65" s="13" customFormat="1">
      <c r="B325" s="217"/>
      <c r="C325" s="218"/>
      <c r="D325" s="219" t="s">
        <v>160</v>
      </c>
      <c r="E325" s="220" t="s">
        <v>1</v>
      </c>
      <c r="F325" s="221" t="s">
        <v>228</v>
      </c>
      <c r="G325" s="218"/>
      <c r="H325" s="222">
        <v>13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160</v>
      </c>
      <c r="AU325" s="228" t="s">
        <v>89</v>
      </c>
      <c r="AV325" s="13" t="s">
        <v>89</v>
      </c>
      <c r="AW325" s="13" t="s">
        <v>36</v>
      </c>
      <c r="AX325" s="13" t="s">
        <v>87</v>
      </c>
      <c r="AY325" s="228" t="s">
        <v>151</v>
      </c>
    </row>
    <row r="326" spans="1:65" s="2" customFormat="1" ht="22.8">
      <c r="A326" s="33"/>
      <c r="B326" s="34"/>
      <c r="C326" s="203" t="s">
        <v>441</v>
      </c>
      <c r="D326" s="203" t="s">
        <v>154</v>
      </c>
      <c r="E326" s="204" t="s">
        <v>442</v>
      </c>
      <c r="F326" s="205" t="s">
        <v>443</v>
      </c>
      <c r="G326" s="206" t="s">
        <v>354</v>
      </c>
      <c r="H326" s="251"/>
      <c r="I326" s="208"/>
      <c r="J326" s="209">
        <f>ROUND(I326*H326,2)</f>
        <v>0</v>
      </c>
      <c r="K326" s="210"/>
      <c r="L326" s="38"/>
      <c r="M326" s="211" t="s">
        <v>1</v>
      </c>
      <c r="N326" s="212" t="s">
        <v>44</v>
      </c>
      <c r="O326" s="70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15" t="s">
        <v>244</v>
      </c>
      <c r="AT326" s="215" t="s">
        <v>154</v>
      </c>
      <c r="AU326" s="215" t="s">
        <v>89</v>
      </c>
      <c r="AY326" s="16" t="s">
        <v>151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6" t="s">
        <v>87</v>
      </c>
      <c r="BK326" s="216">
        <f>ROUND(I326*H326,2)</f>
        <v>0</v>
      </c>
      <c r="BL326" s="16" t="s">
        <v>244</v>
      </c>
      <c r="BM326" s="215" t="s">
        <v>444</v>
      </c>
    </row>
    <row r="327" spans="1:65" s="12" customFormat="1" ht="13.2">
      <c r="B327" s="187"/>
      <c r="C327" s="188"/>
      <c r="D327" s="189" t="s">
        <v>78</v>
      </c>
      <c r="E327" s="201" t="s">
        <v>445</v>
      </c>
      <c r="F327" s="201" t="s">
        <v>446</v>
      </c>
      <c r="G327" s="188"/>
      <c r="H327" s="188"/>
      <c r="I327" s="191"/>
      <c r="J327" s="202">
        <f>BK327</f>
        <v>0</v>
      </c>
      <c r="K327" s="188"/>
      <c r="L327" s="193"/>
      <c r="M327" s="194"/>
      <c r="N327" s="195"/>
      <c r="O327" s="195"/>
      <c r="P327" s="196">
        <f>SUM(P328:P338)</f>
        <v>0</v>
      </c>
      <c r="Q327" s="195"/>
      <c r="R327" s="196">
        <f>SUM(R328:R338)</f>
        <v>3.73E-2</v>
      </c>
      <c r="S327" s="195"/>
      <c r="T327" s="197">
        <f>SUM(T328:T338)</f>
        <v>4.0640000000000003E-2</v>
      </c>
      <c r="AR327" s="198" t="s">
        <v>89</v>
      </c>
      <c r="AT327" s="199" t="s">
        <v>78</v>
      </c>
      <c r="AU327" s="199" t="s">
        <v>87</v>
      </c>
      <c r="AY327" s="198" t="s">
        <v>151</v>
      </c>
      <c r="BK327" s="200">
        <f>SUM(BK328:BK338)</f>
        <v>0</v>
      </c>
    </row>
    <row r="328" spans="1:65" s="2" customFormat="1" ht="22.8">
      <c r="A328" s="33"/>
      <c r="B328" s="34"/>
      <c r="C328" s="203" t="s">
        <v>447</v>
      </c>
      <c r="D328" s="203" t="s">
        <v>154</v>
      </c>
      <c r="E328" s="204" t="s">
        <v>448</v>
      </c>
      <c r="F328" s="205" t="s">
        <v>449</v>
      </c>
      <c r="G328" s="206" t="s">
        <v>431</v>
      </c>
      <c r="H328" s="207">
        <v>2</v>
      </c>
      <c r="I328" s="208"/>
      <c r="J328" s="209">
        <f>ROUND(I328*H328,2)</f>
        <v>0</v>
      </c>
      <c r="K328" s="210"/>
      <c r="L328" s="38"/>
      <c r="M328" s="211" t="s">
        <v>1</v>
      </c>
      <c r="N328" s="212" t="s">
        <v>44</v>
      </c>
      <c r="O328" s="70"/>
      <c r="P328" s="213">
        <f>O328*H328</f>
        <v>0</v>
      </c>
      <c r="Q328" s="213">
        <v>0</v>
      </c>
      <c r="R328" s="213">
        <f>Q328*H328</f>
        <v>0</v>
      </c>
      <c r="S328" s="213">
        <v>1.9460000000000002E-2</v>
      </c>
      <c r="T328" s="214">
        <f>S328*H328</f>
        <v>3.8920000000000003E-2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15" t="s">
        <v>244</v>
      </c>
      <c r="AT328" s="215" t="s">
        <v>154</v>
      </c>
      <c r="AU328" s="215" t="s">
        <v>89</v>
      </c>
      <c r="AY328" s="16" t="s">
        <v>151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6" t="s">
        <v>87</v>
      </c>
      <c r="BK328" s="216">
        <f>ROUND(I328*H328,2)</f>
        <v>0</v>
      </c>
      <c r="BL328" s="16" t="s">
        <v>244</v>
      </c>
      <c r="BM328" s="215" t="s">
        <v>450</v>
      </c>
    </row>
    <row r="329" spans="1:65" s="13" customFormat="1">
      <c r="B329" s="217"/>
      <c r="C329" s="218"/>
      <c r="D329" s="219" t="s">
        <v>160</v>
      </c>
      <c r="E329" s="220" t="s">
        <v>1</v>
      </c>
      <c r="F329" s="221" t="s">
        <v>292</v>
      </c>
      <c r="G329" s="218"/>
      <c r="H329" s="222">
        <v>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160</v>
      </c>
      <c r="AU329" s="228" t="s">
        <v>89</v>
      </c>
      <c r="AV329" s="13" t="s">
        <v>89</v>
      </c>
      <c r="AW329" s="13" t="s">
        <v>36</v>
      </c>
      <c r="AX329" s="13" t="s">
        <v>87</v>
      </c>
      <c r="AY329" s="228" t="s">
        <v>151</v>
      </c>
    </row>
    <row r="330" spans="1:65" s="2" customFormat="1" ht="22.8">
      <c r="A330" s="33"/>
      <c r="B330" s="34"/>
      <c r="C330" s="203" t="s">
        <v>451</v>
      </c>
      <c r="D330" s="203" t="s">
        <v>154</v>
      </c>
      <c r="E330" s="204" t="s">
        <v>452</v>
      </c>
      <c r="F330" s="205" t="s">
        <v>453</v>
      </c>
      <c r="G330" s="206" t="s">
        <v>431</v>
      </c>
      <c r="H330" s="207">
        <v>2</v>
      </c>
      <c r="I330" s="208"/>
      <c r="J330" s="209">
        <f>ROUND(I330*H330,2)</f>
        <v>0</v>
      </c>
      <c r="K330" s="210"/>
      <c r="L330" s="38"/>
      <c r="M330" s="211" t="s">
        <v>1</v>
      </c>
      <c r="N330" s="212" t="s">
        <v>44</v>
      </c>
      <c r="O330" s="70"/>
      <c r="P330" s="213">
        <f>O330*H330</f>
        <v>0</v>
      </c>
      <c r="Q330" s="213">
        <v>0</v>
      </c>
      <c r="R330" s="213">
        <f>Q330*H330</f>
        <v>0</v>
      </c>
      <c r="S330" s="213">
        <v>8.5999999999999998E-4</v>
      </c>
      <c r="T330" s="214">
        <f>S330*H330</f>
        <v>1.72E-3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5" t="s">
        <v>244</v>
      </c>
      <c r="AT330" s="215" t="s">
        <v>154</v>
      </c>
      <c r="AU330" s="215" t="s">
        <v>89</v>
      </c>
      <c r="AY330" s="16" t="s">
        <v>151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6" t="s">
        <v>87</v>
      </c>
      <c r="BK330" s="216">
        <f>ROUND(I330*H330,2)</f>
        <v>0</v>
      </c>
      <c r="BL330" s="16" t="s">
        <v>244</v>
      </c>
      <c r="BM330" s="215" t="s">
        <v>454</v>
      </c>
    </row>
    <row r="331" spans="1:65" s="13" customFormat="1">
      <c r="B331" s="217"/>
      <c r="C331" s="218"/>
      <c r="D331" s="219" t="s">
        <v>160</v>
      </c>
      <c r="E331" s="220" t="s">
        <v>1</v>
      </c>
      <c r="F331" s="221" t="s">
        <v>292</v>
      </c>
      <c r="G331" s="218"/>
      <c r="H331" s="222">
        <v>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160</v>
      </c>
      <c r="AU331" s="228" t="s">
        <v>89</v>
      </c>
      <c r="AV331" s="13" t="s">
        <v>89</v>
      </c>
      <c r="AW331" s="13" t="s">
        <v>36</v>
      </c>
      <c r="AX331" s="13" t="s">
        <v>87</v>
      </c>
      <c r="AY331" s="228" t="s">
        <v>151</v>
      </c>
    </row>
    <row r="332" spans="1:65" s="2" customFormat="1" ht="22.8">
      <c r="A332" s="33"/>
      <c r="B332" s="34"/>
      <c r="C332" s="203" t="s">
        <v>455</v>
      </c>
      <c r="D332" s="203" t="s">
        <v>154</v>
      </c>
      <c r="E332" s="204" t="s">
        <v>456</v>
      </c>
      <c r="F332" s="205" t="s">
        <v>457</v>
      </c>
      <c r="G332" s="206" t="s">
        <v>431</v>
      </c>
      <c r="H332" s="207">
        <v>2</v>
      </c>
      <c r="I332" s="208"/>
      <c r="J332" s="209">
        <f>ROUND(I332*H332,2)</f>
        <v>0</v>
      </c>
      <c r="K332" s="210"/>
      <c r="L332" s="38"/>
      <c r="M332" s="211" t="s">
        <v>1</v>
      </c>
      <c r="N332" s="212" t="s">
        <v>44</v>
      </c>
      <c r="O332" s="70"/>
      <c r="P332" s="213">
        <f>O332*H332</f>
        <v>0</v>
      </c>
      <c r="Q332" s="213">
        <v>1.8500000000000001E-3</v>
      </c>
      <c r="R332" s="213">
        <f>Q332*H332</f>
        <v>3.7000000000000002E-3</v>
      </c>
      <c r="S332" s="213">
        <v>0</v>
      </c>
      <c r="T332" s="214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15" t="s">
        <v>244</v>
      </c>
      <c r="AT332" s="215" t="s">
        <v>154</v>
      </c>
      <c r="AU332" s="215" t="s">
        <v>89</v>
      </c>
      <c r="AY332" s="16" t="s">
        <v>151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6" t="s">
        <v>87</v>
      </c>
      <c r="BK332" s="216">
        <f>ROUND(I332*H332,2)</f>
        <v>0</v>
      </c>
      <c r="BL332" s="16" t="s">
        <v>244</v>
      </c>
      <c r="BM332" s="215" t="s">
        <v>458</v>
      </c>
    </row>
    <row r="333" spans="1:65" s="13" customFormat="1">
      <c r="B333" s="217"/>
      <c r="C333" s="218"/>
      <c r="D333" s="219" t="s">
        <v>160</v>
      </c>
      <c r="E333" s="220" t="s">
        <v>1</v>
      </c>
      <c r="F333" s="221" t="s">
        <v>292</v>
      </c>
      <c r="G333" s="218"/>
      <c r="H333" s="222">
        <v>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160</v>
      </c>
      <c r="AU333" s="228" t="s">
        <v>89</v>
      </c>
      <c r="AV333" s="13" t="s">
        <v>89</v>
      </c>
      <c r="AW333" s="13" t="s">
        <v>36</v>
      </c>
      <c r="AX333" s="13" t="s">
        <v>87</v>
      </c>
      <c r="AY333" s="228" t="s">
        <v>151</v>
      </c>
    </row>
    <row r="334" spans="1:65" s="2" customFormat="1" ht="11.4">
      <c r="A334" s="33"/>
      <c r="B334" s="34"/>
      <c r="C334" s="240" t="s">
        <v>459</v>
      </c>
      <c r="D334" s="240" t="s">
        <v>245</v>
      </c>
      <c r="E334" s="241" t="s">
        <v>460</v>
      </c>
      <c r="F334" s="242" t="s">
        <v>461</v>
      </c>
      <c r="G334" s="243" t="s">
        <v>167</v>
      </c>
      <c r="H334" s="244">
        <v>2</v>
      </c>
      <c r="I334" s="245"/>
      <c r="J334" s="246">
        <f>ROUND(I334*H334,2)</f>
        <v>0</v>
      </c>
      <c r="K334" s="247"/>
      <c r="L334" s="248"/>
      <c r="M334" s="249" t="s">
        <v>1</v>
      </c>
      <c r="N334" s="250" t="s">
        <v>44</v>
      </c>
      <c r="O334" s="70"/>
      <c r="P334" s="213">
        <f>O334*H334</f>
        <v>0</v>
      </c>
      <c r="Q334" s="213">
        <v>1.4999999999999999E-2</v>
      </c>
      <c r="R334" s="213">
        <f>Q334*H334</f>
        <v>0.03</v>
      </c>
      <c r="S334" s="213">
        <v>0</v>
      </c>
      <c r="T334" s="214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15" t="s">
        <v>323</v>
      </c>
      <c r="AT334" s="215" t="s">
        <v>245</v>
      </c>
      <c r="AU334" s="215" t="s">
        <v>89</v>
      </c>
      <c r="AY334" s="16" t="s">
        <v>151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6" t="s">
        <v>87</v>
      </c>
      <c r="BK334" s="216">
        <f>ROUND(I334*H334,2)</f>
        <v>0</v>
      </c>
      <c r="BL334" s="16" t="s">
        <v>244</v>
      </c>
      <c r="BM334" s="215" t="s">
        <v>462</v>
      </c>
    </row>
    <row r="335" spans="1:65" s="13" customFormat="1">
      <c r="B335" s="217"/>
      <c r="C335" s="218"/>
      <c r="D335" s="219" t="s">
        <v>160</v>
      </c>
      <c r="E335" s="220" t="s">
        <v>1</v>
      </c>
      <c r="F335" s="221" t="s">
        <v>292</v>
      </c>
      <c r="G335" s="218"/>
      <c r="H335" s="222">
        <v>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160</v>
      </c>
      <c r="AU335" s="228" t="s">
        <v>89</v>
      </c>
      <c r="AV335" s="13" t="s">
        <v>89</v>
      </c>
      <c r="AW335" s="13" t="s">
        <v>36</v>
      </c>
      <c r="AX335" s="13" t="s">
        <v>87</v>
      </c>
      <c r="AY335" s="228" t="s">
        <v>151</v>
      </c>
    </row>
    <row r="336" spans="1:65" s="2" customFormat="1" ht="22.8">
      <c r="A336" s="33"/>
      <c r="B336" s="34"/>
      <c r="C336" s="203" t="s">
        <v>463</v>
      </c>
      <c r="D336" s="203" t="s">
        <v>154</v>
      </c>
      <c r="E336" s="204" t="s">
        <v>464</v>
      </c>
      <c r="F336" s="205" t="s">
        <v>465</v>
      </c>
      <c r="G336" s="206" t="s">
        <v>431</v>
      </c>
      <c r="H336" s="207">
        <v>2</v>
      </c>
      <c r="I336" s="208"/>
      <c r="J336" s="209">
        <f>ROUND(I336*H336,2)</f>
        <v>0</v>
      </c>
      <c r="K336" s="210"/>
      <c r="L336" s="38"/>
      <c r="M336" s="211" t="s">
        <v>1</v>
      </c>
      <c r="N336" s="212" t="s">
        <v>44</v>
      </c>
      <c r="O336" s="70"/>
      <c r="P336" s="213">
        <f>O336*H336</f>
        <v>0</v>
      </c>
      <c r="Q336" s="213">
        <v>1.8E-3</v>
      </c>
      <c r="R336" s="213">
        <f>Q336*H336</f>
        <v>3.5999999999999999E-3</v>
      </c>
      <c r="S336" s="213">
        <v>0</v>
      </c>
      <c r="T336" s="214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15" t="s">
        <v>244</v>
      </c>
      <c r="AT336" s="215" t="s">
        <v>154</v>
      </c>
      <c r="AU336" s="215" t="s">
        <v>89</v>
      </c>
      <c r="AY336" s="16" t="s">
        <v>151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6" t="s">
        <v>87</v>
      </c>
      <c r="BK336" s="216">
        <f>ROUND(I336*H336,2)</f>
        <v>0</v>
      </c>
      <c r="BL336" s="16" t="s">
        <v>244</v>
      </c>
      <c r="BM336" s="215" t="s">
        <v>466</v>
      </c>
    </row>
    <row r="337" spans="1:65" s="13" customFormat="1">
      <c r="B337" s="217"/>
      <c r="C337" s="218"/>
      <c r="D337" s="219" t="s">
        <v>160</v>
      </c>
      <c r="E337" s="220" t="s">
        <v>1</v>
      </c>
      <c r="F337" s="221" t="s">
        <v>292</v>
      </c>
      <c r="G337" s="218"/>
      <c r="H337" s="222">
        <v>2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160</v>
      </c>
      <c r="AU337" s="228" t="s">
        <v>89</v>
      </c>
      <c r="AV337" s="13" t="s">
        <v>89</v>
      </c>
      <c r="AW337" s="13" t="s">
        <v>36</v>
      </c>
      <c r="AX337" s="13" t="s">
        <v>87</v>
      </c>
      <c r="AY337" s="228" t="s">
        <v>151</v>
      </c>
    </row>
    <row r="338" spans="1:65" s="2" customFormat="1" ht="22.8">
      <c r="A338" s="33"/>
      <c r="B338" s="34"/>
      <c r="C338" s="203" t="s">
        <v>467</v>
      </c>
      <c r="D338" s="203" t="s">
        <v>154</v>
      </c>
      <c r="E338" s="204" t="s">
        <v>468</v>
      </c>
      <c r="F338" s="205" t="s">
        <v>469</v>
      </c>
      <c r="G338" s="206" t="s">
        <v>354</v>
      </c>
      <c r="H338" s="251"/>
      <c r="I338" s="208"/>
      <c r="J338" s="209">
        <f>ROUND(I338*H338,2)</f>
        <v>0</v>
      </c>
      <c r="K338" s="210"/>
      <c r="L338" s="38"/>
      <c r="M338" s="211" t="s">
        <v>1</v>
      </c>
      <c r="N338" s="212" t="s">
        <v>44</v>
      </c>
      <c r="O338" s="70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15" t="s">
        <v>244</v>
      </c>
      <c r="AT338" s="215" t="s">
        <v>154</v>
      </c>
      <c r="AU338" s="215" t="s">
        <v>89</v>
      </c>
      <c r="AY338" s="16" t="s">
        <v>151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87</v>
      </c>
      <c r="BK338" s="216">
        <f>ROUND(I338*H338,2)</f>
        <v>0</v>
      </c>
      <c r="BL338" s="16" t="s">
        <v>244</v>
      </c>
      <c r="BM338" s="215" t="s">
        <v>470</v>
      </c>
    </row>
    <row r="339" spans="1:65" s="12" customFormat="1" ht="13.2">
      <c r="B339" s="187"/>
      <c r="C339" s="188"/>
      <c r="D339" s="189" t="s">
        <v>78</v>
      </c>
      <c r="E339" s="201" t="s">
        <v>471</v>
      </c>
      <c r="F339" s="201" t="s">
        <v>472</v>
      </c>
      <c r="G339" s="188"/>
      <c r="H339" s="188"/>
      <c r="I339" s="191"/>
      <c r="J339" s="202">
        <f>BK339</f>
        <v>0</v>
      </c>
      <c r="K339" s="188"/>
      <c r="L339" s="193"/>
      <c r="M339" s="194"/>
      <c r="N339" s="195"/>
      <c r="O339" s="195"/>
      <c r="P339" s="196">
        <f>SUM(P340:P341)</f>
        <v>0</v>
      </c>
      <c r="Q339" s="195"/>
      <c r="R339" s="196">
        <f>SUM(R340:R341)</f>
        <v>7.9000000000000001E-4</v>
      </c>
      <c r="S339" s="195"/>
      <c r="T339" s="197">
        <f>SUM(T340:T341)</f>
        <v>0</v>
      </c>
      <c r="AR339" s="198" t="s">
        <v>89</v>
      </c>
      <c r="AT339" s="199" t="s">
        <v>78</v>
      </c>
      <c r="AU339" s="199" t="s">
        <v>87</v>
      </c>
      <c r="AY339" s="198" t="s">
        <v>151</v>
      </c>
      <c r="BK339" s="200">
        <f>SUM(BK340:BK341)</f>
        <v>0</v>
      </c>
    </row>
    <row r="340" spans="1:65" s="2" customFormat="1" ht="34.200000000000003">
      <c r="A340" s="33"/>
      <c r="B340" s="34"/>
      <c r="C340" s="203" t="s">
        <v>473</v>
      </c>
      <c r="D340" s="203" t="s">
        <v>154</v>
      </c>
      <c r="E340" s="204" t="s">
        <v>474</v>
      </c>
      <c r="F340" s="205" t="s">
        <v>475</v>
      </c>
      <c r="G340" s="206" t="s">
        <v>167</v>
      </c>
      <c r="H340" s="207">
        <v>1</v>
      </c>
      <c r="I340" s="208"/>
      <c r="J340" s="209">
        <f>ROUND(I340*H340,2)</f>
        <v>0</v>
      </c>
      <c r="K340" s="210"/>
      <c r="L340" s="38"/>
      <c r="M340" s="211" t="s">
        <v>1</v>
      </c>
      <c r="N340" s="212" t="s">
        <v>44</v>
      </c>
      <c r="O340" s="70"/>
      <c r="P340" s="213">
        <f>O340*H340</f>
        <v>0</v>
      </c>
      <c r="Q340" s="213">
        <v>7.9000000000000001E-4</v>
      </c>
      <c r="R340" s="213">
        <f>Q340*H340</f>
        <v>7.9000000000000001E-4</v>
      </c>
      <c r="S340" s="213">
        <v>0</v>
      </c>
      <c r="T340" s="214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15" t="s">
        <v>244</v>
      </c>
      <c r="AT340" s="215" t="s">
        <v>154</v>
      </c>
      <c r="AU340" s="215" t="s">
        <v>89</v>
      </c>
      <c r="AY340" s="16" t="s">
        <v>151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6" t="s">
        <v>87</v>
      </c>
      <c r="BK340" s="216">
        <f>ROUND(I340*H340,2)</f>
        <v>0</v>
      </c>
      <c r="BL340" s="16" t="s">
        <v>244</v>
      </c>
      <c r="BM340" s="215" t="s">
        <v>476</v>
      </c>
    </row>
    <row r="341" spans="1:65" s="13" customFormat="1">
      <c r="B341" s="217"/>
      <c r="C341" s="218"/>
      <c r="D341" s="219" t="s">
        <v>160</v>
      </c>
      <c r="E341" s="220" t="s">
        <v>1</v>
      </c>
      <c r="F341" s="221" t="s">
        <v>87</v>
      </c>
      <c r="G341" s="218"/>
      <c r="H341" s="222">
        <v>1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160</v>
      </c>
      <c r="AU341" s="228" t="s">
        <v>89</v>
      </c>
      <c r="AV341" s="13" t="s">
        <v>89</v>
      </c>
      <c r="AW341" s="13" t="s">
        <v>36</v>
      </c>
      <c r="AX341" s="13" t="s">
        <v>87</v>
      </c>
      <c r="AY341" s="228" t="s">
        <v>151</v>
      </c>
    </row>
    <row r="342" spans="1:65" s="12" customFormat="1" ht="13.2">
      <c r="B342" s="187"/>
      <c r="C342" s="188"/>
      <c r="D342" s="189" t="s">
        <v>78</v>
      </c>
      <c r="E342" s="201" t="s">
        <v>477</v>
      </c>
      <c r="F342" s="201" t="s">
        <v>478</v>
      </c>
      <c r="G342" s="188"/>
      <c r="H342" s="188"/>
      <c r="I342" s="191"/>
      <c r="J342" s="202">
        <f>BK342</f>
        <v>0</v>
      </c>
      <c r="K342" s="188"/>
      <c r="L342" s="193"/>
      <c r="M342" s="194"/>
      <c r="N342" s="195"/>
      <c r="O342" s="195"/>
      <c r="P342" s="196">
        <f>SUM(P343:P346)</f>
        <v>0</v>
      </c>
      <c r="Q342" s="195"/>
      <c r="R342" s="196">
        <f>SUM(R343:R346)</f>
        <v>0</v>
      </c>
      <c r="S342" s="195"/>
      <c r="T342" s="197">
        <f>SUM(T343:T346)</f>
        <v>0.25704000000000005</v>
      </c>
      <c r="AR342" s="198" t="s">
        <v>89</v>
      </c>
      <c r="AT342" s="199" t="s">
        <v>78</v>
      </c>
      <c r="AU342" s="199" t="s">
        <v>87</v>
      </c>
      <c r="AY342" s="198" t="s">
        <v>151</v>
      </c>
      <c r="BK342" s="200">
        <f>SUM(BK343:BK346)</f>
        <v>0</v>
      </c>
    </row>
    <row r="343" spans="1:65" s="2" customFormat="1" ht="11.4">
      <c r="A343" s="33"/>
      <c r="B343" s="34"/>
      <c r="C343" s="203" t="s">
        <v>479</v>
      </c>
      <c r="D343" s="203" t="s">
        <v>154</v>
      </c>
      <c r="E343" s="204" t="s">
        <v>480</v>
      </c>
      <c r="F343" s="205" t="s">
        <v>481</v>
      </c>
      <c r="G343" s="206" t="s">
        <v>157</v>
      </c>
      <c r="H343" s="207">
        <v>10.8</v>
      </c>
      <c r="I343" s="208"/>
      <c r="J343" s="209">
        <f>ROUND(I343*H343,2)</f>
        <v>0</v>
      </c>
      <c r="K343" s="210"/>
      <c r="L343" s="38"/>
      <c r="M343" s="211" t="s">
        <v>1</v>
      </c>
      <c r="N343" s="212" t="s">
        <v>44</v>
      </c>
      <c r="O343" s="70"/>
      <c r="P343" s="213">
        <f>O343*H343</f>
        <v>0</v>
      </c>
      <c r="Q343" s="213">
        <v>0</v>
      </c>
      <c r="R343" s="213">
        <f>Q343*H343</f>
        <v>0</v>
      </c>
      <c r="S343" s="213">
        <v>2.3800000000000002E-2</v>
      </c>
      <c r="T343" s="214">
        <f>S343*H343</f>
        <v>0.25704000000000005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15" t="s">
        <v>244</v>
      </c>
      <c r="AT343" s="215" t="s">
        <v>154</v>
      </c>
      <c r="AU343" s="215" t="s">
        <v>89</v>
      </c>
      <c r="AY343" s="16" t="s">
        <v>151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6" t="s">
        <v>87</v>
      </c>
      <c r="BK343" s="216">
        <f>ROUND(I343*H343,2)</f>
        <v>0</v>
      </c>
      <c r="BL343" s="16" t="s">
        <v>244</v>
      </c>
      <c r="BM343" s="215" t="s">
        <v>482</v>
      </c>
    </row>
    <row r="344" spans="1:65" s="13" customFormat="1">
      <c r="B344" s="217"/>
      <c r="C344" s="218"/>
      <c r="D344" s="219" t="s">
        <v>160</v>
      </c>
      <c r="E344" s="220" t="s">
        <v>1</v>
      </c>
      <c r="F344" s="221" t="s">
        <v>483</v>
      </c>
      <c r="G344" s="218"/>
      <c r="H344" s="222">
        <v>10.8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160</v>
      </c>
      <c r="AU344" s="228" t="s">
        <v>89</v>
      </c>
      <c r="AV344" s="13" t="s">
        <v>89</v>
      </c>
      <c r="AW344" s="13" t="s">
        <v>36</v>
      </c>
      <c r="AX344" s="13" t="s">
        <v>87</v>
      </c>
      <c r="AY344" s="228" t="s">
        <v>151</v>
      </c>
    </row>
    <row r="345" spans="1:65" s="2" customFormat="1" ht="11.4">
      <c r="A345" s="33"/>
      <c r="B345" s="34"/>
      <c r="C345" s="203" t="s">
        <v>484</v>
      </c>
      <c r="D345" s="203" t="s">
        <v>154</v>
      </c>
      <c r="E345" s="204" t="s">
        <v>485</v>
      </c>
      <c r="F345" s="205" t="s">
        <v>486</v>
      </c>
      <c r="G345" s="206" t="s">
        <v>157</v>
      </c>
      <c r="H345" s="207">
        <v>10.8</v>
      </c>
      <c r="I345" s="208"/>
      <c r="J345" s="209">
        <f>ROUND(I345*H345,2)</f>
        <v>0</v>
      </c>
      <c r="K345" s="210"/>
      <c r="L345" s="38"/>
      <c r="M345" s="211" t="s">
        <v>1</v>
      </c>
      <c r="N345" s="212" t="s">
        <v>44</v>
      </c>
      <c r="O345" s="70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15" t="s">
        <v>244</v>
      </c>
      <c r="AT345" s="215" t="s">
        <v>154</v>
      </c>
      <c r="AU345" s="215" t="s">
        <v>89</v>
      </c>
      <c r="AY345" s="16" t="s">
        <v>151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6" t="s">
        <v>87</v>
      </c>
      <c r="BK345" s="216">
        <f>ROUND(I345*H345,2)</f>
        <v>0</v>
      </c>
      <c r="BL345" s="16" t="s">
        <v>244</v>
      </c>
      <c r="BM345" s="215" t="s">
        <v>487</v>
      </c>
    </row>
    <row r="346" spans="1:65" s="13" customFormat="1">
      <c r="B346" s="217"/>
      <c r="C346" s="218"/>
      <c r="D346" s="219" t="s">
        <v>160</v>
      </c>
      <c r="E346" s="220" t="s">
        <v>1</v>
      </c>
      <c r="F346" s="221" t="s">
        <v>483</v>
      </c>
      <c r="G346" s="218"/>
      <c r="H346" s="222">
        <v>10.8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160</v>
      </c>
      <c r="AU346" s="228" t="s">
        <v>89</v>
      </c>
      <c r="AV346" s="13" t="s">
        <v>89</v>
      </c>
      <c r="AW346" s="13" t="s">
        <v>36</v>
      </c>
      <c r="AX346" s="13" t="s">
        <v>87</v>
      </c>
      <c r="AY346" s="228" t="s">
        <v>151</v>
      </c>
    </row>
    <row r="347" spans="1:65" s="12" customFormat="1" ht="13.2">
      <c r="B347" s="187"/>
      <c r="C347" s="188"/>
      <c r="D347" s="189" t="s">
        <v>78</v>
      </c>
      <c r="E347" s="201" t="s">
        <v>488</v>
      </c>
      <c r="F347" s="201" t="s">
        <v>489</v>
      </c>
      <c r="G347" s="188"/>
      <c r="H347" s="188"/>
      <c r="I347" s="191"/>
      <c r="J347" s="202">
        <f>BK347</f>
        <v>0</v>
      </c>
      <c r="K347" s="188"/>
      <c r="L347" s="193"/>
      <c r="M347" s="194"/>
      <c r="N347" s="195"/>
      <c r="O347" s="195"/>
      <c r="P347" s="196">
        <f>SUM(P348:P352)</f>
        <v>0</v>
      </c>
      <c r="Q347" s="195"/>
      <c r="R347" s="196">
        <f>SUM(R348:R352)</f>
        <v>6.8174999999999999E-2</v>
      </c>
      <c r="S347" s="195"/>
      <c r="T347" s="197">
        <f>SUM(T348:T352)</f>
        <v>0</v>
      </c>
      <c r="AR347" s="198" t="s">
        <v>89</v>
      </c>
      <c r="AT347" s="199" t="s">
        <v>78</v>
      </c>
      <c r="AU347" s="199" t="s">
        <v>87</v>
      </c>
      <c r="AY347" s="198" t="s">
        <v>151</v>
      </c>
      <c r="BK347" s="200">
        <f>SUM(BK348:BK352)</f>
        <v>0</v>
      </c>
    </row>
    <row r="348" spans="1:65" s="2" customFormat="1" ht="22.8">
      <c r="A348" s="33"/>
      <c r="B348" s="34"/>
      <c r="C348" s="203" t="s">
        <v>490</v>
      </c>
      <c r="D348" s="203" t="s">
        <v>154</v>
      </c>
      <c r="E348" s="204" t="s">
        <v>491</v>
      </c>
      <c r="F348" s="205" t="s">
        <v>492</v>
      </c>
      <c r="G348" s="206" t="s">
        <v>260</v>
      </c>
      <c r="H348" s="207">
        <v>4</v>
      </c>
      <c r="I348" s="208"/>
      <c r="J348" s="209">
        <f>ROUND(I348*H348,2)</f>
        <v>0</v>
      </c>
      <c r="K348" s="210"/>
      <c r="L348" s="38"/>
      <c r="M348" s="211" t="s">
        <v>1</v>
      </c>
      <c r="N348" s="212" t="s">
        <v>44</v>
      </c>
      <c r="O348" s="70"/>
      <c r="P348" s="213">
        <f>O348*H348</f>
        <v>0</v>
      </c>
      <c r="Q348" s="213">
        <v>1.095E-2</v>
      </c>
      <c r="R348" s="213">
        <f>Q348*H348</f>
        <v>4.3799999999999999E-2</v>
      </c>
      <c r="S348" s="213">
        <v>0</v>
      </c>
      <c r="T348" s="214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15" t="s">
        <v>244</v>
      </c>
      <c r="AT348" s="215" t="s">
        <v>154</v>
      </c>
      <c r="AU348" s="215" t="s">
        <v>89</v>
      </c>
      <c r="AY348" s="16" t="s">
        <v>151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6" t="s">
        <v>87</v>
      </c>
      <c r="BK348" s="216">
        <f>ROUND(I348*H348,2)</f>
        <v>0</v>
      </c>
      <c r="BL348" s="16" t="s">
        <v>244</v>
      </c>
      <c r="BM348" s="215" t="s">
        <v>493</v>
      </c>
    </row>
    <row r="349" spans="1:65" s="13" customFormat="1">
      <c r="B349" s="217"/>
      <c r="C349" s="218"/>
      <c r="D349" s="219" t="s">
        <v>160</v>
      </c>
      <c r="E349" s="220" t="s">
        <v>1</v>
      </c>
      <c r="F349" s="221" t="s">
        <v>158</v>
      </c>
      <c r="G349" s="218"/>
      <c r="H349" s="222">
        <v>4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160</v>
      </c>
      <c r="AU349" s="228" t="s">
        <v>89</v>
      </c>
      <c r="AV349" s="13" t="s">
        <v>89</v>
      </c>
      <c r="AW349" s="13" t="s">
        <v>36</v>
      </c>
      <c r="AX349" s="13" t="s">
        <v>87</v>
      </c>
      <c r="AY349" s="228" t="s">
        <v>151</v>
      </c>
    </row>
    <row r="350" spans="1:65" s="2" customFormat="1" ht="22.8">
      <c r="A350" s="33"/>
      <c r="B350" s="34"/>
      <c r="C350" s="203" t="s">
        <v>494</v>
      </c>
      <c r="D350" s="203" t="s">
        <v>154</v>
      </c>
      <c r="E350" s="204" t="s">
        <v>495</v>
      </c>
      <c r="F350" s="205" t="s">
        <v>496</v>
      </c>
      <c r="G350" s="206" t="s">
        <v>260</v>
      </c>
      <c r="H350" s="207">
        <v>1.5</v>
      </c>
      <c r="I350" s="208"/>
      <c r="J350" s="209">
        <f>ROUND(I350*H350,2)</f>
        <v>0</v>
      </c>
      <c r="K350" s="210"/>
      <c r="L350" s="38"/>
      <c r="M350" s="211" t="s">
        <v>1</v>
      </c>
      <c r="N350" s="212" t="s">
        <v>44</v>
      </c>
      <c r="O350" s="70"/>
      <c r="P350" s="213">
        <f>O350*H350</f>
        <v>0</v>
      </c>
      <c r="Q350" s="213">
        <v>1.6250000000000001E-2</v>
      </c>
      <c r="R350" s="213">
        <f>Q350*H350</f>
        <v>2.4375000000000001E-2</v>
      </c>
      <c r="S350" s="213">
        <v>0</v>
      </c>
      <c r="T350" s="214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15" t="s">
        <v>244</v>
      </c>
      <c r="AT350" s="215" t="s">
        <v>154</v>
      </c>
      <c r="AU350" s="215" t="s">
        <v>89</v>
      </c>
      <c r="AY350" s="16" t="s">
        <v>151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6" t="s">
        <v>87</v>
      </c>
      <c r="BK350" s="216">
        <f>ROUND(I350*H350,2)</f>
        <v>0</v>
      </c>
      <c r="BL350" s="16" t="s">
        <v>244</v>
      </c>
      <c r="BM350" s="215" t="s">
        <v>497</v>
      </c>
    </row>
    <row r="351" spans="1:65" s="13" customFormat="1">
      <c r="B351" s="217"/>
      <c r="C351" s="218"/>
      <c r="D351" s="219" t="s">
        <v>160</v>
      </c>
      <c r="E351" s="220" t="s">
        <v>1</v>
      </c>
      <c r="F351" s="221" t="s">
        <v>498</v>
      </c>
      <c r="G351" s="218"/>
      <c r="H351" s="222">
        <v>1.5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160</v>
      </c>
      <c r="AU351" s="228" t="s">
        <v>89</v>
      </c>
      <c r="AV351" s="13" t="s">
        <v>89</v>
      </c>
      <c r="AW351" s="13" t="s">
        <v>36</v>
      </c>
      <c r="AX351" s="13" t="s">
        <v>87</v>
      </c>
      <c r="AY351" s="228" t="s">
        <v>151</v>
      </c>
    </row>
    <row r="352" spans="1:65" s="2" customFormat="1" ht="22.8">
      <c r="A352" s="33"/>
      <c r="B352" s="34"/>
      <c r="C352" s="203" t="s">
        <v>499</v>
      </c>
      <c r="D352" s="203" t="s">
        <v>154</v>
      </c>
      <c r="E352" s="204" t="s">
        <v>500</v>
      </c>
      <c r="F352" s="205" t="s">
        <v>501</v>
      </c>
      <c r="G352" s="206" t="s">
        <v>354</v>
      </c>
      <c r="H352" s="251"/>
      <c r="I352" s="208"/>
      <c r="J352" s="209">
        <f>ROUND(I352*H352,2)</f>
        <v>0</v>
      </c>
      <c r="K352" s="210"/>
      <c r="L352" s="38"/>
      <c r="M352" s="211" t="s">
        <v>1</v>
      </c>
      <c r="N352" s="212" t="s">
        <v>44</v>
      </c>
      <c r="O352" s="70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15" t="s">
        <v>244</v>
      </c>
      <c r="AT352" s="215" t="s">
        <v>154</v>
      </c>
      <c r="AU352" s="215" t="s">
        <v>89</v>
      </c>
      <c r="AY352" s="16" t="s">
        <v>151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6" t="s">
        <v>87</v>
      </c>
      <c r="BK352" s="216">
        <f>ROUND(I352*H352,2)</f>
        <v>0</v>
      </c>
      <c r="BL352" s="16" t="s">
        <v>244</v>
      </c>
      <c r="BM352" s="215" t="s">
        <v>502</v>
      </c>
    </row>
    <row r="353" spans="1:65" s="12" customFormat="1" ht="13.2">
      <c r="B353" s="187"/>
      <c r="C353" s="188"/>
      <c r="D353" s="189" t="s">
        <v>78</v>
      </c>
      <c r="E353" s="201" t="s">
        <v>503</v>
      </c>
      <c r="F353" s="201" t="s">
        <v>504</v>
      </c>
      <c r="G353" s="188"/>
      <c r="H353" s="188"/>
      <c r="I353" s="191"/>
      <c r="J353" s="202">
        <f>BK353</f>
        <v>0</v>
      </c>
      <c r="K353" s="188"/>
      <c r="L353" s="193"/>
      <c r="M353" s="194"/>
      <c r="N353" s="195"/>
      <c r="O353" s="195"/>
      <c r="P353" s="196">
        <f>SUM(P354:P378)</f>
        <v>0</v>
      </c>
      <c r="Q353" s="195"/>
      <c r="R353" s="196">
        <f>SUM(R354:R378)</f>
        <v>0.14380000000000001</v>
      </c>
      <c r="S353" s="195"/>
      <c r="T353" s="197">
        <f>SUM(T354:T378)</f>
        <v>0.13200000000000001</v>
      </c>
      <c r="AR353" s="198" t="s">
        <v>89</v>
      </c>
      <c r="AT353" s="199" t="s">
        <v>78</v>
      </c>
      <c r="AU353" s="199" t="s">
        <v>87</v>
      </c>
      <c r="AY353" s="198" t="s">
        <v>151</v>
      </c>
      <c r="BK353" s="200">
        <f>SUM(BK354:BK378)</f>
        <v>0</v>
      </c>
    </row>
    <row r="354" spans="1:65" s="2" customFormat="1" ht="22.8">
      <c r="A354" s="33"/>
      <c r="B354" s="34"/>
      <c r="C354" s="203" t="s">
        <v>505</v>
      </c>
      <c r="D354" s="203" t="s">
        <v>154</v>
      </c>
      <c r="E354" s="204" t="s">
        <v>506</v>
      </c>
      <c r="F354" s="205" t="s">
        <v>507</v>
      </c>
      <c r="G354" s="206" t="s">
        <v>167</v>
      </c>
      <c r="H354" s="207">
        <v>4</v>
      </c>
      <c r="I354" s="208"/>
      <c r="J354" s="209">
        <f>ROUND(I354*H354,2)</f>
        <v>0</v>
      </c>
      <c r="K354" s="210"/>
      <c r="L354" s="38"/>
      <c r="M354" s="211" t="s">
        <v>1</v>
      </c>
      <c r="N354" s="212" t="s">
        <v>44</v>
      </c>
      <c r="O354" s="70"/>
      <c r="P354" s="213">
        <f>O354*H354</f>
        <v>0</v>
      </c>
      <c r="Q354" s="213">
        <v>0</v>
      </c>
      <c r="R354" s="213">
        <f>Q354*H354</f>
        <v>0</v>
      </c>
      <c r="S354" s="213">
        <v>2.4E-2</v>
      </c>
      <c r="T354" s="214">
        <f>S354*H354</f>
        <v>9.6000000000000002E-2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15" t="s">
        <v>244</v>
      </c>
      <c r="AT354" s="215" t="s">
        <v>154</v>
      </c>
      <c r="AU354" s="215" t="s">
        <v>89</v>
      </c>
      <c r="AY354" s="16" t="s">
        <v>151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6" t="s">
        <v>87</v>
      </c>
      <c r="BK354" s="216">
        <f>ROUND(I354*H354,2)</f>
        <v>0</v>
      </c>
      <c r="BL354" s="16" t="s">
        <v>244</v>
      </c>
      <c r="BM354" s="215" t="s">
        <v>508</v>
      </c>
    </row>
    <row r="355" spans="1:65" s="13" customFormat="1">
      <c r="B355" s="217"/>
      <c r="C355" s="218"/>
      <c r="D355" s="219" t="s">
        <v>160</v>
      </c>
      <c r="E355" s="220" t="s">
        <v>1</v>
      </c>
      <c r="F355" s="221" t="s">
        <v>509</v>
      </c>
      <c r="G355" s="218"/>
      <c r="H355" s="222">
        <v>4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160</v>
      </c>
      <c r="AU355" s="228" t="s">
        <v>89</v>
      </c>
      <c r="AV355" s="13" t="s">
        <v>89</v>
      </c>
      <c r="AW355" s="13" t="s">
        <v>36</v>
      </c>
      <c r="AX355" s="13" t="s">
        <v>87</v>
      </c>
      <c r="AY355" s="228" t="s">
        <v>151</v>
      </c>
    </row>
    <row r="356" spans="1:65" s="2" customFormat="1" ht="22.8">
      <c r="A356" s="33"/>
      <c r="B356" s="34"/>
      <c r="C356" s="203" t="s">
        <v>510</v>
      </c>
      <c r="D356" s="203" t="s">
        <v>154</v>
      </c>
      <c r="E356" s="204" t="s">
        <v>511</v>
      </c>
      <c r="F356" s="205" t="s">
        <v>512</v>
      </c>
      <c r="G356" s="206" t="s">
        <v>167</v>
      </c>
      <c r="H356" s="207">
        <v>6</v>
      </c>
      <c r="I356" s="208"/>
      <c r="J356" s="209">
        <f>ROUND(I356*H356,2)</f>
        <v>0</v>
      </c>
      <c r="K356" s="210"/>
      <c r="L356" s="38"/>
      <c r="M356" s="211" t="s">
        <v>1</v>
      </c>
      <c r="N356" s="212" t="s">
        <v>44</v>
      </c>
      <c r="O356" s="70"/>
      <c r="P356" s="213">
        <f>O356*H356</f>
        <v>0</v>
      </c>
      <c r="Q356" s="213">
        <v>0</v>
      </c>
      <c r="R356" s="213">
        <f>Q356*H356</f>
        <v>0</v>
      </c>
      <c r="S356" s="213">
        <v>6.0000000000000001E-3</v>
      </c>
      <c r="T356" s="214">
        <f>S356*H356</f>
        <v>3.6000000000000004E-2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15" t="s">
        <v>244</v>
      </c>
      <c r="AT356" s="215" t="s">
        <v>154</v>
      </c>
      <c r="AU356" s="215" t="s">
        <v>89</v>
      </c>
      <c r="AY356" s="16" t="s">
        <v>151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6" t="s">
        <v>87</v>
      </c>
      <c r="BK356" s="216">
        <f>ROUND(I356*H356,2)</f>
        <v>0</v>
      </c>
      <c r="BL356" s="16" t="s">
        <v>244</v>
      </c>
      <c r="BM356" s="215" t="s">
        <v>513</v>
      </c>
    </row>
    <row r="357" spans="1:65" s="13" customFormat="1">
      <c r="B357" s="217"/>
      <c r="C357" s="218"/>
      <c r="D357" s="219" t="s">
        <v>160</v>
      </c>
      <c r="E357" s="220" t="s">
        <v>1</v>
      </c>
      <c r="F357" s="221" t="s">
        <v>514</v>
      </c>
      <c r="G357" s="218"/>
      <c r="H357" s="222">
        <v>6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160</v>
      </c>
      <c r="AU357" s="228" t="s">
        <v>89</v>
      </c>
      <c r="AV357" s="13" t="s">
        <v>89</v>
      </c>
      <c r="AW357" s="13" t="s">
        <v>36</v>
      </c>
      <c r="AX357" s="13" t="s">
        <v>87</v>
      </c>
      <c r="AY357" s="228" t="s">
        <v>151</v>
      </c>
    </row>
    <row r="358" spans="1:65" s="2" customFormat="1" ht="22.8">
      <c r="A358" s="33"/>
      <c r="B358" s="34"/>
      <c r="C358" s="203" t="s">
        <v>515</v>
      </c>
      <c r="D358" s="203" t="s">
        <v>154</v>
      </c>
      <c r="E358" s="204" t="s">
        <v>516</v>
      </c>
      <c r="F358" s="205" t="s">
        <v>517</v>
      </c>
      <c r="G358" s="206" t="s">
        <v>167</v>
      </c>
      <c r="H358" s="207">
        <v>5</v>
      </c>
      <c r="I358" s="208"/>
      <c r="J358" s="209">
        <f>ROUND(I358*H358,2)</f>
        <v>0</v>
      </c>
      <c r="K358" s="210"/>
      <c r="L358" s="38"/>
      <c r="M358" s="211" t="s">
        <v>1</v>
      </c>
      <c r="N358" s="212" t="s">
        <v>44</v>
      </c>
      <c r="O358" s="70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15" t="s">
        <v>244</v>
      </c>
      <c r="AT358" s="215" t="s">
        <v>154</v>
      </c>
      <c r="AU358" s="215" t="s">
        <v>89</v>
      </c>
      <c r="AY358" s="16" t="s">
        <v>151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87</v>
      </c>
      <c r="BK358" s="216">
        <f>ROUND(I358*H358,2)</f>
        <v>0</v>
      </c>
      <c r="BL358" s="16" t="s">
        <v>244</v>
      </c>
      <c r="BM358" s="215" t="s">
        <v>518</v>
      </c>
    </row>
    <row r="359" spans="1:65" s="13" customFormat="1">
      <c r="B359" s="217"/>
      <c r="C359" s="218"/>
      <c r="D359" s="219" t="s">
        <v>160</v>
      </c>
      <c r="E359" s="220" t="s">
        <v>1</v>
      </c>
      <c r="F359" s="221" t="s">
        <v>179</v>
      </c>
      <c r="G359" s="218"/>
      <c r="H359" s="222">
        <v>5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160</v>
      </c>
      <c r="AU359" s="228" t="s">
        <v>89</v>
      </c>
      <c r="AV359" s="13" t="s">
        <v>89</v>
      </c>
      <c r="AW359" s="13" t="s">
        <v>36</v>
      </c>
      <c r="AX359" s="13" t="s">
        <v>87</v>
      </c>
      <c r="AY359" s="228" t="s">
        <v>151</v>
      </c>
    </row>
    <row r="360" spans="1:65" s="2" customFormat="1" ht="11.4">
      <c r="A360" s="33"/>
      <c r="B360" s="34"/>
      <c r="C360" s="240" t="s">
        <v>519</v>
      </c>
      <c r="D360" s="240" t="s">
        <v>245</v>
      </c>
      <c r="E360" s="241" t="s">
        <v>520</v>
      </c>
      <c r="F360" s="242" t="s">
        <v>521</v>
      </c>
      <c r="G360" s="243" t="s">
        <v>260</v>
      </c>
      <c r="H360" s="244">
        <v>12</v>
      </c>
      <c r="I360" s="245"/>
      <c r="J360" s="246">
        <f>ROUND(I360*H360,2)</f>
        <v>0</v>
      </c>
      <c r="K360" s="247"/>
      <c r="L360" s="248"/>
      <c r="M360" s="249" t="s">
        <v>1</v>
      </c>
      <c r="N360" s="250" t="s">
        <v>44</v>
      </c>
      <c r="O360" s="70"/>
      <c r="P360" s="213">
        <f>O360*H360</f>
        <v>0</v>
      </c>
      <c r="Q360" s="213">
        <v>0.01</v>
      </c>
      <c r="R360" s="213">
        <f>Q360*H360</f>
        <v>0.12</v>
      </c>
      <c r="S360" s="213">
        <v>0</v>
      </c>
      <c r="T360" s="21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15" t="s">
        <v>323</v>
      </c>
      <c r="AT360" s="215" t="s">
        <v>245</v>
      </c>
      <c r="AU360" s="215" t="s">
        <v>89</v>
      </c>
      <c r="AY360" s="16" t="s">
        <v>151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6" t="s">
        <v>87</v>
      </c>
      <c r="BK360" s="216">
        <f>ROUND(I360*H360,2)</f>
        <v>0</v>
      </c>
      <c r="BL360" s="16" t="s">
        <v>244</v>
      </c>
      <c r="BM360" s="215" t="s">
        <v>522</v>
      </c>
    </row>
    <row r="361" spans="1:65" s="13" customFormat="1">
      <c r="B361" s="217"/>
      <c r="C361" s="218"/>
      <c r="D361" s="219" t="s">
        <v>160</v>
      </c>
      <c r="E361" s="220" t="s">
        <v>1</v>
      </c>
      <c r="F361" s="221" t="s">
        <v>523</v>
      </c>
      <c r="G361" s="218"/>
      <c r="H361" s="222">
        <v>12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160</v>
      </c>
      <c r="AU361" s="228" t="s">
        <v>89</v>
      </c>
      <c r="AV361" s="13" t="s">
        <v>89</v>
      </c>
      <c r="AW361" s="13" t="s">
        <v>36</v>
      </c>
      <c r="AX361" s="13" t="s">
        <v>87</v>
      </c>
      <c r="AY361" s="228" t="s">
        <v>151</v>
      </c>
    </row>
    <row r="362" spans="1:65" s="2" customFormat="1" ht="22.8">
      <c r="A362" s="33"/>
      <c r="B362" s="34"/>
      <c r="C362" s="203" t="s">
        <v>524</v>
      </c>
      <c r="D362" s="203" t="s">
        <v>154</v>
      </c>
      <c r="E362" s="204" t="s">
        <v>525</v>
      </c>
      <c r="F362" s="205" t="s">
        <v>526</v>
      </c>
      <c r="G362" s="206" t="s">
        <v>527</v>
      </c>
      <c r="H362" s="207">
        <v>1</v>
      </c>
      <c r="I362" s="208"/>
      <c r="J362" s="209">
        <f>ROUND(I362*H362,2)</f>
        <v>0</v>
      </c>
      <c r="K362" s="210"/>
      <c r="L362" s="38"/>
      <c r="M362" s="211" t="s">
        <v>1</v>
      </c>
      <c r="N362" s="212" t="s">
        <v>44</v>
      </c>
      <c r="O362" s="70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15" t="s">
        <v>244</v>
      </c>
      <c r="AT362" s="215" t="s">
        <v>154</v>
      </c>
      <c r="AU362" s="215" t="s">
        <v>89</v>
      </c>
      <c r="AY362" s="16" t="s">
        <v>151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87</v>
      </c>
      <c r="BK362" s="216">
        <f>ROUND(I362*H362,2)</f>
        <v>0</v>
      </c>
      <c r="BL362" s="16" t="s">
        <v>244</v>
      </c>
      <c r="BM362" s="215" t="s">
        <v>528</v>
      </c>
    </row>
    <row r="363" spans="1:65" s="2" customFormat="1" ht="22.8">
      <c r="A363" s="33"/>
      <c r="B363" s="34"/>
      <c r="C363" s="203" t="s">
        <v>529</v>
      </c>
      <c r="D363" s="203" t="s">
        <v>154</v>
      </c>
      <c r="E363" s="204" t="s">
        <v>530</v>
      </c>
      <c r="F363" s="205" t="s">
        <v>531</v>
      </c>
      <c r="G363" s="206" t="s">
        <v>527</v>
      </c>
      <c r="H363" s="207">
        <v>1</v>
      </c>
      <c r="I363" s="208"/>
      <c r="J363" s="209">
        <f>ROUND(I363*H363,2)</f>
        <v>0</v>
      </c>
      <c r="K363" s="210"/>
      <c r="L363" s="38"/>
      <c r="M363" s="211" t="s">
        <v>1</v>
      </c>
      <c r="N363" s="212" t="s">
        <v>44</v>
      </c>
      <c r="O363" s="70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15" t="s">
        <v>244</v>
      </c>
      <c r="AT363" s="215" t="s">
        <v>154</v>
      </c>
      <c r="AU363" s="215" t="s">
        <v>89</v>
      </c>
      <c r="AY363" s="16" t="s">
        <v>151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6" t="s">
        <v>87</v>
      </c>
      <c r="BK363" s="216">
        <f>ROUND(I363*H363,2)</f>
        <v>0</v>
      </c>
      <c r="BL363" s="16" t="s">
        <v>244</v>
      </c>
      <c r="BM363" s="215" t="s">
        <v>532</v>
      </c>
    </row>
    <row r="364" spans="1:65" s="2" customFormat="1" ht="22.8">
      <c r="A364" s="33"/>
      <c r="B364" s="34"/>
      <c r="C364" s="203" t="s">
        <v>533</v>
      </c>
      <c r="D364" s="203" t="s">
        <v>154</v>
      </c>
      <c r="E364" s="204" t="s">
        <v>534</v>
      </c>
      <c r="F364" s="205" t="s">
        <v>535</v>
      </c>
      <c r="G364" s="206" t="s">
        <v>167</v>
      </c>
      <c r="H364" s="207">
        <v>2</v>
      </c>
      <c r="I364" s="208"/>
      <c r="J364" s="209">
        <f>ROUND(I364*H364,2)</f>
        <v>0</v>
      </c>
      <c r="K364" s="210"/>
      <c r="L364" s="38"/>
      <c r="M364" s="211" t="s">
        <v>1</v>
      </c>
      <c r="N364" s="212" t="s">
        <v>44</v>
      </c>
      <c r="O364" s="70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15" t="s">
        <v>244</v>
      </c>
      <c r="AT364" s="215" t="s">
        <v>154</v>
      </c>
      <c r="AU364" s="215" t="s">
        <v>89</v>
      </c>
      <c r="AY364" s="16" t="s">
        <v>151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6" t="s">
        <v>87</v>
      </c>
      <c r="BK364" s="216">
        <f>ROUND(I364*H364,2)</f>
        <v>0</v>
      </c>
      <c r="BL364" s="16" t="s">
        <v>244</v>
      </c>
      <c r="BM364" s="215" t="s">
        <v>536</v>
      </c>
    </row>
    <row r="365" spans="1:65" s="13" customFormat="1">
      <c r="B365" s="217"/>
      <c r="C365" s="218"/>
      <c r="D365" s="219" t="s">
        <v>160</v>
      </c>
      <c r="E365" s="220" t="s">
        <v>1</v>
      </c>
      <c r="F365" s="221" t="s">
        <v>292</v>
      </c>
      <c r="G365" s="218"/>
      <c r="H365" s="222">
        <v>2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160</v>
      </c>
      <c r="AU365" s="228" t="s">
        <v>89</v>
      </c>
      <c r="AV365" s="13" t="s">
        <v>89</v>
      </c>
      <c r="AW365" s="13" t="s">
        <v>36</v>
      </c>
      <c r="AX365" s="13" t="s">
        <v>87</v>
      </c>
      <c r="AY365" s="228" t="s">
        <v>151</v>
      </c>
    </row>
    <row r="366" spans="1:65" s="2" customFormat="1" ht="22.8">
      <c r="A366" s="33"/>
      <c r="B366" s="34"/>
      <c r="C366" s="240" t="s">
        <v>537</v>
      </c>
      <c r="D366" s="240" t="s">
        <v>245</v>
      </c>
      <c r="E366" s="241" t="s">
        <v>538</v>
      </c>
      <c r="F366" s="242" t="s">
        <v>539</v>
      </c>
      <c r="G366" s="243" t="s">
        <v>167</v>
      </c>
      <c r="H366" s="244">
        <v>1</v>
      </c>
      <c r="I366" s="245"/>
      <c r="J366" s="246">
        <f>ROUND(I366*H366,2)</f>
        <v>0</v>
      </c>
      <c r="K366" s="247"/>
      <c r="L366" s="248"/>
      <c r="M366" s="249" t="s">
        <v>1</v>
      </c>
      <c r="N366" s="250" t="s">
        <v>44</v>
      </c>
      <c r="O366" s="70"/>
      <c r="P366" s="213">
        <f>O366*H366</f>
        <v>0</v>
      </c>
      <c r="Q366" s="213">
        <v>1.4999999999999999E-2</v>
      </c>
      <c r="R366" s="213">
        <f>Q366*H366</f>
        <v>1.4999999999999999E-2</v>
      </c>
      <c r="S366" s="213">
        <v>0</v>
      </c>
      <c r="T366" s="214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15" t="s">
        <v>323</v>
      </c>
      <c r="AT366" s="215" t="s">
        <v>245</v>
      </c>
      <c r="AU366" s="215" t="s">
        <v>89</v>
      </c>
      <c r="AY366" s="16" t="s">
        <v>151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6" t="s">
        <v>87</v>
      </c>
      <c r="BK366" s="216">
        <f>ROUND(I366*H366,2)</f>
        <v>0</v>
      </c>
      <c r="BL366" s="16" t="s">
        <v>244</v>
      </c>
      <c r="BM366" s="215" t="s">
        <v>540</v>
      </c>
    </row>
    <row r="367" spans="1:65" s="13" customFormat="1">
      <c r="B367" s="217"/>
      <c r="C367" s="218"/>
      <c r="D367" s="219" t="s">
        <v>160</v>
      </c>
      <c r="E367" s="220" t="s">
        <v>1</v>
      </c>
      <c r="F367" s="221" t="s">
        <v>87</v>
      </c>
      <c r="G367" s="218"/>
      <c r="H367" s="222">
        <v>1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160</v>
      </c>
      <c r="AU367" s="228" t="s">
        <v>89</v>
      </c>
      <c r="AV367" s="13" t="s">
        <v>89</v>
      </c>
      <c r="AW367" s="13" t="s">
        <v>36</v>
      </c>
      <c r="AX367" s="13" t="s">
        <v>87</v>
      </c>
      <c r="AY367" s="228" t="s">
        <v>151</v>
      </c>
    </row>
    <row r="368" spans="1:65" s="2" customFormat="1" ht="34.200000000000003">
      <c r="A368" s="33"/>
      <c r="B368" s="34"/>
      <c r="C368" s="240" t="s">
        <v>541</v>
      </c>
      <c r="D368" s="240" t="s">
        <v>245</v>
      </c>
      <c r="E368" s="241" t="s">
        <v>542</v>
      </c>
      <c r="F368" s="242" t="s">
        <v>543</v>
      </c>
      <c r="G368" s="243" t="s">
        <v>167</v>
      </c>
      <c r="H368" s="244">
        <v>1</v>
      </c>
      <c r="I368" s="245"/>
      <c r="J368" s="246">
        <f>ROUND(I368*H368,2)</f>
        <v>0</v>
      </c>
      <c r="K368" s="247"/>
      <c r="L368" s="248"/>
      <c r="M368" s="249" t="s">
        <v>1</v>
      </c>
      <c r="N368" s="250" t="s">
        <v>44</v>
      </c>
      <c r="O368" s="70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15" t="s">
        <v>323</v>
      </c>
      <c r="AT368" s="215" t="s">
        <v>245</v>
      </c>
      <c r="AU368" s="215" t="s">
        <v>89</v>
      </c>
      <c r="AY368" s="16" t="s">
        <v>151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87</v>
      </c>
      <c r="BK368" s="216">
        <f>ROUND(I368*H368,2)</f>
        <v>0</v>
      </c>
      <c r="BL368" s="16" t="s">
        <v>244</v>
      </c>
      <c r="BM368" s="215" t="s">
        <v>544</v>
      </c>
    </row>
    <row r="369" spans="1:65" s="13" customFormat="1">
      <c r="B369" s="217"/>
      <c r="C369" s="218"/>
      <c r="D369" s="219" t="s">
        <v>160</v>
      </c>
      <c r="E369" s="220" t="s">
        <v>1</v>
      </c>
      <c r="F369" s="221" t="s">
        <v>87</v>
      </c>
      <c r="G369" s="218"/>
      <c r="H369" s="222">
        <v>1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160</v>
      </c>
      <c r="AU369" s="228" t="s">
        <v>89</v>
      </c>
      <c r="AV369" s="13" t="s">
        <v>89</v>
      </c>
      <c r="AW369" s="13" t="s">
        <v>36</v>
      </c>
      <c r="AX369" s="13" t="s">
        <v>87</v>
      </c>
      <c r="AY369" s="228" t="s">
        <v>151</v>
      </c>
    </row>
    <row r="370" spans="1:65" s="2" customFormat="1" ht="22.8">
      <c r="A370" s="33"/>
      <c r="B370" s="34"/>
      <c r="C370" s="203" t="s">
        <v>545</v>
      </c>
      <c r="D370" s="203" t="s">
        <v>154</v>
      </c>
      <c r="E370" s="204" t="s">
        <v>546</v>
      </c>
      <c r="F370" s="205" t="s">
        <v>547</v>
      </c>
      <c r="G370" s="206" t="s">
        <v>167</v>
      </c>
      <c r="H370" s="207">
        <v>2</v>
      </c>
      <c r="I370" s="208"/>
      <c r="J370" s="209">
        <f>ROUND(I370*H370,2)</f>
        <v>0</v>
      </c>
      <c r="K370" s="210"/>
      <c r="L370" s="38"/>
      <c r="M370" s="211" t="s">
        <v>1</v>
      </c>
      <c r="N370" s="212" t="s">
        <v>44</v>
      </c>
      <c r="O370" s="70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15" t="s">
        <v>244</v>
      </c>
      <c r="AT370" s="215" t="s">
        <v>154</v>
      </c>
      <c r="AU370" s="215" t="s">
        <v>89</v>
      </c>
      <c r="AY370" s="16" t="s">
        <v>151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6" t="s">
        <v>87</v>
      </c>
      <c r="BK370" s="216">
        <f>ROUND(I370*H370,2)</f>
        <v>0</v>
      </c>
      <c r="BL370" s="16" t="s">
        <v>244</v>
      </c>
      <c r="BM370" s="215" t="s">
        <v>548</v>
      </c>
    </row>
    <row r="371" spans="1:65" s="13" customFormat="1">
      <c r="B371" s="217"/>
      <c r="C371" s="218"/>
      <c r="D371" s="219" t="s">
        <v>160</v>
      </c>
      <c r="E371" s="220" t="s">
        <v>1</v>
      </c>
      <c r="F371" s="221" t="s">
        <v>89</v>
      </c>
      <c r="G371" s="218"/>
      <c r="H371" s="222">
        <v>2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160</v>
      </c>
      <c r="AU371" s="228" t="s">
        <v>89</v>
      </c>
      <c r="AV371" s="13" t="s">
        <v>89</v>
      </c>
      <c r="AW371" s="13" t="s">
        <v>36</v>
      </c>
      <c r="AX371" s="13" t="s">
        <v>87</v>
      </c>
      <c r="AY371" s="228" t="s">
        <v>151</v>
      </c>
    </row>
    <row r="372" spans="1:65" s="2" customFormat="1" ht="34.200000000000003">
      <c r="A372" s="33"/>
      <c r="B372" s="34"/>
      <c r="C372" s="240" t="s">
        <v>549</v>
      </c>
      <c r="D372" s="240" t="s">
        <v>245</v>
      </c>
      <c r="E372" s="241" t="s">
        <v>550</v>
      </c>
      <c r="F372" s="242" t="s">
        <v>551</v>
      </c>
      <c r="G372" s="243" t="s">
        <v>167</v>
      </c>
      <c r="H372" s="244">
        <v>2</v>
      </c>
      <c r="I372" s="245"/>
      <c r="J372" s="246">
        <f>ROUND(I372*H372,2)</f>
        <v>0</v>
      </c>
      <c r="K372" s="247"/>
      <c r="L372" s="248"/>
      <c r="M372" s="249" t="s">
        <v>1</v>
      </c>
      <c r="N372" s="250" t="s">
        <v>44</v>
      </c>
      <c r="O372" s="70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15" t="s">
        <v>323</v>
      </c>
      <c r="AT372" s="215" t="s">
        <v>245</v>
      </c>
      <c r="AU372" s="215" t="s">
        <v>89</v>
      </c>
      <c r="AY372" s="16" t="s">
        <v>151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6" t="s">
        <v>87</v>
      </c>
      <c r="BK372" s="216">
        <f>ROUND(I372*H372,2)</f>
        <v>0</v>
      </c>
      <c r="BL372" s="16" t="s">
        <v>244</v>
      </c>
      <c r="BM372" s="215" t="s">
        <v>552</v>
      </c>
    </row>
    <row r="373" spans="1:65" s="13" customFormat="1">
      <c r="B373" s="217"/>
      <c r="C373" s="218"/>
      <c r="D373" s="219" t="s">
        <v>160</v>
      </c>
      <c r="E373" s="220" t="s">
        <v>1</v>
      </c>
      <c r="F373" s="221" t="s">
        <v>89</v>
      </c>
      <c r="G373" s="218"/>
      <c r="H373" s="222">
        <v>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160</v>
      </c>
      <c r="AU373" s="228" t="s">
        <v>89</v>
      </c>
      <c r="AV373" s="13" t="s">
        <v>89</v>
      </c>
      <c r="AW373" s="13" t="s">
        <v>36</v>
      </c>
      <c r="AX373" s="13" t="s">
        <v>87</v>
      </c>
      <c r="AY373" s="228" t="s">
        <v>151</v>
      </c>
    </row>
    <row r="374" spans="1:65" s="2" customFormat="1" ht="11.4">
      <c r="A374" s="33"/>
      <c r="B374" s="34"/>
      <c r="C374" s="203" t="s">
        <v>553</v>
      </c>
      <c r="D374" s="203" t="s">
        <v>154</v>
      </c>
      <c r="E374" s="204" t="s">
        <v>554</v>
      </c>
      <c r="F374" s="205" t="s">
        <v>555</v>
      </c>
      <c r="G374" s="206" t="s">
        <v>167</v>
      </c>
      <c r="H374" s="207">
        <v>4</v>
      </c>
      <c r="I374" s="208"/>
      <c r="J374" s="209">
        <f>ROUND(I374*H374,2)</f>
        <v>0</v>
      </c>
      <c r="K374" s="210"/>
      <c r="L374" s="38"/>
      <c r="M374" s="211" t="s">
        <v>1</v>
      </c>
      <c r="N374" s="212" t="s">
        <v>44</v>
      </c>
      <c r="O374" s="70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15" t="s">
        <v>244</v>
      </c>
      <c r="AT374" s="215" t="s">
        <v>154</v>
      </c>
      <c r="AU374" s="215" t="s">
        <v>89</v>
      </c>
      <c r="AY374" s="16" t="s">
        <v>151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6" t="s">
        <v>87</v>
      </c>
      <c r="BK374" s="216">
        <f>ROUND(I374*H374,2)</f>
        <v>0</v>
      </c>
      <c r="BL374" s="16" t="s">
        <v>244</v>
      </c>
      <c r="BM374" s="215" t="s">
        <v>556</v>
      </c>
    </row>
    <row r="375" spans="1:65" s="13" customFormat="1">
      <c r="B375" s="217"/>
      <c r="C375" s="218"/>
      <c r="D375" s="219" t="s">
        <v>160</v>
      </c>
      <c r="E375" s="220" t="s">
        <v>1</v>
      </c>
      <c r="F375" s="221" t="s">
        <v>509</v>
      </c>
      <c r="G375" s="218"/>
      <c r="H375" s="222">
        <v>4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160</v>
      </c>
      <c r="AU375" s="228" t="s">
        <v>89</v>
      </c>
      <c r="AV375" s="13" t="s">
        <v>89</v>
      </c>
      <c r="AW375" s="13" t="s">
        <v>36</v>
      </c>
      <c r="AX375" s="13" t="s">
        <v>87</v>
      </c>
      <c r="AY375" s="228" t="s">
        <v>151</v>
      </c>
    </row>
    <row r="376" spans="1:65" s="2" customFormat="1" ht="11.4">
      <c r="A376" s="33"/>
      <c r="B376" s="34"/>
      <c r="C376" s="240" t="s">
        <v>557</v>
      </c>
      <c r="D376" s="240" t="s">
        <v>245</v>
      </c>
      <c r="E376" s="241" t="s">
        <v>558</v>
      </c>
      <c r="F376" s="242" t="s">
        <v>559</v>
      </c>
      <c r="G376" s="243" t="s">
        <v>167</v>
      </c>
      <c r="H376" s="244">
        <v>4</v>
      </c>
      <c r="I376" s="245"/>
      <c r="J376" s="246">
        <f>ROUND(I376*H376,2)</f>
        <v>0</v>
      </c>
      <c r="K376" s="247"/>
      <c r="L376" s="248"/>
      <c r="M376" s="249" t="s">
        <v>1</v>
      </c>
      <c r="N376" s="250" t="s">
        <v>44</v>
      </c>
      <c r="O376" s="70"/>
      <c r="P376" s="213">
        <f>O376*H376</f>
        <v>0</v>
      </c>
      <c r="Q376" s="213">
        <v>2.2000000000000001E-3</v>
      </c>
      <c r="R376" s="213">
        <f>Q376*H376</f>
        <v>8.8000000000000005E-3</v>
      </c>
      <c r="S376" s="213">
        <v>0</v>
      </c>
      <c r="T376" s="21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5" t="s">
        <v>323</v>
      </c>
      <c r="AT376" s="215" t="s">
        <v>245</v>
      </c>
      <c r="AU376" s="215" t="s">
        <v>89</v>
      </c>
      <c r="AY376" s="16" t="s">
        <v>151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6" t="s">
        <v>87</v>
      </c>
      <c r="BK376" s="216">
        <f>ROUND(I376*H376,2)</f>
        <v>0</v>
      </c>
      <c r="BL376" s="16" t="s">
        <v>244</v>
      </c>
      <c r="BM376" s="215" t="s">
        <v>560</v>
      </c>
    </row>
    <row r="377" spans="1:65" s="13" customFormat="1">
      <c r="B377" s="217"/>
      <c r="C377" s="218"/>
      <c r="D377" s="219" t="s">
        <v>160</v>
      </c>
      <c r="E377" s="220" t="s">
        <v>1</v>
      </c>
      <c r="F377" s="221" t="s">
        <v>509</v>
      </c>
      <c r="G377" s="218"/>
      <c r="H377" s="222">
        <v>4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160</v>
      </c>
      <c r="AU377" s="228" t="s">
        <v>89</v>
      </c>
      <c r="AV377" s="13" t="s">
        <v>89</v>
      </c>
      <c r="AW377" s="13" t="s">
        <v>36</v>
      </c>
      <c r="AX377" s="13" t="s">
        <v>87</v>
      </c>
      <c r="AY377" s="228" t="s">
        <v>151</v>
      </c>
    </row>
    <row r="378" spans="1:65" s="2" customFormat="1" ht="22.8">
      <c r="A378" s="33"/>
      <c r="B378" s="34"/>
      <c r="C378" s="203" t="s">
        <v>561</v>
      </c>
      <c r="D378" s="203" t="s">
        <v>154</v>
      </c>
      <c r="E378" s="204" t="s">
        <v>562</v>
      </c>
      <c r="F378" s="205" t="s">
        <v>563</v>
      </c>
      <c r="G378" s="206" t="s">
        <v>354</v>
      </c>
      <c r="H378" s="251"/>
      <c r="I378" s="208"/>
      <c r="J378" s="209">
        <f>ROUND(I378*H378,2)</f>
        <v>0</v>
      </c>
      <c r="K378" s="210"/>
      <c r="L378" s="38"/>
      <c r="M378" s="211" t="s">
        <v>1</v>
      </c>
      <c r="N378" s="212" t="s">
        <v>44</v>
      </c>
      <c r="O378" s="70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15" t="s">
        <v>244</v>
      </c>
      <c r="AT378" s="215" t="s">
        <v>154</v>
      </c>
      <c r="AU378" s="215" t="s">
        <v>89</v>
      </c>
      <c r="AY378" s="16" t="s">
        <v>151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87</v>
      </c>
      <c r="BK378" s="216">
        <f>ROUND(I378*H378,2)</f>
        <v>0</v>
      </c>
      <c r="BL378" s="16" t="s">
        <v>244</v>
      </c>
      <c r="BM378" s="215" t="s">
        <v>564</v>
      </c>
    </row>
    <row r="379" spans="1:65" s="12" customFormat="1" ht="13.2">
      <c r="B379" s="187"/>
      <c r="C379" s="188"/>
      <c r="D379" s="189" t="s">
        <v>78</v>
      </c>
      <c r="E379" s="201" t="s">
        <v>565</v>
      </c>
      <c r="F379" s="201" t="s">
        <v>566</v>
      </c>
      <c r="G379" s="188"/>
      <c r="H379" s="188"/>
      <c r="I379" s="191"/>
      <c r="J379" s="202">
        <f>BK379</f>
        <v>0</v>
      </c>
      <c r="K379" s="188"/>
      <c r="L379" s="193"/>
      <c r="M379" s="194"/>
      <c r="N379" s="195"/>
      <c r="O379" s="195"/>
      <c r="P379" s="196">
        <f>SUM(P380:P383)</f>
        <v>0</v>
      </c>
      <c r="Q379" s="195"/>
      <c r="R379" s="196">
        <f>SUM(R380:R383)</f>
        <v>1.09E-3</v>
      </c>
      <c r="S379" s="195"/>
      <c r="T379" s="197">
        <f>SUM(T380:T383)</f>
        <v>0</v>
      </c>
      <c r="AR379" s="198" t="s">
        <v>89</v>
      </c>
      <c r="AT379" s="199" t="s">
        <v>78</v>
      </c>
      <c r="AU379" s="199" t="s">
        <v>87</v>
      </c>
      <c r="AY379" s="198" t="s">
        <v>151</v>
      </c>
      <c r="BK379" s="200">
        <f>SUM(BK380:BK383)</f>
        <v>0</v>
      </c>
    </row>
    <row r="380" spans="1:65" s="2" customFormat="1" ht="22.8">
      <c r="A380" s="33"/>
      <c r="B380" s="34"/>
      <c r="C380" s="203" t="s">
        <v>567</v>
      </c>
      <c r="D380" s="203" t="s">
        <v>154</v>
      </c>
      <c r="E380" s="204" t="s">
        <v>568</v>
      </c>
      <c r="F380" s="205" t="s">
        <v>569</v>
      </c>
      <c r="G380" s="206" t="s">
        <v>167</v>
      </c>
      <c r="H380" s="207">
        <v>1</v>
      </c>
      <c r="I380" s="208"/>
      <c r="J380" s="209">
        <f>ROUND(I380*H380,2)</f>
        <v>0</v>
      </c>
      <c r="K380" s="210"/>
      <c r="L380" s="38"/>
      <c r="M380" s="211" t="s">
        <v>1</v>
      </c>
      <c r="N380" s="212" t="s">
        <v>44</v>
      </c>
      <c r="O380" s="70"/>
      <c r="P380" s="213">
        <f>O380*H380</f>
        <v>0</v>
      </c>
      <c r="Q380" s="213">
        <v>0</v>
      </c>
      <c r="R380" s="213">
        <f>Q380*H380</f>
        <v>0</v>
      </c>
      <c r="S380" s="213">
        <v>0</v>
      </c>
      <c r="T380" s="214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15" t="s">
        <v>244</v>
      </c>
      <c r="AT380" s="215" t="s">
        <v>154</v>
      </c>
      <c r="AU380" s="215" t="s">
        <v>89</v>
      </c>
      <c r="AY380" s="16" t="s">
        <v>151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6" t="s">
        <v>87</v>
      </c>
      <c r="BK380" s="216">
        <f>ROUND(I380*H380,2)</f>
        <v>0</v>
      </c>
      <c r="BL380" s="16" t="s">
        <v>244</v>
      </c>
      <c r="BM380" s="215" t="s">
        <v>570</v>
      </c>
    </row>
    <row r="381" spans="1:65" s="13" customFormat="1">
      <c r="B381" s="217"/>
      <c r="C381" s="218"/>
      <c r="D381" s="219" t="s">
        <v>160</v>
      </c>
      <c r="E381" s="220" t="s">
        <v>1</v>
      </c>
      <c r="F381" s="221" t="s">
        <v>87</v>
      </c>
      <c r="G381" s="218"/>
      <c r="H381" s="222">
        <v>1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160</v>
      </c>
      <c r="AU381" s="228" t="s">
        <v>89</v>
      </c>
      <c r="AV381" s="13" t="s">
        <v>89</v>
      </c>
      <c r="AW381" s="13" t="s">
        <v>36</v>
      </c>
      <c r="AX381" s="13" t="s">
        <v>87</v>
      </c>
      <c r="AY381" s="228" t="s">
        <v>151</v>
      </c>
    </row>
    <row r="382" spans="1:65" s="2" customFormat="1" ht="11.4">
      <c r="A382" s="33"/>
      <c r="B382" s="34"/>
      <c r="C382" s="240" t="s">
        <v>571</v>
      </c>
      <c r="D382" s="240" t="s">
        <v>245</v>
      </c>
      <c r="E382" s="241" t="s">
        <v>572</v>
      </c>
      <c r="F382" s="242" t="s">
        <v>573</v>
      </c>
      <c r="G382" s="243" t="s">
        <v>167</v>
      </c>
      <c r="H382" s="244">
        <v>1</v>
      </c>
      <c r="I382" s="245"/>
      <c r="J382" s="246">
        <f>ROUND(I382*H382,2)</f>
        <v>0</v>
      </c>
      <c r="K382" s="247"/>
      <c r="L382" s="248"/>
      <c r="M382" s="249" t="s">
        <v>1</v>
      </c>
      <c r="N382" s="250" t="s">
        <v>44</v>
      </c>
      <c r="O382" s="70"/>
      <c r="P382" s="213">
        <f>O382*H382</f>
        <v>0</v>
      </c>
      <c r="Q382" s="213">
        <v>1.09E-3</v>
      </c>
      <c r="R382" s="213">
        <f>Q382*H382</f>
        <v>1.09E-3</v>
      </c>
      <c r="S382" s="213">
        <v>0</v>
      </c>
      <c r="T382" s="214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15" t="s">
        <v>323</v>
      </c>
      <c r="AT382" s="215" t="s">
        <v>245</v>
      </c>
      <c r="AU382" s="215" t="s">
        <v>89</v>
      </c>
      <c r="AY382" s="16" t="s">
        <v>151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6" t="s">
        <v>87</v>
      </c>
      <c r="BK382" s="216">
        <f>ROUND(I382*H382,2)</f>
        <v>0</v>
      </c>
      <c r="BL382" s="16" t="s">
        <v>244</v>
      </c>
      <c r="BM382" s="215" t="s">
        <v>574</v>
      </c>
    </row>
    <row r="383" spans="1:65" s="2" customFormat="1" ht="22.8">
      <c r="A383" s="33"/>
      <c r="B383" s="34"/>
      <c r="C383" s="203" t="s">
        <v>575</v>
      </c>
      <c r="D383" s="203" t="s">
        <v>154</v>
      </c>
      <c r="E383" s="204" t="s">
        <v>576</v>
      </c>
      <c r="F383" s="205" t="s">
        <v>577</v>
      </c>
      <c r="G383" s="206" t="s">
        <v>354</v>
      </c>
      <c r="H383" s="251"/>
      <c r="I383" s="208"/>
      <c r="J383" s="209">
        <f>ROUND(I383*H383,2)</f>
        <v>0</v>
      </c>
      <c r="K383" s="210"/>
      <c r="L383" s="38"/>
      <c r="M383" s="211" t="s">
        <v>1</v>
      </c>
      <c r="N383" s="212" t="s">
        <v>44</v>
      </c>
      <c r="O383" s="70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15" t="s">
        <v>244</v>
      </c>
      <c r="AT383" s="215" t="s">
        <v>154</v>
      </c>
      <c r="AU383" s="215" t="s">
        <v>89</v>
      </c>
      <c r="AY383" s="16" t="s">
        <v>151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87</v>
      </c>
      <c r="BK383" s="216">
        <f>ROUND(I383*H383,2)</f>
        <v>0</v>
      </c>
      <c r="BL383" s="16" t="s">
        <v>244</v>
      </c>
      <c r="BM383" s="215" t="s">
        <v>578</v>
      </c>
    </row>
    <row r="384" spans="1:65" s="12" customFormat="1" ht="13.2">
      <c r="B384" s="187"/>
      <c r="C384" s="188"/>
      <c r="D384" s="189" t="s">
        <v>78</v>
      </c>
      <c r="E384" s="201" t="s">
        <v>579</v>
      </c>
      <c r="F384" s="201" t="s">
        <v>580</v>
      </c>
      <c r="G384" s="188"/>
      <c r="H384" s="188"/>
      <c r="I384" s="191"/>
      <c r="J384" s="202">
        <f>BK384</f>
        <v>0</v>
      </c>
      <c r="K384" s="188"/>
      <c r="L384" s="193"/>
      <c r="M384" s="194"/>
      <c r="N384" s="195"/>
      <c r="O384" s="195"/>
      <c r="P384" s="196">
        <f>SUM(P385:P441)</f>
        <v>0</v>
      </c>
      <c r="Q384" s="195"/>
      <c r="R384" s="196">
        <f>SUM(R385:R441)</f>
        <v>1.2141149799999997</v>
      </c>
      <c r="S384" s="195"/>
      <c r="T384" s="197">
        <f>SUM(T385:T441)</f>
        <v>0.66378000000000004</v>
      </c>
      <c r="AR384" s="198" t="s">
        <v>89</v>
      </c>
      <c r="AT384" s="199" t="s">
        <v>78</v>
      </c>
      <c r="AU384" s="199" t="s">
        <v>87</v>
      </c>
      <c r="AY384" s="198" t="s">
        <v>151</v>
      </c>
      <c r="BK384" s="200">
        <f>SUM(BK385:BK441)</f>
        <v>0</v>
      </c>
    </row>
    <row r="385" spans="1:65" s="2" customFormat="1" ht="22.8">
      <c r="A385" s="33"/>
      <c r="B385" s="34"/>
      <c r="C385" s="203" t="s">
        <v>581</v>
      </c>
      <c r="D385" s="203" t="s">
        <v>154</v>
      </c>
      <c r="E385" s="204" t="s">
        <v>582</v>
      </c>
      <c r="F385" s="205" t="s">
        <v>583</v>
      </c>
      <c r="G385" s="206" t="s">
        <v>157</v>
      </c>
      <c r="H385" s="207">
        <v>214.887</v>
      </c>
      <c r="I385" s="208"/>
      <c r="J385" s="209">
        <f>ROUND(I385*H385,2)</f>
        <v>0</v>
      </c>
      <c r="K385" s="210"/>
      <c r="L385" s="38"/>
      <c r="M385" s="211" t="s">
        <v>1</v>
      </c>
      <c r="N385" s="212" t="s">
        <v>44</v>
      </c>
      <c r="O385" s="70"/>
      <c r="P385" s="213">
        <f>O385*H385</f>
        <v>0</v>
      </c>
      <c r="Q385" s="213">
        <v>0</v>
      </c>
      <c r="R385" s="213">
        <f>Q385*H385</f>
        <v>0</v>
      </c>
      <c r="S385" s="213">
        <v>3.0000000000000001E-3</v>
      </c>
      <c r="T385" s="214">
        <f>S385*H385</f>
        <v>0.64466100000000004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15" t="s">
        <v>244</v>
      </c>
      <c r="AT385" s="215" t="s">
        <v>154</v>
      </c>
      <c r="AU385" s="215" t="s">
        <v>89</v>
      </c>
      <c r="AY385" s="16" t="s">
        <v>151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87</v>
      </c>
      <c r="BK385" s="216">
        <f>ROUND(I385*H385,2)</f>
        <v>0</v>
      </c>
      <c r="BL385" s="16" t="s">
        <v>244</v>
      </c>
      <c r="BM385" s="215" t="s">
        <v>584</v>
      </c>
    </row>
    <row r="386" spans="1:65" s="13" customFormat="1">
      <c r="B386" s="217"/>
      <c r="C386" s="218"/>
      <c r="D386" s="219" t="s">
        <v>160</v>
      </c>
      <c r="E386" s="220" t="s">
        <v>1</v>
      </c>
      <c r="F386" s="221" t="s">
        <v>585</v>
      </c>
      <c r="G386" s="218"/>
      <c r="H386" s="222">
        <v>147.47900000000001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160</v>
      </c>
      <c r="AU386" s="228" t="s">
        <v>89</v>
      </c>
      <c r="AV386" s="13" t="s">
        <v>89</v>
      </c>
      <c r="AW386" s="13" t="s">
        <v>36</v>
      </c>
      <c r="AX386" s="13" t="s">
        <v>79</v>
      </c>
      <c r="AY386" s="228" t="s">
        <v>151</v>
      </c>
    </row>
    <row r="387" spans="1:65" s="13" customFormat="1">
      <c r="B387" s="217"/>
      <c r="C387" s="218"/>
      <c r="D387" s="219" t="s">
        <v>160</v>
      </c>
      <c r="E387" s="220" t="s">
        <v>1</v>
      </c>
      <c r="F387" s="221" t="s">
        <v>586</v>
      </c>
      <c r="G387" s="218"/>
      <c r="H387" s="222">
        <v>11.025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160</v>
      </c>
      <c r="AU387" s="228" t="s">
        <v>89</v>
      </c>
      <c r="AV387" s="13" t="s">
        <v>89</v>
      </c>
      <c r="AW387" s="13" t="s">
        <v>36</v>
      </c>
      <c r="AX387" s="13" t="s">
        <v>79</v>
      </c>
      <c r="AY387" s="228" t="s">
        <v>151</v>
      </c>
    </row>
    <row r="388" spans="1:65" s="13" customFormat="1">
      <c r="B388" s="217"/>
      <c r="C388" s="218"/>
      <c r="D388" s="219" t="s">
        <v>160</v>
      </c>
      <c r="E388" s="220" t="s">
        <v>1</v>
      </c>
      <c r="F388" s="221" t="s">
        <v>587</v>
      </c>
      <c r="G388" s="218"/>
      <c r="H388" s="222">
        <v>9.5410000000000004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160</v>
      </c>
      <c r="AU388" s="228" t="s">
        <v>89</v>
      </c>
      <c r="AV388" s="13" t="s">
        <v>89</v>
      </c>
      <c r="AW388" s="13" t="s">
        <v>36</v>
      </c>
      <c r="AX388" s="13" t="s">
        <v>79</v>
      </c>
      <c r="AY388" s="228" t="s">
        <v>151</v>
      </c>
    </row>
    <row r="389" spans="1:65" s="13" customFormat="1">
      <c r="B389" s="217"/>
      <c r="C389" s="218"/>
      <c r="D389" s="219" t="s">
        <v>160</v>
      </c>
      <c r="E389" s="220" t="s">
        <v>1</v>
      </c>
      <c r="F389" s="221" t="s">
        <v>588</v>
      </c>
      <c r="G389" s="218"/>
      <c r="H389" s="222">
        <v>27.994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160</v>
      </c>
      <c r="AU389" s="228" t="s">
        <v>89</v>
      </c>
      <c r="AV389" s="13" t="s">
        <v>89</v>
      </c>
      <c r="AW389" s="13" t="s">
        <v>36</v>
      </c>
      <c r="AX389" s="13" t="s">
        <v>79</v>
      </c>
      <c r="AY389" s="228" t="s">
        <v>151</v>
      </c>
    </row>
    <row r="390" spans="1:65" s="13" customFormat="1">
      <c r="B390" s="217"/>
      <c r="C390" s="218"/>
      <c r="D390" s="219" t="s">
        <v>160</v>
      </c>
      <c r="E390" s="220" t="s">
        <v>1</v>
      </c>
      <c r="F390" s="221" t="s">
        <v>589</v>
      </c>
      <c r="G390" s="218"/>
      <c r="H390" s="222">
        <v>18.847999999999999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160</v>
      </c>
      <c r="AU390" s="228" t="s">
        <v>89</v>
      </c>
      <c r="AV390" s="13" t="s">
        <v>89</v>
      </c>
      <c r="AW390" s="13" t="s">
        <v>36</v>
      </c>
      <c r="AX390" s="13" t="s">
        <v>79</v>
      </c>
      <c r="AY390" s="228" t="s">
        <v>151</v>
      </c>
    </row>
    <row r="391" spans="1:65" s="14" customFormat="1">
      <c r="B391" s="229"/>
      <c r="C391" s="230"/>
      <c r="D391" s="219" t="s">
        <v>160</v>
      </c>
      <c r="E391" s="231" t="s">
        <v>1</v>
      </c>
      <c r="F391" s="232" t="s">
        <v>163</v>
      </c>
      <c r="G391" s="230"/>
      <c r="H391" s="233">
        <v>214.887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160</v>
      </c>
      <c r="AU391" s="239" t="s">
        <v>89</v>
      </c>
      <c r="AV391" s="14" t="s">
        <v>158</v>
      </c>
      <c r="AW391" s="14" t="s">
        <v>36</v>
      </c>
      <c r="AX391" s="14" t="s">
        <v>87</v>
      </c>
      <c r="AY391" s="239" t="s">
        <v>151</v>
      </c>
    </row>
    <row r="392" spans="1:65" s="2" customFormat="1" ht="11.4">
      <c r="A392" s="33"/>
      <c r="B392" s="34"/>
      <c r="C392" s="203" t="s">
        <v>590</v>
      </c>
      <c r="D392" s="203" t="s">
        <v>154</v>
      </c>
      <c r="E392" s="204" t="s">
        <v>591</v>
      </c>
      <c r="F392" s="205" t="s">
        <v>592</v>
      </c>
      <c r="G392" s="206" t="s">
        <v>260</v>
      </c>
      <c r="H392" s="207">
        <v>63.73</v>
      </c>
      <c r="I392" s="208"/>
      <c r="J392" s="209">
        <f>ROUND(I392*H392,2)</f>
        <v>0</v>
      </c>
      <c r="K392" s="210"/>
      <c r="L392" s="38"/>
      <c r="M392" s="211" t="s">
        <v>1</v>
      </c>
      <c r="N392" s="212" t="s">
        <v>44</v>
      </c>
      <c r="O392" s="70"/>
      <c r="P392" s="213">
        <f>O392*H392</f>
        <v>0</v>
      </c>
      <c r="Q392" s="213">
        <v>0</v>
      </c>
      <c r="R392" s="213">
        <f>Q392*H392</f>
        <v>0</v>
      </c>
      <c r="S392" s="213">
        <v>2.9999999999999997E-4</v>
      </c>
      <c r="T392" s="214">
        <f>S392*H392</f>
        <v>1.9118999999999997E-2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15" t="s">
        <v>244</v>
      </c>
      <c r="AT392" s="215" t="s">
        <v>154</v>
      </c>
      <c r="AU392" s="215" t="s">
        <v>89</v>
      </c>
      <c r="AY392" s="16" t="s">
        <v>151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6" t="s">
        <v>87</v>
      </c>
      <c r="BK392" s="216">
        <f>ROUND(I392*H392,2)</f>
        <v>0</v>
      </c>
      <c r="BL392" s="16" t="s">
        <v>244</v>
      </c>
      <c r="BM392" s="215" t="s">
        <v>593</v>
      </c>
    </row>
    <row r="393" spans="1:65" s="13" customFormat="1" ht="20.399999999999999">
      <c r="B393" s="217"/>
      <c r="C393" s="218"/>
      <c r="D393" s="219" t="s">
        <v>160</v>
      </c>
      <c r="E393" s="220" t="s">
        <v>1</v>
      </c>
      <c r="F393" s="221" t="s">
        <v>594</v>
      </c>
      <c r="G393" s="218"/>
      <c r="H393" s="222">
        <v>36.72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160</v>
      </c>
      <c r="AU393" s="228" t="s">
        <v>89</v>
      </c>
      <c r="AV393" s="13" t="s">
        <v>89</v>
      </c>
      <c r="AW393" s="13" t="s">
        <v>36</v>
      </c>
      <c r="AX393" s="13" t="s">
        <v>79</v>
      </c>
      <c r="AY393" s="228" t="s">
        <v>151</v>
      </c>
    </row>
    <row r="394" spans="1:65" s="13" customFormat="1">
      <c r="B394" s="217"/>
      <c r="C394" s="218"/>
      <c r="D394" s="219" t="s">
        <v>160</v>
      </c>
      <c r="E394" s="220" t="s">
        <v>1</v>
      </c>
      <c r="F394" s="221" t="s">
        <v>209</v>
      </c>
      <c r="G394" s="218"/>
      <c r="H394" s="222">
        <v>-1.8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160</v>
      </c>
      <c r="AU394" s="228" t="s">
        <v>89</v>
      </c>
      <c r="AV394" s="13" t="s">
        <v>89</v>
      </c>
      <c r="AW394" s="13" t="s">
        <v>36</v>
      </c>
      <c r="AX394" s="13" t="s">
        <v>79</v>
      </c>
      <c r="AY394" s="228" t="s">
        <v>151</v>
      </c>
    </row>
    <row r="395" spans="1:65" s="13" customFormat="1">
      <c r="B395" s="217"/>
      <c r="C395" s="218"/>
      <c r="D395" s="219" t="s">
        <v>160</v>
      </c>
      <c r="E395" s="220" t="s">
        <v>1</v>
      </c>
      <c r="F395" s="221" t="s">
        <v>595</v>
      </c>
      <c r="G395" s="218"/>
      <c r="H395" s="222">
        <v>9.48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160</v>
      </c>
      <c r="AU395" s="228" t="s">
        <v>89</v>
      </c>
      <c r="AV395" s="13" t="s">
        <v>89</v>
      </c>
      <c r="AW395" s="13" t="s">
        <v>36</v>
      </c>
      <c r="AX395" s="13" t="s">
        <v>79</v>
      </c>
      <c r="AY395" s="228" t="s">
        <v>151</v>
      </c>
    </row>
    <row r="396" spans="1:65" s="13" customFormat="1">
      <c r="B396" s="217"/>
      <c r="C396" s="218"/>
      <c r="D396" s="219" t="s">
        <v>160</v>
      </c>
      <c r="E396" s="220" t="s">
        <v>1</v>
      </c>
      <c r="F396" s="221" t="s">
        <v>596</v>
      </c>
      <c r="G396" s="218"/>
      <c r="H396" s="222">
        <v>-0.6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160</v>
      </c>
      <c r="AU396" s="228" t="s">
        <v>89</v>
      </c>
      <c r="AV396" s="13" t="s">
        <v>89</v>
      </c>
      <c r="AW396" s="13" t="s">
        <v>36</v>
      </c>
      <c r="AX396" s="13" t="s">
        <v>79</v>
      </c>
      <c r="AY396" s="228" t="s">
        <v>151</v>
      </c>
    </row>
    <row r="397" spans="1:65" s="13" customFormat="1">
      <c r="B397" s="217"/>
      <c r="C397" s="218"/>
      <c r="D397" s="219" t="s">
        <v>160</v>
      </c>
      <c r="E397" s="220" t="s">
        <v>1</v>
      </c>
      <c r="F397" s="221" t="s">
        <v>597</v>
      </c>
      <c r="G397" s="218"/>
      <c r="H397" s="222">
        <v>22.23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160</v>
      </c>
      <c r="AU397" s="228" t="s">
        <v>89</v>
      </c>
      <c r="AV397" s="13" t="s">
        <v>89</v>
      </c>
      <c r="AW397" s="13" t="s">
        <v>36</v>
      </c>
      <c r="AX397" s="13" t="s">
        <v>79</v>
      </c>
      <c r="AY397" s="228" t="s">
        <v>151</v>
      </c>
    </row>
    <row r="398" spans="1:65" s="13" customFormat="1">
      <c r="B398" s="217"/>
      <c r="C398" s="218"/>
      <c r="D398" s="219" t="s">
        <v>160</v>
      </c>
      <c r="E398" s="220" t="s">
        <v>1</v>
      </c>
      <c r="F398" s="221" t="s">
        <v>596</v>
      </c>
      <c r="G398" s="218"/>
      <c r="H398" s="222">
        <v>-0.6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160</v>
      </c>
      <c r="AU398" s="228" t="s">
        <v>89</v>
      </c>
      <c r="AV398" s="13" t="s">
        <v>89</v>
      </c>
      <c r="AW398" s="13" t="s">
        <v>36</v>
      </c>
      <c r="AX398" s="13" t="s">
        <v>79</v>
      </c>
      <c r="AY398" s="228" t="s">
        <v>151</v>
      </c>
    </row>
    <row r="399" spans="1:65" s="13" customFormat="1">
      <c r="B399" s="217"/>
      <c r="C399" s="218"/>
      <c r="D399" s="219" t="s">
        <v>160</v>
      </c>
      <c r="E399" s="220" t="s">
        <v>1</v>
      </c>
      <c r="F399" s="221" t="s">
        <v>598</v>
      </c>
      <c r="G399" s="218"/>
      <c r="H399" s="222">
        <v>-0.8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160</v>
      </c>
      <c r="AU399" s="228" t="s">
        <v>89</v>
      </c>
      <c r="AV399" s="13" t="s">
        <v>89</v>
      </c>
      <c r="AW399" s="13" t="s">
        <v>36</v>
      </c>
      <c r="AX399" s="13" t="s">
        <v>79</v>
      </c>
      <c r="AY399" s="228" t="s">
        <v>151</v>
      </c>
    </row>
    <row r="400" spans="1:65" s="13" customFormat="1">
      <c r="B400" s="217"/>
      <c r="C400" s="218"/>
      <c r="D400" s="219" t="s">
        <v>160</v>
      </c>
      <c r="E400" s="220" t="s">
        <v>1</v>
      </c>
      <c r="F400" s="221" t="s">
        <v>599</v>
      </c>
      <c r="G400" s="218"/>
      <c r="H400" s="222">
        <v>-0.9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160</v>
      </c>
      <c r="AU400" s="228" t="s">
        <v>89</v>
      </c>
      <c r="AV400" s="13" t="s">
        <v>89</v>
      </c>
      <c r="AW400" s="13" t="s">
        <v>36</v>
      </c>
      <c r="AX400" s="13" t="s">
        <v>79</v>
      </c>
      <c r="AY400" s="228" t="s">
        <v>151</v>
      </c>
    </row>
    <row r="401" spans="1:65" s="14" customFormat="1">
      <c r="B401" s="229"/>
      <c r="C401" s="230"/>
      <c r="D401" s="219" t="s">
        <v>160</v>
      </c>
      <c r="E401" s="231" t="s">
        <v>1</v>
      </c>
      <c r="F401" s="232" t="s">
        <v>163</v>
      </c>
      <c r="G401" s="230"/>
      <c r="H401" s="233">
        <v>63.730000000000011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160</v>
      </c>
      <c r="AU401" s="239" t="s">
        <v>89</v>
      </c>
      <c r="AV401" s="14" t="s">
        <v>158</v>
      </c>
      <c r="AW401" s="14" t="s">
        <v>36</v>
      </c>
      <c r="AX401" s="14" t="s">
        <v>87</v>
      </c>
      <c r="AY401" s="239" t="s">
        <v>151</v>
      </c>
    </row>
    <row r="402" spans="1:65" s="2" customFormat="1" ht="22.8">
      <c r="A402" s="33"/>
      <c r="B402" s="34"/>
      <c r="C402" s="203" t="s">
        <v>600</v>
      </c>
      <c r="D402" s="203" t="s">
        <v>154</v>
      </c>
      <c r="E402" s="204" t="s">
        <v>601</v>
      </c>
      <c r="F402" s="205" t="s">
        <v>602</v>
      </c>
      <c r="G402" s="206" t="s">
        <v>157</v>
      </c>
      <c r="H402" s="207">
        <v>107.44499999999999</v>
      </c>
      <c r="I402" s="208"/>
      <c r="J402" s="209">
        <f>ROUND(I402*H402,2)</f>
        <v>0</v>
      </c>
      <c r="K402" s="210"/>
      <c r="L402" s="38"/>
      <c r="M402" s="211" t="s">
        <v>1</v>
      </c>
      <c r="N402" s="212" t="s">
        <v>44</v>
      </c>
      <c r="O402" s="70"/>
      <c r="P402" s="213">
        <f>O402*H402</f>
        <v>0</v>
      </c>
      <c r="Q402" s="213">
        <v>2.0000000000000001E-4</v>
      </c>
      <c r="R402" s="213">
        <f>Q402*H402</f>
        <v>2.1489000000000001E-2</v>
      </c>
      <c r="S402" s="213">
        <v>0</v>
      </c>
      <c r="T402" s="214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15" t="s">
        <v>244</v>
      </c>
      <c r="AT402" s="215" t="s">
        <v>154</v>
      </c>
      <c r="AU402" s="215" t="s">
        <v>89</v>
      </c>
      <c r="AY402" s="16" t="s">
        <v>151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87</v>
      </c>
      <c r="BK402" s="216">
        <f>ROUND(I402*H402,2)</f>
        <v>0</v>
      </c>
      <c r="BL402" s="16" t="s">
        <v>244</v>
      </c>
      <c r="BM402" s="215" t="s">
        <v>603</v>
      </c>
    </row>
    <row r="403" spans="1:65" s="13" customFormat="1">
      <c r="B403" s="217"/>
      <c r="C403" s="218"/>
      <c r="D403" s="219" t="s">
        <v>160</v>
      </c>
      <c r="E403" s="220" t="s">
        <v>1</v>
      </c>
      <c r="F403" s="221" t="s">
        <v>604</v>
      </c>
      <c r="G403" s="218"/>
      <c r="H403" s="222">
        <v>73.739999999999995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160</v>
      </c>
      <c r="AU403" s="228" t="s">
        <v>89</v>
      </c>
      <c r="AV403" s="13" t="s">
        <v>89</v>
      </c>
      <c r="AW403" s="13" t="s">
        <v>36</v>
      </c>
      <c r="AX403" s="13" t="s">
        <v>79</v>
      </c>
      <c r="AY403" s="228" t="s">
        <v>151</v>
      </c>
    </row>
    <row r="404" spans="1:65" s="13" customFormat="1">
      <c r="B404" s="217"/>
      <c r="C404" s="218"/>
      <c r="D404" s="219" t="s">
        <v>160</v>
      </c>
      <c r="E404" s="220" t="s">
        <v>1</v>
      </c>
      <c r="F404" s="221" t="s">
        <v>605</v>
      </c>
      <c r="G404" s="218"/>
      <c r="H404" s="222">
        <v>5.5129999999999999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160</v>
      </c>
      <c r="AU404" s="228" t="s">
        <v>89</v>
      </c>
      <c r="AV404" s="13" t="s">
        <v>89</v>
      </c>
      <c r="AW404" s="13" t="s">
        <v>36</v>
      </c>
      <c r="AX404" s="13" t="s">
        <v>79</v>
      </c>
      <c r="AY404" s="228" t="s">
        <v>151</v>
      </c>
    </row>
    <row r="405" spans="1:65" s="13" customFormat="1">
      <c r="B405" s="217"/>
      <c r="C405" s="218"/>
      <c r="D405" s="219" t="s">
        <v>160</v>
      </c>
      <c r="E405" s="220" t="s">
        <v>1</v>
      </c>
      <c r="F405" s="221" t="s">
        <v>606</v>
      </c>
      <c r="G405" s="218"/>
      <c r="H405" s="222">
        <v>4.7709999999999999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160</v>
      </c>
      <c r="AU405" s="228" t="s">
        <v>89</v>
      </c>
      <c r="AV405" s="13" t="s">
        <v>89</v>
      </c>
      <c r="AW405" s="13" t="s">
        <v>36</v>
      </c>
      <c r="AX405" s="13" t="s">
        <v>79</v>
      </c>
      <c r="AY405" s="228" t="s">
        <v>151</v>
      </c>
    </row>
    <row r="406" spans="1:65" s="13" customFormat="1">
      <c r="B406" s="217"/>
      <c r="C406" s="218"/>
      <c r="D406" s="219" t="s">
        <v>160</v>
      </c>
      <c r="E406" s="220" t="s">
        <v>1</v>
      </c>
      <c r="F406" s="221" t="s">
        <v>607</v>
      </c>
      <c r="G406" s="218"/>
      <c r="H406" s="222">
        <v>13.997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160</v>
      </c>
      <c r="AU406" s="228" t="s">
        <v>89</v>
      </c>
      <c r="AV406" s="13" t="s">
        <v>89</v>
      </c>
      <c r="AW406" s="13" t="s">
        <v>36</v>
      </c>
      <c r="AX406" s="13" t="s">
        <v>79</v>
      </c>
      <c r="AY406" s="228" t="s">
        <v>151</v>
      </c>
    </row>
    <row r="407" spans="1:65" s="13" customFormat="1">
      <c r="B407" s="217"/>
      <c r="C407" s="218"/>
      <c r="D407" s="219" t="s">
        <v>160</v>
      </c>
      <c r="E407" s="220" t="s">
        <v>1</v>
      </c>
      <c r="F407" s="221" t="s">
        <v>608</v>
      </c>
      <c r="G407" s="218"/>
      <c r="H407" s="222">
        <v>9.4239999999999995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160</v>
      </c>
      <c r="AU407" s="228" t="s">
        <v>89</v>
      </c>
      <c r="AV407" s="13" t="s">
        <v>89</v>
      </c>
      <c r="AW407" s="13" t="s">
        <v>36</v>
      </c>
      <c r="AX407" s="13" t="s">
        <v>79</v>
      </c>
      <c r="AY407" s="228" t="s">
        <v>151</v>
      </c>
    </row>
    <row r="408" spans="1:65" s="14" customFormat="1">
      <c r="B408" s="229"/>
      <c r="C408" s="230"/>
      <c r="D408" s="219" t="s">
        <v>160</v>
      </c>
      <c r="E408" s="231" t="s">
        <v>1</v>
      </c>
      <c r="F408" s="232" t="s">
        <v>163</v>
      </c>
      <c r="G408" s="230"/>
      <c r="H408" s="233">
        <v>107.44499999999999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160</v>
      </c>
      <c r="AU408" s="239" t="s">
        <v>89</v>
      </c>
      <c r="AV408" s="14" t="s">
        <v>158</v>
      </c>
      <c r="AW408" s="14" t="s">
        <v>36</v>
      </c>
      <c r="AX408" s="14" t="s">
        <v>87</v>
      </c>
      <c r="AY408" s="239" t="s">
        <v>151</v>
      </c>
    </row>
    <row r="409" spans="1:65" s="2" customFormat="1" ht="22.8">
      <c r="A409" s="33"/>
      <c r="B409" s="34"/>
      <c r="C409" s="203" t="s">
        <v>609</v>
      </c>
      <c r="D409" s="203" t="s">
        <v>154</v>
      </c>
      <c r="E409" s="204" t="s">
        <v>610</v>
      </c>
      <c r="F409" s="205" t="s">
        <v>611</v>
      </c>
      <c r="G409" s="206" t="s">
        <v>157</v>
      </c>
      <c r="H409" s="207">
        <v>107.44499999999999</v>
      </c>
      <c r="I409" s="208"/>
      <c r="J409" s="209">
        <f>ROUND(I409*H409,2)</f>
        <v>0</v>
      </c>
      <c r="K409" s="210"/>
      <c r="L409" s="38"/>
      <c r="M409" s="211" t="s">
        <v>1</v>
      </c>
      <c r="N409" s="212" t="s">
        <v>44</v>
      </c>
      <c r="O409" s="70"/>
      <c r="P409" s="213">
        <f>O409*H409</f>
        <v>0</v>
      </c>
      <c r="Q409" s="213">
        <v>7.4999999999999997E-3</v>
      </c>
      <c r="R409" s="213">
        <f>Q409*H409</f>
        <v>0.80583749999999987</v>
      </c>
      <c r="S409" s="213">
        <v>0</v>
      </c>
      <c r="T409" s="21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15" t="s">
        <v>244</v>
      </c>
      <c r="AT409" s="215" t="s">
        <v>154</v>
      </c>
      <c r="AU409" s="215" t="s">
        <v>89</v>
      </c>
      <c r="AY409" s="16" t="s">
        <v>151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6" t="s">
        <v>87</v>
      </c>
      <c r="BK409" s="216">
        <f>ROUND(I409*H409,2)</f>
        <v>0</v>
      </c>
      <c r="BL409" s="16" t="s">
        <v>244</v>
      </c>
      <c r="BM409" s="215" t="s">
        <v>612</v>
      </c>
    </row>
    <row r="410" spans="1:65" s="13" customFormat="1">
      <c r="B410" s="217"/>
      <c r="C410" s="218"/>
      <c r="D410" s="219" t="s">
        <v>160</v>
      </c>
      <c r="E410" s="220" t="s">
        <v>1</v>
      </c>
      <c r="F410" s="221" t="s">
        <v>604</v>
      </c>
      <c r="G410" s="218"/>
      <c r="H410" s="222">
        <v>73.739999999999995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160</v>
      </c>
      <c r="AU410" s="228" t="s">
        <v>89</v>
      </c>
      <c r="AV410" s="13" t="s">
        <v>89</v>
      </c>
      <c r="AW410" s="13" t="s">
        <v>36</v>
      </c>
      <c r="AX410" s="13" t="s">
        <v>79</v>
      </c>
      <c r="AY410" s="228" t="s">
        <v>151</v>
      </c>
    </row>
    <row r="411" spans="1:65" s="13" customFormat="1">
      <c r="B411" s="217"/>
      <c r="C411" s="218"/>
      <c r="D411" s="219" t="s">
        <v>160</v>
      </c>
      <c r="E411" s="220" t="s">
        <v>1</v>
      </c>
      <c r="F411" s="221" t="s">
        <v>605</v>
      </c>
      <c r="G411" s="218"/>
      <c r="H411" s="222">
        <v>5.5129999999999999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160</v>
      </c>
      <c r="AU411" s="228" t="s">
        <v>89</v>
      </c>
      <c r="AV411" s="13" t="s">
        <v>89</v>
      </c>
      <c r="AW411" s="13" t="s">
        <v>36</v>
      </c>
      <c r="AX411" s="13" t="s">
        <v>79</v>
      </c>
      <c r="AY411" s="228" t="s">
        <v>151</v>
      </c>
    </row>
    <row r="412" spans="1:65" s="13" customFormat="1">
      <c r="B412" s="217"/>
      <c r="C412" s="218"/>
      <c r="D412" s="219" t="s">
        <v>160</v>
      </c>
      <c r="E412" s="220" t="s">
        <v>1</v>
      </c>
      <c r="F412" s="221" t="s">
        <v>606</v>
      </c>
      <c r="G412" s="218"/>
      <c r="H412" s="222">
        <v>4.7709999999999999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160</v>
      </c>
      <c r="AU412" s="228" t="s">
        <v>89</v>
      </c>
      <c r="AV412" s="13" t="s">
        <v>89</v>
      </c>
      <c r="AW412" s="13" t="s">
        <v>36</v>
      </c>
      <c r="AX412" s="13" t="s">
        <v>79</v>
      </c>
      <c r="AY412" s="228" t="s">
        <v>151</v>
      </c>
    </row>
    <row r="413" spans="1:65" s="13" customFormat="1">
      <c r="B413" s="217"/>
      <c r="C413" s="218"/>
      <c r="D413" s="219" t="s">
        <v>160</v>
      </c>
      <c r="E413" s="220" t="s">
        <v>1</v>
      </c>
      <c r="F413" s="221" t="s">
        <v>607</v>
      </c>
      <c r="G413" s="218"/>
      <c r="H413" s="222">
        <v>13.997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160</v>
      </c>
      <c r="AU413" s="228" t="s">
        <v>89</v>
      </c>
      <c r="AV413" s="13" t="s">
        <v>89</v>
      </c>
      <c r="AW413" s="13" t="s">
        <v>36</v>
      </c>
      <c r="AX413" s="13" t="s">
        <v>79</v>
      </c>
      <c r="AY413" s="228" t="s">
        <v>151</v>
      </c>
    </row>
    <row r="414" spans="1:65" s="13" customFormat="1">
      <c r="B414" s="217"/>
      <c r="C414" s="218"/>
      <c r="D414" s="219" t="s">
        <v>160</v>
      </c>
      <c r="E414" s="220" t="s">
        <v>1</v>
      </c>
      <c r="F414" s="221" t="s">
        <v>608</v>
      </c>
      <c r="G414" s="218"/>
      <c r="H414" s="222">
        <v>9.4239999999999995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160</v>
      </c>
      <c r="AU414" s="228" t="s">
        <v>89</v>
      </c>
      <c r="AV414" s="13" t="s">
        <v>89</v>
      </c>
      <c r="AW414" s="13" t="s">
        <v>36</v>
      </c>
      <c r="AX414" s="13" t="s">
        <v>79</v>
      </c>
      <c r="AY414" s="228" t="s">
        <v>151</v>
      </c>
    </row>
    <row r="415" spans="1:65" s="14" customFormat="1">
      <c r="B415" s="229"/>
      <c r="C415" s="230"/>
      <c r="D415" s="219" t="s">
        <v>160</v>
      </c>
      <c r="E415" s="231" t="s">
        <v>1</v>
      </c>
      <c r="F415" s="232" t="s">
        <v>163</v>
      </c>
      <c r="G415" s="230"/>
      <c r="H415" s="233">
        <v>107.44499999999999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160</v>
      </c>
      <c r="AU415" s="239" t="s">
        <v>89</v>
      </c>
      <c r="AV415" s="14" t="s">
        <v>158</v>
      </c>
      <c r="AW415" s="14" t="s">
        <v>36</v>
      </c>
      <c r="AX415" s="14" t="s">
        <v>87</v>
      </c>
      <c r="AY415" s="239" t="s">
        <v>151</v>
      </c>
    </row>
    <row r="416" spans="1:65" s="2" customFormat="1" ht="11.4">
      <c r="A416" s="33"/>
      <c r="B416" s="34"/>
      <c r="C416" s="203" t="s">
        <v>613</v>
      </c>
      <c r="D416" s="203" t="s">
        <v>154</v>
      </c>
      <c r="E416" s="204" t="s">
        <v>614</v>
      </c>
      <c r="F416" s="205" t="s">
        <v>615</v>
      </c>
      <c r="G416" s="206" t="s">
        <v>157</v>
      </c>
      <c r="H416" s="207">
        <v>107.44499999999999</v>
      </c>
      <c r="I416" s="208"/>
      <c r="J416" s="209">
        <f>ROUND(I416*H416,2)</f>
        <v>0</v>
      </c>
      <c r="K416" s="210"/>
      <c r="L416" s="38"/>
      <c r="M416" s="211" t="s">
        <v>1</v>
      </c>
      <c r="N416" s="212" t="s">
        <v>44</v>
      </c>
      <c r="O416" s="70"/>
      <c r="P416" s="213">
        <f>O416*H416</f>
        <v>0</v>
      </c>
      <c r="Q416" s="213">
        <v>2.9999999999999997E-4</v>
      </c>
      <c r="R416" s="213">
        <f>Q416*H416</f>
        <v>3.2233499999999998E-2</v>
      </c>
      <c r="S416" s="213">
        <v>0</v>
      </c>
      <c r="T416" s="21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15" t="s">
        <v>244</v>
      </c>
      <c r="AT416" s="215" t="s">
        <v>154</v>
      </c>
      <c r="AU416" s="215" t="s">
        <v>89</v>
      </c>
      <c r="AY416" s="16" t="s">
        <v>151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6" t="s">
        <v>87</v>
      </c>
      <c r="BK416" s="216">
        <f>ROUND(I416*H416,2)</f>
        <v>0</v>
      </c>
      <c r="BL416" s="16" t="s">
        <v>244</v>
      </c>
      <c r="BM416" s="215" t="s">
        <v>616</v>
      </c>
    </row>
    <row r="417" spans="1:65" s="13" customFormat="1">
      <c r="B417" s="217"/>
      <c r="C417" s="218"/>
      <c r="D417" s="219" t="s">
        <v>160</v>
      </c>
      <c r="E417" s="220" t="s">
        <v>1</v>
      </c>
      <c r="F417" s="221" t="s">
        <v>604</v>
      </c>
      <c r="G417" s="218"/>
      <c r="H417" s="222">
        <v>73.739999999999995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160</v>
      </c>
      <c r="AU417" s="228" t="s">
        <v>89</v>
      </c>
      <c r="AV417" s="13" t="s">
        <v>89</v>
      </c>
      <c r="AW417" s="13" t="s">
        <v>36</v>
      </c>
      <c r="AX417" s="13" t="s">
        <v>79</v>
      </c>
      <c r="AY417" s="228" t="s">
        <v>151</v>
      </c>
    </row>
    <row r="418" spans="1:65" s="13" customFormat="1">
      <c r="B418" s="217"/>
      <c r="C418" s="218"/>
      <c r="D418" s="219" t="s">
        <v>160</v>
      </c>
      <c r="E418" s="220" t="s">
        <v>1</v>
      </c>
      <c r="F418" s="221" t="s">
        <v>605</v>
      </c>
      <c r="G418" s="218"/>
      <c r="H418" s="222">
        <v>5.5129999999999999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160</v>
      </c>
      <c r="AU418" s="228" t="s">
        <v>89</v>
      </c>
      <c r="AV418" s="13" t="s">
        <v>89</v>
      </c>
      <c r="AW418" s="13" t="s">
        <v>36</v>
      </c>
      <c r="AX418" s="13" t="s">
        <v>79</v>
      </c>
      <c r="AY418" s="228" t="s">
        <v>151</v>
      </c>
    </row>
    <row r="419" spans="1:65" s="13" customFormat="1">
      <c r="B419" s="217"/>
      <c r="C419" s="218"/>
      <c r="D419" s="219" t="s">
        <v>160</v>
      </c>
      <c r="E419" s="220" t="s">
        <v>1</v>
      </c>
      <c r="F419" s="221" t="s">
        <v>606</v>
      </c>
      <c r="G419" s="218"/>
      <c r="H419" s="222">
        <v>4.7709999999999999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160</v>
      </c>
      <c r="AU419" s="228" t="s">
        <v>89</v>
      </c>
      <c r="AV419" s="13" t="s">
        <v>89</v>
      </c>
      <c r="AW419" s="13" t="s">
        <v>36</v>
      </c>
      <c r="AX419" s="13" t="s">
        <v>79</v>
      </c>
      <c r="AY419" s="228" t="s">
        <v>151</v>
      </c>
    </row>
    <row r="420" spans="1:65" s="13" customFormat="1">
      <c r="B420" s="217"/>
      <c r="C420" s="218"/>
      <c r="D420" s="219" t="s">
        <v>160</v>
      </c>
      <c r="E420" s="220" t="s">
        <v>1</v>
      </c>
      <c r="F420" s="221" t="s">
        <v>607</v>
      </c>
      <c r="G420" s="218"/>
      <c r="H420" s="222">
        <v>13.997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160</v>
      </c>
      <c r="AU420" s="228" t="s">
        <v>89</v>
      </c>
      <c r="AV420" s="13" t="s">
        <v>89</v>
      </c>
      <c r="AW420" s="13" t="s">
        <v>36</v>
      </c>
      <c r="AX420" s="13" t="s">
        <v>79</v>
      </c>
      <c r="AY420" s="228" t="s">
        <v>151</v>
      </c>
    </row>
    <row r="421" spans="1:65" s="13" customFormat="1">
      <c r="B421" s="217"/>
      <c r="C421" s="218"/>
      <c r="D421" s="219" t="s">
        <v>160</v>
      </c>
      <c r="E421" s="220" t="s">
        <v>1</v>
      </c>
      <c r="F421" s="221" t="s">
        <v>608</v>
      </c>
      <c r="G421" s="218"/>
      <c r="H421" s="222">
        <v>9.4239999999999995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160</v>
      </c>
      <c r="AU421" s="228" t="s">
        <v>89</v>
      </c>
      <c r="AV421" s="13" t="s">
        <v>89</v>
      </c>
      <c r="AW421" s="13" t="s">
        <v>36</v>
      </c>
      <c r="AX421" s="13" t="s">
        <v>79</v>
      </c>
      <c r="AY421" s="228" t="s">
        <v>151</v>
      </c>
    </row>
    <row r="422" spans="1:65" s="14" customFormat="1">
      <c r="B422" s="229"/>
      <c r="C422" s="230"/>
      <c r="D422" s="219" t="s">
        <v>160</v>
      </c>
      <c r="E422" s="231" t="s">
        <v>1</v>
      </c>
      <c r="F422" s="232" t="s">
        <v>163</v>
      </c>
      <c r="G422" s="230"/>
      <c r="H422" s="233">
        <v>107.44499999999999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160</v>
      </c>
      <c r="AU422" s="239" t="s">
        <v>89</v>
      </c>
      <c r="AV422" s="14" t="s">
        <v>158</v>
      </c>
      <c r="AW422" s="14" t="s">
        <v>36</v>
      </c>
      <c r="AX422" s="14" t="s">
        <v>87</v>
      </c>
      <c r="AY422" s="239" t="s">
        <v>151</v>
      </c>
    </row>
    <row r="423" spans="1:65" s="2" customFormat="1" ht="34.200000000000003">
      <c r="A423" s="33"/>
      <c r="B423" s="34"/>
      <c r="C423" s="240" t="s">
        <v>617</v>
      </c>
      <c r="D423" s="240" t="s">
        <v>245</v>
      </c>
      <c r="E423" s="241" t="s">
        <v>618</v>
      </c>
      <c r="F423" s="242" t="s">
        <v>619</v>
      </c>
      <c r="G423" s="243" t="s">
        <v>157</v>
      </c>
      <c r="H423" s="244">
        <v>118.19</v>
      </c>
      <c r="I423" s="245"/>
      <c r="J423" s="246">
        <f>ROUND(I423*H423,2)</f>
        <v>0</v>
      </c>
      <c r="K423" s="247"/>
      <c r="L423" s="248"/>
      <c r="M423" s="249" t="s">
        <v>1</v>
      </c>
      <c r="N423" s="250" t="s">
        <v>44</v>
      </c>
      <c r="O423" s="70"/>
      <c r="P423" s="213">
        <f>O423*H423</f>
        <v>0</v>
      </c>
      <c r="Q423" s="213">
        <v>2.7699999999999999E-3</v>
      </c>
      <c r="R423" s="213">
        <f>Q423*H423</f>
        <v>0.32738629999999996</v>
      </c>
      <c r="S423" s="213">
        <v>0</v>
      </c>
      <c r="T423" s="214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15" t="s">
        <v>323</v>
      </c>
      <c r="AT423" s="215" t="s">
        <v>245</v>
      </c>
      <c r="AU423" s="215" t="s">
        <v>89</v>
      </c>
      <c r="AY423" s="16" t="s">
        <v>151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6" t="s">
        <v>87</v>
      </c>
      <c r="BK423" s="216">
        <f>ROUND(I423*H423,2)</f>
        <v>0</v>
      </c>
      <c r="BL423" s="16" t="s">
        <v>244</v>
      </c>
      <c r="BM423" s="215" t="s">
        <v>620</v>
      </c>
    </row>
    <row r="424" spans="1:65" s="13" customFormat="1">
      <c r="B424" s="217"/>
      <c r="C424" s="218"/>
      <c r="D424" s="219" t="s">
        <v>160</v>
      </c>
      <c r="E424" s="218"/>
      <c r="F424" s="221" t="s">
        <v>621</v>
      </c>
      <c r="G424" s="218"/>
      <c r="H424" s="222">
        <v>118.19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160</v>
      </c>
      <c r="AU424" s="228" t="s">
        <v>89</v>
      </c>
      <c r="AV424" s="13" t="s">
        <v>89</v>
      </c>
      <c r="AW424" s="13" t="s">
        <v>4</v>
      </c>
      <c r="AX424" s="13" t="s">
        <v>87</v>
      </c>
      <c r="AY424" s="228" t="s">
        <v>151</v>
      </c>
    </row>
    <row r="425" spans="1:65" s="2" customFormat="1" ht="11.4">
      <c r="A425" s="33"/>
      <c r="B425" s="34"/>
      <c r="C425" s="203" t="s">
        <v>622</v>
      </c>
      <c r="D425" s="203" t="s">
        <v>154</v>
      </c>
      <c r="E425" s="204" t="s">
        <v>623</v>
      </c>
      <c r="F425" s="205" t="s">
        <v>624</v>
      </c>
      <c r="G425" s="206" t="s">
        <v>260</v>
      </c>
      <c r="H425" s="207">
        <v>63.73</v>
      </c>
      <c r="I425" s="208"/>
      <c r="J425" s="209">
        <f>ROUND(I425*H425,2)</f>
        <v>0</v>
      </c>
      <c r="K425" s="210"/>
      <c r="L425" s="38"/>
      <c r="M425" s="211" t="s">
        <v>1</v>
      </c>
      <c r="N425" s="212" t="s">
        <v>44</v>
      </c>
      <c r="O425" s="70"/>
      <c r="P425" s="213">
        <f>O425*H425</f>
        <v>0</v>
      </c>
      <c r="Q425" s="213">
        <v>3.0000000000000001E-5</v>
      </c>
      <c r="R425" s="213">
        <f>Q425*H425</f>
        <v>1.9119E-3</v>
      </c>
      <c r="S425" s="213">
        <v>0</v>
      </c>
      <c r="T425" s="214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15" t="s">
        <v>244</v>
      </c>
      <c r="AT425" s="215" t="s">
        <v>154</v>
      </c>
      <c r="AU425" s="215" t="s">
        <v>89</v>
      </c>
      <c r="AY425" s="16" t="s">
        <v>151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6" t="s">
        <v>87</v>
      </c>
      <c r="BK425" s="216">
        <f>ROUND(I425*H425,2)</f>
        <v>0</v>
      </c>
      <c r="BL425" s="16" t="s">
        <v>244</v>
      </c>
      <c r="BM425" s="215" t="s">
        <v>625</v>
      </c>
    </row>
    <row r="426" spans="1:65" s="13" customFormat="1" ht="20.399999999999999">
      <c r="B426" s="217"/>
      <c r="C426" s="218"/>
      <c r="D426" s="219" t="s">
        <v>160</v>
      </c>
      <c r="E426" s="220" t="s">
        <v>1</v>
      </c>
      <c r="F426" s="221" t="s">
        <v>594</v>
      </c>
      <c r="G426" s="218"/>
      <c r="H426" s="222">
        <v>36.72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160</v>
      </c>
      <c r="AU426" s="228" t="s">
        <v>89</v>
      </c>
      <c r="AV426" s="13" t="s">
        <v>89</v>
      </c>
      <c r="AW426" s="13" t="s">
        <v>36</v>
      </c>
      <c r="AX426" s="13" t="s">
        <v>79</v>
      </c>
      <c r="AY426" s="228" t="s">
        <v>151</v>
      </c>
    </row>
    <row r="427" spans="1:65" s="13" customFormat="1">
      <c r="B427" s="217"/>
      <c r="C427" s="218"/>
      <c r="D427" s="219" t="s">
        <v>160</v>
      </c>
      <c r="E427" s="220" t="s">
        <v>1</v>
      </c>
      <c r="F427" s="221" t="s">
        <v>209</v>
      </c>
      <c r="G427" s="218"/>
      <c r="H427" s="222">
        <v>-1.8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160</v>
      </c>
      <c r="AU427" s="228" t="s">
        <v>89</v>
      </c>
      <c r="AV427" s="13" t="s">
        <v>89</v>
      </c>
      <c r="AW427" s="13" t="s">
        <v>36</v>
      </c>
      <c r="AX427" s="13" t="s">
        <v>79</v>
      </c>
      <c r="AY427" s="228" t="s">
        <v>151</v>
      </c>
    </row>
    <row r="428" spans="1:65" s="13" customFormat="1">
      <c r="B428" s="217"/>
      <c r="C428" s="218"/>
      <c r="D428" s="219" t="s">
        <v>160</v>
      </c>
      <c r="E428" s="220" t="s">
        <v>1</v>
      </c>
      <c r="F428" s="221" t="s">
        <v>595</v>
      </c>
      <c r="G428" s="218"/>
      <c r="H428" s="222">
        <v>9.48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160</v>
      </c>
      <c r="AU428" s="228" t="s">
        <v>89</v>
      </c>
      <c r="AV428" s="13" t="s">
        <v>89</v>
      </c>
      <c r="AW428" s="13" t="s">
        <v>36</v>
      </c>
      <c r="AX428" s="13" t="s">
        <v>79</v>
      </c>
      <c r="AY428" s="228" t="s">
        <v>151</v>
      </c>
    </row>
    <row r="429" spans="1:65" s="13" customFormat="1">
      <c r="B429" s="217"/>
      <c r="C429" s="218"/>
      <c r="D429" s="219" t="s">
        <v>160</v>
      </c>
      <c r="E429" s="220" t="s">
        <v>1</v>
      </c>
      <c r="F429" s="221" t="s">
        <v>596</v>
      </c>
      <c r="G429" s="218"/>
      <c r="H429" s="222">
        <v>-0.6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160</v>
      </c>
      <c r="AU429" s="228" t="s">
        <v>89</v>
      </c>
      <c r="AV429" s="13" t="s">
        <v>89</v>
      </c>
      <c r="AW429" s="13" t="s">
        <v>36</v>
      </c>
      <c r="AX429" s="13" t="s">
        <v>79</v>
      </c>
      <c r="AY429" s="228" t="s">
        <v>151</v>
      </c>
    </row>
    <row r="430" spans="1:65" s="13" customFormat="1">
      <c r="B430" s="217"/>
      <c r="C430" s="218"/>
      <c r="D430" s="219" t="s">
        <v>160</v>
      </c>
      <c r="E430" s="220" t="s">
        <v>1</v>
      </c>
      <c r="F430" s="221" t="s">
        <v>597</v>
      </c>
      <c r="G430" s="218"/>
      <c r="H430" s="222">
        <v>22.23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160</v>
      </c>
      <c r="AU430" s="228" t="s">
        <v>89</v>
      </c>
      <c r="AV430" s="13" t="s">
        <v>89</v>
      </c>
      <c r="AW430" s="13" t="s">
        <v>36</v>
      </c>
      <c r="AX430" s="13" t="s">
        <v>79</v>
      </c>
      <c r="AY430" s="228" t="s">
        <v>151</v>
      </c>
    </row>
    <row r="431" spans="1:65" s="13" customFormat="1">
      <c r="B431" s="217"/>
      <c r="C431" s="218"/>
      <c r="D431" s="219" t="s">
        <v>160</v>
      </c>
      <c r="E431" s="220" t="s">
        <v>1</v>
      </c>
      <c r="F431" s="221" t="s">
        <v>596</v>
      </c>
      <c r="G431" s="218"/>
      <c r="H431" s="222">
        <v>-0.6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160</v>
      </c>
      <c r="AU431" s="228" t="s">
        <v>89</v>
      </c>
      <c r="AV431" s="13" t="s">
        <v>89</v>
      </c>
      <c r="AW431" s="13" t="s">
        <v>36</v>
      </c>
      <c r="AX431" s="13" t="s">
        <v>79</v>
      </c>
      <c r="AY431" s="228" t="s">
        <v>151</v>
      </c>
    </row>
    <row r="432" spans="1:65" s="13" customFormat="1">
      <c r="B432" s="217"/>
      <c r="C432" s="218"/>
      <c r="D432" s="219" t="s">
        <v>160</v>
      </c>
      <c r="E432" s="220" t="s">
        <v>1</v>
      </c>
      <c r="F432" s="221" t="s">
        <v>598</v>
      </c>
      <c r="G432" s="218"/>
      <c r="H432" s="222">
        <v>-0.8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160</v>
      </c>
      <c r="AU432" s="228" t="s">
        <v>89</v>
      </c>
      <c r="AV432" s="13" t="s">
        <v>89</v>
      </c>
      <c r="AW432" s="13" t="s">
        <v>36</v>
      </c>
      <c r="AX432" s="13" t="s">
        <v>79</v>
      </c>
      <c r="AY432" s="228" t="s">
        <v>151</v>
      </c>
    </row>
    <row r="433" spans="1:65" s="13" customFormat="1">
      <c r="B433" s="217"/>
      <c r="C433" s="218"/>
      <c r="D433" s="219" t="s">
        <v>160</v>
      </c>
      <c r="E433" s="220" t="s">
        <v>1</v>
      </c>
      <c r="F433" s="221" t="s">
        <v>599</v>
      </c>
      <c r="G433" s="218"/>
      <c r="H433" s="222">
        <v>-0.9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160</v>
      </c>
      <c r="AU433" s="228" t="s">
        <v>89</v>
      </c>
      <c r="AV433" s="13" t="s">
        <v>89</v>
      </c>
      <c r="AW433" s="13" t="s">
        <v>36</v>
      </c>
      <c r="AX433" s="13" t="s">
        <v>79</v>
      </c>
      <c r="AY433" s="228" t="s">
        <v>151</v>
      </c>
    </row>
    <row r="434" spans="1:65" s="14" customFormat="1">
      <c r="B434" s="229"/>
      <c r="C434" s="230"/>
      <c r="D434" s="219" t="s">
        <v>160</v>
      </c>
      <c r="E434" s="231" t="s">
        <v>1</v>
      </c>
      <c r="F434" s="232" t="s">
        <v>163</v>
      </c>
      <c r="G434" s="230"/>
      <c r="H434" s="233">
        <v>63.730000000000011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160</v>
      </c>
      <c r="AU434" s="239" t="s">
        <v>89</v>
      </c>
      <c r="AV434" s="14" t="s">
        <v>158</v>
      </c>
      <c r="AW434" s="14" t="s">
        <v>36</v>
      </c>
      <c r="AX434" s="14" t="s">
        <v>87</v>
      </c>
      <c r="AY434" s="239" t="s">
        <v>151</v>
      </c>
    </row>
    <row r="435" spans="1:65" s="2" customFormat="1" ht="11.4">
      <c r="A435" s="33"/>
      <c r="B435" s="34"/>
      <c r="C435" s="240" t="s">
        <v>626</v>
      </c>
      <c r="D435" s="240" t="s">
        <v>245</v>
      </c>
      <c r="E435" s="241" t="s">
        <v>627</v>
      </c>
      <c r="F435" s="242" t="s">
        <v>628</v>
      </c>
      <c r="G435" s="243" t="s">
        <v>260</v>
      </c>
      <c r="H435" s="244">
        <v>65.004999999999995</v>
      </c>
      <c r="I435" s="245"/>
      <c r="J435" s="246">
        <f>ROUND(I435*H435,2)</f>
        <v>0</v>
      </c>
      <c r="K435" s="247"/>
      <c r="L435" s="248"/>
      <c r="M435" s="249" t="s">
        <v>1</v>
      </c>
      <c r="N435" s="250" t="s">
        <v>44</v>
      </c>
      <c r="O435" s="70"/>
      <c r="P435" s="213">
        <f>O435*H435</f>
        <v>0</v>
      </c>
      <c r="Q435" s="213">
        <v>3.8000000000000002E-4</v>
      </c>
      <c r="R435" s="213">
        <f>Q435*H435</f>
        <v>2.4701899999999999E-2</v>
      </c>
      <c r="S435" s="213">
        <v>0</v>
      </c>
      <c r="T435" s="214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15" t="s">
        <v>323</v>
      </c>
      <c r="AT435" s="215" t="s">
        <v>245</v>
      </c>
      <c r="AU435" s="215" t="s">
        <v>89</v>
      </c>
      <c r="AY435" s="16" t="s">
        <v>151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6" t="s">
        <v>87</v>
      </c>
      <c r="BK435" s="216">
        <f>ROUND(I435*H435,2)</f>
        <v>0</v>
      </c>
      <c r="BL435" s="16" t="s">
        <v>244</v>
      </c>
      <c r="BM435" s="215" t="s">
        <v>629</v>
      </c>
    </row>
    <row r="436" spans="1:65" s="13" customFormat="1">
      <c r="B436" s="217"/>
      <c r="C436" s="218"/>
      <c r="D436" s="219" t="s">
        <v>160</v>
      </c>
      <c r="E436" s="218"/>
      <c r="F436" s="221" t="s">
        <v>630</v>
      </c>
      <c r="G436" s="218"/>
      <c r="H436" s="222">
        <v>65.004999999999995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160</v>
      </c>
      <c r="AU436" s="228" t="s">
        <v>89</v>
      </c>
      <c r="AV436" s="13" t="s">
        <v>89</v>
      </c>
      <c r="AW436" s="13" t="s">
        <v>4</v>
      </c>
      <c r="AX436" s="13" t="s">
        <v>87</v>
      </c>
      <c r="AY436" s="228" t="s">
        <v>151</v>
      </c>
    </row>
    <row r="437" spans="1:65" s="2" customFormat="1" ht="11.4">
      <c r="A437" s="33"/>
      <c r="B437" s="34"/>
      <c r="C437" s="203" t="s">
        <v>631</v>
      </c>
      <c r="D437" s="203" t="s">
        <v>154</v>
      </c>
      <c r="E437" s="204" t="s">
        <v>632</v>
      </c>
      <c r="F437" s="205" t="s">
        <v>633</v>
      </c>
      <c r="G437" s="206" t="s">
        <v>260</v>
      </c>
      <c r="H437" s="207">
        <v>3.2</v>
      </c>
      <c r="I437" s="208"/>
      <c r="J437" s="209">
        <f>ROUND(I437*H437,2)</f>
        <v>0</v>
      </c>
      <c r="K437" s="210"/>
      <c r="L437" s="38"/>
      <c r="M437" s="211" t="s">
        <v>1</v>
      </c>
      <c r="N437" s="212" t="s">
        <v>44</v>
      </c>
      <c r="O437" s="70"/>
      <c r="P437" s="213">
        <f>O437*H437</f>
        <v>0</v>
      </c>
      <c r="Q437" s="213">
        <v>0</v>
      </c>
      <c r="R437" s="213">
        <f>Q437*H437</f>
        <v>0</v>
      </c>
      <c r="S437" s="213">
        <v>0</v>
      </c>
      <c r="T437" s="214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215" t="s">
        <v>244</v>
      </c>
      <c r="AT437" s="215" t="s">
        <v>154</v>
      </c>
      <c r="AU437" s="215" t="s">
        <v>89</v>
      </c>
      <c r="AY437" s="16" t="s">
        <v>151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6" t="s">
        <v>87</v>
      </c>
      <c r="BK437" s="216">
        <f>ROUND(I437*H437,2)</f>
        <v>0</v>
      </c>
      <c r="BL437" s="16" t="s">
        <v>244</v>
      </c>
      <c r="BM437" s="215" t="s">
        <v>634</v>
      </c>
    </row>
    <row r="438" spans="1:65" s="13" customFormat="1">
      <c r="B438" s="217"/>
      <c r="C438" s="218"/>
      <c r="D438" s="219" t="s">
        <v>160</v>
      </c>
      <c r="E438" s="220" t="s">
        <v>1</v>
      </c>
      <c r="F438" s="221" t="s">
        <v>635</v>
      </c>
      <c r="G438" s="218"/>
      <c r="H438" s="222">
        <v>3.2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160</v>
      </c>
      <c r="AU438" s="228" t="s">
        <v>89</v>
      </c>
      <c r="AV438" s="13" t="s">
        <v>89</v>
      </c>
      <c r="AW438" s="13" t="s">
        <v>36</v>
      </c>
      <c r="AX438" s="13" t="s">
        <v>87</v>
      </c>
      <c r="AY438" s="228" t="s">
        <v>151</v>
      </c>
    </row>
    <row r="439" spans="1:65" s="2" customFormat="1" ht="11.4">
      <c r="A439" s="33"/>
      <c r="B439" s="34"/>
      <c r="C439" s="240" t="s">
        <v>636</v>
      </c>
      <c r="D439" s="240" t="s">
        <v>245</v>
      </c>
      <c r="E439" s="241" t="s">
        <v>637</v>
      </c>
      <c r="F439" s="242" t="s">
        <v>638</v>
      </c>
      <c r="G439" s="243" t="s">
        <v>260</v>
      </c>
      <c r="H439" s="244">
        <v>3.2639999999999998</v>
      </c>
      <c r="I439" s="245"/>
      <c r="J439" s="246">
        <f>ROUND(I439*H439,2)</f>
        <v>0</v>
      </c>
      <c r="K439" s="247"/>
      <c r="L439" s="248"/>
      <c r="M439" s="249" t="s">
        <v>1</v>
      </c>
      <c r="N439" s="250" t="s">
        <v>44</v>
      </c>
      <c r="O439" s="70"/>
      <c r="P439" s="213">
        <f>O439*H439</f>
        <v>0</v>
      </c>
      <c r="Q439" s="213">
        <v>1.7000000000000001E-4</v>
      </c>
      <c r="R439" s="213">
        <f>Q439*H439</f>
        <v>5.5488E-4</v>
      </c>
      <c r="S439" s="213">
        <v>0</v>
      </c>
      <c r="T439" s="214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15" t="s">
        <v>323</v>
      </c>
      <c r="AT439" s="215" t="s">
        <v>245</v>
      </c>
      <c r="AU439" s="215" t="s">
        <v>89</v>
      </c>
      <c r="AY439" s="16" t="s">
        <v>151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6" t="s">
        <v>87</v>
      </c>
      <c r="BK439" s="216">
        <f>ROUND(I439*H439,2)</f>
        <v>0</v>
      </c>
      <c r="BL439" s="16" t="s">
        <v>244</v>
      </c>
      <c r="BM439" s="215" t="s">
        <v>639</v>
      </c>
    </row>
    <row r="440" spans="1:65" s="13" customFormat="1">
      <c r="B440" s="217"/>
      <c r="C440" s="218"/>
      <c r="D440" s="219" t="s">
        <v>160</v>
      </c>
      <c r="E440" s="218"/>
      <c r="F440" s="221" t="s">
        <v>640</v>
      </c>
      <c r="G440" s="218"/>
      <c r="H440" s="222">
        <v>3.2639999999999998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160</v>
      </c>
      <c r="AU440" s="228" t="s">
        <v>89</v>
      </c>
      <c r="AV440" s="13" t="s">
        <v>89</v>
      </c>
      <c r="AW440" s="13" t="s">
        <v>4</v>
      </c>
      <c r="AX440" s="13" t="s">
        <v>87</v>
      </c>
      <c r="AY440" s="228" t="s">
        <v>151</v>
      </c>
    </row>
    <row r="441" spans="1:65" s="2" customFormat="1" ht="22.8">
      <c r="A441" s="33"/>
      <c r="B441" s="34"/>
      <c r="C441" s="203" t="s">
        <v>641</v>
      </c>
      <c r="D441" s="203" t="s">
        <v>154</v>
      </c>
      <c r="E441" s="204" t="s">
        <v>642</v>
      </c>
      <c r="F441" s="205" t="s">
        <v>643</v>
      </c>
      <c r="G441" s="206" t="s">
        <v>354</v>
      </c>
      <c r="H441" s="251"/>
      <c r="I441" s="208"/>
      <c r="J441" s="209">
        <f>ROUND(I441*H441,2)</f>
        <v>0</v>
      </c>
      <c r="K441" s="210"/>
      <c r="L441" s="38"/>
      <c r="M441" s="211" t="s">
        <v>1</v>
      </c>
      <c r="N441" s="212" t="s">
        <v>44</v>
      </c>
      <c r="O441" s="70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15" t="s">
        <v>244</v>
      </c>
      <c r="AT441" s="215" t="s">
        <v>154</v>
      </c>
      <c r="AU441" s="215" t="s">
        <v>89</v>
      </c>
      <c r="AY441" s="16" t="s">
        <v>151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6" t="s">
        <v>87</v>
      </c>
      <c r="BK441" s="216">
        <f>ROUND(I441*H441,2)</f>
        <v>0</v>
      </c>
      <c r="BL441" s="16" t="s">
        <v>244</v>
      </c>
      <c r="BM441" s="215" t="s">
        <v>644</v>
      </c>
    </row>
    <row r="442" spans="1:65" s="12" customFormat="1" ht="13.2">
      <c r="B442" s="187"/>
      <c r="C442" s="188"/>
      <c r="D442" s="189" t="s">
        <v>78</v>
      </c>
      <c r="E442" s="201" t="s">
        <v>645</v>
      </c>
      <c r="F442" s="201" t="s">
        <v>646</v>
      </c>
      <c r="G442" s="188"/>
      <c r="H442" s="188"/>
      <c r="I442" s="191"/>
      <c r="J442" s="202">
        <f>BK442</f>
        <v>0</v>
      </c>
      <c r="K442" s="188"/>
      <c r="L442" s="193"/>
      <c r="M442" s="194"/>
      <c r="N442" s="195"/>
      <c r="O442" s="195"/>
      <c r="P442" s="196">
        <f>SUM(P443:P458)</f>
        <v>0</v>
      </c>
      <c r="Q442" s="195"/>
      <c r="R442" s="196">
        <f>SUM(R443:R458)</f>
        <v>0.140736</v>
      </c>
      <c r="S442" s="195"/>
      <c r="T442" s="197">
        <f>SUM(T443:T458)</f>
        <v>0</v>
      </c>
      <c r="AR442" s="198" t="s">
        <v>89</v>
      </c>
      <c r="AT442" s="199" t="s">
        <v>78</v>
      </c>
      <c r="AU442" s="199" t="s">
        <v>87</v>
      </c>
      <c r="AY442" s="198" t="s">
        <v>151</v>
      </c>
      <c r="BK442" s="200">
        <f>SUM(BK443:BK458)</f>
        <v>0</v>
      </c>
    </row>
    <row r="443" spans="1:65" s="2" customFormat="1" ht="11.4">
      <c r="A443" s="33"/>
      <c r="B443" s="34"/>
      <c r="C443" s="203" t="s">
        <v>647</v>
      </c>
      <c r="D443" s="203" t="s">
        <v>154</v>
      </c>
      <c r="E443" s="204" t="s">
        <v>648</v>
      </c>
      <c r="F443" s="205" t="s">
        <v>649</v>
      </c>
      <c r="G443" s="206" t="s">
        <v>157</v>
      </c>
      <c r="H443" s="207">
        <v>8.7200000000000006</v>
      </c>
      <c r="I443" s="208"/>
      <c r="J443" s="209">
        <f>ROUND(I443*H443,2)</f>
        <v>0</v>
      </c>
      <c r="K443" s="210"/>
      <c r="L443" s="38"/>
      <c r="M443" s="211" t="s">
        <v>1</v>
      </c>
      <c r="N443" s="212" t="s">
        <v>44</v>
      </c>
      <c r="O443" s="70"/>
      <c r="P443" s="213">
        <f>O443*H443</f>
        <v>0</v>
      </c>
      <c r="Q443" s="213">
        <v>2.9999999999999997E-4</v>
      </c>
      <c r="R443" s="213">
        <f>Q443*H443</f>
        <v>2.6159999999999998E-3</v>
      </c>
      <c r="S443" s="213">
        <v>0</v>
      </c>
      <c r="T443" s="214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15" t="s">
        <v>244</v>
      </c>
      <c r="AT443" s="215" t="s">
        <v>154</v>
      </c>
      <c r="AU443" s="215" t="s">
        <v>89</v>
      </c>
      <c r="AY443" s="16" t="s">
        <v>151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6" t="s">
        <v>87</v>
      </c>
      <c r="BK443" s="216">
        <f>ROUND(I443*H443,2)</f>
        <v>0</v>
      </c>
      <c r="BL443" s="16" t="s">
        <v>244</v>
      </c>
      <c r="BM443" s="215" t="s">
        <v>650</v>
      </c>
    </row>
    <row r="444" spans="1:65" s="13" customFormat="1">
      <c r="B444" s="217"/>
      <c r="C444" s="218"/>
      <c r="D444" s="219" t="s">
        <v>160</v>
      </c>
      <c r="E444" s="220" t="s">
        <v>1</v>
      </c>
      <c r="F444" s="221" t="s">
        <v>232</v>
      </c>
      <c r="G444" s="218"/>
      <c r="H444" s="222">
        <v>5.52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160</v>
      </c>
      <c r="AU444" s="228" t="s">
        <v>89</v>
      </c>
      <c r="AV444" s="13" t="s">
        <v>89</v>
      </c>
      <c r="AW444" s="13" t="s">
        <v>36</v>
      </c>
      <c r="AX444" s="13" t="s">
        <v>79</v>
      </c>
      <c r="AY444" s="228" t="s">
        <v>151</v>
      </c>
    </row>
    <row r="445" spans="1:65" s="13" customFormat="1">
      <c r="B445" s="217"/>
      <c r="C445" s="218"/>
      <c r="D445" s="219" t="s">
        <v>160</v>
      </c>
      <c r="E445" s="220" t="s">
        <v>1</v>
      </c>
      <c r="F445" s="221" t="s">
        <v>233</v>
      </c>
      <c r="G445" s="218"/>
      <c r="H445" s="222">
        <v>3.2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160</v>
      </c>
      <c r="AU445" s="228" t="s">
        <v>89</v>
      </c>
      <c r="AV445" s="13" t="s">
        <v>89</v>
      </c>
      <c r="AW445" s="13" t="s">
        <v>36</v>
      </c>
      <c r="AX445" s="13" t="s">
        <v>79</v>
      </c>
      <c r="AY445" s="228" t="s">
        <v>151</v>
      </c>
    </row>
    <row r="446" spans="1:65" s="14" customFormat="1">
      <c r="B446" s="229"/>
      <c r="C446" s="230"/>
      <c r="D446" s="219" t="s">
        <v>160</v>
      </c>
      <c r="E446" s="231" t="s">
        <v>1</v>
      </c>
      <c r="F446" s="232" t="s">
        <v>163</v>
      </c>
      <c r="G446" s="230"/>
      <c r="H446" s="233">
        <v>8.7199999999999989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160</v>
      </c>
      <c r="AU446" s="239" t="s">
        <v>89</v>
      </c>
      <c r="AV446" s="14" t="s">
        <v>158</v>
      </c>
      <c r="AW446" s="14" t="s">
        <v>36</v>
      </c>
      <c r="AX446" s="14" t="s">
        <v>87</v>
      </c>
      <c r="AY446" s="239" t="s">
        <v>151</v>
      </c>
    </row>
    <row r="447" spans="1:65" s="2" customFormat="1" ht="22.8">
      <c r="A447" s="33"/>
      <c r="B447" s="34"/>
      <c r="C447" s="203" t="s">
        <v>651</v>
      </c>
      <c r="D447" s="203" t="s">
        <v>154</v>
      </c>
      <c r="E447" s="204" t="s">
        <v>652</v>
      </c>
      <c r="F447" s="205" t="s">
        <v>653</v>
      </c>
      <c r="G447" s="206" t="s">
        <v>157</v>
      </c>
      <c r="H447" s="207">
        <v>8.7200000000000006</v>
      </c>
      <c r="I447" s="208"/>
      <c r="J447" s="209">
        <f>ROUND(I447*H447,2)</f>
        <v>0</v>
      </c>
      <c r="K447" s="210"/>
      <c r="L447" s="38"/>
      <c r="M447" s="211" t="s">
        <v>1</v>
      </c>
      <c r="N447" s="212" t="s">
        <v>44</v>
      </c>
      <c r="O447" s="70"/>
      <c r="P447" s="213">
        <f>O447*H447</f>
        <v>0</v>
      </c>
      <c r="Q447" s="213">
        <v>3.0000000000000001E-3</v>
      </c>
      <c r="R447" s="213">
        <f>Q447*H447</f>
        <v>2.6160000000000003E-2</v>
      </c>
      <c r="S447" s="213">
        <v>0</v>
      </c>
      <c r="T447" s="21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215" t="s">
        <v>244</v>
      </c>
      <c r="AT447" s="215" t="s">
        <v>154</v>
      </c>
      <c r="AU447" s="215" t="s">
        <v>89</v>
      </c>
      <c r="AY447" s="16" t="s">
        <v>151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6" t="s">
        <v>87</v>
      </c>
      <c r="BK447" s="216">
        <f>ROUND(I447*H447,2)</f>
        <v>0</v>
      </c>
      <c r="BL447" s="16" t="s">
        <v>244</v>
      </c>
      <c r="BM447" s="215" t="s">
        <v>654</v>
      </c>
    </row>
    <row r="448" spans="1:65" s="13" customFormat="1">
      <c r="B448" s="217"/>
      <c r="C448" s="218"/>
      <c r="D448" s="219" t="s">
        <v>160</v>
      </c>
      <c r="E448" s="220" t="s">
        <v>1</v>
      </c>
      <c r="F448" s="221" t="s">
        <v>232</v>
      </c>
      <c r="G448" s="218"/>
      <c r="H448" s="222">
        <v>5.52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160</v>
      </c>
      <c r="AU448" s="228" t="s">
        <v>89</v>
      </c>
      <c r="AV448" s="13" t="s">
        <v>89</v>
      </c>
      <c r="AW448" s="13" t="s">
        <v>36</v>
      </c>
      <c r="AX448" s="13" t="s">
        <v>79</v>
      </c>
      <c r="AY448" s="228" t="s">
        <v>151</v>
      </c>
    </row>
    <row r="449" spans="1:65" s="13" customFormat="1">
      <c r="B449" s="217"/>
      <c r="C449" s="218"/>
      <c r="D449" s="219" t="s">
        <v>160</v>
      </c>
      <c r="E449" s="220" t="s">
        <v>1</v>
      </c>
      <c r="F449" s="221" t="s">
        <v>233</v>
      </c>
      <c r="G449" s="218"/>
      <c r="H449" s="222">
        <v>3.2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160</v>
      </c>
      <c r="AU449" s="228" t="s">
        <v>89</v>
      </c>
      <c r="AV449" s="13" t="s">
        <v>89</v>
      </c>
      <c r="AW449" s="13" t="s">
        <v>36</v>
      </c>
      <c r="AX449" s="13" t="s">
        <v>79</v>
      </c>
      <c r="AY449" s="228" t="s">
        <v>151</v>
      </c>
    </row>
    <row r="450" spans="1:65" s="14" customFormat="1">
      <c r="B450" s="229"/>
      <c r="C450" s="230"/>
      <c r="D450" s="219" t="s">
        <v>160</v>
      </c>
      <c r="E450" s="231" t="s">
        <v>1</v>
      </c>
      <c r="F450" s="232" t="s">
        <v>163</v>
      </c>
      <c r="G450" s="230"/>
      <c r="H450" s="233">
        <v>8.7199999999999989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160</v>
      </c>
      <c r="AU450" s="239" t="s">
        <v>89</v>
      </c>
      <c r="AV450" s="14" t="s">
        <v>158</v>
      </c>
      <c r="AW450" s="14" t="s">
        <v>36</v>
      </c>
      <c r="AX450" s="14" t="s">
        <v>87</v>
      </c>
      <c r="AY450" s="239" t="s">
        <v>151</v>
      </c>
    </row>
    <row r="451" spans="1:65" s="2" customFormat="1" ht="22.8">
      <c r="A451" s="33"/>
      <c r="B451" s="34"/>
      <c r="C451" s="240" t="s">
        <v>655</v>
      </c>
      <c r="D451" s="240" t="s">
        <v>245</v>
      </c>
      <c r="E451" s="241" t="s">
        <v>656</v>
      </c>
      <c r="F451" s="242" t="s">
        <v>657</v>
      </c>
      <c r="G451" s="243" t="s">
        <v>157</v>
      </c>
      <c r="H451" s="244">
        <v>8.7200000000000006</v>
      </c>
      <c r="I451" s="245"/>
      <c r="J451" s="246">
        <f>ROUND(I451*H451,2)</f>
        <v>0</v>
      </c>
      <c r="K451" s="247"/>
      <c r="L451" s="248"/>
      <c r="M451" s="249" t="s">
        <v>1</v>
      </c>
      <c r="N451" s="250" t="s">
        <v>44</v>
      </c>
      <c r="O451" s="70"/>
      <c r="P451" s="213">
        <f>O451*H451</f>
        <v>0</v>
      </c>
      <c r="Q451" s="213">
        <v>1.26E-2</v>
      </c>
      <c r="R451" s="213">
        <f>Q451*H451</f>
        <v>0.10987200000000001</v>
      </c>
      <c r="S451" s="213">
        <v>0</v>
      </c>
      <c r="T451" s="214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15" t="s">
        <v>323</v>
      </c>
      <c r="AT451" s="215" t="s">
        <v>245</v>
      </c>
      <c r="AU451" s="215" t="s">
        <v>89</v>
      </c>
      <c r="AY451" s="16" t="s">
        <v>151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6" t="s">
        <v>87</v>
      </c>
      <c r="BK451" s="216">
        <f>ROUND(I451*H451,2)</f>
        <v>0</v>
      </c>
      <c r="BL451" s="16" t="s">
        <v>244</v>
      </c>
      <c r="BM451" s="215" t="s">
        <v>658</v>
      </c>
    </row>
    <row r="452" spans="1:65" s="2" customFormat="1" ht="11.4">
      <c r="A452" s="33"/>
      <c r="B452" s="34"/>
      <c r="C452" s="203" t="s">
        <v>659</v>
      </c>
      <c r="D452" s="203" t="s">
        <v>154</v>
      </c>
      <c r="E452" s="204" t="s">
        <v>660</v>
      </c>
      <c r="F452" s="205" t="s">
        <v>661</v>
      </c>
      <c r="G452" s="206" t="s">
        <v>260</v>
      </c>
      <c r="H452" s="207">
        <v>4.8</v>
      </c>
      <c r="I452" s="208"/>
      <c r="J452" s="209">
        <f>ROUND(I452*H452,2)</f>
        <v>0</v>
      </c>
      <c r="K452" s="210"/>
      <c r="L452" s="38"/>
      <c r="M452" s="211" t="s">
        <v>1</v>
      </c>
      <c r="N452" s="212" t="s">
        <v>44</v>
      </c>
      <c r="O452" s="70"/>
      <c r="P452" s="213">
        <f>O452*H452</f>
        <v>0</v>
      </c>
      <c r="Q452" s="213">
        <v>3.1E-4</v>
      </c>
      <c r="R452" s="213">
        <f>Q452*H452</f>
        <v>1.488E-3</v>
      </c>
      <c r="S452" s="213">
        <v>0</v>
      </c>
      <c r="T452" s="214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15" t="s">
        <v>244</v>
      </c>
      <c r="AT452" s="215" t="s">
        <v>154</v>
      </c>
      <c r="AU452" s="215" t="s">
        <v>89</v>
      </c>
      <c r="AY452" s="16" t="s">
        <v>151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6" t="s">
        <v>87</v>
      </c>
      <c r="BK452" s="216">
        <f>ROUND(I452*H452,2)</f>
        <v>0</v>
      </c>
      <c r="BL452" s="16" t="s">
        <v>244</v>
      </c>
      <c r="BM452" s="215" t="s">
        <v>662</v>
      </c>
    </row>
    <row r="453" spans="1:65" s="13" customFormat="1">
      <c r="B453" s="217"/>
      <c r="C453" s="218"/>
      <c r="D453" s="219" t="s">
        <v>160</v>
      </c>
      <c r="E453" s="220" t="s">
        <v>1</v>
      </c>
      <c r="F453" s="221" t="s">
        <v>663</v>
      </c>
      <c r="G453" s="218"/>
      <c r="H453" s="222">
        <v>3.2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160</v>
      </c>
      <c r="AU453" s="228" t="s">
        <v>89</v>
      </c>
      <c r="AV453" s="13" t="s">
        <v>89</v>
      </c>
      <c r="AW453" s="13" t="s">
        <v>36</v>
      </c>
      <c r="AX453" s="13" t="s">
        <v>79</v>
      </c>
      <c r="AY453" s="228" t="s">
        <v>151</v>
      </c>
    </row>
    <row r="454" spans="1:65" s="13" customFormat="1">
      <c r="B454" s="217"/>
      <c r="C454" s="218"/>
      <c r="D454" s="219" t="s">
        <v>160</v>
      </c>
      <c r="E454" s="220" t="s">
        <v>1</v>
      </c>
      <c r="F454" s="221" t="s">
        <v>664</v>
      </c>
      <c r="G454" s="218"/>
      <c r="H454" s="222">
        <v>1.6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160</v>
      </c>
      <c r="AU454" s="228" t="s">
        <v>89</v>
      </c>
      <c r="AV454" s="13" t="s">
        <v>89</v>
      </c>
      <c r="AW454" s="13" t="s">
        <v>36</v>
      </c>
      <c r="AX454" s="13" t="s">
        <v>79</v>
      </c>
      <c r="AY454" s="228" t="s">
        <v>151</v>
      </c>
    </row>
    <row r="455" spans="1:65" s="14" customFormat="1">
      <c r="B455" s="229"/>
      <c r="C455" s="230"/>
      <c r="D455" s="219" t="s">
        <v>160</v>
      </c>
      <c r="E455" s="231" t="s">
        <v>1</v>
      </c>
      <c r="F455" s="232" t="s">
        <v>163</v>
      </c>
      <c r="G455" s="230"/>
      <c r="H455" s="233">
        <v>4.8000000000000007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160</v>
      </c>
      <c r="AU455" s="239" t="s">
        <v>89</v>
      </c>
      <c r="AV455" s="14" t="s">
        <v>158</v>
      </c>
      <c r="AW455" s="14" t="s">
        <v>36</v>
      </c>
      <c r="AX455" s="14" t="s">
        <v>87</v>
      </c>
      <c r="AY455" s="239" t="s">
        <v>151</v>
      </c>
    </row>
    <row r="456" spans="1:65" s="2" customFormat="1" ht="11.4">
      <c r="A456" s="33"/>
      <c r="B456" s="34"/>
      <c r="C456" s="203" t="s">
        <v>665</v>
      </c>
      <c r="D456" s="203" t="s">
        <v>154</v>
      </c>
      <c r="E456" s="204" t="s">
        <v>666</v>
      </c>
      <c r="F456" s="205" t="s">
        <v>667</v>
      </c>
      <c r="G456" s="206" t="s">
        <v>260</v>
      </c>
      <c r="H456" s="207">
        <v>20</v>
      </c>
      <c r="I456" s="208"/>
      <c r="J456" s="209">
        <f>ROUND(I456*H456,2)</f>
        <v>0</v>
      </c>
      <c r="K456" s="210"/>
      <c r="L456" s="38"/>
      <c r="M456" s="211" t="s">
        <v>1</v>
      </c>
      <c r="N456" s="212" t="s">
        <v>44</v>
      </c>
      <c r="O456" s="70"/>
      <c r="P456" s="213">
        <f>O456*H456</f>
        <v>0</v>
      </c>
      <c r="Q456" s="213">
        <v>3.0000000000000001E-5</v>
      </c>
      <c r="R456" s="213">
        <f>Q456*H456</f>
        <v>6.0000000000000006E-4</v>
      </c>
      <c r="S456" s="213">
        <v>0</v>
      </c>
      <c r="T456" s="214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15" t="s">
        <v>244</v>
      </c>
      <c r="AT456" s="215" t="s">
        <v>154</v>
      </c>
      <c r="AU456" s="215" t="s">
        <v>89</v>
      </c>
      <c r="AY456" s="16" t="s">
        <v>151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6" t="s">
        <v>87</v>
      </c>
      <c r="BK456" s="216">
        <f>ROUND(I456*H456,2)</f>
        <v>0</v>
      </c>
      <c r="BL456" s="16" t="s">
        <v>244</v>
      </c>
      <c r="BM456" s="215" t="s">
        <v>668</v>
      </c>
    </row>
    <row r="457" spans="1:65" s="13" customFormat="1">
      <c r="B457" s="217"/>
      <c r="C457" s="218"/>
      <c r="D457" s="219" t="s">
        <v>160</v>
      </c>
      <c r="E457" s="220" t="s">
        <v>1</v>
      </c>
      <c r="F457" s="221" t="s">
        <v>264</v>
      </c>
      <c r="G457" s="218"/>
      <c r="H457" s="222">
        <v>20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160</v>
      </c>
      <c r="AU457" s="228" t="s">
        <v>89</v>
      </c>
      <c r="AV457" s="13" t="s">
        <v>89</v>
      </c>
      <c r="AW457" s="13" t="s">
        <v>36</v>
      </c>
      <c r="AX457" s="13" t="s">
        <v>87</v>
      </c>
      <c r="AY457" s="228" t="s">
        <v>151</v>
      </c>
    </row>
    <row r="458" spans="1:65" s="2" customFormat="1" ht="22.8">
      <c r="A458" s="33"/>
      <c r="B458" s="34"/>
      <c r="C458" s="203" t="s">
        <v>669</v>
      </c>
      <c r="D458" s="203" t="s">
        <v>154</v>
      </c>
      <c r="E458" s="204" t="s">
        <v>670</v>
      </c>
      <c r="F458" s="205" t="s">
        <v>671</v>
      </c>
      <c r="G458" s="206" t="s">
        <v>354</v>
      </c>
      <c r="H458" s="251"/>
      <c r="I458" s="208"/>
      <c r="J458" s="209">
        <f>ROUND(I458*H458,2)</f>
        <v>0</v>
      </c>
      <c r="K458" s="210"/>
      <c r="L458" s="38"/>
      <c r="M458" s="211" t="s">
        <v>1</v>
      </c>
      <c r="N458" s="212" t="s">
        <v>44</v>
      </c>
      <c r="O458" s="70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15" t="s">
        <v>244</v>
      </c>
      <c r="AT458" s="215" t="s">
        <v>154</v>
      </c>
      <c r="AU458" s="215" t="s">
        <v>89</v>
      </c>
      <c r="AY458" s="16" t="s">
        <v>151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6" t="s">
        <v>87</v>
      </c>
      <c r="BK458" s="216">
        <f>ROUND(I458*H458,2)</f>
        <v>0</v>
      </c>
      <c r="BL458" s="16" t="s">
        <v>244</v>
      </c>
      <c r="BM458" s="215" t="s">
        <v>672</v>
      </c>
    </row>
    <row r="459" spans="1:65" s="12" customFormat="1" ht="13.2">
      <c r="B459" s="187"/>
      <c r="C459" s="188"/>
      <c r="D459" s="189" t="s">
        <v>78</v>
      </c>
      <c r="E459" s="201" t="s">
        <v>673</v>
      </c>
      <c r="F459" s="201" t="s">
        <v>674</v>
      </c>
      <c r="G459" s="188"/>
      <c r="H459" s="188"/>
      <c r="I459" s="191"/>
      <c r="J459" s="202">
        <f>BK459</f>
        <v>0</v>
      </c>
      <c r="K459" s="188"/>
      <c r="L459" s="193"/>
      <c r="M459" s="194"/>
      <c r="N459" s="195"/>
      <c r="O459" s="195"/>
      <c r="P459" s="196">
        <f>SUM(P460:P467)</f>
        <v>0</v>
      </c>
      <c r="Q459" s="195"/>
      <c r="R459" s="196">
        <f>SUM(R460:R467)</f>
        <v>2.9219999999999996E-2</v>
      </c>
      <c r="S459" s="195"/>
      <c r="T459" s="197">
        <f>SUM(T460:T467)</f>
        <v>0</v>
      </c>
      <c r="AR459" s="198" t="s">
        <v>89</v>
      </c>
      <c r="AT459" s="199" t="s">
        <v>78</v>
      </c>
      <c r="AU459" s="199" t="s">
        <v>87</v>
      </c>
      <c r="AY459" s="198" t="s">
        <v>151</v>
      </c>
      <c r="BK459" s="200">
        <f>SUM(BK460:BK467)</f>
        <v>0</v>
      </c>
    </row>
    <row r="460" spans="1:65" s="2" customFormat="1" ht="11.4">
      <c r="A460" s="33"/>
      <c r="B460" s="34"/>
      <c r="C460" s="203" t="s">
        <v>675</v>
      </c>
      <c r="D460" s="203" t="s">
        <v>154</v>
      </c>
      <c r="E460" s="204" t="s">
        <v>676</v>
      </c>
      <c r="F460" s="205" t="s">
        <v>677</v>
      </c>
      <c r="G460" s="206" t="s">
        <v>157</v>
      </c>
      <c r="H460" s="207">
        <v>42</v>
      </c>
      <c r="I460" s="208"/>
      <c r="J460" s="209">
        <f>ROUND(I460*H460,2)</f>
        <v>0</v>
      </c>
      <c r="K460" s="210"/>
      <c r="L460" s="38"/>
      <c r="M460" s="211" t="s">
        <v>1</v>
      </c>
      <c r="N460" s="212" t="s">
        <v>44</v>
      </c>
      <c r="O460" s="70"/>
      <c r="P460" s="213">
        <f>O460*H460</f>
        <v>0</v>
      </c>
      <c r="Q460" s="213">
        <v>4.4000000000000002E-4</v>
      </c>
      <c r="R460" s="213">
        <f>Q460*H460</f>
        <v>1.848E-2</v>
      </c>
      <c r="S460" s="213">
        <v>0</v>
      </c>
      <c r="T460" s="214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215" t="s">
        <v>244</v>
      </c>
      <c r="AT460" s="215" t="s">
        <v>154</v>
      </c>
      <c r="AU460" s="215" t="s">
        <v>89</v>
      </c>
      <c r="AY460" s="16" t="s">
        <v>151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6" t="s">
        <v>87</v>
      </c>
      <c r="BK460" s="216">
        <f>ROUND(I460*H460,2)</f>
        <v>0</v>
      </c>
      <c r="BL460" s="16" t="s">
        <v>244</v>
      </c>
      <c r="BM460" s="215" t="s">
        <v>678</v>
      </c>
    </row>
    <row r="461" spans="1:65" s="13" customFormat="1">
      <c r="B461" s="217"/>
      <c r="C461" s="218"/>
      <c r="D461" s="219" t="s">
        <v>160</v>
      </c>
      <c r="E461" s="220" t="s">
        <v>1</v>
      </c>
      <c r="F461" s="221" t="s">
        <v>679</v>
      </c>
      <c r="G461" s="218"/>
      <c r="H461" s="222">
        <v>42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160</v>
      </c>
      <c r="AU461" s="228" t="s">
        <v>89</v>
      </c>
      <c r="AV461" s="13" t="s">
        <v>89</v>
      </c>
      <c r="AW461" s="13" t="s">
        <v>36</v>
      </c>
      <c r="AX461" s="13" t="s">
        <v>87</v>
      </c>
      <c r="AY461" s="228" t="s">
        <v>151</v>
      </c>
    </row>
    <row r="462" spans="1:65" s="2" customFormat="1" ht="22.8">
      <c r="A462" s="33"/>
      <c r="B462" s="34"/>
      <c r="C462" s="203" t="s">
        <v>680</v>
      </c>
      <c r="D462" s="203" t="s">
        <v>154</v>
      </c>
      <c r="E462" s="204" t="s">
        <v>681</v>
      </c>
      <c r="F462" s="205" t="s">
        <v>682</v>
      </c>
      <c r="G462" s="206" t="s">
        <v>157</v>
      </c>
      <c r="H462" s="207">
        <v>42</v>
      </c>
      <c r="I462" s="208"/>
      <c r="J462" s="209">
        <f>ROUND(I462*H462,2)</f>
        <v>0</v>
      </c>
      <c r="K462" s="210"/>
      <c r="L462" s="38"/>
      <c r="M462" s="211" t="s">
        <v>1</v>
      </c>
      <c r="N462" s="212" t="s">
        <v>44</v>
      </c>
      <c r="O462" s="70"/>
      <c r="P462" s="213">
        <f>O462*H462</f>
        <v>0</v>
      </c>
      <c r="Q462" s="213">
        <v>2.3000000000000001E-4</v>
      </c>
      <c r="R462" s="213">
        <f>Q462*H462</f>
        <v>9.6600000000000002E-3</v>
      </c>
      <c r="S462" s="213">
        <v>0</v>
      </c>
      <c r="T462" s="21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215" t="s">
        <v>244</v>
      </c>
      <c r="AT462" s="215" t="s">
        <v>154</v>
      </c>
      <c r="AU462" s="215" t="s">
        <v>89</v>
      </c>
      <c r="AY462" s="16" t="s">
        <v>151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6" t="s">
        <v>87</v>
      </c>
      <c r="BK462" s="216">
        <f>ROUND(I462*H462,2)</f>
        <v>0</v>
      </c>
      <c r="BL462" s="16" t="s">
        <v>244</v>
      </c>
      <c r="BM462" s="215" t="s">
        <v>683</v>
      </c>
    </row>
    <row r="463" spans="1:65" s="13" customFormat="1">
      <c r="B463" s="217"/>
      <c r="C463" s="218"/>
      <c r="D463" s="219" t="s">
        <v>160</v>
      </c>
      <c r="E463" s="220" t="s">
        <v>1</v>
      </c>
      <c r="F463" s="221" t="s">
        <v>679</v>
      </c>
      <c r="G463" s="218"/>
      <c r="H463" s="222">
        <v>42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160</v>
      </c>
      <c r="AU463" s="228" t="s">
        <v>89</v>
      </c>
      <c r="AV463" s="13" t="s">
        <v>89</v>
      </c>
      <c r="AW463" s="13" t="s">
        <v>36</v>
      </c>
      <c r="AX463" s="13" t="s">
        <v>87</v>
      </c>
      <c r="AY463" s="228" t="s">
        <v>151</v>
      </c>
    </row>
    <row r="464" spans="1:65" s="2" customFormat="1" ht="22.8">
      <c r="A464" s="33"/>
      <c r="B464" s="34"/>
      <c r="C464" s="203" t="s">
        <v>684</v>
      </c>
      <c r="D464" s="203" t="s">
        <v>154</v>
      </c>
      <c r="E464" s="204" t="s">
        <v>685</v>
      </c>
      <c r="F464" s="205" t="s">
        <v>686</v>
      </c>
      <c r="G464" s="206" t="s">
        <v>260</v>
      </c>
      <c r="H464" s="207">
        <v>12</v>
      </c>
      <c r="I464" s="208"/>
      <c r="J464" s="209">
        <f>ROUND(I464*H464,2)</f>
        <v>0</v>
      </c>
      <c r="K464" s="210"/>
      <c r="L464" s="38"/>
      <c r="M464" s="211" t="s">
        <v>1</v>
      </c>
      <c r="N464" s="212" t="s">
        <v>44</v>
      </c>
      <c r="O464" s="70"/>
      <c r="P464" s="213">
        <f>O464*H464</f>
        <v>0</v>
      </c>
      <c r="Q464" s="213">
        <v>3.0000000000000001E-5</v>
      </c>
      <c r="R464" s="213">
        <f>Q464*H464</f>
        <v>3.6000000000000002E-4</v>
      </c>
      <c r="S464" s="213">
        <v>0</v>
      </c>
      <c r="T464" s="214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215" t="s">
        <v>244</v>
      </c>
      <c r="AT464" s="215" t="s">
        <v>154</v>
      </c>
      <c r="AU464" s="215" t="s">
        <v>89</v>
      </c>
      <c r="AY464" s="16" t="s">
        <v>151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6" t="s">
        <v>87</v>
      </c>
      <c r="BK464" s="216">
        <f>ROUND(I464*H464,2)</f>
        <v>0</v>
      </c>
      <c r="BL464" s="16" t="s">
        <v>244</v>
      </c>
      <c r="BM464" s="215" t="s">
        <v>687</v>
      </c>
    </row>
    <row r="465" spans="1:65" s="13" customFormat="1">
      <c r="B465" s="217"/>
      <c r="C465" s="218"/>
      <c r="D465" s="219" t="s">
        <v>160</v>
      </c>
      <c r="E465" s="220" t="s">
        <v>1</v>
      </c>
      <c r="F465" s="221" t="s">
        <v>224</v>
      </c>
      <c r="G465" s="218"/>
      <c r="H465" s="222">
        <v>12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160</v>
      </c>
      <c r="AU465" s="228" t="s">
        <v>89</v>
      </c>
      <c r="AV465" s="13" t="s">
        <v>89</v>
      </c>
      <c r="AW465" s="13" t="s">
        <v>36</v>
      </c>
      <c r="AX465" s="13" t="s">
        <v>87</v>
      </c>
      <c r="AY465" s="228" t="s">
        <v>151</v>
      </c>
    </row>
    <row r="466" spans="1:65" s="2" customFormat="1" ht="22.8">
      <c r="A466" s="33"/>
      <c r="B466" s="34"/>
      <c r="C466" s="203" t="s">
        <v>688</v>
      </c>
      <c r="D466" s="203" t="s">
        <v>154</v>
      </c>
      <c r="E466" s="204" t="s">
        <v>689</v>
      </c>
      <c r="F466" s="205" t="s">
        <v>690</v>
      </c>
      <c r="G466" s="206" t="s">
        <v>260</v>
      </c>
      <c r="H466" s="207">
        <v>12</v>
      </c>
      <c r="I466" s="208"/>
      <c r="J466" s="209">
        <f>ROUND(I466*H466,2)</f>
        <v>0</v>
      </c>
      <c r="K466" s="210"/>
      <c r="L466" s="38"/>
      <c r="M466" s="211" t="s">
        <v>1</v>
      </c>
      <c r="N466" s="212" t="s">
        <v>44</v>
      </c>
      <c r="O466" s="70"/>
      <c r="P466" s="213">
        <f>O466*H466</f>
        <v>0</v>
      </c>
      <c r="Q466" s="213">
        <v>6.0000000000000002E-5</v>
      </c>
      <c r="R466" s="213">
        <f>Q466*H466</f>
        <v>7.2000000000000005E-4</v>
      </c>
      <c r="S466" s="213">
        <v>0</v>
      </c>
      <c r="T466" s="214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15" t="s">
        <v>244</v>
      </c>
      <c r="AT466" s="215" t="s">
        <v>154</v>
      </c>
      <c r="AU466" s="215" t="s">
        <v>89</v>
      </c>
      <c r="AY466" s="16" t="s">
        <v>151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6" t="s">
        <v>87</v>
      </c>
      <c r="BK466" s="216">
        <f>ROUND(I466*H466,2)</f>
        <v>0</v>
      </c>
      <c r="BL466" s="16" t="s">
        <v>244</v>
      </c>
      <c r="BM466" s="215" t="s">
        <v>691</v>
      </c>
    </row>
    <row r="467" spans="1:65" s="13" customFormat="1">
      <c r="B467" s="217"/>
      <c r="C467" s="218"/>
      <c r="D467" s="219" t="s">
        <v>160</v>
      </c>
      <c r="E467" s="220" t="s">
        <v>1</v>
      </c>
      <c r="F467" s="221" t="s">
        <v>224</v>
      </c>
      <c r="G467" s="218"/>
      <c r="H467" s="222">
        <v>12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160</v>
      </c>
      <c r="AU467" s="228" t="s">
        <v>89</v>
      </c>
      <c r="AV467" s="13" t="s">
        <v>89</v>
      </c>
      <c r="AW467" s="13" t="s">
        <v>36</v>
      </c>
      <c r="AX467" s="13" t="s">
        <v>87</v>
      </c>
      <c r="AY467" s="228" t="s">
        <v>151</v>
      </c>
    </row>
    <row r="468" spans="1:65" s="12" customFormat="1" ht="13.2">
      <c r="B468" s="187"/>
      <c r="C468" s="188"/>
      <c r="D468" s="189" t="s">
        <v>78</v>
      </c>
      <c r="E468" s="201" t="s">
        <v>692</v>
      </c>
      <c r="F468" s="201" t="s">
        <v>693</v>
      </c>
      <c r="G468" s="188"/>
      <c r="H468" s="188"/>
      <c r="I468" s="191"/>
      <c r="J468" s="202">
        <f>BK468</f>
        <v>0</v>
      </c>
      <c r="K468" s="188"/>
      <c r="L468" s="193"/>
      <c r="M468" s="194"/>
      <c r="N468" s="195"/>
      <c r="O468" s="195"/>
      <c r="P468" s="196">
        <f>SUM(P469:P556)</f>
        <v>0</v>
      </c>
      <c r="Q468" s="195"/>
      <c r="R468" s="196">
        <f>SUM(R469:R556)</f>
        <v>1.1096551600000002</v>
      </c>
      <c r="S468" s="195"/>
      <c r="T468" s="197">
        <f>SUM(T469:T556)</f>
        <v>0.23242777000000001</v>
      </c>
      <c r="AR468" s="198" t="s">
        <v>89</v>
      </c>
      <c r="AT468" s="199" t="s">
        <v>78</v>
      </c>
      <c r="AU468" s="199" t="s">
        <v>87</v>
      </c>
      <c r="AY468" s="198" t="s">
        <v>151</v>
      </c>
      <c r="BK468" s="200">
        <f>SUM(BK469:BK556)</f>
        <v>0</v>
      </c>
    </row>
    <row r="469" spans="1:65" s="2" customFormat="1" ht="11.4">
      <c r="A469" s="33"/>
      <c r="B469" s="34"/>
      <c r="C469" s="203" t="s">
        <v>694</v>
      </c>
      <c r="D469" s="203" t="s">
        <v>154</v>
      </c>
      <c r="E469" s="204" t="s">
        <v>695</v>
      </c>
      <c r="F469" s="205" t="s">
        <v>696</v>
      </c>
      <c r="G469" s="206" t="s">
        <v>157</v>
      </c>
      <c r="H469" s="207">
        <v>749.76700000000005</v>
      </c>
      <c r="I469" s="208"/>
      <c r="J469" s="209">
        <f>ROUND(I469*H469,2)</f>
        <v>0</v>
      </c>
      <c r="K469" s="210"/>
      <c r="L469" s="38"/>
      <c r="M469" s="211" t="s">
        <v>1</v>
      </c>
      <c r="N469" s="212" t="s">
        <v>44</v>
      </c>
      <c r="O469" s="70"/>
      <c r="P469" s="213">
        <f>O469*H469</f>
        <v>0</v>
      </c>
      <c r="Q469" s="213">
        <v>1E-3</v>
      </c>
      <c r="R469" s="213">
        <f>Q469*H469</f>
        <v>0.74976700000000007</v>
      </c>
      <c r="S469" s="213">
        <v>3.1E-4</v>
      </c>
      <c r="T469" s="214">
        <f>S469*H469</f>
        <v>0.23242777000000001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15" t="s">
        <v>244</v>
      </c>
      <c r="AT469" s="215" t="s">
        <v>154</v>
      </c>
      <c r="AU469" s="215" t="s">
        <v>89</v>
      </c>
      <c r="AY469" s="16" t="s">
        <v>151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6" t="s">
        <v>87</v>
      </c>
      <c r="BK469" s="216">
        <f>ROUND(I469*H469,2)</f>
        <v>0</v>
      </c>
      <c r="BL469" s="16" t="s">
        <v>244</v>
      </c>
      <c r="BM469" s="215" t="s">
        <v>697</v>
      </c>
    </row>
    <row r="470" spans="1:65" s="13" customFormat="1" ht="20.399999999999999">
      <c r="B470" s="217"/>
      <c r="C470" s="218"/>
      <c r="D470" s="219" t="s">
        <v>160</v>
      </c>
      <c r="E470" s="220" t="s">
        <v>1</v>
      </c>
      <c r="F470" s="221" t="s">
        <v>197</v>
      </c>
      <c r="G470" s="218"/>
      <c r="H470" s="222">
        <v>119.70699999999999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160</v>
      </c>
      <c r="AU470" s="228" t="s">
        <v>89</v>
      </c>
      <c r="AV470" s="13" t="s">
        <v>89</v>
      </c>
      <c r="AW470" s="13" t="s">
        <v>36</v>
      </c>
      <c r="AX470" s="13" t="s">
        <v>79</v>
      </c>
      <c r="AY470" s="228" t="s">
        <v>151</v>
      </c>
    </row>
    <row r="471" spans="1:65" s="13" customFormat="1">
      <c r="B471" s="217"/>
      <c r="C471" s="218"/>
      <c r="D471" s="219" t="s">
        <v>160</v>
      </c>
      <c r="E471" s="220" t="s">
        <v>1</v>
      </c>
      <c r="F471" s="221" t="s">
        <v>198</v>
      </c>
      <c r="G471" s="218"/>
      <c r="H471" s="222">
        <v>-17.28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160</v>
      </c>
      <c r="AU471" s="228" t="s">
        <v>89</v>
      </c>
      <c r="AV471" s="13" t="s">
        <v>89</v>
      </c>
      <c r="AW471" s="13" t="s">
        <v>36</v>
      </c>
      <c r="AX471" s="13" t="s">
        <v>79</v>
      </c>
      <c r="AY471" s="228" t="s">
        <v>151</v>
      </c>
    </row>
    <row r="472" spans="1:65" s="13" customFormat="1">
      <c r="B472" s="217"/>
      <c r="C472" s="218"/>
      <c r="D472" s="219" t="s">
        <v>160</v>
      </c>
      <c r="E472" s="220" t="s">
        <v>1</v>
      </c>
      <c r="F472" s="221" t="s">
        <v>199</v>
      </c>
      <c r="G472" s="218"/>
      <c r="H472" s="222">
        <v>15.12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160</v>
      </c>
      <c r="AU472" s="228" t="s">
        <v>89</v>
      </c>
      <c r="AV472" s="13" t="s">
        <v>89</v>
      </c>
      <c r="AW472" s="13" t="s">
        <v>36</v>
      </c>
      <c r="AX472" s="13" t="s">
        <v>79</v>
      </c>
      <c r="AY472" s="228" t="s">
        <v>151</v>
      </c>
    </row>
    <row r="473" spans="1:65" s="13" customFormat="1">
      <c r="B473" s="217"/>
      <c r="C473" s="218"/>
      <c r="D473" s="219" t="s">
        <v>160</v>
      </c>
      <c r="E473" s="220" t="s">
        <v>1</v>
      </c>
      <c r="F473" s="221" t="s">
        <v>200</v>
      </c>
      <c r="G473" s="218"/>
      <c r="H473" s="222">
        <v>-4.08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160</v>
      </c>
      <c r="AU473" s="228" t="s">
        <v>89</v>
      </c>
      <c r="AV473" s="13" t="s">
        <v>89</v>
      </c>
      <c r="AW473" s="13" t="s">
        <v>36</v>
      </c>
      <c r="AX473" s="13" t="s">
        <v>79</v>
      </c>
      <c r="AY473" s="228" t="s">
        <v>151</v>
      </c>
    </row>
    <row r="474" spans="1:65" s="13" customFormat="1">
      <c r="B474" s="217"/>
      <c r="C474" s="218"/>
      <c r="D474" s="219" t="s">
        <v>160</v>
      </c>
      <c r="E474" s="220" t="s">
        <v>1</v>
      </c>
      <c r="F474" s="221" t="s">
        <v>201</v>
      </c>
      <c r="G474" s="218"/>
      <c r="H474" s="222">
        <v>4.0599999999999996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160</v>
      </c>
      <c r="AU474" s="228" t="s">
        <v>89</v>
      </c>
      <c r="AV474" s="13" t="s">
        <v>89</v>
      </c>
      <c r="AW474" s="13" t="s">
        <v>36</v>
      </c>
      <c r="AX474" s="13" t="s">
        <v>79</v>
      </c>
      <c r="AY474" s="228" t="s">
        <v>151</v>
      </c>
    </row>
    <row r="475" spans="1:65" s="13" customFormat="1">
      <c r="B475" s="217"/>
      <c r="C475" s="218"/>
      <c r="D475" s="219" t="s">
        <v>160</v>
      </c>
      <c r="E475" s="220" t="s">
        <v>1</v>
      </c>
      <c r="F475" s="221" t="s">
        <v>202</v>
      </c>
      <c r="G475" s="218"/>
      <c r="H475" s="222">
        <v>-3.6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160</v>
      </c>
      <c r="AU475" s="228" t="s">
        <v>89</v>
      </c>
      <c r="AV475" s="13" t="s">
        <v>89</v>
      </c>
      <c r="AW475" s="13" t="s">
        <v>36</v>
      </c>
      <c r="AX475" s="13" t="s">
        <v>79</v>
      </c>
      <c r="AY475" s="228" t="s">
        <v>151</v>
      </c>
    </row>
    <row r="476" spans="1:65" s="13" customFormat="1">
      <c r="B476" s="217"/>
      <c r="C476" s="218"/>
      <c r="D476" s="219" t="s">
        <v>160</v>
      </c>
      <c r="E476" s="220" t="s">
        <v>1</v>
      </c>
      <c r="F476" s="221" t="s">
        <v>203</v>
      </c>
      <c r="G476" s="218"/>
      <c r="H476" s="222">
        <v>30.905000000000001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160</v>
      </c>
      <c r="AU476" s="228" t="s">
        <v>89</v>
      </c>
      <c r="AV476" s="13" t="s">
        <v>89</v>
      </c>
      <c r="AW476" s="13" t="s">
        <v>36</v>
      </c>
      <c r="AX476" s="13" t="s">
        <v>79</v>
      </c>
      <c r="AY476" s="228" t="s">
        <v>151</v>
      </c>
    </row>
    <row r="477" spans="1:65" s="13" customFormat="1">
      <c r="B477" s="217"/>
      <c r="C477" s="218"/>
      <c r="D477" s="219" t="s">
        <v>160</v>
      </c>
      <c r="E477" s="220" t="s">
        <v>1</v>
      </c>
      <c r="F477" s="221" t="s">
        <v>200</v>
      </c>
      <c r="G477" s="218"/>
      <c r="H477" s="222">
        <v>-4.08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160</v>
      </c>
      <c r="AU477" s="228" t="s">
        <v>89</v>
      </c>
      <c r="AV477" s="13" t="s">
        <v>89</v>
      </c>
      <c r="AW477" s="13" t="s">
        <v>36</v>
      </c>
      <c r="AX477" s="13" t="s">
        <v>79</v>
      </c>
      <c r="AY477" s="228" t="s">
        <v>151</v>
      </c>
    </row>
    <row r="478" spans="1:65" s="13" customFormat="1">
      <c r="B478" s="217"/>
      <c r="C478" s="218"/>
      <c r="D478" s="219" t="s">
        <v>160</v>
      </c>
      <c r="E478" s="220" t="s">
        <v>1</v>
      </c>
      <c r="F478" s="221" t="s">
        <v>201</v>
      </c>
      <c r="G478" s="218"/>
      <c r="H478" s="222">
        <v>4.0599999999999996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160</v>
      </c>
      <c r="AU478" s="228" t="s">
        <v>89</v>
      </c>
      <c r="AV478" s="13" t="s">
        <v>89</v>
      </c>
      <c r="AW478" s="13" t="s">
        <v>36</v>
      </c>
      <c r="AX478" s="13" t="s">
        <v>79</v>
      </c>
      <c r="AY478" s="228" t="s">
        <v>151</v>
      </c>
    </row>
    <row r="479" spans="1:65" s="13" customFormat="1">
      <c r="B479" s="217"/>
      <c r="C479" s="218"/>
      <c r="D479" s="219" t="s">
        <v>160</v>
      </c>
      <c r="E479" s="220" t="s">
        <v>1</v>
      </c>
      <c r="F479" s="221" t="s">
        <v>204</v>
      </c>
      <c r="G479" s="218"/>
      <c r="H479" s="222">
        <v>-1.2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160</v>
      </c>
      <c r="AU479" s="228" t="s">
        <v>89</v>
      </c>
      <c r="AV479" s="13" t="s">
        <v>89</v>
      </c>
      <c r="AW479" s="13" t="s">
        <v>36</v>
      </c>
      <c r="AX479" s="13" t="s">
        <v>79</v>
      </c>
      <c r="AY479" s="228" t="s">
        <v>151</v>
      </c>
    </row>
    <row r="480" spans="1:65" s="13" customFormat="1">
      <c r="B480" s="217"/>
      <c r="C480" s="218"/>
      <c r="D480" s="219" t="s">
        <v>160</v>
      </c>
      <c r="E480" s="220" t="s">
        <v>1</v>
      </c>
      <c r="F480" s="221" t="s">
        <v>205</v>
      </c>
      <c r="G480" s="218"/>
      <c r="H480" s="222">
        <v>72.47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160</v>
      </c>
      <c r="AU480" s="228" t="s">
        <v>89</v>
      </c>
      <c r="AV480" s="13" t="s">
        <v>89</v>
      </c>
      <c r="AW480" s="13" t="s">
        <v>36</v>
      </c>
      <c r="AX480" s="13" t="s">
        <v>79</v>
      </c>
      <c r="AY480" s="228" t="s">
        <v>151</v>
      </c>
    </row>
    <row r="481" spans="1:65" s="13" customFormat="1">
      <c r="B481" s="217"/>
      <c r="C481" s="218"/>
      <c r="D481" s="219" t="s">
        <v>160</v>
      </c>
      <c r="E481" s="220" t="s">
        <v>1</v>
      </c>
      <c r="F481" s="221" t="s">
        <v>206</v>
      </c>
      <c r="G481" s="218"/>
      <c r="H481" s="222">
        <v>-5.76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160</v>
      </c>
      <c r="AU481" s="228" t="s">
        <v>89</v>
      </c>
      <c r="AV481" s="13" t="s">
        <v>89</v>
      </c>
      <c r="AW481" s="13" t="s">
        <v>36</v>
      </c>
      <c r="AX481" s="13" t="s">
        <v>79</v>
      </c>
      <c r="AY481" s="228" t="s">
        <v>151</v>
      </c>
    </row>
    <row r="482" spans="1:65" s="13" customFormat="1">
      <c r="B482" s="217"/>
      <c r="C482" s="218"/>
      <c r="D482" s="219" t="s">
        <v>160</v>
      </c>
      <c r="E482" s="220" t="s">
        <v>1</v>
      </c>
      <c r="F482" s="221" t="s">
        <v>207</v>
      </c>
      <c r="G482" s="218"/>
      <c r="H482" s="222">
        <v>5.04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160</v>
      </c>
      <c r="AU482" s="228" t="s">
        <v>89</v>
      </c>
      <c r="AV482" s="13" t="s">
        <v>89</v>
      </c>
      <c r="AW482" s="13" t="s">
        <v>36</v>
      </c>
      <c r="AX482" s="13" t="s">
        <v>79</v>
      </c>
      <c r="AY482" s="228" t="s">
        <v>151</v>
      </c>
    </row>
    <row r="483" spans="1:65" s="13" customFormat="1">
      <c r="B483" s="217"/>
      <c r="C483" s="218"/>
      <c r="D483" s="219" t="s">
        <v>160</v>
      </c>
      <c r="E483" s="220" t="s">
        <v>1</v>
      </c>
      <c r="F483" s="221" t="s">
        <v>204</v>
      </c>
      <c r="G483" s="218"/>
      <c r="H483" s="222">
        <v>-1.2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160</v>
      </c>
      <c r="AU483" s="228" t="s">
        <v>89</v>
      </c>
      <c r="AV483" s="13" t="s">
        <v>89</v>
      </c>
      <c r="AW483" s="13" t="s">
        <v>36</v>
      </c>
      <c r="AX483" s="13" t="s">
        <v>79</v>
      </c>
      <c r="AY483" s="228" t="s">
        <v>151</v>
      </c>
    </row>
    <row r="484" spans="1:65" s="13" customFormat="1">
      <c r="B484" s="217"/>
      <c r="C484" s="218"/>
      <c r="D484" s="219" t="s">
        <v>160</v>
      </c>
      <c r="E484" s="220" t="s">
        <v>1</v>
      </c>
      <c r="F484" s="221" t="s">
        <v>208</v>
      </c>
      <c r="G484" s="218"/>
      <c r="H484" s="222">
        <v>-1.6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160</v>
      </c>
      <c r="AU484" s="228" t="s">
        <v>89</v>
      </c>
      <c r="AV484" s="13" t="s">
        <v>89</v>
      </c>
      <c r="AW484" s="13" t="s">
        <v>36</v>
      </c>
      <c r="AX484" s="13" t="s">
        <v>79</v>
      </c>
      <c r="AY484" s="228" t="s">
        <v>151</v>
      </c>
    </row>
    <row r="485" spans="1:65" s="13" customFormat="1">
      <c r="B485" s="217"/>
      <c r="C485" s="218"/>
      <c r="D485" s="219" t="s">
        <v>160</v>
      </c>
      <c r="E485" s="220" t="s">
        <v>1</v>
      </c>
      <c r="F485" s="221" t="s">
        <v>209</v>
      </c>
      <c r="G485" s="218"/>
      <c r="H485" s="222">
        <v>-1.8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160</v>
      </c>
      <c r="AU485" s="228" t="s">
        <v>89</v>
      </c>
      <c r="AV485" s="13" t="s">
        <v>89</v>
      </c>
      <c r="AW485" s="13" t="s">
        <v>36</v>
      </c>
      <c r="AX485" s="13" t="s">
        <v>79</v>
      </c>
      <c r="AY485" s="228" t="s">
        <v>151</v>
      </c>
    </row>
    <row r="486" spans="1:65" s="13" customFormat="1">
      <c r="B486" s="217"/>
      <c r="C486" s="218"/>
      <c r="D486" s="219" t="s">
        <v>160</v>
      </c>
      <c r="E486" s="220" t="s">
        <v>1</v>
      </c>
      <c r="F486" s="221" t="s">
        <v>174</v>
      </c>
      <c r="G486" s="218"/>
      <c r="H486" s="222">
        <v>105.6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160</v>
      </c>
      <c r="AU486" s="228" t="s">
        <v>89</v>
      </c>
      <c r="AV486" s="13" t="s">
        <v>89</v>
      </c>
      <c r="AW486" s="13" t="s">
        <v>36</v>
      </c>
      <c r="AX486" s="13" t="s">
        <v>79</v>
      </c>
      <c r="AY486" s="228" t="s">
        <v>151</v>
      </c>
    </row>
    <row r="487" spans="1:65" s="13" customFormat="1">
      <c r="B487" s="217"/>
      <c r="C487" s="218"/>
      <c r="D487" s="219" t="s">
        <v>160</v>
      </c>
      <c r="E487" s="220" t="s">
        <v>1</v>
      </c>
      <c r="F487" s="221" t="s">
        <v>219</v>
      </c>
      <c r="G487" s="218"/>
      <c r="H487" s="222">
        <v>52.125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160</v>
      </c>
      <c r="AU487" s="228" t="s">
        <v>89</v>
      </c>
      <c r="AV487" s="13" t="s">
        <v>89</v>
      </c>
      <c r="AW487" s="13" t="s">
        <v>36</v>
      </c>
      <c r="AX487" s="13" t="s">
        <v>79</v>
      </c>
      <c r="AY487" s="228" t="s">
        <v>151</v>
      </c>
    </row>
    <row r="488" spans="1:65" s="13" customFormat="1">
      <c r="B488" s="217"/>
      <c r="C488" s="218"/>
      <c r="D488" s="219" t="s">
        <v>160</v>
      </c>
      <c r="E488" s="220" t="s">
        <v>1</v>
      </c>
      <c r="F488" s="221" t="s">
        <v>210</v>
      </c>
      <c r="G488" s="218"/>
      <c r="H488" s="222">
        <v>-8.7200000000000006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160</v>
      </c>
      <c r="AU488" s="228" t="s">
        <v>89</v>
      </c>
      <c r="AV488" s="13" t="s">
        <v>89</v>
      </c>
      <c r="AW488" s="13" t="s">
        <v>36</v>
      </c>
      <c r="AX488" s="13" t="s">
        <v>79</v>
      </c>
      <c r="AY488" s="228" t="s">
        <v>151</v>
      </c>
    </row>
    <row r="489" spans="1:65" s="13" customFormat="1">
      <c r="B489" s="217"/>
      <c r="C489" s="218"/>
      <c r="D489" s="219" t="s">
        <v>160</v>
      </c>
      <c r="E489" s="220" t="s">
        <v>1</v>
      </c>
      <c r="F489" s="221" t="s">
        <v>698</v>
      </c>
      <c r="G489" s="218"/>
      <c r="H489" s="222">
        <v>390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160</v>
      </c>
      <c r="AU489" s="228" t="s">
        <v>89</v>
      </c>
      <c r="AV489" s="13" t="s">
        <v>89</v>
      </c>
      <c r="AW489" s="13" t="s">
        <v>36</v>
      </c>
      <c r="AX489" s="13" t="s">
        <v>79</v>
      </c>
      <c r="AY489" s="228" t="s">
        <v>151</v>
      </c>
    </row>
    <row r="490" spans="1:65" s="14" customFormat="1">
      <c r="B490" s="229"/>
      <c r="C490" s="230"/>
      <c r="D490" s="219" t="s">
        <v>160</v>
      </c>
      <c r="E490" s="231" t="s">
        <v>1</v>
      </c>
      <c r="F490" s="232" t="s">
        <v>163</v>
      </c>
      <c r="G490" s="230"/>
      <c r="H490" s="233">
        <v>749.76699999999994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160</v>
      </c>
      <c r="AU490" s="239" t="s">
        <v>89</v>
      </c>
      <c r="AV490" s="14" t="s">
        <v>158</v>
      </c>
      <c r="AW490" s="14" t="s">
        <v>36</v>
      </c>
      <c r="AX490" s="14" t="s">
        <v>87</v>
      </c>
      <c r="AY490" s="239" t="s">
        <v>151</v>
      </c>
    </row>
    <row r="491" spans="1:65" s="2" customFormat="1" ht="22.8">
      <c r="A491" s="33"/>
      <c r="B491" s="34"/>
      <c r="C491" s="203" t="s">
        <v>699</v>
      </c>
      <c r="D491" s="203" t="s">
        <v>154</v>
      </c>
      <c r="E491" s="204" t="s">
        <v>700</v>
      </c>
      <c r="F491" s="205" t="s">
        <v>701</v>
      </c>
      <c r="G491" s="206" t="s">
        <v>157</v>
      </c>
      <c r="H491" s="207">
        <v>749.76700000000005</v>
      </c>
      <c r="I491" s="208"/>
      <c r="J491" s="209">
        <f>ROUND(I491*H491,2)</f>
        <v>0</v>
      </c>
      <c r="K491" s="210"/>
      <c r="L491" s="38"/>
      <c r="M491" s="211" t="s">
        <v>1</v>
      </c>
      <c r="N491" s="212" t="s">
        <v>44</v>
      </c>
      <c r="O491" s="70"/>
      <c r="P491" s="213">
        <f>O491*H491</f>
        <v>0</v>
      </c>
      <c r="Q491" s="213">
        <v>2.0000000000000001E-4</v>
      </c>
      <c r="R491" s="213">
        <f>Q491*H491</f>
        <v>0.14995340000000001</v>
      </c>
      <c r="S491" s="213">
        <v>0</v>
      </c>
      <c r="T491" s="214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215" t="s">
        <v>244</v>
      </c>
      <c r="AT491" s="215" t="s">
        <v>154</v>
      </c>
      <c r="AU491" s="215" t="s">
        <v>89</v>
      </c>
      <c r="AY491" s="16" t="s">
        <v>151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16" t="s">
        <v>87</v>
      </c>
      <c r="BK491" s="216">
        <f>ROUND(I491*H491,2)</f>
        <v>0</v>
      </c>
      <c r="BL491" s="16" t="s">
        <v>244</v>
      </c>
      <c r="BM491" s="215" t="s">
        <v>702</v>
      </c>
    </row>
    <row r="492" spans="1:65" s="13" customFormat="1" ht="20.399999999999999">
      <c r="B492" s="217"/>
      <c r="C492" s="218"/>
      <c r="D492" s="219" t="s">
        <v>160</v>
      </c>
      <c r="E492" s="220" t="s">
        <v>1</v>
      </c>
      <c r="F492" s="221" t="s">
        <v>197</v>
      </c>
      <c r="G492" s="218"/>
      <c r="H492" s="222">
        <v>119.70699999999999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160</v>
      </c>
      <c r="AU492" s="228" t="s">
        <v>89</v>
      </c>
      <c r="AV492" s="13" t="s">
        <v>89</v>
      </c>
      <c r="AW492" s="13" t="s">
        <v>36</v>
      </c>
      <c r="AX492" s="13" t="s">
        <v>79</v>
      </c>
      <c r="AY492" s="228" t="s">
        <v>151</v>
      </c>
    </row>
    <row r="493" spans="1:65" s="13" customFormat="1">
      <c r="B493" s="217"/>
      <c r="C493" s="218"/>
      <c r="D493" s="219" t="s">
        <v>160</v>
      </c>
      <c r="E493" s="220" t="s">
        <v>1</v>
      </c>
      <c r="F493" s="221" t="s">
        <v>198</v>
      </c>
      <c r="G493" s="218"/>
      <c r="H493" s="222">
        <v>-17.28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160</v>
      </c>
      <c r="AU493" s="228" t="s">
        <v>89</v>
      </c>
      <c r="AV493" s="13" t="s">
        <v>89</v>
      </c>
      <c r="AW493" s="13" t="s">
        <v>36</v>
      </c>
      <c r="AX493" s="13" t="s">
        <v>79</v>
      </c>
      <c r="AY493" s="228" t="s">
        <v>151</v>
      </c>
    </row>
    <row r="494" spans="1:65" s="13" customFormat="1">
      <c r="B494" s="217"/>
      <c r="C494" s="218"/>
      <c r="D494" s="219" t="s">
        <v>160</v>
      </c>
      <c r="E494" s="220" t="s">
        <v>1</v>
      </c>
      <c r="F494" s="221" t="s">
        <v>199</v>
      </c>
      <c r="G494" s="218"/>
      <c r="H494" s="222">
        <v>15.12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160</v>
      </c>
      <c r="AU494" s="228" t="s">
        <v>89</v>
      </c>
      <c r="AV494" s="13" t="s">
        <v>89</v>
      </c>
      <c r="AW494" s="13" t="s">
        <v>36</v>
      </c>
      <c r="AX494" s="13" t="s">
        <v>79</v>
      </c>
      <c r="AY494" s="228" t="s">
        <v>151</v>
      </c>
    </row>
    <row r="495" spans="1:65" s="13" customFormat="1">
      <c r="B495" s="217"/>
      <c r="C495" s="218"/>
      <c r="D495" s="219" t="s">
        <v>160</v>
      </c>
      <c r="E495" s="220" t="s">
        <v>1</v>
      </c>
      <c r="F495" s="221" t="s">
        <v>200</v>
      </c>
      <c r="G495" s="218"/>
      <c r="H495" s="222">
        <v>-4.08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160</v>
      </c>
      <c r="AU495" s="228" t="s">
        <v>89</v>
      </c>
      <c r="AV495" s="13" t="s">
        <v>89</v>
      </c>
      <c r="AW495" s="13" t="s">
        <v>36</v>
      </c>
      <c r="AX495" s="13" t="s">
        <v>79</v>
      </c>
      <c r="AY495" s="228" t="s">
        <v>151</v>
      </c>
    </row>
    <row r="496" spans="1:65" s="13" customFormat="1">
      <c r="B496" s="217"/>
      <c r="C496" s="218"/>
      <c r="D496" s="219" t="s">
        <v>160</v>
      </c>
      <c r="E496" s="220" t="s">
        <v>1</v>
      </c>
      <c r="F496" s="221" t="s">
        <v>201</v>
      </c>
      <c r="G496" s="218"/>
      <c r="H496" s="222">
        <v>4.0599999999999996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160</v>
      </c>
      <c r="AU496" s="228" t="s">
        <v>89</v>
      </c>
      <c r="AV496" s="13" t="s">
        <v>89</v>
      </c>
      <c r="AW496" s="13" t="s">
        <v>36</v>
      </c>
      <c r="AX496" s="13" t="s">
        <v>79</v>
      </c>
      <c r="AY496" s="228" t="s">
        <v>151</v>
      </c>
    </row>
    <row r="497" spans="2:51" s="13" customFormat="1">
      <c r="B497" s="217"/>
      <c r="C497" s="218"/>
      <c r="D497" s="219" t="s">
        <v>160</v>
      </c>
      <c r="E497" s="220" t="s">
        <v>1</v>
      </c>
      <c r="F497" s="221" t="s">
        <v>202</v>
      </c>
      <c r="G497" s="218"/>
      <c r="H497" s="222">
        <v>-3.6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160</v>
      </c>
      <c r="AU497" s="228" t="s">
        <v>89</v>
      </c>
      <c r="AV497" s="13" t="s">
        <v>89</v>
      </c>
      <c r="AW497" s="13" t="s">
        <v>36</v>
      </c>
      <c r="AX497" s="13" t="s">
        <v>79</v>
      </c>
      <c r="AY497" s="228" t="s">
        <v>151</v>
      </c>
    </row>
    <row r="498" spans="2:51" s="13" customFormat="1">
      <c r="B498" s="217"/>
      <c r="C498" s="218"/>
      <c r="D498" s="219" t="s">
        <v>160</v>
      </c>
      <c r="E498" s="220" t="s">
        <v>1</v>
      </c>
      <c r="F498" s="221" t="s">
        <v>203</v>
      </c>
      <c r="G498" s="218"/>
      <c r="H498" s="222">
        <v>30.905000000000001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160</v>
      </c>
      <c r="AU498" s="228" t="s">
        <v>89</v>
      </c>
      <c r="AV498" s="13" t="s">
        <v>89</v>
      </c>
      <c r="AW498" s="13" t="s">
        <v>36</v>
      </c>
      <c r="AX498" s="13" t="s">
        <v>79</v>
      </c>
      <c r="AY498" s="228" t="s">
        <v>151</v>
      </c>
    </row>
    <row r="499" spans="2:51" s="13" customFormat="1">
      <c r="B499" s="217"/>
      <c r="C499" s="218"/>
      <c r="D499" s="219" t="s">
        <v>160</v>
      </c>
      <c r="E499" s="220" t="s">
        <v>1</v>
      </c>
      <c r="F499" s="221" t="s">
        <v>200</v>
      </c>
      <c r="G499" s="218"/>
      <c r="H499" s="222">
        <v>-4.08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160</v>
      </c>
      <c r="AU499" s="228" t="s">
        <v>89</v>
      </c>
      <c r="AV499" s="13" t="s">
        <v>89</v>
      </c>
      <c r="AW499" s="13" t="s">
        <v>36</v>
      </c>
      <c r="AX499" s="13" t="s">
        <v>79</v>
      </c>
      <c r="AY499" s="228" t="s">
        <v>151</v>
      </c>
    </row>
    <row r="500" spans="2:51" s="13" customFormat="1">
      <c r="B500" s="217"/>
      <c r="C500" s="218"/>
      <c r="D500" s="219" t="s">
        <v>160</v>
      </c>
      <c r="E500" s="220" t="s">
        <v>1</v>
      </c>
      <c r="F500" s="221" t="s">
        <v>201</v>
      </c>
      <c r="G500" s="218"/>
      <c r="H500" s="222">
        <v>4.0599999999999996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160</v>
      </c>
      <c r="AU500" s="228" t="s">
        <v>89</v>
      </c>
      <c r="AV500" s="13" t="s">
        <v>89</v>
      </c>
      <c r="AW500" s="13" t="s">
        <v>36</v>
      </c>
      <c r="AX500" s="13" t="s">
        <v>79</v>
      </c>
      <c r="AY500" s="228" t="s">
        <v>151</v>
      </c>
    </row>
    <row r="501" spans="2:51" s="13" customFormat="1">
      <c r="B501" s="217"/>
      <c r="C501" s="218"/>
      <c r="D501" s="219" t="s">
        <v>160</v>
      </c>
      <c r="E501" s="220" t="s">
        <v>1</v>
      </c>
      <c r="F501" s="221" t="s">
        <v>204</v>
      </c>
      <c r="G501" s="218"/>
      <c r="H501" s="222">
        <v>-1.2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160</v>
      </c>
      <c r="AU501" s="228" t="s">
        <v>89</v>
      </c>
      <c r="AV501" s="13" t="s">
        <v>89</v>
      </c>
      <c r="AW501" s="13" t="s">
        <v>36</v>
      </c>
      <c r="AX501" s="13" t="s">
        <v>79</v>
      </c>
      <c r="AY501" s="228" t="s">
        <v>151</v>
      </c>
    </row>
    <row r="502" spans="2:51" s="13" customFormat="1">
      <c r="B502" s="217"/>
      <c r="C502" s="218"/>
      <c r="D502" s="219" t="s">
        <v>160</v>
      </c>
      <c r="E502" s="220" t="s">
        <v>1</v>
      </c>
      <c r="F502" s="221" t="s">
        <v>205</v>
      </c>
      <c r="G502" s="218"/>
      <c r="H502" s="222">
        <v>72.47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160</v>
      </c>
      <c r="AU502" s="228" t="s">
        <v>89</v>
      </c>
      <c r="AV502" s="13" t="s">
        <v>89</v>
      </c>
      <c r="AW502" s="13" t="s">
        <v>36</v>
      </c>
      <c r="AX502" s="13" t="s">
        <v>79</v>
      </c>
      <c r="AY502" s="228" t="s">
        <v>151</v>
      </c>
    </row>
    <row r="503" spans="2:51" s="13" customFormat="1">
      <c r="B503" s="217"/>
      <c r="C503" s="218"/>
      <c r="D503" s="219" t="s">
        <v>160</v>
      </c>
      <c r="E503" s="220" t="s">
        <v>1</v>
      </c>
      <c r="F503" s="221" t="s">
        <v>206</v>
      </c>
      <c r="G503" s="218"/>
      <c r="H503" s="222">
        <v>-5.76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160</v>
      </c>
      <c r="AU503" s="228" t="s">
        <v>89</v>
      </c>
      <c r="AV503" s="13" t="s">
        <v>89</v>
      </c>
      <c r="AW503" s="13" t="s">
        <v>36</v>
      </c>
      <c r="AX503" s="13" t="s">
        <v>79</v>
      </c>
      <c r="AY503" s="228" t="s">
        <v>151</v>
      </c>
    </row>
    <row r="504" spans="2:51" s="13" customFormat="1">
      <c r="B504" s="217"/>
      <c r="C504" s="218"/>
      <c r="D504" s="219" t="s">
        <v>160</v>
      </c>
      <c r="E504" s="220" t="s">
        <v>1</v>
      </c>
      <c r="F504" s="221" t="s">
        <v>207</v>
      </c>
      <c r="G504" s="218"/>
      <c r="H504" s="222">
        <v>5.04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160</v>
      </c>
      <c r="AU504" s="228" t="s">
        <v>89</v>
      </c>
      <c r="AV504" s="13" t="s">
        <v>89</v>
      </c>
      <c r="AW504" s="13" t="s">
        <v>36</v>
      </c>
      <c r="AX504" s="13" t="s">
        <v>79</v>
      </c>
      <c r="AY504" s="228" t="s">
        <v>151</v>
      </c>
    </row>
    <row r="505" spans="2:51" s="13" customFormat="1">
      <c r="B505" s="217"/>
      <c r="C505" s="218"/>
      <c r="D505" s="219" t="s">
        <v>160</v>
      </c>
      <c r="E505" s="220" t="s">
        <v>1</v>
      </c>
      <c r="F505" s="221" t="s">
        <v>204</v>
      </c>
      <c r="G505" s="218"/>
      <c r="H505" s="222">
        <v>-1.2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160</v>
      </c>
      <c r="AU505" s="228" t="s">
        <v>89</v>
      </c>
      <c r="AV505" s="13" t="s">
        <v>89</v>
      </c>
      <c r="AW505" s="13" t="s">
        <v>36</v>
      </c>
      <c r="AX505" s="13" t="s">
        <v>79</v>
      </c>
      <c r="AY505" s="228" t="s">
        <v>151</v>
      </c>
    </row>
    <row r="506" spans="2:51" s="13" customFormat="1">
      <c r="B506" s="217"/>
      <c r="C506" s="218"/>
      <c r="D506" s="219" t="s">
        <v>160</v>
      </c>
      <c r="E506" s="220" t="s">
        <v>1</v>
      </c>
      <c r="F506" s="221" t="s">
        <v>208</v>
      </c>
      <c r="G506" s="218"/>
      <c r="H506" s="222">
        <v>-1.6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160</v>
      </c>
      <c r="AU506" s="228" t="s">
        <v>89</v>
      </c>
      <c r="AV506" s="13" t="s">
        <v>89</v>
      </c>
      <c r="AW506" s="13" t="s">
        <v>36</v>
      </c>
      <c r="AX506" s="13" t="s">
        <v>79</v>
      </c>
      <c r="AY506" s="228" t="s">
        <v>151</v>
      </c>
    </row>
    <row r="507" spans="2:51" s="13" customFormat="1">
      <c r="B507" s="217"/>
      <c r="C507" s="218"/>
      <c r="D507" s="219" t="s">
        <v>160</v>
      </c>
      <c r="E507" s="220" t="s">
        <v>1</v>
      </c>
      <c r="F507" s="221" t="s">
        <v>209</v>
      </c>
      <c r="G507" s="218"/>
      <c r="H507" s="222">
        <v>-1.8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160</v>
      </c>
      <c r="AU507" s="228" t="s">
        <v>89</v>
      </c>
      <c r="AV507" s="13" t="s">
        <v>89</v>
      </c>
      <c r="AW507" s="13" t="s">
        <v>36</v>
      </c>
      <c r="AX507" s="13" t="s">
        <v>79</v>
      </c>
      <c r="AY507" s="228" t="s">
        <v>151</v>
      </c>
    </row>
    <row r="508" spans="2:51" s="13" customFormat="1">
      <c r="B508" s="217"/>
      <c r="C508" s="218"/>
      <c r="D508" s="219" t="s">
        <v>160</v>
      </c>
      <c r="E508" s="220" t="s">
        <v>1</v>
      </c>
      <c r="F508" s="221" t="s">
        <v>174</v>
      </c>
      <c r="G508" s="218"/>
      <c r="H508" s="222">
        <v>105.6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160</v>
      </c>
      <c r="AU508" s="228" t="s">
        <v>89</v>
      </c>
      <c r="AV508" s="13" t="s">
        <v>89</v>
      </c>
      <c r="AW508" s="13" t="s">
        <v>36</v>
      </c>
      <c r="AX508" s="13" t="s">
        <v>79</v>
      </c>
      <c r="AY508" s="228" t="s">
        <v>151</v>
      </c>
    </row>
    <row r="509" spans="2:51" s="13" customFormat="1">
      <c r="B509" s="217"/>
      <c r="C509" s="218"/>
      <c r="D509" s="219" t="s">
        <v>160</v>
      </c>
      <c r="E509" s="220" t="s">
        <v>1</v>
      </c>
      <c r="F509" s="221" t="s">
        <v>219</v>
      </c>
      <c r="G509" s="218"/>
      <c r="H509" s="222">
        <v>52.125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160</v>
      </c>
      <c r="AU509" s="228" t="s">
        <v>89</v>
      </c>
      <c r="AV509" s="13" t="s">
        <v>89</v>
      </c>
      <c r="AW509" s="13" t="s">
        <v>36</v>
      </c>
      <c r="AX509" s="13" t="s">
        <v>79</v>
      </c>
      <c r="AY509" s="228" t="s">
        <v>151</v>
      </c>
    </row>
    <row r="510" spans="2:51" s="13" customFormat="1">
      <c r="B510" s="217"/>
      <c r="C510" s="218"/>
      <c r="D510" s="219" t="s">
        <v>160</v>
      </c>
      <c r="E510" s="220" t="s">
        <v>1</v>
      </c>
      <c r="F510" s="221" t="s">
        <v>210</v>
      </c>
      <c r="G510" s="218"/>
      <c r="H510" s="222">
        <v>-8.7200000000000006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160</v>
      </c>
      <c r="AU510" s="228" t="s">
        <v>89</v>
      </c>
      <c r="AV510" s="13" t="s">
        <v>89</v>
      </c>
      <c r="AW510" s="13" t="s">
        <v>36</v>
      </c>
      <c r="AX510" s="13" t="s">
        <v>79</v>
      </c>
      <c r="AY510" s="228" t="s">
        <v>151</v>
      </c>
    </row>
    <row r="511" spans="2:51" s="13" customFormat="1">
      <c r="B511" s="217"/>
      <c r="C511" s="218"/>
      <c r="D511" s="219" t="s">
        <v>160</v>
      </c>
      <c r="E511" s="220" t="s">
        <v>1</v>
      </c>
      <c r="F511" s="221" t="s">
        <v>698</v>
      </c>
      <c r="G511" s="218"/>
      <c r="H511" s="222">
        <v>390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160</v>
      </c>
      <c r="AU511" s="228" t="s">
        <v>89</v>
      </c>
      <c r="AV511" s="13" t="s">
        <v>89</v>
      </c>
      <c r="AW511" s="13" t="s">
        <v>36</v>
      </c>
      <c r="AX511" s="13" t="s">
        <v>79</v>
      </c>
      <c r="AY511" s="228" t="s">
        <v>151</v>
      </c>
    </row>
    <row r="512" spans="2:51" s="14" customFormat="1">
      <c r="B512" s="229"/>
      <c r="C512" s="230"/>
      <c r="D512" s="219" t="s">
        <v>160</v>
      </c>
      <c r="E512" s="231" t="s">
        <v>1</v>
      </c>
      <c r="F512" s="232" t="s">
        <v>163</v>
      </c>
      <c r="G512" s="230"/>
      <c r="H512" s="233">
        <v>749.76699999999994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160</v>
      </c>
      <c r="AU512" s="239" t="s">
        <v>89</v>
      </c>
      <c r="AV512" s="14" t="s">
        <v>158</v>
      </c>
      <c r="AW512" s="14" t="s">
        <v>36</v>
      </c>
      <c r="AX512" s="14" t="s">
        <v>87</v>
      </c>
      <c r="AY512" s="239" t="s">
        <v>151</v>
      </c>
    </row>
    <row r="513" spans="1:65" s="2" customFormat="1" ht="22.8">
      <c r="A513" s="33"/>
      <c r="B513" s="34"/>
      <c r="C513" s="203" t="s">
        <v>703</v>
      </c>
      <c r="D513" s="203" t="s">
        <v>154</v>
      </c>
      <c r="E513" s="204" t="s">
        <v>704</v>
      </c>
      <c r="F513" s="205" t="s">
        <v>705</v>
      </c>
      <c r="G513" s="206" t="s">
        <v>157</v>
      </c>
      <c r="H513" s="207">
        <v>749.76700000000005</v>
      </c>
      <c r="I513" s="208"/>
      <c r="J513" s="209">
        <f>ROUND(I513*H513,2)</f>
        <v>0</v>
      </c>
      <c r="K513" s="210"/>
      <c r="L513" s="38"/>
      <c r="M513" s="211" t="s">
        <v>1</v>
      </c>
      <c r="N513" s="212" t="s">
        <v>44</v>
      </c>
      <c r="O513" s="70"/>
      <c r="P513" s="213">
        <f>O513*H513</f>
        <v>0</v>
      </c>
      <c r="Q513" s="213">
        <v>2.5999999999999998E-4</v>
      </c>
      <c r="R513" s="213">
        <f>Q513*H513</f>
        <v>0.19493942</v>
      </c>
      <c r="S513" s="213">
        <v>0</v>
      </c>
      <c r="T513" s="214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215" t="s">
        <v>244</v>
      </c>
      <c r="AT513" s="215" t="s">
        <v>154</v>
      </c>
      <c r="AU513" s="215" t="s">
        <v>89</v>
      </c>
      <c r="AY513" s="16" t="s">
        <v>151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6" t="s">
        <v>87</v>
      </c>
      <c r="BK513" s="216">
        <f>ROUND(I513*H513,2)</f>
        <v>0</v>
      </c>
      <c r="BL513" s="16" t="s">
        <v>244</v>
      </c>
      <c r="BM513" s="215" t="s">
        <v>706</v>
      </c>
    </row>
    <row r="514" spans="1:65" s="13" customFormat="1" ht="20.399999999999999">
      <c r="B514" s="217"/>
      <c r="C514" s="218"/>
      <c r="D514" s="219" t="s">
        <v>160</v>
      </c>
      <c r="E514" s="220" t="s">
        <v>1</v>
      </c>
      <c r="F514" s="221" t="s">
        <v>197</v>
      </c>
      <c r="G514" s="218"/>
      <c r="H514" s="222">
        <v>119.70699999999999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160</v>
      </c>
      <c r="AU514" s="228" t="s">
        <v>89</v>
      </c>
      <c r="AV514" s="13" t="s">
        <v>89</v>
      </c>
      <c r="AW514" s="13" t="s">
        <v>36</v>
      </c>
      <c r="AX514" s="13" t="s">
        <v>79</v>
      </c>
      <c r="AY514" s="228" t="s">
        <v>151</v>
      </c>
    </row>
    <row r="515" spans="1:65" s="13" customFormat="1">
      <c r="B515" s="217"/>
      <c r="C515" s="218"/>
      <c r="D515" s="219" t="s">
        <v>160</v>
      </c>
      <c r="E515" s="220" t="s">
        <v>1</v>
      </c>
      <c r="F515" s="221" t="s">
        <v>198</v>
      </c>
      <c r="G515" s="218"/>
      <c r="H515" s="222">
        <v>-17.28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160</v>
      </c>
      <c r="AU515" s="228" t="s">
        <v>89</v>
      </c>
      <c r="AV515" s="13" t="s">
        <v>89</v>
      </c>
      <c r="AW515" s="13" t="s">
        <v>36</v>
      </c>
      <c r="AX515" s="13" t="s">
        <v>79</v>
      </c>
      <c r="AY515" s="228" t="s">
        <v>151</v>
      </c>
    </row>
    <row r="516" spans="1:65" s="13" customFormat="1">
      <c r="B516" s="217"/>
      <c r="C516" s="218"/>
      <c r="D516" s="219" t="s">
        <v>160</v>
      </c>
      <c r="E516" s="220" t="s">
        <v>1</v>
      </c>
      <c r="F516" s="221" t="s">
        <v>199</v>
      </c>
      <c r="G516" s="218"/>
      <c r="H516" s="222">
        <v>15.12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160</v>
      </c>
      <c r="AU516" s="228" t="s">
        <v>89</v>
      </c>
      <c r="AV516" s="13" t="s">
        <v>89</v>
      </c>
      <c r="AW516" s="13" t="s">
        <v>36</v>
      </c>
      <c r="AX516" s="13" t="s">
        <v>79</v>
      </c>
      <c r="AY516" s="228" t="s">
        <v>151</v>
      </c>
    </row>
    <row r="517" spans="1:65" s="13" customFormat="1">
      <c r="B517" s="217"/>
      <c r="C517" s="218"/>
      <c r="D517" s="219" t="s">
        <v>160</v>
      </c>
      <c r="E517" s="220" t="s">
        <v>1</v>
      </c>
      <c r="F517" s="221" t="s">
        <v>200</v>
      </c>
      <c r="G517" s="218"/>
      <c r="H517" s="222">
        <v>-4.08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160</v>
      </c>
      <c r="AU517" s="228" t="s">
        <v>89</v>
      </c>
      <c r="AV517" s="13" t="s">
        <v>89</v>
      </c>
      <c r="AW517" s="13" t="s">
        <v>36</v>
      </c>
      <c r="AX517" s="13" t="s">
        <v>79</v>
      </c>
      <c r="AY517" s="228" t="s">
        <v>151</v>
      </c>
    </row>
    <row r="518" spans="1:65" s="13" customFormat="1">
      <c r="B518" s="217"/>
      <c r="C518" s="218"/>
      <c r="D518" s="219" t="s">
        <v>160</v>
      </c>
      <c r="E518" s="220" t="s">
        <v>1</v>
      </c>
      <c r="F518" s="221" t="s">
        <v>201</v>
      </c>
      <c r="G518" s="218"/>
      <c r="H518" s="222">
        <v>4.0599999999999996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160</v>
      </c>
      <c r="AU518" s="228" t="s">
        <v>89</v>
      </c>
      <c r="AV518" s="13" t="s">
        <v>89</v>
      </c>
      <c r="AW518" s="13" t="s">
        <v>36</v>
      </c>
      <c r="AX518" s="13" t="s">
        <v>79</v>
      </c>
      <c r="AY518" s="228" t="s">
        <v>151</v>
      </c>
    </row>
    <row r="519" spans="1:65" s="13" customFormat="1">
      <c r="B519" s="217"/>
      <c r="C519" s="218"/>
      <c r="D519" s="219" t="s">
        <v>160</v>
      </c>
      <c r="E519" s="220" t="s">
        <v>1</v>
      </c>
      <c r="F519" s="221" t="s">
        <v>202</v>
      </c>
      <c r="G519" s="218"/>
      <c r="H519" s="222">
        <v>-3.6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160</v>
      </c>
      <c r="AU519" s="228" t="s">
        <v>89</v>
      </c>
      <c r="AV519" s="13" t="s">
        <v>89</v>
      </c>
      <c r="AW519" s="13" t="s">
        <v>36</v>
      </c>
      <c r="AX519" s="13" t="s">
        <v>79</v>
      </c>
      <c r="AY519" s="228" t="s">
        <v>151</v>
      </c>
    </row>
    <row r="520" spans="1:65" s="13" customFormat="1">
      <c r="B520" s="217"/>
      <c r="C520" s="218"/>
      <c r="D520" s="219" t="s">
        <v>160</v>
      </c>
      <c r="E520" s="220" t="s">
        <v>1</v>
      </c>
      <c r="F520" s="221" t="s">
        <v>203</v>
      </c>
      <c r="G520" s="218"/>
      <c r="H520" s="222">
        <v>30.905000000000001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160</v>
      </c>
      <c r="AU520" s="228" t="s">
        <v>89</v>
      </c>
      <c r="AV520" s="13" t="s">
        <v>89</v>
      </c>
      <c r="AW520" s="13" t="s">
        <v>36</v>
      </c>
      <c r="AX520" s="13" t="s">
        <v>79</v>
      </c>
      <c r="AY520" s="228" t="s">
        <v>151</v>
      </c>
    </row>
    <row r="521" spans="1:65" s="13" customFormat="1">
      <c r="B521" s="217"/>
      <c r="C521" s="218"/>
      <c r="D521" s="219" t="s">
        <v>160</v>
      </c>
      <c r="E521" s="220" t="s">
        <v>1</v>
      </c>
      <c r="F521" s="221" t="s">
        <v>200</v>
      </c>
      <c r="G521" s="218"/>
      <c r="H521" s="222">
        <v>-4.08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160</v>
      </c>
      <c r="AU521" s="228" t="s">
        <v>89</v>
      </c>
      <c r="AV521" s="13" t="s">
        <v>89</v>
      </c>
      <c r="AW521" s="13" t="s">
        <v>36</v>
      </c>
      <c r="AX521" s="13" t="s">
        <v>79</v>
      </c>
      <c r="AY521" s="228" t="s">
        <v>151</v>
      </c>
    </row>
    <row r="522" spans="1:65" s="13" customFormat="1">
      <c r="B522" s="217"/>
      <c r="C522" s="218"/>
      <c r="D522" s="219" t="s">
        <v>160</v>
      </c>
      <c r="E522" s="220" t="s">
        <v>1</v>
      </c>
      <c r="F522" s="221" t="s">
        <v>201</v>
      </c>
      <c r="G522" s="218"/>
      <c r="H522" s="222">
        <v>4.0599999999999996</v>
      </c>
      <c r="I522" s="223"/>
      <c r="J522" s="218"/>
      <c r="K522" s="218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160</v>
      </c>
      <c r="AU522" s="228" t="s">
        <v>89</v>
      </c>
      <c r="AV522" s="13" t="s">
        <v>89</v>
      </c>
      <c r="AW522" s="13" t="s">
        <v>36</v>
      </c>
      <c r="AX522" s="13" t="s">
        <v>79</v>
      </c>
      <c r="AY522" s="228" t="s">
        <v>151</v>
      </c>
    </row>
    <row r="523" spans="1:65" s="13" customFormat="1">
      <c r="B523" s="217"/>
      <c r="C523" s="218"/>
      <c r="D523" s="219" t="s">
        <v>160</v>
      </c>
      <c r="E523" s="220" t="s">
        <v>1</v>
      </c>
      <c r="F523" s="221" t="s">
        <v>204</v>
      </c>
      <c r="G523" s="218"/>
      <c r="H523" s="222">
        <v>-1.2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160</v>
      </c>
      <c r="AU523" s="228" t="s">
        <v>89</v>
      </c>
      <c r="AV523" s="13" t="s">
        <v>89</v>
      </c>
      <c r="AW523" s="13" t="s">
        <v>36</v>
      </c>
      <c r="AX523" s="13" t="s">
        <v>79</v>
      </c>
      <c r="AY523" s="228" t="s">
        <v>151</v>
      </c>
    </row>
    <row r="524" spans="1:65" s="13" customFormat="1">
      <c r="B524" s="217"/>
      <c r="C524" s="218"/>
      <c r="D524" s="219" t="s">
        <v>160</v>
      </c>
      <c r="E524" s="220" t="s">
        <v>1</v>
      </c>
      <c r="F524" s="221" t="s">
        <v>205</v>
      </c>
      <c r="G524" s="218"/>
      <c r="H524" s="222">
        <v>72.47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160</v>
      </c>
      <c r="AU524" s="228" t="s">
        <v>89</v>
      </c>
      <c r="AV524" s="13" t="s">
        <v>89</v>
      </c>
      <c r="AW524" s="13" t="s">
        <v>36</v>
      </c>
      <c r="AX524" s="13" t="s">
        <v>79</v>
      </c>
      <c r="AY524" s="228" t="s">
        <v>151</v>
      </c>
    </row>
    <row r="525" spans="1:65" s="13" customFormat="1">
      <c r="B525" s="217"/>
      <c r="C525" s="218"/>
      <c r="D525" s="219" t="s">
        <v>160</v>
      </c>
      <c r="E525" s="220" t="s">
        <v>1</v>
      </c>
      <c r="F525" s="221" t="s">
        <v>206</v>
      </c>
      <c r="G525" s="218"/>
      <c r="H525" s="222">
        <v>-5.76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160</v>
      </c>
      <c r="AU525" s="228" t="s">
        <v>89</v>
      </c>
      <c r="AV525" s="13" t="s">
        <v>89</v>
      </c>
      <c r="AW525" s="13" t="s">
        <v>36</v>
      </c>
      <c r="AX525" s="13" t="s">
        <v>79</v>
      </c>
      <c r="AY525" s="228" t="s">
        <v>151</v>
      </c>
    </row>
    <row r="526" spans="1:65" s="13" customFormat="1">
      <c r="B526" s="217"/>
      <c r="C526" s="218"/>
      <c r="D526" s="219" t="s">
        <v>160</v>
      </c>
      <c r="E526" s="220" t="s">
        <v>1</v>
      </c>
      <c r="F526" s="221" t="s">
        <v>207</v>
      </c>
      <c r="G526" s="218"/>
      <c r="H526" s="222">
        <v>5.04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160</v>
      </c>
      <c r="AU526" s="228" t="s">
        <v>89</v>
      </c>
      <c r="AV526" s="13" t="s">
        <v>89</v>
      </c>
      <c r="AW526" s="13" t="s">
        <v>36</v>
      </c>
      <c r="AX526" s="13" t="s">
        <v>79</v>
      </c>
      <c r="AY526" s="228" t="s">
        <v>151</v>
      </c>
    </row>
    <row r="527" spans="1:65" s="13" customFormat="1">
      <c r="B527" s="217"/>
      <c r="C527" s="218"/>
      <c r="D527" s="219" t="s">
        <v>160</v>
      </c>
      <c r="E527" s="220" t="s">
        <v>1</v>
      </c>
      <c r="F527" s="221" t="s">
        <v>204</v>
      </c>
      <c r="G527" s="218"/>
      <c r="H527" s="222">
        <v>-1.2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160</v>
      </c>
      <c r="AU527" s="228" t="s">
        <v>89</v>
      </c>
      <c r="AV527" s="13" t="s">
        <v>89</v>
      </c>
      <c r="AW527" s="13" t="s">
        <v>36</v>
      </c>
      <c r="AX527" s="13" t="s">
        <v>79</v>
      </c>
      <c r="AY527" s="228" t="s">
        <v>151</v>
      </c>
    </row>
    <row r="528" spans="1:65" s="13" customFormat="1">
      <c r="B528" s="217"/>
      <c r="C528" s="218"/>
      <c r="D528" s="219" t="s">
        <v>160</v>
      </c>
      <c r="E528" s="220" t="s">
        <v>1</v>
      </c>
      <c r="F528" s="221" t="s">
        <v>208</v>
      </c>
      <c r="G528" s="218"/>
      <c r="H528" s="222">
        <v>-1.6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160</v>
      </c>
      <c r="AU528" s="228" t="s">
        <v>89</v>
      </c>
      <c r="AV528" s="13" t="s">
        <v>89</v>
      </c>
      <c r="AW528" s="13" t="s">
        <v>36</v>
      </c>
      <c r="AX528" s="13" t="s">
        <v>79</v>
      </c>
      <c r="AY528" s="228" t="s">
        <v>151</v>
      </c>
    </row>
    <row r="529" spans="1:65" s="13" customFormat="1">
      <c r="B529" s="217"/>
      <c r="C529" s="218"/>
      <c r="D529" s="219" t="s">
        <v>160</v>
      </c>
      <c r="E529" s="220" t="s">
        <v>1</v>
      </c>
      <c r="F529" s="221" t="s">
        <v>209</v>
      </c>
      <c r="G529" s="218"/>
      <c r="H529" s="222">
        <v>-1.8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160</v>
      </c>
      <c r="AU529" s="228" t="s">
        <v>89</v>
      </c>
      <c r="AV529" s="13" t="s">
        <v>89</v>
      </c>
      <c r="AW529" s="13" t="s">
        <v>36</v>
      </c>
      <c r="AX529" s="13" t="s">
        <v>79</v>
      </c>
      <c r="AY529" s="228" t="s">
        <v>151</v>
      </c>
    </row>
    <row r="530" spans="1:65" s="13" customFormat="1">
      <c r="B530" s="217"/>
      <c r="C530" s="218"/>
      <c r="D530" s="219" t="s">
        <v>160</v>
      </c>
      <c r="E530" s="220" t="s">
        <v>1</v>
      </c>
      <c r="F530" s="221" t="s">
        <v>174</v>
      </c>
      <c r="G530" s="218"/>
      <c r="H530" s="222">
        <v>105.6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160</v>
      </c>
      <c r="AU530" s="228" t="s">
        <v>89</v>
      </c>
      <c r="AV530" s="13" t="s">
        <v>89</v>
      </c>
      <c r="AW530" s="13" t="s">
        <v>36</v>
      </c>
      <c r="AX530" s="13" t="s">
        <v>79</v>
      </c>
      <c r="AY530" s="228" t="s">
        <v>151</v>
      </c>
    </row>
    <row r="531" spans="1:65" s="13" customFormat="1">
      <c r="B531" s="217"/>
      <c r="C531" s="218"/>
      <c r="D531" s="219" t="s">
        <v>160</v>
      </c>
      <c r="E531" s="220" t="s">
        <v>1</v>
      </c>
      <c r="F531" s="221" t="s">
        <v>219</v>
      </c>
      <c r="G531" s="218"/>
      <c r="H531" s="222">
        <v>52.125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160</v>
      </c>
      <c r="AU531" s="228" t="s">
        <v>89</v>
      </c>
      <c r="AV531" s="13" t="s">
        <v>89</v>
      </c>
      <c r="AW531" s="13" t="s">
        <v>36</v>
      </c>
      <c r="AX531" s="13" t="s">
        <v>79</v>
      </c>
      <c r="AY531" s="228" t="s">
        <v>151</v>
      </c>
    </row>
    <row r="532" spans="1:65" s="13" customFormat="1">
      <c r="B532" s="217"/>
      <c r="C532" s="218"/>
      <c r="D532" s="219" t="s">
        <v>160</v>
      </c>
      <c r="E532" s="220" t="s">
        <v>1</v>
      </c>
      <c r="F532" s="221" t="s">
        <v>210</v>
      </c>
      <c r="G532" s="218"/>
      <c r="H532" s="222">
        <v>-8.7200000000000006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160</v>
      </c>
      <c r="AU532" s="228" t="s">
        <v>89</v>
      </c>
      <c r="AV532" s="13" t="s">
        <v>89</v>
      </c>
      <c r="AW532" s="13" t="s">
        <v>36</v>
      </c>
      <c r="AX532" s="13" t="s">
        <v>79</v>
      </c>
      <c r="AY532" s="228" t="s">
        <v>151</v>
      </c>
    </row>
    <row r="533" spans="1:65" s="13" customFormat="1">
      <c r="B533" s="217"/>
      <c r="C533" s="218"/>
      <c r="D533" s="219" t="s">
        <v>160</v>
      </c>
      <c r="E533" s="220" t="s">
        <v>1</v>
      </c>
      <c r="F533" s="221" t="s">
        <v>698</v>
      </c>
      <c r="G533" s="218"/>
      <c r="H533" s="222">
        <v>390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160</v>
      </c>
      <c r="AU533" s="228" t="s">
        <v>89</v>
      </c>
      <c r="AV533" s="13" t="s">
        <v>89</v>
      </c>
      <c r="AW533" s="13" t="s">
        <v>36</v>
      </c>
      <c r="AX533" s="13" t="s">
        <v>79</v>
      </c>
      <c r="AY533" s="228" t="s">
        <v>151</v>
      </c>
    </row>
    <row r="534" spans="1:65" s="14" customFormat="1">
      <c r="B534" s="229"/>
      <c r="C534" s="230"/>
      <c r="D534" s="219" t="s">
        <v>160</v>
      </c>
      <c r="E534" s="231" t="s">
        <v>1</v>
      </c>
      <c r="F534" s="232" t="s">
        <v>163</v>
      </c>
      <c r="G534" s="230"/>
      <c r="H534" s="233">
        <v>749.76699999999994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160</v>
      </c>
      <c r="AU534" s="239" t="s">
        <v>89</v>
      </c>
      <c r="AV534" s="14" t="s">
        <v>158</v>
      </c>
      <c r="AW534" s="14" t="s">
        <v>36</v>
      </c>
      <c r="AX534" s="14" t="s">
        <v>87</v>
      </c>
      <c r="AY534" s="239" t="s">
        <v>151</v>
      </c>
    </row>
    <row r="535" spans="1:65" s="2" customFormat="1" ht="34.200000000000003">
      <c r="A535" s="33"/>
      <c r="B535" s="34"/>
      <c r="C535" s="203" t="s">
        <v>707</v>
      </c>
      <c r="D535" s="203" t="s">
        <v>154</v>
      </c>
      <c r="E535" s="204" t="s">
        <v>708</v>
      </c>
      <c r="F535" s="205" t="s">
        <v>709</v>
      </c>
      <c r="G535" s="206" t="s">
        <v>157</v>
      </c>
      <c r="H535" s="207">
        <v>749.76700000000005</v>
      </c>
      <c r="I535" s="208"/>
      <c r="J535" s="209">
        <f>ROUND(I535*H535,2)</f>
        <v>0</v>
      </c>
      <c r="K535" s="210"/>
      <c r="L535" s="38"/>
      <c r="M535" s="211" t="s">
        <v>1</v>
      </c>
      <c r="N535" s="212" t="s">
        <v>44</v>
      </c>
      <c r="O535" s="70"/>
      <c r="P535" s="213">
        <f>O535*H535</f>
        <v>0</v>
      </c>
      <c r="Q535" s="213">
        <v>2.0000000000000002E-5</v>
      </c>
      <c r="R535" s="213">
        <f>Q535*H535</f>
        <v>1.4995340000000003E-2</v>
      </c>
      <c r="S535" s="213">
        <v>0</v>
      </c>
      <c r="T535" s="214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215" t="s">
        <v>244</v>
      </c>
      <c r="AT535" s="215" t="s">
        <v>154</v>
      </c>
      <c r="AU535" s="215" t="s">
        <v>89</v>
      </c>
      <c r="AY535" s="16" t="s">
        <v>151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16" t="s">
        <v>87</v>
      </c>
      <c r="BK535" s="216">
        <f>ROUND(I535*H535,2)</f>
        <v>0</v>
      </c>
      <c r="BL535" s="16" t="s">
        <v>244</v>
      </c>
      <c r="BM535" s="215" t="s">
        <v>710</v>
      </c>
    </row>
    <row r="536" spans="1:65" s="13" customFormat="1" ht="20.399999999999999">
      <c r="B536" s="217"/>
      <c r="C536" s="218"/>
      <c r="D536" s="219" t="s">
        <v>160</v>
      </c>
      <c r="E536" s="220" t="s">
        <v>1</v>
      </c>
      <c r="F536" s="221" t="s">
        <v>197</v>
      </c>
      <c r="G536" s="218"/>
      <c r="H536" s="222">
        <v>119.70699999999999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160</v>
      </c>
      <c r="AU536" s="228" t="s">
        <v>89</v>
      </c>
      <c r="AV536" s="13" t="s">
        <v>89</v>
      </c>
      <c r="AW536" s="13" t="s">
        <v>36</v>
      </c>
      <c r="AX536" s="13" t="s">
        <v>79</v>
      </c>
      <c r="AY536" s="228" t="s">
        <v>151</v>
      </c>
    </row>
    <row r="537" spans="1:65" s="13" customFormat="1">
      <c r="B537" s="217"/>
      <c r="C537" s="218"/>
      <c r="D537" s="219" t="s">
        <v>160</v>
      </c>
      <c r="E537" s="220" t="s">
        <v>1</v>
      </c>
      <c r="F537" s="221" t="s">
        <v>198</v>
      </c>
      <c r="G537" s="218"/>
      <c r="H537" s="222">
        <v>-17.28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160</v>
      </c>
      <c r="AU537" s="228" t="s">
        <v>89</v>
      </c>
      <c r="AV537" s="13" t="s">
        <v>89</v>
      </c>
      <c r="AW537" s="13" t="s">
        <v>36</v>
      </c>
      <c r="AX537" s="13" t="s">
        <v>79</v>
      </c>
      <c r="AY537" s="228" t="s">
        <v>151</v>
      </c>
    </row>
    <row r="538" spans="1:65" s="13" customFormat="1">
      <c r="B538" s="217"/>
      <c r="C538" s="218"/>
      <c r="D538" s="219" t="s">
        <v>160</v>
      </c>
      <c r="E538" s="220" t="s">
        <v>1</v>
      </c>
      <c r="F538" s="221" t="s">
        <v>199</v>
      </c>
      <c r="G538" s="218"/>
      <c r="H538" s="222">
        <v>15.12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160</v>
      </c>
      <c r="AU538" s="228" t="s">
        <v>89</v>
      </c>
      <c r="AV538" s="13" t="s">
        <v>89</v>
      </c>
      <c r="AW538" s="13" t="s">
        <v>36</v>
      </c>
      <c r="AX538" s="13" t="s">
        <v>79</v>
      </c>
      <c r="AY538" s="228" t="s">
        <v>151</v>
      </c>
    </row>
    <row r="539" spans="1:65" s="13" customFormat="1">
      <c r="B539" s="217"/>
      <c r="C539" s="218"/>
      <c r="D539" s="219" t="s">
        <v>160</v>
      </c>
      <c r="E539" s="220" t="s">
        <v>1</v>
      </c>
      <c r="F539" s="221" t="s">
        <v>200</v>
      </c>
      <c r="G539" s="218"/>
      <c r="H539" s="222">
        <v>-4.08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160</v>
      </c>
      <c r="AU539" s="228" t="s">
        <v>89</v>
      </c>
      <c r="AV539" s="13" t="s">
        <v>89</v>
      </c>
      <c r="AW539" s="13" t="s">
        <v>36</v>
      </c>
      <c r="AX539" s="13" t="s">
        <v>79</v>
      </c>
      <c r="AY539" s="228" t="s">
        <v>151</v>
      </c>
    </row>
    <row r="540" spans="1:65" s="13" customFormat="1">
      <c r="B540" s="217"/>
      <c r="C540" s="218"/>
      <c r="D540" s="219" t="s">
        <v>160</v>
      </c>
      <c r="E540" s="220" t="s">
        <v>1</v>
      </c>
      <c r="F540" s="221" t="s">
        <v>201</v>
      </c>
      <c r="G540" s="218"/>
      <c r="H540" s="222">
        <v>4.0599999999999996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160</v>
      </c>
      <c r="AU540" s="228" t="s">
        <v>89</v>
      </c>
      <c r="AV540" s="13" t="s">
        <v>89</v>
      </c>
      <c r="AW540" s="13" t="s">
        <v>36</v>
      </c>
      <c r="AX540" s="13" t="s">
        <v>79</v>
      </c>
      <c r="AY540" s="228" t="s">
        <v>151</v>
      </c>
    </row>
    <row r="541" spans="1:65" s="13" customFormat="1">
      <c r="B541" s="217"/>
      <c r="C541" s="218"/>
      <c r="D541" s="219" t="s">
        <v>160</v>
      </c>
      <c r="E541" s="220" t="s">
        <v>1</v>
      </c>
      <c r="F541" s="221" t="s">
        <v>202</v>
      </c>
      <c r="G541" s="218"/>
      <c r="H541" s="222">
        <v>-3.6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160</v>
      </c>
      <c r="AU541" s="228" t="s">
        <v>89</v>
      </c>
      <c r="AV541" s="13" t="s">
        <v>89</v>
      </c>
      <c r="AW541" s="13" t="s">
        <v>36</v>
      </c>
      <c r="AX541" s="13" t="s">
        <v>79</v>
      </c>
      <c r="AY541" s="228" t="s">
        <v>151</v>
      </c>
    </row>
    <row r="542" spans="1:65" s="13" customFormat="1">
      <c r="B542" s="217"/>
      <c r="C542" s="218"/>
      <c r="D542" s="219" t="s">
        <v>160</v>
      </c>
      <c r="E542" s="220" t="s">
        <v>1</v>
      </c>
      <c r="F542" s="221" t="s">
        <v>203</v>
      </c>
      <c r="G542" s="218"/>
      <c r="H542" s="222">
        <v>30.905000000000001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160</v>
      </c>
      <c r="AU542" s="228" t="s">
        <v>89</v>
      </c>
      <c r="AV542" s="13" t="s">
        <v>89</v>
      </c>
      <c r="AW542" s="13" t="s">
        <v>36</v>
      </c>
      <c r="AX542" s="13" t="s">
        <v>79</v>
      </c>
      <c r="AY542" s="228" t="s">
        <v>151</v>
      </c>
    </row>
    <row r="543" spans="1:65" s="13" customFormat="1">
      <c r="B543" s="217"/>
      <c r="C543" s="218"/>
      <c r="D543" s="219" t="s">
        <v>160</v>
      </c>
      <c r="E543" s="220" t="s">
        <v>1</v>
      </c>
      <c r="F543" s="221" t="s">
        <v>200</v>
      </c>
      <c r="G543" s="218"/>
      <c r="H543" s="222">
        <v>-4.08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160</v>
      </c>
      <c r="AU543" s="228" t="s">
        <v>89</v>
      </c>
      <c r="AV543" s="13" t="s">
        <v>89</v>
      </c>
      <c r="AW543" s="13" t="s">
        <v>36</v>
      </c>
      <c r="AX543" s="13" t="s">
        <v>79</v>
      </c>
      <c r="AY543" s="228" t="s">
        <v>151</v>
      </c>
    </row>
    <row r="544" spans="1:65" s="13" customFormat="1">
      <c r="B544" s="217"/>
      <c r="C544" s="218"/>
      <c r="D544" s="219" t="s">
        <v>160</v>
      </c>
      <c r="E544" s="220" t="s">
        <v>1</v>
      </c>
      <c r="F544" s="221" t="s">
        <v>201</v>
      </c>
      <c r="G544" s="218"/>
      <c r="H544" s="222">
        <v>4.0599999999999996</v>
      </c>
      <c r="I544" s="223"/>
      <c r="J544" s="218"/>
      <c r="K544" s="218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160</v>
      </c>
      <c r="AU544" s="228" t="s">
        <v>89</v>
      </c>
      <c r="AV544" s="13" t="s">
        <v>89</v>
      </c>
      <c r="AW544" s="13" t="s">
        <v>36</v>
      </c>
      <c r="AX544" s="13" t="s">
        <v>79</v>
      </c>
      <c r="AY544" s="228" t="s">
        <v>151</v>
      </c>
    </row>
    <row r="545" spans="1:65" s="13" customFormat="1">
      <c r="B545" s="217"/>
      <c r="C545" s="218"/>
      <c r="D545" s="219" t="s">
        <v>160</v>
      </c>
      <c r="E545" s="220" t="s">
        <v>1</v>
      </c>
      <c r="F545" s="221" t="s">
        <v>204</v>
      </c>
      <c r="G545" s="218"/>
      <c r="H545" s="222">
        <v>-1.2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160</v>
      </c>
      <c r="AU545" s="228" t="s">
        <v>89</v>
      </c>
      <c r="AV545" s="13" t="s">
        <v>89</v>
      </c>
      <c r="AW545" s="13" t="s">
        <v>36</v>
      </c>
      <c r="AX545" s="13" t="s">
        <v>79</v>
      </c>
      <c r="AY545" s="228" t="s">
        <v>151</v>
      </c>
    </row>
    <row r="546" spans="1:65" s="13" customFormat="1">
      <c r="B546" s="217"/>
      <c r="C546" s="218"/>
      <c r="D546" s="219" t="s">
        <v>160</v>
      </c>
      <c r="E546" s="220" t="s">
        <v>1</v>
      </c>
      <c r="F546" s="221" t="s">
        <v>205</v>
      </c>
      <c r="G546" s="218"/>
      <c r="H546" s="222">
        <v>72.47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160</v>
      </c>
      <c r="AU546" s="228" t="s">
        <v>89</v>
      </c>
      <c r="AV546" s="13" t="s">
        <v>89</v>
      </c>
      <c r="AW546" s="13" t="s">
        <v>36</v>
      </c>
      <c r="AX546" s="13" t="s">
        <v>79</v>
      </c>
      <c r="AY546" s="228" t="s">
        <v>151</v>
      </c>
    </row>
    <row r="547" spans="1:65" s="13" customFormat="1">
      <c r="B547" s="217"/>
      <c r="C547" s="218"/>
      <c r="D547" s="219" t="s">
        <v>160</v>
      </c>
      <c r="E547" s="220" t="s">
        <v>1</v>
      </c>
      <c r="F547" s="221" t="s">
        <v>206</v>
      </c>
      <c r="G547" s="218"/>
      <c r="H547" s="222">
        <v>-5.76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160</v>
      </c>
      <c r="AU547" s="228" t="s">
        <v>89</v>
      </c>
      <c r="AV547" s="13" t="s">
        <v>89</v>
      </c>
      <c r="AW547" s="13" t="s">
        <v>36</v>
      </c>
      <c r="AX547" s="13" t="s">
        <v>79</v>
      </c>
      <c r="AY547" s="228" t="s">
        <v>151</v>
      </c>
    </row>
    <row r="548" spans="1:65" s="13" customFormat="1">
      <c r="B548" s="217"/>
      <c r="C548" s="218"/>
      <c r="D548" s="219" t="s">
        <v>160</v>
      </c>
      <c r="E548" s="220" t="s">
        <v>1</v>
      </c>
      <c r="F548" s="221" t="s">
        <v>207</v>
      </c>
      <c r="G548" s="218"/>
      <c r="H548" s="222">
        <v>5.04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160</v>
      </c>
      <c r="AU548" s="228" t="s">
        <v>89</v>
      </c>
      <c r="AV548" s="13" t="s">
        <v>89</v>
      </c>
      <c r="AW548" s="13" t="s">
        <v>36</v>
      </c>
      <c r="AX548" s="13" t="s">
        <v>79</v>
      </c>
      <c r="AY548" s="228" t="s">
        <v>151</v>
      </c>
    </row>
    <row r="549" spans="1:65" s="13" customFormat="1">
      <c r="B549" s="217"/>
      <c r="C549" s="218"/>
      <c r="D549" s="219" t="s">
        <v>160</v>
      </c>
      <c r="E549" s="220" t="s">
        <v>1</v>
      </c>
      <c r="F549" s="221" t="s">
        <v>204</v>
      </c>
      <c r="G549" s="218"/>
      <c r="H549" s="222">
        <v>-1.2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160</v>
      </c>
      <c r="AU549" s="228" t="s">
        <v>89</v>
      </c>
      <c r="AV549" s="13" t="s">
        <v>89</v>
      </c>
      <c r="AW549" s="13" t="s">
        <v>36</v>
      </c>
      <c r="AX549" s="13" t="s">
        <v>79</v>
      </c>
      <c r="AY549" s="228" t="s">
        <v>151</v>
      </c>
    </row>
    <row r="550" spans="1:65" s="13" customFormat="1">
      <c r="B550" s="217"/>
      <c r="C550" s="218"/>
      <c r="D550" s="219" t="s">
        <v>160</v>
      </c>
      <c r="E550" s="220" t="s">
        <v>1</v>
      </c>
      <c r="F550" s="221" t="s">
        <v>208</v>
      </c>
      <c r="G550" s="218"/>
      <c r="H550" s="222">
        <v>-1.6</v>
      </c>
      <c r="I550" s="223"/>
      <c r="J550" s="218"/>
      <c r="K550" s="218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160</v>
      </c>
      <c r="AU550" s="228" t="s">
        <v>89</v>
      </c>
      <c r="AV550" s="13" t="s">
        <v>89</v>
      </c>
      <c r="AW550" s="13" t="s">
        <v>36</v>
      </c>
      <c r="AX550" s="13" t="s">
        <v>79</v>
      </c>
      <c r="AY550" s="228" t="s">
        <v>151</v>
      </c>
    </row>
    <row r="551" spans="1:65" s="13" customFormat="1">
      <c r="B551" s="217"/>
      <c r="C551" s="218"/>
      <c r="D551" s="219" t="s">
        <v>160</v>
      </c>
      <c r="E551" s="220" t="s">
        <v>1</v>
      </c>
      <c r="F551" s="221" t="s">
        <v>209</v>
      </c>
      <c r="G551" s="218"/>
      <c r="H551" s="222">
        <v>-1.8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160</v>
      </c>
      <c r="AU551" s="228" t="s">
        <v>89</v>
      </c>
      <c r="AV551" s="13" t="s">
        <v>89</v>
      </c>
      <c r="AW551" s="13" t="s">
        <v>36</v>
      </c>
      <c r="AX551" s="13" t="s">
        <v>79</v>
      </c>
      <c r="AY551" s="228" t="s">
        <v>151</v>
      </c>
    </row>
    <row r="552" spans="1:65" s="13" customFormat="1">
      <c r="B552" s="217"/>
      <c r="C552" s="218"/>
      <c r="D552" s="219" t="s">
        <v>160</v>
      </c>
      <c r="E552" s="220" t="s">
        <v>1</v>
      </c>
      <c r="F552" s="221" t="s">
        <v>174</v>
      </c>
      <c r="G552" s="218"/>
      <c r="H552" s="222">
        <v>105.6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160</v>
      </c>
      <c r="AU552" s="228" t="s">
        <v>89</v>
      </c>
      <c r="AV552" s="13" t="s">
        <v>89</v>
      </c>
      <c r="AW552" s="13" t="s">
        <v>36</v>
      </c>
      <c r="AX552" s="13" t="s">
        <v>79</v>
      </c>
      <c r="AY552" s="228" t="s">
        <v>151</v>
      </c>
    </row>
    <row r="553" spans="1:65" s="13" customFormat="1">
      <c r="B553" s="217"/>
      <c r="C553" s="218"/>
      <c r="D553" s="219" t="s">
        <v>160</v>
      </c>
      <c r="E553" s="220" t="s">
        <v>1</v>
      </c>
      <c r="F553" s="221" t="s">
        <v>219</v>
      </c>
      <c r="G553" s="218"/>
      <c r="H553" s="222">
        <v>52.125</v>
      </c>
      <c r="I553" s="223"/>
      <c r="J553" s="218"/>
      <c r="K553" s="218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160</v>
      </c>
      <c r="AU553" s="228" t="s">
        <v>89</v>
      </c>
      <c r="AV553" s="13" t="s">
        <v>89</v>
      </c>
      <c r="AW553" s="13" t="s">
        <v>36</v>
      </c>
      <c r="AX553" s="13" t="s">
        <v>79</v>
      </c>
      <c r="AY553" s="228" t="s">
        <v>151</v>
      </c>
    </row>
    <row r="554" spans="1:65" s="13" customFormat="1">
      <c r="B554" s="217"/>
      <c r="C554" s="218"/>
      <c r="D554" s="219" t="s">
        <v>160</v>
      </c>
      <c r="E554" s="220" t="s">
        <v>1</v>
      </c>
      <c r="F554" s="221" t="s">
        <v>210</v>
      </c>
      <c r="G554" s="218"/>
      <c r="H554" s="222">
        <v>-8.7200000000000006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160</v>
      </c>
      <c r="AU554" s="228" t="s">
        <v>89</v>
      </c>
      <c r="AV554" s="13" t="s">
        <v>89</v>
      </c>
      <c r="AW554" s="13" t="s">
        <v>36</v>
      </c>
      <c r="AX554" s="13" t="s">
        <v>79</v>
      </c>
      <c r="AY554" s="228" t="s">
        <v>151</v>
      </c>
    </row>
    <row r="555" spans="1:65" s="13" customFormat="1">
      <c r="B555" s="217"/>
      <c r="C555" s="218"/>
      <c r="D555" s="219" t="s">
        <v>160</v>
      </c>
      <c r="E555" s="220" t="s">
        <v>1</v>
      </c>
      <c r="F555" s="221" t="s">
        <v>698</v>
      </c>
      <c r="G555" s="218"/>
      <c r="H555" s="222">
        <v>390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160</v>
      </c>
      <c r="AU555" s="228" t="s">
        <v>89</v>
      </c>
      <c r="AV555" s="13" t="s">
        <v>89</v>
      </c>
      <c r="AW555" s="13" t="s">
        <v>36</v>
      </c>
      <c r="AX555" s="13" t="s">
        <v>79</v>
      </c>
      <c r="AY555" s="228" t="s">
        <v>151</v>
      </c>
    </row>
    <row r="556" spans="1:65" s="14" customFormat="1">
      <c r="B556" s="229"/>
      <c r="C556" s="230"/>
      <c r="D556" s="219" t="s">
        <v>160</v>
      </c>
      <c r="E556" s="231" t="s">
        <v>1</v>
      </c>
      <c r="F556" s="232" t="s">
        <v>163</v>
      </c>
      <c r="G556" s="230"/>
      <c r="H556" s="233">
        <v>749.76699999999994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160</v>
      </c>
      <c r="AU556" s="239" t="s">
        <v>89</v>
      </c>
      <c r="AV556" s="14" t="s">
        <v>158</v>
      </c>
      <c r="AW556" s="14" t="s">
        <v>36</v>
      </c>
      <c r="AX556" s="14" t="s">
        <v>87</v>
      </c>
      <c r="AY556" s="239" t="s">
        <v>151</v>
      </c>
    </row>
    <row r="557" spans="1:65" s="12" customFormat="1" ht="13.2">
      <c r="B557" s="187"/>
      <c r="C557" s="188"/>
      <c r="D557" s="189" t="s">
        <v>78</v>
      </c>
      <c r="E557" s="201" t="s">
        <v>711</v>
      </c>
      <c r="F557" s="201" t="s">
        <v>712</v>
      </c>
      <c r="G557" s="188"/>
      <c r="H557" s="188"/>
      <c r="I557" s="191"/>
      <c r="J557" s="202">
        <f>BK557</f>
        <v>0</v>
      </c>
      <c r="K557" s="188"/>
      <c r="L557" s="193"/>
      <c r="M557" s="194"/>
      <c r="N557" s="195"/>
      <c r="O557" s="195"/>
      <c r="P557" s="196">
        <f>SUM(P558:P561)</f>
        <v>0</v>
      </c>
      <c r="Q557" s="195"/>
      <c r="R557" s="196">
        <f>SUM(R558:R561)</f>
        <v>0</v>
      </c>
      <c r="S557" s="195"/>
      <c r="T557" s="197">
        <f>SUM(T558:T561)</f>
        <v>0</v>
      </c>
      <c r="AR557" s="198" t="s">
        <v>89</v>
      </c>
      <c r="AT557" s="199" t="s">
        <v>78</v>
      </c>
      <c r="AU557" s="199" t="s">
        <v>87</v>
      </c>
      <c r="AY557" s="198" t="s">
        <v>151</v>
      </c>
      <c r="BK557" s="200">
        <f>SUM(BK558:BK561)</f>
        <v>0</v>
      </c>
    </row>
    <row r="558" spans="1:65" s="2" customFormat="1" ht="11.4">
      <c r="A558" s="33"/>
      <c r="B558" s="34"/>
      <c r="C558" s="203" t="s">
        <v>713</v>
      </c>
      <c r="D558" s="203" t="s">
        <v>154</v>
      </c>
      <c r="E558" s="204" t="s">
        <v>714</v>
      </c>
      <c r="F558" s="205" t="s">
        <v>715</v>
      </c>
      <c r="G558" s="206" t="s">
        <v>157</v>
      </c>
      <c r="H558" s="207">
        <v>31.8</v>
      </c>
      <c r="I558" s="208"/>
      <c r="J558" s="209">
        <f>ROUND(I558*H558,2)</f>
        <v>0</v>
      </c>
      <c r="K558" s="210"/>
      <c r="L558" s="38"/>
      <c r="M558" s="211" t="s">
        <v>1</v>
      </c>
      <c r="N558" s="212" t="s">
        <v>44</v>
      </c>
      <c r="O558" s="70"/>
      <c r="P558" s="213">
        <f>O558*H558</f>
        <v>0</v>
      </c>
      <c r="Q558" s="213">
        <v>0</v>
      </c>
      <c r="R558" s="213">
        <f>Q558*H558</f>
        <v>0</v>
      </c>
      <c r="S558" s="213">
        <v>0</v>
      </c>
      <c r="T558" s="214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215" t="s">
        <v>244</v>
      </c>
      <c r="AT558" s="215" t="s">
        <v>154</v>
      </c>
      <c r="AU558" s="215" t="s">
        <v>89</v>
      </c>
      <c r="AY558" s="16" t="s">
        <v>151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16" t="s">
        <v>87</v>
      </c>
      <c r="BK558" s="216">
        <f>ROUND(I558*H558,2)</f>
        <v>0</v>
      </c>
      <c r="BL558" s="16" t="s">
        <v>244</v>
      </c>
      <c r="BM558" s="215" t="s">
        <v>716</v>
      </c>
    </row>
    <row r="559" spans="1:65" s="13" customFormat="1">
      <c r="B559" s="217"/>
      <c r="C559" s="218"/>
      <c r="D559" s="219" t="s">
        <v>160</v>
      </c>
      <c r="E559" s="220" t="s">
        <v>1</v>
      </c>
      <c r="F559" s="221" t="s">
        <v>717</v>
      </c>
      <c r="G559" s="218"/>
      <c r="H559" s="222">
        <v>31.8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160</v>
      </c>
      <c r="AU559" s="228" t="s">
        <v>89</v>
      </c>
      <c r="AV559" s="13" t="s">
        <v>89</v>
      </c>
      <c r="AW559" s="13" t="s">
        <v>36</v>
      </c>
      <c r="AX559" s="13" t="s">
        <v>87</v>
      </c>
      <c r="AY559" s="228" t="s">
        <v>151</v>
      </c>
    </row>
    <row r="560" spans="1:65" s="2" customFormat="1" ht="22.8">
      <c r="A560" s="33"/>
      <c r="B560" s="34"/>
      <c r="C560" s="240" t="s">
        <v>718</v>
      </c>
      <c r="D560" s="240" t="s">
        <v>245</v>
      </c>
      <c r="E560" s="241" t="s">
        <v>719</v>
      </c>
      <c r="F560" s="242" t="s">
        <v>720</v>
      </c>
      <c r="G560" s="243" t="s">
        <v>167</v>
      </c>
      <c r="H560" s="244">
        <v>5</v>
      </c>
      <c r="I560" s="245"/>
      <c r="J560" s="246">
        <f>ROUND(I560*H560,2)</f>
        <v>0</v>
      </c>
      <c r="K560" s="247"/>
      <c r="L560" s="248"/>
      <c r="M560" s="249" t="s">
        <v>1</v>
      </c>
      <c r="N560" s="250" t="s">
        <v>44</v>
      </c>
      <c r="O560" s="70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215" t="s">
        <v>323</v>
      </c>
      <c r="AT560" s="215" t="s">
        <v>245</v>
      </c>
      <c r="AU560" s="215" t="s">
        <v>89</v>
      </c>
      <c r="AY560" s="16" t="s">
        <v>151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6" t="s">
        <v>87</v>
      </c>
      <c r="BK560" s="216">
        <f>ROUND(I560*H560,2)</f>
        <v>0</v>
      </c>
      <c r="BL560" s="16" t="s">
        <v>244</v>
      </c>
      <c r="BM560" s="215" t="s">
        <v>721</v>
      </c>
    </row>
    <row r="561" spans="1:65" s="2" customFormat="1" ht="22.8">
      <c r="A561" s="33"/>
      <c r="B561" s="34"/>
      <c r="C561" s="203" t="s">
        <v>722</v>
      </c>
      <c r="D561" s="203" t="s">
        <v>154</v>
      </c>
      <c r="E561" s="204" t="s">
        <v>723</v>
      </c>
      <c r="F561" s="205" t="s">
        <v>724</v>
      </c>
      <c r="G561" s="206" t="s">
        <v>354</v>
      </c>
      <c r="H561" s="251"/>
      <c r="I561" s="208"/>
      <c r="J561" s="209">
        <f>ROUND(I561*H561,2)</f>
        <v>0</v>
      </c>
      <c r="K561" s="210"/>
      <c r="L561" s="38"/>
      <c r="M561" s="252" t="s">
        <v>1</v>
      </c>
      <c r="N561" s="253" t="s">
        <v>44</v>
      </c>
      <c r="O561" s="254"/>
      <c r="P561" s="255">
        <f>O561*H561</f>
        <v>0</v>
      </c>
      <c r="Q561" s="255">
        <v>0</v>
      </c>
      <c r="R561" s="255">
        <f>Q561*H561</f>
        <v>0</v>
      </c>
      <c r="S561" s="255">
        <v>0</v>
      </c>
      <c r="T561" s="256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215" t="s">
        <v>244</v>
      </c>
      <c r="AT561" s="215" t="s">
        <v>154</v>
      </c>
      <c r="AU561" s="215" t="s">
        <v>89</v>
      </c>
      <c r="AY561" s="16" t="s">
        <v>151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6" t="s">
        <v>87</v>
      </c>
      <c r="BK561" s="216">
        <f>ROUND(I561*H561,2)</f>
        <v>0</v>
      </c>
      <c r="BL561" s="16" t="s">
        <v>244</v>
      </c>
      <c r="BM561" s="215" t="s">
        <v>725</v>
      </c>
    </row>
    <row r="562" spans="1:65" s="2" customFormat="1">
      <c r="A562" s="33"/>
      <c r="B562" s="53"/>
      <c r="C562" s="54"/>
      <c r="D562" s="54"/>
      <c r="E562" s="54"/>
      <c r="F562" s="54"/>
      <c r="G562" s="54"/>
      <c r="H562" s="54"/>
      <c r="I562" s="151"/>
      <c r="J562" s="54"/>
      <c r="K562" s="54"/>
      <c r="L562" s="38"/>
      <c r="M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</row>
  </sheetData>
  <sheetProtection algorithmName="SHA-512" hashValue="DPgBlSHOgO85j1I5W+MNqAw63Bvzk7N/BPwbWCwBMXqmgzb7xI2Nx2Bofkr5zDBantpjeRpieO1cPPsv2H80BA==" saltValue="E30N/b1/NngD3Iitrdtp4pUYv/qwlcSarRzxvRhjkT7UaU1lk5Tuer5ZShH0leJ8c3bdazKa7Kcm28SS/3w9Rg==" spinCount="100000" sheet="1" objects="1" scenarios="1" formatColumns="0" formatRows="0" autoFilter="0"/>
  <autoFilter ref="C138:K561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43"/>
  <sheetViews>
    <sheetView showGridLines="0" workbookViewId="0">
      <selection activeCell="F12" sqref="F1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92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9.2" customHeight="1">
      <c r="A9" s="33"/>
      <c r="B9" s="38"/>
      <c r="C9" s="33"/>
      <c r="D9" s="33"/>
      <c r="E9" s="300" t="s">
        <v>726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ROUND(J135,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ROUND((SUM(BE135:BE442)),  2)</f>
        <v>0</v>
      </c>
      <c r="G33" s="33"/>
      <c r="H33" s="33"/>
      <c r="I33" s="130">
        <v>0.21</v>
      </c>
      <c r="J33" s="129">
        <f>ROUND(((SUM(BE135:BE442))*I33),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ROUND((SUM(BF135:BF442)),  2)</f>
        <v>0</v>
      </c>
      <c r="G34" s="33"/>
      <c r="H34" s="33"/>
      <c r="I34" s="130">
        <v>0.15</v>
      </c>
      <c r="J34" s="129">
        <f>ROUND(((SUM(BF135:BF442))*I34),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ROUND((SUM(BG135:BG442)),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ROUND((SUM(BH135:BH442)),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ROUND((SUM(BI135:BI442)),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9.8" customHeight="1">
      <c r="A87" s="33"/>
      <c r="B87" s="34"/>
      <c r="C87" s="35"/>
      <c r="D87" s="35"/>
      <c r="E87" s="257" t="str">
        <f>E9</f>
        <v>02 - UČEBNA PŘÍRODOPISU A KABINET K UČEBNĚ 4.NP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J135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2:12" s="9" customFormat="1" ht="15">
      <c r="B97" s="160"/>
      <c r="C97" s="161"/>
      <c r="D97" s="162" t="s">
        <v>113</v>
      </c>
      <c r="E97" s="163"/>
      <c r="F97" s="163"/>
      <c r="G97" s="163"/>
      <c r="H97" s="163"/>
      <c r="I97" s="164"/>
      <c r="J97" s="165">
        <f>J136</f>
        <v>0</v>
      </c>
      <c r="K97" s="161"/>
      <c r="L97" s="166"/>
    </row>
    <row r="98" spans="2:12" s="10" customFormat="1" ht="13.2">
      <c r="B98" s="167"/>
      <c r="C98" s="168"/>
      <c r="D98" s="169" t="s">
        <v>114</v>
      </c>
      <c r="E98" s="170"/>
      <c r="F98" s="170"/>
      <c r="G98" s="170"/>
      <c r="H98" s="170"/>
      <c r="I98" s="171"/>
      <c r="J98" s="172">
        <f>J137</f>
        <v>0</v>
      </c>
      <c r="K98" s="168"/>
      <c r="L98" s="173"/>
    </row>
    <row r="99" spans="2:12" s="10" customFormat="1" ht="13.2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J143</f>
        <v>0</v>
      </c>
      <c r="K99" s="168"/>
      <c r="L99" s="173"/>
    </row>
    <row r="100" spans="2:12" s="10" customFormat="1" ht="13.2">
      <c r="B100" s="167"/>
      <c r="C100" s="168"/>
      <c r="D100" s="169" t="s">
        <v>117</v>
      </c>
      <c r="E100" s="170"/>
      <c r="F100" s="170"/>
      <c r="G100" s="170"/>
      <c r="H100" s="170"/>
      <c r="I100" s="171"/>
      <c r="J100" s="172">
        <f>J202</f>
        <v>0</v>
      </c>
      <c r="K100" s="168"/>
      <c r="L100" s="173"/>
    </row>
    <row r="101" spans="2:12" s="10" customFormat="1" ht="13.2">
      <c r="B101" s="167"/>
      <c r="C101" s="168"/>
      <c r="D101" s="169" t="s">
        <v>118</v>
      </c>
      <c r="E101" s="170"/>
      <c r="F101" s="170"/>
      <c r="G101" s="170"/>
      <c r="H101" s="170"/>
      <c r="I101" s="171"/>
      <c r="J101" s="172">
        <f>J220</f>
        <v>0</v>
      </c>
      <c r="K101" s="168"/>
      <c r="L101" s="173"/>
    </row>
    <row r="102" spans="2:12" s="10" customFormat="1" ht="13.2">
      <c r="B102" s="167"/>
      <c r="C102" s="168"/>
      <c r="D102" s="169" t="s">
        <v>119</v>
      </c>
      <c r="E102" s="170"/>
      <c r="F102" s="170"/>
      <c r="G102" s="170"/>
      <c r="H102" s="170"/>
      <c r="I102" s="171"/>
      <c r="J102" s="172">
        <f>J228</f>
        <v>0</v>
      </c>
      <c r="K102" s="168"/>
      <c r="L102" s="173"/>
    </row>
    <row r="103" spans="2:12" s="9" customFormat="1" ht="15">
      <c r="B103" s="160"/>
      <c r="C103" s="161"/>
      <c r="D103" s="162" t="s">
        <v>120</v>
      </c>
      <c r="E103" s="163"/>
      <c r="F103" s="163"/>
      <c r="G103" s="163"/>
      <c r="H103" s="163"/>
      <c r="I103" s="164"/>
      <c r="J103" s="165">
        <f>J230</f>
        <v>0</v>
      </c>
      <c r="K103" s="161"/>
      <c r="L103" s="166"/>
    </row>
    <row r="104" spans="2:12" s="10" customFormat="1" ht="13.2">
      <c r="B104" s="167"/>
      <c r="C104" s="168"/>
      <c r="D104" s="169" t="s">
        <v>121</v>
      </c>
      <c r="E104" s="170"/>
      <c r="F104" s="170"/>
      <c r="G104" s="170"/>
      <c r="H104" s="170"/>
      <c r="I104" s="171"/>
      <c r="J104" s="172">
        <f>J231</f>
        <v>0</v>
      </c>
      <c r="K104" s="168"/>
      <c r="L104" s="173"/>
    </row>
    <row r="105" spans="2:12" s="10" customFormat="1" ht="13.2">
      <c r="B105" s="167"/>
      <c r="C105" s="168"/>
      <c r="D105" s="169" t="s">
        <v>122</v>
      </c>
      <c r="E105" s="170"/>
      <c r="F105" s="170"/>
      <c r="G105" s="170"/>
      <c r="H105" s="170"/>
      <c r="I105" s="171"/>
      <c r="J105" s="172">
        <f>J245</f>
        <v>0</v>
      </c>
      <c r="K105" s="168"/>
      <c r="L105" s="173"/>
    </row>
    <row r="106" spans="2:12" s="10" customFormat="1" ht="13.2">
      <c r="B106" s="167"/>
      <c r="C106" s="168"/>
      <c r="D106" s="169" t="s">
        <v>123</v>
      </c>
      <c r="E106" s="170"/>
      <c r="F106" s="170"/>
      <c r="G106" s="170"/>
      <c r="H106" s="170"/>
      <c r="I106" s="171"/>
      <c r="J106" s="172">
        <f>J259</f>
        <v>0</v>
      </c>
      <c r="K106" s="168"/>
      <c r="L106" s="173"/>
    </row>
    <row r="107" spans="2:12" s="10" customFormat="1" ht="13.2">
      <c r="B107" s="167"/>
      <c r="C107" s="168"/>
      <c r="D107" s="169" t="s">
        <v>125</v>
      </c>
      <c r="E107" s="170"/>
      <c r="F107" s="170"/>
      <c r="G107" s="170"/>
      <c r="H107" s="170"/>
      <c r="I107" s="171"/>
      <c r="J107" s="172">
        <f>J269</f>
        <v>0</v>
      </c>
      <c r="K107" s="168"/>
      <c r="L107" s="173"/>
    </row>
    <row r="108" spans="2:12" s="10" customFormat="1" ht="13.2">
      <c r="B108" s="167"/>
      <c r="C108" s="168"/>
      <c r="D108" s="169" t="s">
        <v>127</v>
      </c>
      <c r="E108" s="170"/>
      <c r="F108" s="170"/>
      <c r="G108" s="170"/>
      <c r="H108" s="170"/>
      <c r="I108" s="171"/>
      <c r="J108" s="172">
        <f>J281</f>
        <v>0</v>
      </c>
      <c r="K108" s="168"/>
      <c r="L108" s="173"/>
    </row>
    <row r="109" spans="2:12" s="10" customFormat="1" ht="13.2">
      <c r="B109" s="167"/>
      <c r="C109" s="168"/>
      <c r="D109" s="169" t="s">
        <v>129</v>
      </c>
      <c r="E109" s="170"/>
      <c r="F109" s="170"/>
      <c r="G109" s="170"/>
      <c r="H109" s="170"/>
      <c r="I109" s="171"/>
      <c r="J109" s="172">
        <f>J286</f>
        <v>0</v>
      </c>
      <c r="K109" s="168"/>
      <c r="L109" s="173"/>
    </row>
    <row r="110" spans="2:12" s="10" customFormat="1" ht="13.2">
      <c r="B110" s="167"/>
      <c r="C110" s="168"/>
      <c r="D110" s="169" t="s">
        <v>130</v>
      </c>
      <c r="E110" s="170"/>
      <c r="F110" s="170"/>
      <c r="G110" s="170"/>
      <c r="H110" s="170"/>
      <c r="I110" s="171"/>
      <c r="J110" s="172">
        <f>J310</f>
        <v>0</v>
      </c>
      <c r="K110" s="168"/>
      <c r="L110" s="173"/>
    </row>
    <row r="111" spans="2:12" s="10" customFormat="1" ht="13.2">
      <c r="B111" s="167"/>
      <c r="C111" s="168"/>
      <c r="D111" s="169" t="s">
        <v>131</v>
      </c>
      <c r="E111" s="170"/>
      <c r="F111" s="170"/>
      <c r="G111" s="170"/>
      <c r="H111" s="170"/>
      <c r="I111" s="171"/>
      <c r="J111" s="172">
        <f>J315</f>
        <v>0</v>
      </c>
      <c r="K111" s="168"/>
      <c r="L111" s="173"/>
    </row>
    <row r="112" spans="2:12" s="10" customFormat="1" ht="13.2">
      <c r="B112" s="167"/>
      <c r="C112" s="168"/>
      <c r="D112" s="169" t="s">
        <v>132</v>
      </c>
      <c r="E112" s="170"/>
      <c r="F112" s="170"/>
      <c r="G112" s="170"/>
      <c r="H112" s="170"/>
      <c r="I112" s="171"/>
      <c r="J112" s="172">
        <f>J367</f>
        <v>0</v>
      </c>
      <c r="K112" s="168"/>
      <c r="L112" s="173"/>
    </row>
    <row r="113" spans="1:31" s="10" customFormat="1" ht="13.2">
      <c r="B113" s="167"/>
      <c r="C113" s="168"/>
      <c r="D113" s="169" t="s">
        <v>133</v>
      </c>
      <c r="E113" s="170"/>
      <c r="F113" s="170"/>
      <c r="G113" s="170"/>
      <c r="H113" s="170"/>
      <c r="I113" s="171"/>
      <c r="J113" s="172">
        <f>J384</f>
        <v>0</v>
      </c>
      <c r="K113" s="168"/>
      <c r="L113" s="173"/>
    </row>
    <row r="114" spans="1:31" s="10" customFormat="1" ht="13.2">
      <c r="B114" s="167"/>
      <c r="C114" s="168"/>
      <c r="D114" s="169" t="s">
        <v>134</v>
      </c>
      <c r="E114" s="170"/>
      <c r="F114" s="170"/>
      <c r="G114" s="170"/>
      <c r="H114" s="170"/>
      <c r="I114" s="171"/>
      <c r="J114" s="172">
        <f>J389</f>
        <v>0</v>
      </c>
      <c r="K114" s="168"/>
      <c r="L114" s="173"/>
    </row>
    <row r="115" spans="1:31" s="10" customFormat="1" ht="13.2">
      <c r="B115" s="167"/>
      <c r="C115" s="168"/>
      <c r="D115" s="169" t="s">
        <v>135</v>
      </c>
      <c r="E115" s="170"/>
      <c r="F115" s="170"/>
      <c r="G115" s="170"/>
      <c r="H115" s="170"/>
      <c r="I115" s="171"/>
      <c r="J115" s="172">
        <f>J438</f>
        <v>0</v>
      </c>
      <c r="K115" s="168"/>
      <c r="L115" s="173"/>
    </row>
    <row r="116" spans="1:31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>
      <c r="A117" s="33"/>
      <c r="B117" s="53"/>
      <c r="C117" s="54"/>
      <c r="D117" s="54"/>
      <c r="E117" s="54"/>
      <c r="F117" s="54"/>
      <c r="G117" s="54"/>
      <c r="H117" s="54"/>
      <c r="I117" s="151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>
      <c r="A121" s="33"/>
      <c r="B121" s="55"/>
      <c r="C121" s="56"/>
      <c r="D121" s="56"/>
      <c r="E121" s="56"/>
      <c r="F121" s="56"/>
      <c r="G121" s="56"/>
      <c r="H121" s="56"/>
      <c r="I121" s="154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7.399999999999999">
      <c r="A122" s="33"/>
      <c r="B122" s="34"/>
      <c r="C122" s="22" t="s">
        <v>136</v>
      </c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3.2">
      <c r="A124" s="33"/>
      <c r="B124" s="34"/>
      <c r="C124" s="28" t="s">
        <v>16</v>
      </c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3.2">
      <c r="A125" s="33"/>
      <c r="B125" s="34"/>
      <c r="C125" s="35"/>
      <c r="D125" s="35"/>
      <c r="E125" s="305" t="str">
        <f>E7</f>
        <v>Podpora klíčových kompetencí žáků v přírodovědném-technickém, it, jazykovém a digitálním vzdělávání na 6.zš</v>
      </c>
      <c r="F125" s="306"/>
      <c r="G125" s="306"/>
      <c r="H125" s="306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3.2">
      <c r="A126" s="33"/>
      <c r="B126" s="34"/>
      <c r="C126" s="28" t="s">
        <v>106</v>
      </c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9.8" customHeight="1">
      <c r="A127" s="33"/>
      <c r="B127" s="34"/>
      <c r="C127" s="35"/>
      <c r="D127" s="35"/>
      <c r="E127" s="257" t="str">
        <f>E9</f>
        <v>02 - UČEBNA PŘÍRODOPISU A KABINET K UČEBNĚ 4.NP</v>
      </c>
      <c r="F127" s="307"/>
      <c r="G127" s="307"/>
      <c r="H127" s="307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28" t="s">
        <v>20</v>
      </c>
      <c r="D129" s="35"/>
      <c r="E129" s="35"/>
      <c r="F129" s="26" t="str">
        <f>F12</f>
        <v>Obětí nacismu 1127/16, 350 02 Cheb</v>
      </c>
      <c r="G129" s="35"/>
      <c r="H129" s="35"/>
      <c r="I129" s="116" t="s">
        <v>22</v>
      </c>
      <c r="J129" s="65" t="str">
        <f>IF(J12="","",J12)</f>
        <v>10. 12. 2019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>
      <c r="A130" s="33"/>
      <c r="B130" s="34"/>
      <c r="C130" s="35"/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6.4">
      <c r="A131" s="33"/>
      <c r="B131" s="34"/>
      <c r="C131" s="28" t="s">
        <v>24</v>
      </c>
      <c r="D131" s="35"/>
      <c r="E131" s="35"/>
      <c r="F131" s="26" t="str">
        <f>E15</f>
        <v>Město Cheb</v>
      </c>
      <c r="G131" s="35"/>
      <c r="H131" s="35"/>
      <c r="I131" s="116" t="s">
        <v>32</v>
      </c>
      <c r="J131" s="31" t="str">
        <f>E21</f>
        <v>MgA. Hana Fischerová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6.4">
      <c r="A132" s="33"/>
      <c r="B132" s="34"/>
      <c r="C132" s="28" t="s">
        <v>30</v>
      </c>
      <c r="D132" s="35"/>
      <c r="E132" s="35"/>
      <c r="F132" s="26" t="str">
        <f>IF(E18="","",E18)</f>
        <v>Vyplň údaj</v>
      </c>
      <c r="G132" s="35"/>
      <c r="H132" s="35"/>
      <c r="I132" s="116" t="s">
        <v>37</v>
      </c>
      <c r="J132" s="31" t="str">
        <f>E24</f>
        <v>MgA. Hana Fischerová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2.8">
      <c r="A134" s="174"/>
      <c r="B134" s="175"/>
      <c r="C134" s="176" t="s">
        <v>137</v>
      </c>
      <c r="D134" s="177" t="s">
        <v>64</v>
      </c>
      <c r="E134" s="177" t="s">
        <v>60</v>
      </c>
      <c r="F134" s="177" t="s">
        <v>61</v>
      </c>
      <c r="G134" s="177" t="s">
        <v>138</v>
      </c>
      <c r="H134" s="177" t="s">
        <v>139</v>
      </c>
      <c r="I134" s="178" t="s">
        <v>140</v>
      </c>
      <c r="J134" s="179" t="s">
        <v>110</v>
      </c>
      <c r="K134" s="180" t="s">
        <v>141</v>
      </c>
      <c r="L134" s="181"/>
      <c r="M134" s="74" t="s">
        <v>1</v>
      </c>
      <c r="N134" s="75" t="s">
        <v>43</v>
      </c>
      <c r="O134" s="75" t="s">
        <v>142</v>
      </c>
      <c r="P134" s="75" t="s">
        <v>143</v>
      </c>
      <c r="Q134" s="75" t="s">
        <v>144</v>
      </c>
      <c r="R134" s="75" t="s">
        <v>145</v>
      </c>
      <c r="S134" s="75" t="s">
        <v>146</v>
      </c>
      <c r="T134" s="76" t="s">
        <v>147</v>
      </c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1:65" s="2" customFormat="1" ht="15.6">
      <c r="A135" s="33"/>
      <c r="B135" s="34"/>
      <c r="C135" s="81" t="s">
        <v>148</v>
      </c>
      <c r="D135" s="35"/>
      <c r="E135" s="35"/>
      <c r="F135" s="35"/>
      <c r="G135" s="35"/>
      <c r="H135" s="35"/>
      <c r="I135" s="114"/>
      <c r="J135" s="182">
        <f>BK135</f>
        <v>0</v>
      </c>
      <c r="K135" s="35"/>
      <c r="L135" s="38"/>
      <c r="M135" s="77"/>
      <c r="N135" s="183"/>
      <c r="O135" s="78"/>
      <c r="P135" s="184">
        <f>P136+P230</f>
        <v>0</v>
      </c>
      <c r="Q135" s="78"/>
      <c r="R135" s="184">
        <f>R136+R230</f>
        <v>10.056233989999999</v>
      </c>
      <c r="S135" s="78"/>
      <c r="T135" s="185">
        <f>T136+T230</f>
        <v>2.47268387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78</v>
      </c>
      <c r="AU135" s="16" t="s">
        <v>112</v>
      </c>
      <c r="BK135" s="186">
        <f>BK136+BK230</f>
        <v>0</v>
      </c>
    </row>
    <row r="136" spans="1:65" s="12" customFormat="1" ht="15">
      <c r="B136" s="187"/>
      <c r="C136" s="188"/>
      <c r="D136" s="189" t="s">
        <v>78</v>
      </c>
      <c r="E136" s="190" t="s">
        <v>149</v>
      </c>
      <c r="F136" s="190" t="s">
        <v>150</v>
      </c>
      <c r="G136" s="188"/>
      <c r="H136" s="188"/>
      <c r="I136" s="191"/>
      <c r="J136" s="192">
        <f>BK136</f>
        <v>0</v>
      </c>
      <c r="K136" s="188"/>
      <c r="L136" s="193"/>
      <c r="M136" s="194"/>
      <c r="N136" s="195"/>
      <c r="O136" s="195"/>
      <c r="P136" s="196">
        <f>P137+P143+P202+P220+P228</f>
        <v>0</v>
      </c>
      <c r="Q136" s="195"/>
      <c r="R136" s="196">
        <f>R137+R143+R202+R220+R228</f>
        <v>7.938090879999999</v>
      </c>
      <c r="S136" s="195"/>
      <c r="T136" s="197">
        <f>T137+T143+T202+T220+T228</f>
        <v>1.369272</v>
      </c>
      <c r="AR136" s="198" t="s">
        <v>87</v>
      </c>
      <c r="AT136" s="199" t="s">
        <v>78</v>
      </c>
      <c r="AU136" s="199" t="s">
        <v>79</v>
      </c>
      <c r="AY136" s="198" t="s">
        <v>151</v>
      </c>
      <c r="BK136" s="200">
        <f>BK137+BK143+BK202+BK220+BK228</f>
        <v>0</v>
      </c>
    </row>
    <row r="137" spans="1:65" s="12" customFormat="1" ht="13.2">
      <c r="B137" s="187"/>
      <c r="C137" s="188"/>
      <c r="D137" s="189" t="s">
        <v>78</v>
      </c>
      <c r="E137" s="201" t="s">
        <v>152</v>
      </c>
      <c r="F137" s="201" t="s">
        <v>153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SUM(P138:P142)</f>
        <v>0</v>
      </c>
      <c r="Q137" s="195"/>
      <c r="R137" s="196">
        <f>SUM(R138:R142)</f>
        <v>1.4840979999999999</v>
      </c>
      <c r="S137" s="195"/>
      <c r="T137" s="197">
        <f>SUM(T138:T142)</f>
        <v>0</v>
      </c>
      <c r="AR137" s="198" t="s">
        <v>87</v>
      </c>
      <c r="AT137" s="199" t="s">
        <v>78</v>
      </c>
      <c r="AU137" s="199" t="s">
        <v>87</v>
      </c>
      <c r="AY137" s="198" t="s">
        <v>151</v>
      </c>
      <c r="BK137" s="200">
        <f>SUM(BK138:BK142)</f>
        <v>0</v>
      </c>
    </row>
    <row r="138" spans="1:65" s="2" customFormat="1" ht="22.8">
      <c r="A138" s="33"/>
      <c r="B138" s="34"/>
      <c r="C138" s="203" t="s">
        <v>87</v>
      </c>
      <c r="D138" s="203" t="s">
        <v>154</v>
      </c>
      <c r="E138" s="204" t="s">
        <v>155</v>
      </c>
      <c r="F138" s="205" t="s">
        <v>156</v>
      </c>
      <c r="G138" s="206" t="s">
        <v>157</v>
      </c>
      <c r="H138" s="207">
        <v>5.0599999999999996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44</v>
      </c>
      <c r="O138" s="70"/>
      <c r="P138" s="213">
        <f>O138*H138</f>
        <v>0</v>
      </c>
      <c r="Q138" s="213">
        <v>0.29330000000000001</v>
      </c>
      <c r="R138" s="213">
        <f>Q138*H138</f>
        <v>1.4840979999999999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158</v>
      </c>
      <c r="AT138" s="215" t="s">
        <v>154</v>
      </c>
      <c r="AU138" s="215" t="s">
        <v>89</v>
      </c>
      <c r="AY138" s="16" t="s">
        <v>151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87</v>
      </c>
      <c r="BK138" s="216">
        <f>ROUND(I138*H138,2)</f>
        <v>0</v>
      </c>
      <c r="BL138" s="16" t="s">
        <v>158</v>
      </c>
      <c r="BM138" s="215" t="s">
        <v>727</v>
      </c>
    </row>
    <row r="139" spans="1:65" s="13" customFormat="1">
      <c r="B139" s="217"/>
      <c r="C139" s="218"/>
      <c r="D139" s="219" t="s">
        <v>160</v>
      </c>
      <c r="E139" s="220" t="s">
        <v>1</v>
      </c>
      <c r="F139" s="221" t="s">
        <v>161</v>
      </c>
      <c r="G139" s="218"/>
      <c r="H139" s="222">
        <v>1.63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160</v>
      </c>
      <c r="AU139" s="228" t="s">
        <v>89</v>
      </c>
      <c r="AV139" s="13" t="s">
        <v>89</v>
      </c>
      <c r="AW139" s="13" t="s">
        <v>36</v>
      </c>
      <c r="AX139" s="13" t="s">
        <v>79</v>
      </c>
      <c r="AY139" s="228" t="s">
        <v>151</v>
      </c>
    </row>
    <row r="140" spans="1:65" s="13" customFormat="1">
      <c r="B140" s="217"/>
      <c r="C140" s="218"/>
      <c r="D140" s="219" t="s">
        <v>160</v>
      </c>
      <c r="E140" s="220" t="s">
        <v>1</v>
      </c>
      <c r="F140" s="221" t="s">
        <v>161</v>
      </c>
      <c r="G140" s="218"/>
      <c r="H140" s="222">
        <v>1.63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160</v>
      </c>
      <c r="AU140" s="228" t="s">
        <v>89</v>
      </c>
      <c r="AV140" s="13" t="s">
        <v>89</v>
      </c>
      <c r="AW140" s="13" t="s">
        <v>36</v>
      </c>
      <c r="AX140" s="13" t="s">
        <v>79</v>
      </c>
      <c r="AY140" s="228" t="s">
        <v>151</v>
      </c>
    </row>
    <row r="141" spans="1:65" s="13" customFormat="1">
      <c r="B141" s="217"/>
      <c r="C141" s="218"/>
      <c r="D141" s="219" t="s">
        <v>160</v>
      </c>
      <c r="E141" s="220" t="s">
        <v>1</v>
      </c>
      <c r="F141" s="221" t="s">
        <v>728</v>
      </c>
      <c r="G141" s="218"/>
      <c r="H141" s="222">
        <v>1.8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160</v>
      </c>
      <c r="AU141" s="228" t="s">
        <v>89</v>
      </c>
      <c r="AV141" s="13" t="s">
        <v>89</v>
      </c>
      <c r="AW141" s="13" t="s">
        <v>36</v>
      </c>
      <c r="AX141" s="13" t="s">
        <v>79</v>
      </c>
      <c r="AY141" s="228" t="s">
        <v>151</v>
      </c>
    </row>
    <row r="142" spans="1:65" s="14" customFormat="1">
      <c r="B142" s="229"/>
      <c r="C142" s="230"/>
      <c r="D142" s="219" t="s">
        <v>160</v>
      </c>
      <c r="E142" s="231" t="s">
        <v>1</v>
      </c>
      <c r="F142" s="232" t="s">
        <v>163</v>
      </c>
      <c r="G142" s="230"/>
      <c r="H142" s="233">
        <v>5.0599999999999996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160</v>
      </c>
      <c r="AU142" s="239" t="s">
        <v>89</v>
      </c>
      <c r="AV142" s="14" t="s">
        <v>158</v>
      </c>
      <c r="AW142" s="14" t="s">
        <v>36</v>
      </c>
      <c r="AX142" s="14" t="s">
        <v>87</v>
      </c>
      <c r="AY142" s="239" t="s">
        <v>151</v>
      </c>
    </row>
    <row r="143" spans="1:65" s="12" customFormat="1" ht="13.2">
      <c r="B143" s="187"/>
      <c r="C143" s="188"/>
      <c r="D143" s="189" t="s">
        <v>78</v>
      </c>
      <c r="E143" s="201" t="s">
        <v>169</v>
      </c>
      <c r="F143" s="201" t="s">
        <v>170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SUM(P144:P201)</f>
        <v>0</v>
      </c>
      <c r="Q143" s="195"/>
      <c r="R143" s="196">
        <f>SUM(R144:R201)</f>
        <v>6.4321234799999996</v>
      </c>
      <c r="S143" s="195"/>
      <c r="T143" s="197">
        <f>SUM(T144:T201)</f>
        <v>0</v>
      </c>
      <c r="AR143" s="198" t="s">
        <v>87</v>
      </c>
      <c r="AT143" s="199" t="s">
        <v>78</v>
      </c>
      <c r="AU143" s="199" t="s">
        <v>87</v>
      </c>
      <c r="AY143" s="198" t="s">
        <v>151</v>
      </c>
      <c r="BK143" s="200">
        <f>SUM(BK144:BK201)</f>
        <v>0</v>
      </c>
    </row>
    <row r="144" spans="1:65" s="2" customFormat="1" ht="11.4">
      <c r="A144" s="33"/>
      <c r="B144" s="34"/>
      <c r="C144" s="203" t="s">
        <v>89</v>
      </c>
      <c r="D144" s="203" t="s">
        <v>154</v>
      </c>
      <c r="E144" s="204" t="s">
        <v>171</v>
      </c>
      <c r="F144" s="205" t="s">
        <v>172</v>
      </c>
      <c r="G144" s="206" t="s">
        <v>157</v>
      </c>
      <c r="H144" s="207">
        <v>104.14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44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158</v>
      </c>
      <c r="AT144" s="215" t="s">
        <v>154</v>
      </c>
      <c r="AU144" s="215" t="s">
        <v>89</v>
      </c>
      <c r="AY144" s="16" t="s">
        <v>151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87</v>
      </c>
      <c r="BK144" s="216">
        <f>ROUND(I144*H144,2)</f>
        <v>0</v>
      </c>
      <c r="BL144" s="16" t="s">
        <v>158</v>
      </c>
      <c r="BM144" s="215" t="s">
        <v>729</v>
      </c>
    </row>
    <row r="145" spans="1:65" s="13" customFormat="1">
      <c r="B145" s="217"/>
      <c r="C145" s="218"/>
      <c r="D145" s="219" t="s">
        <v>160</v>
      </c>
      <c r="E145" s="220" t="s">
        <v>1</v>
      </c>
      <c r="F145" s="221" t="s">
        <v>730</v>
      </c>
      <c r="G145" s="218"/>
      <c r="H145" s="222">
        <v>104.14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160</v>
      </c>
      <c r="AU145" s="228" t="s">
        <v>89</v>
      </c>
      <c r="AV145" s="13" t="s">
        <v>89</v>
      </c>
      <c r="AW145" s="13" t="s">
        <v>36</v>
      </c>
      <c r="AX145" s="13" t="s">
        <v>87</v>
      </c>
      <c r="AY145" s="228" t="s">
        <v>151</v>
      </c>
    </row>
    <row r="146" spans="1:65" s="2" customFormat="1" ht="22.8">
      <c r="A146" s="33"/>
      <c r="B146" s="34"/>
      <c r="C146" s="203" t="s">
        <v>152</v>
      </c>
      <c r="D146" s="203" t="s">
        <v>154</v>
      </c>
      <c r="E146" s="204" t="s">
        <v>175</v>
      </c>
      <c r="F146" s="205" t="s">
        <v>176</v>
      </c>
      <c r="G146" s="206" t="s">
        <v>157</v>
      </c>
      <c r="H146" s="207">
        <v>32.4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44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158</v>
      </c>
      <c r="AT146" s="215" t="s">
        <v>154</v>
      </c>
      <c r="AU146" s="215" t="s">
        <v>89</v>
      </c>
      <c r="AY146" s="16" t="s">
        <v>151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87</v>
      </c>
      <c r="BK146" s="216">
        <f>ROUND(I146*H146,2)</f>
        <v>0</v>
      </c>
      <c r="BL146" s="16" t="s">
        <v>158</v>
      </c>
      <c r="BM146" s="215" t="s">
        <v>731</v>
      </c>
    </row>
    <row r="147" spans="1:65" s="13" customFormat="1">
      <c r="B147" s="217"/>
      <c r="C147" s="218"/>
      <c r="D147" s="219" t="s">
        <v>160</v>
      </c>
      <c r="E147" s="220" t="s">
        <v>1</v>
      </c>
      <c r="F147" s="221" t="s">
        <v>732</v>
      </c>
      <c r="G147" s="218"/>
      <c r="H147" s="222">
        <v>32.4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160</v>
      </c>
      <c r="AU147" s="228" t="s">
        <v>89</v>
      </c>
      <c r="AV147" s="13" t="s">
        <v>89</v>
      </c>
      <c r="AW147" s="13" t="s">
        <v>36</v>
      </c>
      <c r="AX147" s="13" t="s">
        <v>87</v>
      </c>
      <c r="AY147" s="228" t="s">
        <v>151</v>
      </c>
    </row>
    <row r="148" spans="1:65" s="2" customFormat="1" ht="11.4">
      <c r="A148" s="33"/>
      <c r="B148" s="34"/>
      <c r="C148" s="203" t="s">
        <v>158</v>
      </c>
      <c r="D148" s="203" t="s">
        <v>154</v>
      </c>
      <c r="E148" s="204" t="s">
        <v>180</v>
      </c>
      <c r="F148" s="205" t="s">
        <v>181</v>
      </c>
      <c r="G148" s="206" t="s">
        <v>157</v>
      </c>
      <c r="H148" s="207">
        <v>48.56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44</v>
      </c>
      <c r="O148" s="70"/>
      <c r="P148" s="213">
        <f>O148*H148</f>
        <v>0</v>
      </c>
      <c r="Q148" s="213">
        <v>0.04</v>
      </c>
      <c r="R148" s="213">
        <f>Q148*H148</f>
        <v>1.9424000000000001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158</v>
      </c>
      <c r="AT148" s="215" t="s">
        <v>154</v>
      </c>
      <c r="AU148" s="215" t="s">
        <v>89</v>
      </c>
      <c r="AY148" s="16" t="s">
        <v>151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87</v>
      </c>
      <c r="BK148" s="216">
        <f>ROUND(I148*H148,2)</f>
        <v>0</v>
      </c>
      <c r="BL148" s="16" t="s">
        <v>158</v>
      </c>
      <c r="BM148" s="215" t="s">
        <v>733</v>
      </c>
    </row>
    <row r="149" spans="1:65" s="13" customFormat="1">
      <c r="B149" s="217"/>
      <c r="C149" s="218"/>
      <c r="D149" s="219" t="s">
        <v>160</v>
      </c>
      <c r="E149" s="220" t="s">
        <v>1</v>
      </c>
      <c r="F149" s="221" t="s">
        <v>734</v>
      </c>
      <c r="G149" s="218"/>
      <c r="H149" s="222">
        <v>48.56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160</v>
      </c>
      <c r="AU149" s="228" t="s">
        <v>89</v>
      </c>
      <c r="AV149" s="13" t="s">
        <v>89</v>
      </c>
      <c r="AW149" s="13" t="s">
        <v>36</v>
      </c>
      <c r="AX149" s="13" t="s">
        <v>87</v>
      </c>
      <c r="AY149" s="228" t="s">
        <v>151</v>
      </c>
    </row>
    <row r="150" spans="1:65" s="2" customFormat="1" ht="22.8">
      <c r="A150" s="33"/>
      <c r="B150" s="34"/>
      <c r="C150" s="203" t="s">
        <v>179</v>
      </c>
      <c r="D150" s="203" t="s">
        <v>154</v>
      </c>
      <c r="E150" s="204" t="s">
        <v>194</v>
      </c>
      <c r="F150" s="205" t="s">
        <v>195</v>
      </c>
      <c r="G150" s="206" t="s">
        <v>157</v>
      </c>
      <c r="H150" s="207">
        <v>165.012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44</v>
      </c>
      <c r="O150" s="70"/>
      <c r="P150" s="213">
        <f>O150*H150</f>
        <v>0</v>
      </c>
      <c r="Q150" s="213">
        <v>1.5599999999999999E-2</v>
      </c>
      <c r="R150" s="213">
        <f>Q150*H150</f>
        <v>2.5741871999999999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158</v>
      </c>
      <c r="AT150" s="215" t="s">
        <v>154</v>
      </c>
      <c r="AU150" s="215" t="s">
        <v>89</v>
      </c>
      <c r="AY150" s="16" t="s">
        <v>151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87</v>
      </c>
      <c r="BK150" s="216">
        <f>ROUND(I150*H150,2)</f>
        <v>0</v>
      </c>
      <c r="BL150" s="16" t="s">
        <v>158</v>
      </c>
      <c r="BM150" s="215" t="s">
        <v>735</v>
      </c>
    </row>
    <row r="151" spans="1:65" s="13" customFormat="1" ht="20.399999999999999">
      <c r="B151" s="217"/>
      <c r="C151" s="218"/>
      <c r="D151" s="219" t="s">
        <v>160</v>
      </c>
      <c r="E151" s="220" t="s">
        <v>1</v>
      </c>
      <c r="F151" s="221" t="s">
        <v>736</v>
      </c>
      <c r="G151" s="218"/>
      <c r="H151" s="222">
        <v>116.512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160</v>
      </c>
      <c r="AU151" s="228" t="s">
        <v>89</v>
      </c>
      <c r="AV151" s="13" t="s">
        <v>89</v>
      </c>
      <c r="AW151" s="13" t="s">
        <v>36</v>
      </c>
      <c r="AX151" s="13" t="s">
        <v>79</v>
      </c>
      <c r="AY151" s="228" t="s">
        <v>151</v>
      </c>
    </row>
    <row r="152" spans="1:65" s="13" customFormat="1">
      <c r="B152" s="217"/>
      <c r="C152" s="218"/>
      <c r="D152" s="219" t="s">
        <v>160</v>
      </c>
      <c r="E152" s="220" t="s">
        <v>1</v>
      </c>
      <c r="F152" s="221" t="s">
        <v>737</v>
      </c>
      <c r="G152" s="218"/>
      <c r="H152" s="222">
        <v>-32.4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160</v>
      </c>
      <c r="AU152" s="228" t="s">
        <v>89</v>
      </c>
      <c r="AV152" s="13" t="s">
        <v>89</v>
      </c>
      <c r="AW152" s="13" t="s">
        <v>36</v>
      </c>
      <c r="AX152" s="13" t="s">
        <v>79</v>
      </c>
      <c r="AY152" s="228" t="s">
        <v>151</v>
      </c>
    </row>
    <row r="153" spans="1:65" s="13" customFormat="1">
      <c r="B153" s="217"/>
      <c r="C153" s="218"/>
      <c r="D153" s="219" t="s">
        <v>160</v>
      </c>
      <c r="E153" s="220" t="s">
        <v>1</v>
      </c>
      <c r="F153" s="221" t="s">
        <v>738</v>
      </c>
      <c r="G153" s="218"/>
      <c r="H153" s="222">
        <v>26.25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160</v>
      </c>
      <c r="AU153" s="228" t="s">
        <v>89</v>
      </c>
      <c r="AV153" s="13" t="s">
        <v>89</v>
      </c>
      <c r="AW153" s="13" t="s">
        <v>36</v>
      </c>
      <c r="AX153" s="13" t="s">
        <v>79</v>
      </c>
      <c r="AY153" s="228" t="s">
        <v>151</v>
      </c>
    </row>
    <row r="154" spans="1:65" s="13" customFormat="1">
      <c r="B154" s="217"/>
      <c r="C154" s="218"/>
      <c r="D154" s="219" t="s">
        <v>160</v>
      </c>
      <c r="E154" s="220" t="s">
        <v>1</v>
      </c>
      <c r="F154" s="221" t="s">
        <v>739</v>
      </c>
      <c r="G154" s="218"/>
      <c r="H154" s="222">
        <v>-1.8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160</v>
      </c>
      <c r="AU154" s="228" t="s">
        <v>89</v>
      </c>
      <c r="AV154" s="13" t="s">
        <v>89</v>
      </c>
      <c r="AW154" s="13" t="s">
        <v>36</v>
      </c>
      <c r="AX154" s="13" t="s">
        <v>79</v>
      </c>
      <c r="AY154" s="228" t="s">
        <v>151</v>
      </c>
    </row>
    <row r="155" spans="1:65" s="13" customFormat="1">
      <c r="B155" s="217"/>
      <c r="C155" s="218"/>
      <c r="D155" s="219" t="s">
        <v>160</v>
      </c>
      <c r="E155" s="220" t="s">
        <v>1</v>
      </c>
      <c r="F155" s="221" t="s">
        <v>740</v>
      </c>
      <c r="G155" s="218"/>
      <c r="H155" s="222">
        <v>71.59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160</v>
      </c>
      <c r="AU155" s="228" t="s">
        <v>89</v>
      </c>
      <c r="AV155" s="13" t="s">
        <v>89</v>
      </c>
      <c r="AW155" s="13" t="s">
        <v>36</v>
      </c>
      <c r="AX155" s="13" t="s">
        <v>79</v>
      </c>
      <c r="AY155" s="228" t="s">
        <v>151</v>
      </c>
    </row>
    <row r="156" spans="1:65" s="13" customFormat="1">
      <c r="B156" s="217"/>
      <c r="C156" s="218"/>
      <c r="D156" s="219" t="s">
        <v>160</v>
      </c>
      <c r="E156" s="220" t="s">
        <v>1</v>
      </c>
      <c r="F156" s="221" t="s">
        <v>741</v>
      </c>
      <c r="G156" s="218"/>
      <c r="H156" s="222">
        <v>-1.6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160</v>
      </c>
      <c r="AU156" s="228" t="s">
        <v>89</v>
      </c>
      <c r="AV156" s="13" t="s">
        <v>89</v>
      </c>
      <c r="AW156" s="13" t="s">
        <v>36</v>
      </c>
      <c r="AX156" s="13" t="s">
        <v>79</v>
      </c>
      <c r="AY156" s="228" t="s">
        <v>151</v>
      </c>
    </row>
    <row r="157" spans="1:65" s="13" customFormat="1">
      <c r="B157" s="217"/>
      <c r="C157" s="218"/>
      <c r="D157" s="219" t="s">
        <v>160</v>
      </c>
      <c r="E157" s="220" t="s">
        <v>1</v>
      </c>
      <c r="F157" s="221" t="s">
        <v>739</v>
      </c>
      <c r="G157" s="218"/>
      <c r="H157" s="222">
        <v>-1.8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160</v>
      </c>
      <c r="AU157" s="228" t="s">
        <v>89</v>
      </c>
      <c r="AV157" s="13" t="s">
        <v>89</v>
      </c>
      <c r="AW157" s="13" t="s">
        <v>36</v>
      </c>
      <c r="AX157" s="13" t="s">
        <v>79</v>
      </c>
      <c r="AY157" s="228" t="s">
        <v>151</v>
      </c>
    </row>
    <row r="158" spans="1:65" s="13" customFormat="1">
      <c r="B158" s="217"/>
      <c r="C158" s="218"/>
      <c r="D158" s="219" t="s">
        <v>160</v>
      </c>
      <c r="E158" s="220" t="s">
        <v>1</v>
      </c>
      <c r="F158" s="221" t="s">
        <v>742</v>
      </c>
      <c r="G158" s="218"/>
      <c r="H158" s="222">
        <v>-11.74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160</v>
      </c>
      <c r="AU158" s="228" t="s">
        <v>89</v>
      </c>
      <c r="AV158" s="13" t="s">
        <v>89</v>
      </c>
      <c r="AW158" s="13" t="s">
        <v>36</v>
      </c>
      <c r="AX158" s="13" t="s">
        <v>79</v>
      </c>
      <c r="AY158" s="228" t="s">
        <v>151</v>
      </c>
    </row>
    <row r="159" spans="1:65" s="14" customFormat="1">
      <c r="B159" s="229"/>
      <c r="C159" s="230"/>
      <c r="D159" s="219" t="s">
        <v>160</v>
      </c>
      <c r="E159" s="231" t="s">
        <v>1</v>
      </c>
      <c r="F159" s="232" t="s">
        <v>163</v>
      </c>
      <c r="G159" s="230"/>
      <c r="H159" s="233">
        <v>165.01199999999997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160</v>
      </c>
      <c r="AU159" s="239" t="s">
        <v>89</v>
      </c>
      <c r="AV159" s="14" t="s">
        <v>158</v>
      </c>
      <c r="AW159" s="14" t="s">
        <v>36</v>
      </c>
      <c r="AX159" s="14" t="s">
        <v>87</v>
      </c>
      <c r="AY159" s="239" t="s">
        <v>151</v>
      </c>
    </row>
    <row r="160" spans="1:65" s="2" customFormat="1" ht="22.8">
      <c r="A160" s="33"/>
      <c r="B160" s="34"/>
      <c r="C160" s="203" t="s">
        <v>169</v>
      </c>
      <c r="D160" s="203" t="s">
        <v>154</v>
      </c>
      <c r="E160" s="204" t="s">
        <v>212</v>
      </c>
      <c r="F160" s="205" t="s">
        <v>213</v>
      </c>
      <c r="G160" s="206" t="s">
        <v>157</v>
      </c>
      <c r="H160" s="207">
        <v>165.012</v>
      </c>
      <c r="I160" s="208"/>
      <c r="J160" s="209">
        <f>ROUND(I160*H160,2)</f>
        <v>0</v>
      </c>
      <c r="K160" s="210"/>
      <c r="L160" s="38"/>
      <c r="M160" s="211" t="s">
        <v>1</v>
      </c>
      <c r="N160" s="212" t="s">
        <v>44</v>
      </c>
      <c r="O160" s="70"/>
      <c r="P160" s="213">
        <f>O160*H160</f>
        <v>0</v>
      </c>
      <c r="Q160" s="213">
        <v>2.5999999999999998E-4</v>
      </c>
      <c r="R160" s="213">
        <f>Q160*H160</f>
        <v>4.2903119999999996E-2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158</v>
      </c>
      <c r="AT160" s="215" t="s">
        <v>154</v>
      </c>
      <c r="AU160" s="215" t="s">
        <v>89</v>
      </c>
      <c r="AY160" s="16" t="s">
        <v>151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87</v>
      </c>
      <c r="BK160" s="216">
        <f>ROUND(I160*H160,2)</f>
        <v>0</v>
      </c>
      <c r="BL160" s="16" t="s">
        <v>158</v>
      </c>
      <c r="BM160" s="215" t="s">
        <v>743</v>
      </c>
    </row>
    <row r="161" spans="1:65" s="13" customFormat="1" ht="20.399999999999999">
      <c r="B161" s="217"/>
      <c r="C161" s="218"/>
      <c r="D161" s="219" t="s">
        <v>160</v>
      </c>
      <c r="E161" s="220" t="s">
        <v>1</v>
      </c>
      <c r="F161" s="221" t="s">
        <v>736</v>
      </c>
      <c r="G161" s="218"/>
      <c r="H161" s="222">
        <v>116.512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160</v>
      </c>
      <c r="AU161" s="228" t="s">
        <v>89</v>
      </c>
      <c r="AV161" s="13" t="s">
        <v>89</v>
      </c>
      <c r="AW161" s="13" t="s">
        <v>36</v>
      </c>
      <c r="AX161" s="13" t="s">
        <v>79</v>
      </c>
      <c r="AY161" s="228" t="s">
        <v>151</v>
      </c>
    </row>
    <row r="162" spans="1:65" s="13" customFormat="1">
      <c r="B162" s="217"/>
      <c r="C162" s="218"/>
      <c r="D162" s="219" t="s">
        <v>160</v>
      </c>
      <c r="E162" s="220" t="s">
        <v>1</v>
      </c>
      <c r="F162" s="221" t="s">
        <v>737</v>
      </c>
      <c r="G162" s="218"/>
      <c r="H162" s="222">
        <v>-32.4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160</v>
      </c>
      <c r="AU162" s="228" t="s">
        <v>89</v>
      </c>
      <c r="AV162" s="13" t="s">
        <v>89</v>
      </c>
      <c r="AW162" s="13" t="s">
        <v>36</v>
      </c>
      <c r="AX162" s="13" t="s">
        <v>79</v>
      </c>
      <c r="AY162" s="228" t="s">
        <v>151</v>
      </c>
    </row>
    <row r="163" spans="1:65" s="13" customFormat="1">
      <c r="B163" s="217"/>
      <c r="C163" s="218"/>
      <c r="D163" s="219" t="s">
        <v>160</v>
      </c>
      <c r="E163" s="220" t="s">
        <v>1</v>
      </c>
      <c r="F163" s="221" t="s">
        <v>738</v>
      </c>
      <c r="G163" s="218"/>
      <c r="H163" s="222">
        <v>26.25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160</v>
      </c>
      <c r="AU163" s="228" t="s">
        <v>89</v>
      </c>
      <c r="AV163" s="13" t="s">
        <v>89</v>
      </c>
      <c r="AW163" s="13" t="s">
        <v>36</v>
      </c>
      <c r="AX163" s="13" t="s">
        <v>79</v>
      </c>
      <c r="AY163" s="228" t="s">
        <v>151</v>
      </c>
    </row>
    <row r="164" spans="1:65" s="13" customFormat="1">
      <c r="B164" s="217"/>
      <c r="C164" s="218"/>
      <c r="D164" s="219" t="s">
        <v>160</v>
      </c>
      <c r="E164" s="220" t="s">
        <v>1</v>
      </c>
      <c r="F164" s="221" t="s">
        <v>739</v>
      </c>
      <c r="G164" s="218"/>
      <c r="H164" s="222">
        <v>-1.8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160</v>
      </c>
      <c r="AU164" s="228" t="s">
        <v>89</v>
      </c>
      <c r="AV164" s="13" t="s">
        <v>89</v>
      </c>
      <c r="AW164" s="13" t="s">
        <v>36</v>
      </c>
      <c r="AX164" s="13" t="s">
        <v>79</v>
      </c>
      <c r="AY164" s="228" t="s">
        <v>151</v>
      </c>
    </row>
    <row r="165" spans="1:65" s="13" customFormat="1">
      <c r="B165" s="217"/>
      <c r="C165" s="218"/>
      <c r="D165" s="219" t="s">
        <v>160</v>
      </c>
      <c r="E165" s="220" t="s">
        <v>1</v>
      </c>
      <c r="F165" s="221" t="s">
        <v>740</v>
      </c>
      <c r="G165" s="218"/>
      <c r="H165" s="222">
        <v>71.59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160</v>
      </c>
      <c r="AU165" s="228" t="s">
        <v>89</v>
      </c>
      <c r="AV165" s="13" t="s">
        <v>89</v>
      </c>
      <c r="AW165" s="13" t="s">
        <v>36</v>
      </c>
      <c r="AX165" s="13" t="s">
        <v>79</v>
      </c>
      <c r="AY165" s="228" t="s">
        <v>151</v>
      </c>
    </row>
    <row r="166" spans="1:65" s="13" customFormat="1">
      <c r="B166" s="217"/>
      <c r="C166" s="218"/>
      <c r="D166" s="219" t="s">
        <v>160</v>
      </c>
      <c r="E166" s="220" t="s">
        <v>1</v>
      </c>
      <c r="F166" s="221" t="s">
        <v>741</v>
      </c>
      <c r="G166" s="218"/>
      <c r="H166" s="222">
        <v>-1.6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160</v>
      </c>
      <c r="AU166" s="228" t="s">
        <v>89</v>
      </c>
      <c r="AV166" s="13" t="s">
        <v>89</v>
      </c>
      <c r="AW166" s="13" t="s">
        <v>36</v>
      </c>
      <c r="AX166" s="13" t="s">
        <v>79</v>
      </c>
      <c r="AY166" s="228" t="s">
        <v>151</v>
      </c>
    </row>
    <row r="167" spans="1:65" s="13" customFormat="1">
      <c r="B167" s="217"/>
      <c r="C167" s="218"/>
      <c r="D167" s="219" t="s">
        <v>160</v>
      </c>
      <c r="E167" s="220" t="s">
        <v>1</v>
      </c>
      <c r="F167" s="221" t="s">
        <v>739</v>
      </c>
      <c r="G167" s="218"/>
      <c r="H167" s="222">
        <v>-1.8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160</v>
      </c>
      <c r="AU167" s="228" t="s">
        <v>89</v>
      </c>
      <c r="AV167" s="13" t="s">
        <v>89</v>
      </c>
      <c r="AW167" s="13" t="s">
        <v>36</v>
      </c>
      <c r="AX167" s="13" t="s">
        <v>79</v>
      </c>
      <c r="AY167" s="228" t="s">
        <v>151</v>
      </c>
    </row>
    <row r="168" spans="1:65" s="13" customFormat="1">
      <c r="B168" s="217"/>
      <c r="C168" s="218"/>
      <c r="D168" s="219" t="s">
        <v>160</v>
      </c>
      <c r="E168" s="220" t="s">
        <v>1</v>
      </c>
      <c r="F168" s="221" t="s">
        <v>742</v>
      </c>
      <c r="G168" s="218"/>
      <c r="H168" s="222">
        <v>-11.74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160</v>
      </c>
      <c r="AU168" s="228" t="s">
        <v>89</v>
      </c>
      <c r="AV168" s="13" t="s">
        <v>89</v>
      </c>
      <c r="AW168" s="13" t="s">
        <v>36</v>
      </c>
      <c r="AX168" s="13" t="s">
        <v>79</v>
      </c>
      <c r="AY168" s="228" t="s">
        <v>151</v>
      </c>
    </row>
    <row r="169" spans="1:65" s="14" customFormat="1">
      <c r="B169" s="229"/>
      <c r="C169" s="230"/>
      <c r="D169" s="219" t="s">
        <v>160</v>
      </c>
      <c r="E169" s="231" t="s">
        <v>1</v>
      </c>
      <c r="F169" s="232" t="s">
        <v>163</v>
      </c>
      <c r="G169" s="230"/>
      <c r="H169" s="233">
        <v>165.01199999999997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160</v>
      </c>
      <c r="AU169" s="239" t="s">
        <v>89</v>
      </c>
      <c r="AV169" s="14" t="s">
        <v>158</v>
      </c>
      <c r="AW169" s="14" t="s">
        <v>36</v>
      </c>
      <c r="AX169" s="14" t="s">
        <v>87</v>
      </c>
      <c r="AY169" s="239" t="s">
        <v>151</v>
      </c>
    </row>
    <row r="170" spans="1:65" s="2" customFormat="1" ht="22.8">
      <c r="A170" s="33"/>
      <c r="B170" s="34"/>
      <c r="C170" s="203" t="s">
        <v>188</v>
      </c>
      <c r="D170" s="203" t="s">
        <v>154</v>
      </c>
      <c r="E170" s="204" t="s">
        <v>216</v>
      </c>
      <c r="F170" s="205" t="s">
        <v>217</v>
      </c>
      <c r="G170" s="206" t="s">
        <v>157</v>
      </c>
      <c r="H170" s="207">
        <v>156.26499999999999</v>
      </c>
      <c r="I170" s="208"/>
      <c r="J170" s="209">
        <f>ROUND(I170*H170,2)</f>
        <v>0</v>
      </c>
      <c r="K170" s="210"/>
      <c r="L170" s="38"/>
      <c r="M170" s="211" t="s">
        <v>1</v>
      </c>
      <c r="N170" s="212" t="s">
        <v>44</v>
      </c>
      <c r="O170" s="70"/>
      <c r="P170" s="213">
        <f>O170*H170</f>
        <v>0</v>
      </c>
      <c r="Q170" s="213">
        <v>2.5999999999999998E-4</v>
      </c>
      <c r="R170" s="213">
        <f>Q170*H170</f>
        <v>4.0628899999999996E-2</v>
      </c>
      <c r="S170" s="213">
        <v>0</v>
      </c>
      <c r="T170" s="21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158</v>
      </c>
      <c r="AT170" s="215" t="s">
        <v>154</v>
      </c>
      <c r="AU170" s="215" t="s">
        <v>89</v>
      </c>
      <c r="AY170" s="16" t="s">
        <v>151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6" t="s">
        <v>87</v>
      </c>
      <c r="BK170" s="216">
        <f>ROUND(I170*H170,2)</f>
        <v>0</v>
      </c>
      <c r="BL170" s="16" t="s">
        <v>158</v>
      </c>
      <c r="BM170" s="215" t="s">
        <v>744</v>
      </c>
    </row>
    <row r="171" spans="1:65" s="13" customFormat="1">
      <c r="B171" s="217"/>
      <c r="C171" s="218"/>
      <c r="D171" s="219" t="s">
        <v>160</v>
      </c>
      <c r="E171" s="220" t="s">
        <v>1</v>
      </c>
      <c r="F171" s="221" t="s">
        <v>730</v>
      </c>
      <c r="G171" s="218"/>
      <c r="H171" s="222">
        <v>104.14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160</v>
      </c>
      <c r="AU171" s="228" t="s">
        <v>89</v>
      </c>
      <c r="AV171" s="13" t="s">
        <v>89</v>
      </c>
      <c r="AW171" s="13" t="s">
        <v>36</v>
      </c>
      <c r="AX171" s="13" t="s">
        <v>79</v>
      </c>
      <c r="AY171" s="228" t="s">
        <v>151</v>
      </c>
    </row>
    <row r="172" spans="1:65" s="13" customFormat="1">
      <c r="B172" s="217"/>
      <c r="C172" s="218"/>
      <c r="D172" s="219" t="s">
        <v>160</v>
      </c>
      <c r="E172" s="220" t="s">
        <v>1</v>
      </c>
      <c r="F172" s="221" t="s">
        <v>219</v>
      </c>
      <c r="G172" s="218"/>
      <c r="H172" s="222">
        <v>52.125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160</v>
      </c>
      <c r="AU172" s="228" t="s">
        <v>89</v>
      </c>
      <c r="AV172" s="13" t="s">
        <v>89</v>
      </c>
      <c r="AW172" s="13" t="s">
        <v>36</v>
      </c>
      <c r="AX172" s="13" t="s">
        <v>79</v>
      </c>
      <c r="AY172" s="228" t="s">
        <v>151</v>
      </c>
    </row>
    <row r="173" spans="1:65" s="14" customFormat="1">
      <c r="B173" s="229"/>
      <c r="C173" s="230"/>
      <c r="D173" s="219" t="s">
        <v>160</v>
      </c>
      <c r="E173" s="231" t="s">
        <v>1</v>
      </c>
      <c r="F173" s="232" t="s">
        <v>163</v>
      </c>
      <c r="G173" s="230"/>
      <c r="H173" s="233">
        <v>156.26499999999999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160</v>
      </c>
      <c r="AU173" s="239" t="s">
        <v>89</v>
      </c>
      <c r="AV173" s="14" t="s">
        <v>158</v>
      </c>
      <c r="AW173" s="14" t="s">
        <v>36</v>
      </c>
      <c r="AX173" s="14" t="s">
        <v>87</v>
      </c>
      <c r="AY173" s="239" t="s">
        <v>151</v>
      </c>
    </row>
    <row r="174" spans="1:65" s="2" customFormat="1" ht="22.8">
      <c r="A174" s="33"/>
      <c r="B174" s="34"/>
      <c r="C174" s="203" t="s">
        <v>193</v>
      </c>
      <c r="D174" s="203" t="s">
        <v>154</v>
      </c>
      <c r="E174" s="204" t="s">
        <v>221</v>
      </c>
      <c r="F174" s="205" t="s">
        <v>222</v>
      </c>
      <c r="G174" s="206" t="s">
        <v>157</v>
      </c>
      <c r="H174" s="207">
        <v>165.012</v>
      </c>
      <c r="I174" s="208"/>
      <c r="J174" s="209">
        <f>ROUND(I174*H174,2)</f>
        <v>0</v>
      </c>
      <c r="K174" s="210"/>
      <c r="L174" s="38"/>
      <c r="M174" s="211" t="s">
        <v>1</v>
      </c>
      <c r="N174" s="212" t="s">
        <v>44</v>
      </c>
      <c r="O174" s="70"/>
      <c r="P174" s="213">
        <f>O174*H174</f>
        <v>0</v>
      </c>
      <c r="Q174" s="213">
        <v>3.0000000000000001E-3</v>
      </c>
      <c r="R174" s="213">
        <f>Q174*H174</f>
        <v>0.49503600000000003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158</v>
      </c>
      <c r="AT174" s="215" t="s">
        <v>154</v>
      </c>
      <c r="AU174" s="215" t="s">
        <v>89</v>
      </c>
      <c r="AY174" s="16" t="s">
        <v>151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87</v>
      </c>
      <c r="BK174" s="216">
        <f>ROUND(I174*H174,2)</f>
        <v>0</v>
      </c>
      <c r="BL174" s="16" t="s">
        <v>158</v>
      </c>
      <c r="BM174" s="215" t="s">
        <v>745</v>
      </c>
    </row>
    <row r="175" spans="1:65" s="13" customFormat="1" ht="20.399999999999999">
      <c r="B175" s="217"/>
      <c r="C175" s="218"/>
      <c r="D175" s="219" t="s">
        <v>160</v>
      </c>
      <c r="E175" s="220" t="s">
        <v>1</v>
      </c>
      <c r="F175" s="221" t="s">
        <v>736</v>
      </c>
      <c r="G175" s="218"/>
      <c r="H175" s="222">
        <v>116.512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160</v>
      </c>
      <c r="AU175" s="228" t="s">
        <v>89</v>
      </c>
      <c r="AV175" s="13" t="s">
        <v>89</v>
      </c>
      <c r="AW175" s="13" t="s">
        <v>36</v>
      </c>
      <c r="AX175" s="13" t="s">
        <v>79</v>
      </c>
      <c r="AY175" s="228" t="s">
        <v>151</v>
      </c>
    </row>
    <row r="176" spans="1:65" s="13" customFormat="1">
      <c r="B176" s="217"/>
      <c r="C176" s="218"/>
      <c r="D176" s="219" t="s">
        <v>160</v>
      </c>
      <c r="E176" s="220" t="s">
        <v>1</v>
      </c>
      <c r="F176" s="221" t="s">
        <v>737</v>
      </c>
      <c r="G176" s="218"/>
      <c r="H176" s="222">
        <v>-32.4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160</v>
      </c>
      <c r="AU176" s="228" t="s">
        <v>89</v>
      </c>
      <c r="AV176" s="13" t="s">
        <v>89</v>
      </c>
      <c r="AW176" s="13" t="s">
        <v>36</v>
      </c>
      <c r="AX176" s="13" t="s">
        <v>79</v>
      </c>
      <c r="AY176" s="228" t="s">
        <v>151</v>
      </c>
    </row>
    <row r="177" spans="1:65" s="13" customFormat="1">
      <c r="B177" s="217"/>
      <c r="C177" s="218"/>
      <c r="D177" s="219" t="s">
        <v>160</v>
      </c>
      <c r="E177" s="220" t="s">
        <v>1</v>
      </c>
      <c r="F177" s="221" t="s">
        <v>738</v>
      </c>
      <c r="G177" s="218"/>
      <c r="H177" s="222">
        <v>26.25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160</v>
      </c>
      <c r="AU177" s="228" t="s">
        <v>89</v>
      </c>
      <c r="AV177" s="13" t="s">
        <v>89</v>
      </c>
      <c r="AW177" s="13" t="s">
        <v>36</v>
      </c>
      <c r="AX177" s="13" t="s">
        <v>79</v>
      </c>
      <c r="AY177" s="228" t="s">
        <v>151</v>
      </c>
    </row>
    <row r="178" spans="1:65" s="13" customFormat="1">
      <c r="B178" s="217"/>
      <c r="C178" s="218"/>
      <c r="D178" s="219" t="s">
        <v>160</v>
      </c>
      <c r="E178" s="220" t="s">
        <v>1</v>
      </c>
      <c r="F178" s="221" t="s">
        <v>739</v>
      </c>
      <c r="G178" s="218"/>
      <c r="H178" s="222">
        <v>-1.8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160</v>
      </c>
      <c r="AU178" s="228" t="s">
        <v>89</v>
      </c>
      <c r="AV178" s="13" t="s">
        <v>89</v>
      </c>
      <c r="AW178" s="13" t="s">
        <v>36</v>
      </c>
      <c r="AX178" s="13" t="s">
        <v>79</v>
      </c>
      <c r="AY178" s="228" t="s">
        <v>151</v>
      </c>
    </row>
    <row r="179" spans="1:65" s="13" customFormat="1">
      <c r="B179" s="217"/>
      <c r="C179" s="218"/>
      <c r="D179" s="219" t="s">
        <v>160</v>
      </c>
      <c r="E179" s="220" t="s">
        <v>1</v>
      </c>
      <c r="F179" s="221" t="s">
        <v>740</v>
      </c>
      <c r="G179" s="218"/>
      <c r="H179" s="222">
        <v>71.59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160</v>
      </c>
      <c r="AU179" s="228" t="s">
        <v>89</v>
      </c>
      <c r="AV179" s="13" t="s">
        <v>89</v>
      </c>
      <c r="AW179" s="13" t="s">
        <v>36</v>
      </c>
      <c r="AX179" s="13" t="s">
        <v>79</v>
      </c>
      <c r="AY179" s="228" t="s">
        <v>151</v>
      </c>
    </row>
    <row r="180" spans="1:65" s="13" customFormat="1">
      <c r="B180" s="217"/>
      <c r="C180" s="218"/>
      <c r="D180" s="219" t="s">
        <v>160</v>
      </c>
      <c r="E180" s="220" t="s">
        <v>1</v>
      </c>
      <c r="F180" s="221" t="s">
        <v>741</v>
      </c>
      <c r="G180" s="218"/>
      <c r="H180" s="222">
        <v>-1.6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160</v>
      </c>
      <c r="AU180" s="228" t="s">
        <v>89</v>
      </c>
      <c r="AV180" s="13" t="s">
        <v>89</v>
      </c>
      <c r="AW180" s="13" t="s">
        <v>36</v>
      </c>
      <c r="AX180" s="13" t="s">
        <v>79</v>
      </c>
      <c r="AY180" s="228" t="s">
        <v>151</v>
      </c>
    </row>
    <row r="181" spans="1:65" s="13" customFormat="1">
      <c r="B181" s="217"/>
      <c r="C181" s="218"/>
      <c r="D181" s="219" t="s">
        <v>160</v>
      </c>
      <c r="E181" s="220" t="s">
        <v>1</v>
      </c>
      <c r="F181" s="221" t="s">
        <v>739</v>
      </c>
      <c r="G181" s="218"/>
      <c r="H181" s="222">
        <v>-1.8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160</v>
      </c>
      <c r="AU181" s="228" t="s">
        <v>89</v>
      </c>
      <c r="AV181" s="13" t="s">
        <v>89</v>
      </c>
      <c r="AW181" s="13" t="s">
        <v>36</v>
      </c>
      <c r="AX181" s="13" t="s">
        <v>79</v>
      </c>
      <c r="AY181" s="228" t="s">
        <v>151</v>
      </c>
    </row>
    <row r="182" spans="1:65" s="13" customFormat="1">
      <c r="B182" s="217"/>
      <c r="C182" s="218"/>
      <c r="D182" s="219" t="s">
        <v>160</v>
      </c>
      <c r="E182" s="220" t="s">
        <v>1</v>
      </c>
      <c r="F182" s="221" t="s">
        <v>742</v>
      </c>
      <c r="G182" s="218"/>
      <c r="H182" s="222">
        <v>-11.74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160</v>
      </c>
      <c r="AU182" s="228" t="s">
        <v>89</v>
      </c>
      <c r="AV182" s="13" t="s">
        <v>89</v>
      </c>
      <c r="AW182" s="13" t="s">
        <v>36</v>
      </c>
      <c r="AX182" s="13" t="s">
        <v>79</v>
      </c>
      <c r="AY182" s="228" t="s">
        <v>151</v>
      </c>
    </row>
    <row r="183" spans="1:65" s="14" customFormat="1">
      <c r="B183" s="229"/>
      <c r="C183" s="230"/>
      <c r="D183" s="219" t="s">
        <v>160</v>
      </c>
      <c r="E183" s="231" t="s">
        <v>1</v>
      </c>
      <c r="F183" s="232" t="s">
        <v>163</v>
      </c>
      <c r="G183" s="230"/>
      <c r="H183" s="233">
        <v>165.01199999999997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160</v>
      </c>
      <c r="AU183" s="239" t="s">
        <v>89</v>
      </c>
      <c r="AV183" s="14" t="s">
        <v>158</v>
      </c>
      <c r="AW183" s="14" t="s">
        <v>36</v>
      </c>
      <c r="AX183" s="14" t="s">
        <v>87</v>
      </c>
      <c r="AY183" s="239" t="s">
        <v>151</v>
      </c>
    </row>
    <row r="184" spans="1:65" s="2" customFormat="1" ht="22.8">
      <c r="A184" s="33"/>
      <c r="B184" s="34"/>
      <c r="C184" s="203" t="s">
        <v>211</v>
      </c>
      <c r="D184" s="203" t="s">
        <v>154</v>
      </c>
      <c r="E184" s="204" t="s">
        <v>225</v>
      </c>
      <c r="F184" s="205" t="s">
        <v>226</v>
      </c>
      <c r="G184" s="206" t="s">
        <v>157</v>
      </c>
      <c r="H184" s="207">
        <v>156.26499999999999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44</v>
      </c>
      <c r="O184" s="70"/>
      <c r="P184" s="213">
        <f>O184*H184</f>
        <v>0</v>
      </c>
      <c r="Q184" s="213">
        <v>3.0000000000000001E-3</v>
      </c>
      <c r="R184" s="213">
        <f>Q184*H184</f>
        <v>0.46879499999999996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158</v>
      </c>
      <c r="AT184" s="215" t="s">
        <v>154</v>
      </c>
      <c r="AU184" s="215" t="s">
        <v>89</v>
      </c>
      <c r="AY184" s="16" t="s">
        <v>151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87</v>
      </c>
      <c r="BK184" s="216">
        <f>ROUND(I184*H184,2)</f>
        <v>0</v>
      </c>
      <c r="BL184" s="16" t="s">
        <v>158</v>
      </c>
      <c r="BM184" s="215" t="s">
        <v>746</v>
      </c>
    </row>
    <row r="185" spans="1:65" s="13" customFormat="1">
      <c r="B185" s="217"/>
      <c r="C185" s="218"/>
      <c r="D185" s="219" t="s">
        <v>160</v>
      </c>
      <c r="E185" s="220" t="s">
        <v>1</v>
      </c>
      <c r="F185" s="221" t="s">
        <v>730</v>
      </c>
      <c r="G185" s="218"/>
      <c r="H185" s="222">
        <v>104.14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160</v>
      </c>
      <c r="AU185" s="228" t="s">
        <v>89</v>
      </c>
      <c r="AV185" s="13" t="s">
        <v>89</v>
      </c>
      <c r="AW185" s="13" t="s">
        <v>36</v>
      </c>
      <c r="AX185" s="13" t="s">
        <v>79</v>
      </c>
      <c r="AY185" s="228" t="s">
        <v>151</v>
      </c>
    </row>
    <row r="186" spans="1:65" s="13" customFormat="1">
      <c r="B186" s="217"/>
      <c r="C186" s="218"/>
      <c r="D186" s="219" t="s">
        <v>160</v>
      </c>
      <c r="E186" s="220" t="s">
        <v>1</v>
      </c>
      <c r="F186" s="221" t="s">
        <v>219</v>
      </c>
      <c r="G186" s="218"/>
      <c r="H186" s="222">
        <v>52.125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160</v>
      </c>
      <c r="AU186" s="228" t="s">
        <v>89</v>
      </c>
      <c r="AV186" s="13" t="s">
        <v>89</v>
      </c>
      <c r="AW186" s="13" t="s">
        <v>36</v>
      </c>
      <c r="AX186" s="13" t="s">
        <v>79</v>
      </c>
      <c r="AY186" s="228" t="s">
        <v>151</v>
      </c>
    </row>
    <row r="187" spans="1:65" s="14" customFormat="1">
      <c r="B187" s="229"/>
      <c r="C187" s="230"/>
      <c r="D187" s="219" t="s">
        <v>160</v>
      </c>
      <c r="E187" s="231" t="s">
        <v>1</v>
      </c>
      <c r="F187" s="232" t="s">
        <v>163</v>
      </c>
      <c r="G187" s="230"/>
      <c r="H187" s="233">
        <v>156.26499999999999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160</v>
      </c>
      <c r="AU187" s="239" t="s">
        <v>89</v>
      </c>
      <c r="AV187" s="14" t="s">
        <v>158</v>
      </c>
      <c r="AW187" s="14" t="s">
        <v>36</v>
      </c>
      <c r="AX187" s="14" t="s">
        <v>87</v>
      </c>
      <c r="AY187" s="239" t="s">
        <v>151</v>
      </c>
    </row>
    <row r="188" spans="1:65" s="2" customFormat="1" ht="22.8">
      <c r="A188" s="33"/>
      <c r="B188" s="34"/>
      <c r="C188" s="203" t="s">
        <v>215</v>
      </c>
      <c r="D188" s="203" t="s">
        <v>154</v>
      </c>
      <c r="E188" s="204" t="s">
        <v>229</v>
      </c>
      <c r="F188" s="205" t="s">
        <v>230</v>
      </c>
      <c r="G188" s="206" t="s">
        <v>157</v>
      </c>
      <c r="H188" s="207">
        <v>11.74</v>
      </c>
      <c r="I188" s="208"/>
      <c r="J188" s="209">
        <f>ROUND(I188*H188,2)</f>
        <v>0</v>
      </c>
      <c r="K188" s="210"/>
      <c r="L188" s="38"/>
      <c r="M188" s="211" t="s">
        <v>1</v>
      </c>
      <c r="N188" s="212" t="s">
        <v>44</v>
      </c>
      <c r="O188" s="70"/>
      <c r="P188" s="213">
        <f>O188*H188</f>
        <v>0</v>
      </c>
      <c r="Q188" s="213">
        <v>1.575E-2</v>
      </c>
      <c r="R188" s="213">
        <f>Q188*H188</f>
        <v>0.18490500000000001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158</v>
      </c>
      <c r="AT188" s="215" t="s">
        <v>154</v>
      </c>
      <c r="AU188" s="215" t="s">
        <v>89</v>
      </c>
      <c r="AY188" s="16" t="s">
        <v>151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87</v>
      </c>
      <c r="BK188" s="216">
        <f>ROUND(I188*H188,2)</f>
        <v>0</v>
      </c>
      <c r="BL188" s="16" t="s">
        <v>158</v>
      </c>
      <c r="BM188" s="215" t="s">
        <v>747</v>
      </c>
    </row>
    <row r="189" spans="1:65" s="13" customFormat="1">
      <c r="B189" s="217"/>
      <c r="C189" s="218"/>
      <c r="D189" s="219" t="s">
        <v>160</v>
      </c>
      <c r="E189" s="220" t="s">
        <v>1</v>
      </c>
      <c r="F189" s="221" t="s">
        <v>748</v>
      </c>
      <c r="G189" s="218"/>
      <c r="H189" s="222">
        <v>5.74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160</v>
      </c>
      <c r="AU189" s="228" t="s">
        <v>89</v>
      </c>
      <c r="AV189" s="13" t="s">
        <v>89</v>
      </c>
      <c r="AW189" s="13" t="s">
        <v>36</v>
      </c>
      <c r="AX189" s="13" t="s">
        <v>79</v>
      </c>
      <c r="AY189" s="228" t="s">
        <v>151</v>
      </c>
    </row>
    <row r="190" spans="1:65" s="13" customFormat="1">
      <c r="B190" s="217"/>
      <c r="C190" s="218"/>
      <c r="D190" s="219" t="s">
        <v>160</v>
      </c>
      <c r="E190" s="220" t="s">
        <v>1</v>
      </c>
      <c r="F190" s="221" t="s">
        <v>749</v>
      </c>
      <c r="G190" s="218"/>
      <c r="H190" s="222">
        <v>6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160</v>
      </c>
      <c r="AU190" s="228" t="s">
        <v>89</v>
      </c>
      <c r="AV190" s="13" t="s">
        <v>89</v>
      </c>
      <c r="AW190" s="13" t="s">
        <v>36</v>
      </c>
      <c r="AX190" s="13" t="s">
        <v>79</v>
      </c>
      <c r="AY190" s="228" t="s">
        <v>151</v>
      </c>
    </row>
    <row r="191" spans="1:65" s="14" customFormat="1">
      <c r="B191" s="229"/>
      <c r="C191" s="230"/>
      <c r="D191" s="219" t="s">
        <v>160</v>
      </c>
      <c r="E191" s="231" t="s">
        <v>1</v>
      </c>
      <c r="F191" s="232" t="s">
        <v>163</v>
      </c>
      <c r="G191" s="230"/>
      <c r="H191" s="233">
        <v>11.74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160</v>
      </c>
      <c r="AU191" s="239" t="s">
        <v>89</v>
      </c>
      <c r="AV191" s="14" t="s">
        <v>158</v>
      </c>
      <c r="AW191" s="14" t="s">
        <v>36</v>
      </c>
      <c r="AX191" s="14" t="s">
        <v>87</v>
      </c>
      <c r="AY191" s="239" t="s">
        <v>151</v>
      </c>
    </row>
    <row r="192" spans="1:65" s="2" customFormat="1" ht="22.8">
      <c r="A192" s="33"/>
      <c r="B192" s="34"/>
      <c r="C192" s="203" t="s">
        <v>220</v>
      </c>
      <c r="D192" s="203" t="s">
        <v>154</v>
      </c>
      <c r="E192" s="204" t="s">
        <v>235</v>
      </c>
      <c r="F192" s="205" t="s">
        <v>236</v>
      </c>
      <c r="G192" s="206" t="s">
        <v>237</v>
      </c>
      <c r="H192" s="207">
        <v>0.189</v>
      </c>
      <c r="I192" s="208"/>
      <c r="J192" s="209">
        <f>ROUND(I192*H192,2)</f>
        <v>0</v>
      </c>
      <c r="K192" s="210"/>
      <c r="L192" s="38"/>
      <c r="M192" s="211" t="s">
        <v>1</v>
      </c>
      <c r="N192" s="212" t="s">
        <v>44</v>
      </c>
      <c r="O192" s="70"/>
      <c r="P192" s="213">
        <f>O192*H192</f>
        <v>0</v>
      </c>
      <c r="Q192" s="213">
        <v>2.2563399999999998</v>
      </c>
      <c r="R192" s="213">
        <f>Q192*H192</f>
        <v>0.42644825999999997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158</v>
      </c>
      <c r="AT192" s="215" t="s">
        <v>154</v>
      </c>
      <c r="AU192" s="215" t="s">
        <v>89</v>
      </c>
      <c r="AY192" s="16" t="s">
        <v>151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87</v>
      </c>
      <c r="BK192" s="216">
        <f>ROUND(I192*H192,2)</f>
        <v>0</v>
      </c>
      <c r="BL192" s="16" t="s">
        <v>158</v>
      </c>
      <c r="BM192" s="215" t="s">
        <v>750</v>
      </c>
    </row>
    <row r="193" spans="1:65" s="13" customFormat="1">
      <c r="B193" s="217"/>
      <c r="C193" s="218"/>
      <c r="D193" s="219" t="s">
        <v>160</v>
      </c>
      <c r="E193" s="220" t="s">
        <v>1</v>
      </c>
      <c r="F193" s="221" t="s">
        <v>751</v>
      </c>
      <c r="G193" s="218"/>
      <c r="H193" s="222">
        <v>0.189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160</v>
      </c>
      <c r="AU193" s="228" t="s">
        <v>89</v>
      </c>
      <c r="AV193" s="13" t="s">
        <v>89</v>
      </c>
      <c r="AW193" s="13" t="s">
        <v>36</v>
      </c>
      <c r="AX193" s="13" t="s">
        <v>87</v>
      </c>
      <c r="AY193" s="228" t="s">
        <v>151</v>
      </c>
    </row>
    <row r="194" spans="1:65" s="2" customFormat="1" ht="22.8">
      <c r="A194" s="33"/>
      <c r="B194" s="34"/>
      <c r="C194" s="203" t="s">
        <v>224</v>
      </c>
      <c r="D194" s="203" t="s">
        <v>154</v>
      </c>
      <c r="E194" s="204" t="s">
        <v>240</v>
      </c>
      <c r="F194" s="205" t="s">
        <v>241</v>
      </c>
      <c r="G194" s="206" t="s">
        <v>167</v>
      </c>
      <c r="H194" s="207">
        <v>3</v>
      </c>
      <c r="I194" s="208"/>
      <c r="J194" s="209">
        <f>ROUND(I194*H194,2)</f>
        <v>0</v>
      </c>
      <c r="K194" s="210"/>
      <c r="L194" s="38"/>
      <c r="M194" s="211" t="s">
        <v>1</v>
      </c>
      <c r="N194" s="212" t="s">
        <v>44</v>
      </c>
      <c r="O194" s="70"/>
      <c r="P194" s="213">
        <f>O194*H194</f>
        <v>0</v>
      </c>
      <c r="Q194" s="213">
        <v>4.684E-2</v>
      </c>
      <c r="R194" s="213">
        <f>Q194*H194</f>
        <v>0.14052000000000001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158</v>
      </c>
      <c r="AT194" s="215" t="s">
        <v>154</v>
      </c>
      <c r="AU194" s="215" t="s">
        <v>89</v>
      </c>
      <c r="AY194" s="16" t="s">
        <v>151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87</v>
      </c>
      <c r="BK194" s="216">
        <f>ROUND(I194*H194,2)</f>
        <v>0</v>
      </c>
      <c r="BL194" s="16" t="s">
        <v>158</v>
      </c>
      <c r="BM194" s="215" t="s">
        <v>752</v>
      </c>
    </row>
    <row r="195" spans="1:65" s="13" customFormat="1">
      <c r="B195" s="217"/>
      <c r="C195" s="218"/>
      <c r="D195" s="219" t="s">
        <v>160</v>
      </c>
      <c r="E195" s="220" t="s">
        <v>1</v>
      </c>
      <c r="F195" s="221" t="s">
        <v>753</v>
      </c>
      <c r="G195" s="218"/>
      <c r="H195" s="222">
        <v>3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160</v>
      </c>
      <c r="AU195" s="228" t="s">
        <v>89</v>
      </c>
      <c r="AV195" s="13" t="s">
        <v>89</v>
      </c>
      <c r="AW195" s="13" t="s">
        <v>36</v>
      </c>
      <c r="AX195" s="13" t="s">
        <v>87</v>
      </c>
      <c r="AY195" s="228" t="s">
        <v>151</v>
      </c>
    </row>
    <row r="196" spans="1:65" s="2" customFormat="1" ht="22.8">
      <c r="A196" s="33"/>
      <c r="B196" s="34"/>
      <c r="C196" s="240" t="s">
        <v>228</v>
      </c>
      <c r="D196" s="240" t="s">
        <v>245</v>
      </c>
      <c r="E196" s="241" t="s">
        <v>250</v>
      </c>
      <c r="F196" s="242" t="s">
        <v>251</v>
      </c>
      <c r="G196" s="243" t="s">
        <v>167</v>
      </c>
      <c r="H196" s="244">
        <v>1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44</v>
      </c>
      <c r="O196" s="70"/>
      <c r="P196" s="213">
        <f>O196*H196</f>
        <v>0</v>
      </c>
      <c r="Q196" s="213">
        <v>1.37E-2</v>
      </c>
      <c r="R196" s="213">
        <f>Q196*H196</f>
        <v>1.37E-2</v>
      </c>
      <c r="S196" s="213">
        <v>0</v>
      </c>
      <c r="T196" s="21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193</v>
      </c>
      <c r="AT196" s="215" t="s">
        <v>245</v>
      </c>
      <c r="AU196" s="215" t="s">
        <v>89</v>
      </c>
      <c r="AY196" s="16" t="s">
        <v>151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87</v>
      </c>
      <c r="BK196" s="216">
        <f>ROUND(I196*H196,2)</f>
        <v>0</v>
      </c>
      <c r="BL196" s="16" t="s">
        <v>158</v>
      </c>
      <c r="BM196" s="215" t="s">
        <v>754</v>
      </c>
    </row>
    <row r="197" spans="1:65" s="13" customFormat="1">
      <c r="B197" s="217"/>
      <c r="C197" s="218"/>
      <c r="D197" s="219" t="s">
        <v>160</v>
      </c>
      <c r="E197" s="220" t="s">
        <v>1</v>
      </c>
      <c r="F197" s="221" t="s">
        <v>87</v>
      </c>
      <c r="G197" s="218"/>
      <c r="H197" s="222">
        <v>1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160</v>
      </c>
      <c r="AU197" s="228" t="s">
        <v>89</v>
      </c>
      <c r="AV197" s="13" t="s">
        <v>89</v>
      </c>
      <c r="AW197" s="13" t="s">
        <v>36</v>
      </c>
      <c r="AX197" s="13" t="s">
        <v>87</v>
      </c>
      <c r="AY197" s="228" t="s">
        <v>151</v>
      </c>
    </row>
    <row r="198" spans="1:65" s="2" customFormat="1" ht="22.8">
      <c r="A198" s="33"/>
      <c r="B198" s="34"/>
      <c r="C198" s="240" t="s">
        <v>234</v>
      </c>
      <c r="D198" s="240" t="s">
        <v>245</v>
      </c>
      <c r="E198" s="241" t="s">
        <v>254</v>
      </c>
      <c r="F198" s="242" t="s">
        <v>255</v>
      </c>
      <c r="G198" s="243" t="s">
        <v>167</v>
      </c>
      <c r="H198" s="244">
        <v>2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44</v>
      </c>
      <c r="O198" s="70"/>
      <c r="P198" s="213">
        <f>O198*H198</f>
        <v>0</v>
      </c>
      <c r="Q198" s="213">
        <v>1.38E-2</v>
      </c>
      <c r="R198" s="213">
        <f>Q198*H198</f>
        <v>2.76E-2</v>
      </c>
      <c r="S198" s="213">
        <v>0</v>
      </c>
      <c r="T198" s="21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193</v>
      </c>
      <c r="AT198" s="215" t="s">
        <v>245</v>
      </c>
      <c r="AU198" s="215" t="s">
        <v>89</v>
      </c>
      <c r="AY198" s="16" t="s">
        <v>151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87</v>
      </c>
      <c r="BK198" s="216">
        <f>ROUND(I198*H198,2)</f>
        <v>0</v>
      </c>
      <c r="BL198" s="16" t="s">
        <v>158</v>
      </c>
      <c r="BM198" s="215" t="s">
        <v>755</v>
      </c>
    </row>
    <row r="199" spans="1:65" s="13" customFormat="1">
      <c r="B199" s="217"/>
      <c r="C199" s="218"/>
      <c r="D199" s="219" t="s">
        <v>160</v>
      </c>
      <c r="E199" s="220" t="s">
        <v>1</v>
      </c>
      <c r="F199" s="221" t="s">
        <v>89</v>
      </c>
      <c r="G199" s="218"/>
      <c r="H199" s="222">
        <v>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160</v>
      </c>
      <c r="AU199" s="228" t="s">
        <v>89</v>
      </c>
      <c r="AV199" s="13" t="s">
        <v>89</v>
      </c>
      <c r="AW199" s="13" t="s">
        <v>36</v>
      </c>
      <c r="AX199" s="13" t="s">
        <v>87</v>
      </c>
      <c r="AY199" s="228" t="s">
        <v>151</v>
      </c>
    </row>
    <row r="200" spans="1:65" s="2" customFormat="1" ht="22.8">
      <c r="A200" s="33"/>
      <c r="B200" s="34"/>
      <c r="C200" s="203" t="s">
        <v>8</v>
      </c>
      <c r="D200" s="203" t="s">
        <v>154</v>
      </c>
      <c r="E200" s="204" t="s">
        <v>258</v>
      </c>
      <c r="F200" s="205" t="s">
        <v>259</v>
      </c>
      <c r="G200" s="206" t="s">
        <v>260</v>
      </c>
      <c r="H200" s="207">
        <v>50</v>
      </c>
      <c r="I200" s="208"/>
      <c r="J200" s="209">
        <f>ROUND(I200*H200,2)</f>
        <v>0</v>
      </c>
      <c r="K200" s="210"/>
      <c r="L200" s="38"/>
      <c r="M200" s="211" t="s">
        <v>1</v>
      </c>
      <c r="N200" s="212" t="s">
        <v>44</v>
      </c>
      <c r="O200" s="70"/>
      <c r="P200" s="213">
        <f>O200*H200</f>
        <v>0</v>
      </c>
      <c r="Q200" s="213">
        <v>1.5E-3</v>
      </c>
      <c r="R200" s="213">
        <f>Q200*H200</f>
        <v>7.4999999999999997E-2</v>
      </c>
      <c r="S200" s="213">
        <v>0</v>
      </c>
      <c r="T200" s="21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158</v>
      </c>
      <c r="AT200" s="215" t="s">
        <v>154</v>
      </c>
      <c r="AU200" s="215" t="s">
        <v>89</v>
      </c>
      <c r="AY200" s="16" t="s">
        <v>151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87</v>
      </c>
      <c r="BK200" s="216">
        <f>ROUND(I200*H200,2)</f>
        <v>0</v>
      </c>
      <c r="BL200" s="16" t="s">
        <v>158</v>
      </c>
      <c r="BM200" s="215" t="s">
        <v>756</v>
      </c>
    </row>
    <row r="201" spans="1:65" s="13" customFormat="1">
      <c r="B201" s="217"/>
      <c r="C201" s="218"/>
      <c r="D201" s="219" t="s">
        <v>160</v>
      </c>
      <c r="E201" s="220" t="s">
        <v>1</v>
      </c>
      <c r="F201" s="221" t="s">
        <v>262</v>
      </c>
      <c r="G201" s="218"/>
      <c r="H201" s="222">
        <v>50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160</v>
      </c>
      <c r="AU201" s="228" t="s">
        <v>89</v>
      </c>
      <c r="AV201" s="13" t="s">
        <v>89</v>
      </c>
      <c r="AW201" s="13" t="s">
        <v>36</v>
      </c>
      <c r="AX201" s="13" t="s">
        <v>87</v>
      </c>
      <c r="AY201" s="228" t="s">
        <v>151</v>
      </c>
    </row>
    <row r="202" spans="1:65" s="12" customFormat="1" ht="13.2">
      <c r="B202" s="187"/>
      <c r="C202" s="188"/>
      <c r="D202" s="189" t="s">
        <v>78</v>
      </c>
      <c r="E202" s="201" t="s">
        <v>211</v>
      </c>
      <c r="F202" s="201" t="s">
        <v>263</v>
      </c>
      <c r="G202" s="188"/>
      <c r="H202" s="188"/>
      <c r="I202" s="191"/>
      <c r="J202" s="202">
        <f>BK202</f>
        <v>0</v>
      </c>
      <c r="K202" s="188"/>
      <c r="L202" s="193"/>
      <c r="M202" s="194"/>
      <c r="N202" s="195"/>
      <c r="O202" s="195"/>
      <c r="P202" s="196">
        <f>SUM(P203:P219)</f>
        <v>0</v>
      </c>
      <c r="Q202" s="195"/>
      <c r="R202" s="196">
        <f>SUM(R203:R219)</f>
        <v>2.1869400000000001E-2</v>
      </c>
      <c r="S202" s="195"/>
      <c r="T202" s="197">
        <f>SUM(T203:T219)</f>
        <v>1.369272</v>
      </c>
      <c r="AR202" s="198" t="s">
        <v>87</v>
      </c>
      <c r="AT202" s="199" t="s">
        <v>78</v>
      </c>
      <c r="AU202" s="199" t="s">
        <v>87</v>
      </c>
      <c r="AY202" s="198" t="s">
        <v>151</v>
      </c>
      <c r="BK202" s="200">
        <f>SUM(BK203:BK219)</f>
        <v>0</v>
      </c>
    </row>
    <row r="203" spans="1:65" s="2" customFormat="1" ht="34.200000000000003">
      <c r="A203" s="33"/>
      <c r="B203" s="34"/>
      <c r="C203" s="203" t="s">
        <v>244</v>
      </c>
      <c r="D203" s="203" t="s">
        <v>154</v>
      </c>
      <c r="E203" s="204" t="s">
        <v>265</v>
      </c>
      <c r="F203" s="205" t="s">
        <v>266</v>
      </c>
      <c r="G203" s="206" t="s">
        <v>157</v>
      </c>
      <c r="H203" s="207">
        <v>104.14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44</v>
      </c>
      <c r="O203" s="70"/>
      <c r="P203" s="213">
        <f>O203*H203</f>
        <v>0</v>
      </c>
      <c r="Q203" s="213">
        <v>2.1000000000000001E-4</v>
      </c>
      <c r="R203" s="213">
        <f>Q203*H203</f>
        <v>2.1869400000000001E-2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158</v>
      </c>
      <c r="AT203" s="215" t="s">
        <v>154</v>
      </c>
      <c r="AU203" s="215" t="s">
        <v>89</v>
      </c>
      <c r="AY203" s="16" t="s">
        <v>151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87</v>
      </c>
      <c r="BK203" s="216">
        <f>ROUND(I203*H203,2)</f>
        <v>0</v>
      </c>
      <c r="BL203" s="16" t="s">
        <v>158</v>
      </c>
      <c r="BM203" s="215" t="s">
        <v>757</v>
      </c>
    </row>
    <row r="204" spans="1:65" s="13" customFormat="1">
      <c r="B204" s="217"/>
      <c r="C204" s="218"/>
      <c r="D204" s="219" t="s">
        <v>160</v>
      </c>
      <c r="E204" s="220" t="s">
        <v>1</v>
      </c>
      <c r="F204" s="221" t="s">
        <v>730</v>
      </c>
      <c r="G204" s="218"/>
      <c r="H204" s="222">
        <v>104.14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160</v>
      </c>
      <c r="AU204" s="228" t="s">
        <v>89</v>
      </c>
      <c r="AV204" s="13" t="s">
        <v>89</v>
      </c>
      <c r="AW204" s="13" t="s">
        <v>36</v>
      </c>
      <c r="AX204" s="13" t="s">
        <v>87</v>
      </c>
      <c r="AY204" s="228" t="s">
        <v>151</v>
      </c>
    </row>
    <row r="205" spans="1:65" s="2" customFormat="1" ht="11.4">
      <c r="A205" s="33"/>
      <c r="B205" s="34"/>
      <c r="C205" s="203" t="s">
        <v>249</v>
      </c>
      <c r="D205" s="203" t="s">
        <v>154</v>
      </c>
      <c r="E205" s="204" t="s">
        <v>268</v>
      </c>
      <c r="F205" s="205" t="s">
        <v>269</v>
      </c>
      <c r="G205" s="206" t="s">
        <v>157</v>
      </c>
      <c r="H205" s="207">
        <v>5.1219999999999999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44</v>
      </c>
      <c r="O205" s="70"/>
      <c r="P205" s="213">
        <f>O205*H205</f>
        <v>0</v>
      </c>
      <c r="Q205" s="213">
        <v>0</v>
      </c>
      <c r="R205" s="213">
        <f>Q205*H205</f>
        <v>0</v>
      </c>
      <c r="S205" s="213">
        <v>7.5999999999999998E-2</v>
      </c>
      <c r="T205" s="214">
        <f>S205*H205</f>
        <v>0.38927200000000001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158</v>
      </c>
      <c r="AT205" s="215" t="s">
        <v>154</v>
      </c>
      <c r="AU205" s="215" t="s">
        <v>89</v>
      </c>
      <c r="AY205" s="16" t="s">
        <v>151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87</v>
      </c>
      <c r="BK205" s="216">
        <f>ROUND(I205*H205,2)</f>
        <v>0</v>
      </c>
      <c r="BL205" s="16" t="s">
        <v>158</v>
      </c>
      <c r="BM205" s="215" t="s">
        <v>758</v>
      </c>
    </row>
    <row r="206" spans="1:65" s="13" customFormat="1">
      <c r="B206" s="217"/>
      <c r="C206" s="218"/>
      <c r="D206" s="219" t="s">
        <v>160</v>
      </c>
      <c r="E206" s="220" t="s">
        <v>1</v>
      </c>
      <c r="F206" s="221" t="s">
        <v>271</v>
      </c>
      <c r="G206" s="218"/>
      <c r="H206" s="222">
        <v>1.7729999999999999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160</v>
      </c>
      <c r="AU206" s="228" t="s">
        <v>89</v>
      </c>
      <c r="AV206" s="13" t="s">
        <v>89</v>
      </c>
      <c r="AW206" s="13" t="s">
        <v>36</v>
      </c>
      <c r="AX206" s="13" t="s">
        <v>79</v>
      </c>
      <c r="AY206" s="228" t="s">
        <v>151</v>
      </c>
    </row>
    <row r="207" spans="1:65" s="13" customFormat="1">
      <c r="B207" s="217"/>
      <c r="C207" s="218"/>
      <c r="D207" s="219" t="s">
        <v>160</v>
      </c>
      <c r="E207" s="220" t="s">
        <v>1</v>
      </c>
      <c r="F207" s="221" t="s">
        <v>271</v>
      </c>
      <c r="G207" s="218"/>
      <c r="H207" s="222">
        <v>1.7729999999999999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160</v>
      </c>
      <c r="AU207" s="228" t="s">
        <v>89</v>
      </c>
      <c r="AV207" s="13" t="s">
        <v>89</v>
      </c>
      <c r="AW207" s="13" t="s">
        <v>36</v>
      </c>
      <c r="AX207" s="13" t="s">
        <v>79</v>
      </c>
      <c r="AY207" s="228" t="s">
        <v>151</v>
      </c>
    </row>
    <row r="208" spans="1:65" s="13" customFormat="1">
      <c r="B208" s="217"/>
      <c r="C208" s="218"/>
      <c r="D208" s="219" t="s">
        <v>160</v>
      </c>
      <c r="E208" s="220" t="s">
        <v>1</v>
      </c>
      <c r="F208" s="221" t="s">
        <v>272</v>
      </c>
      <c r="G208" s="218"/>
      <c r="H208" s="222">
        <v>1.5760000000000001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160</v>
      </c>
      <c r="AU208" s="228" t="s">
        <v>89</v>
      </c>
      <c r="AV208" s="13" t="s">
        <v>89</v>
      </c>
      <c r="AW208" s="13" t="s">
        <v>36</v>
      </c>
      <c r="AX208" s="13" t="s">
        <v>79</v>
      </c>
      <c r="AY208" s="228" t="s">
        <v>151</v>
      </c>
    </row>
    <row r="209" spans="1:65" s="14" customFormat="1">
      <c r="B209" s="229"/>
      <c r="C209" s="230"/>
      <c r="D209" s="219" t="s">
        <v>160</v>
      </c>
      <c r="E209" s="231" t="s">
        <v>1</v>
      </c>
      <c r="F209" s="232" t="s">
        <v>163</v>
      </c>
      <c r="G209" s="230"/>
      <c r="H209" s="233">
        <v>5.1219999999999999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160</v>
      </c>
      <c r="AU209" s="239" t="s">
        <v>89</v>
      </c>
      <c r="AV209" s="14" t="s">
        <v>158</v>
      </c>
      <c r="AW209" s="14" t="s">
        <v>36</v>
      </c>
      <c r="AX209" s="14" t="s">
        <v>87</v>
      </c>
      <c r="AY209" s="239" t="s">
        <v>151</v>
      </c>
    </row>
    <row r="210" spans="1:65" s="2" customFormat="1" ht="22.8">
      <c r="A210" s="33"/>
      <c r="B210" s="34"/>
      <c r="C210" s="203" t="s">
        <v>253</v>
      </c>
      <c r="D210" s="203" t="s">
        <v>154</v>
      </c>
      <c r="E210" s="204" t="s">
        <v>275</v>
      </c>
      <c r="F210" s="205" t="s">
        <v>276</v>
      </c>
      <c r="G210" s="206" t="s">
        <v>260</v>
      </c>
      <c r="H210" s="207">
        <v>39.56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44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3.0000000000000001E-3</v>
      </c>
      <c r="T210" s="214">
        <f>S210*H210</f>
        <v>0.11868000000000001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158</v>
      </c>
      <c r="AT210" s="215" t="s">
        <v>154</v>
      </c>
      <c r="AU210" s="215" t="s">
        <v>89</v>
      </c>
      <c r="AY210" s="16" t="s">
        <v>151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87</v>
      </c>
      <c r="BK210" s="216">
        <f>ROUND(I210*H210,2)</f>
        <v>0</v>
      </c>
      <c r="BL210" s="16" t="s">
        <v>158</v>
      </c>
      <c r="BM210" s="215" t="s">
        <v>759</v>
      </c>
    </row>
    <row r="211" spans="1:65" s="13" customFormat="1">
      <c r="B211" s="217"/>
      <c r="C211" s="218"/>
      <c r="D211" s="219" t="s">
        <v>160</v>
      </c>
      <c r="E211" s="220" t="s">
        <v>1</v>
      </c>
      <c r="F211" s="221" t="s">
        <v>760</v>
      </c>
      <c r="G211" s="218"/>
      <c r="H211" s="222">
        <v>19.559999999999999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160</v>
      </c>
      <c r="AU211" s="228" t="s">
        <v>89</v>
      </c>
      <c r="AV211" s="13" t="s">
        <v>89</v>
      </c>
      <c r="AW211" s="13" t="s">
        <v>36</v>
      </c>
      <c r="AX211" s="13" t="s">
        <v>79</v>
      </c>
      <c r="AY211" s="228" t="s">
        <v>151</v>
      </c>
    </row>
    <row r="212" spans="1:65" s="13" customFormat="1">
      <c r="B212" s="217"/>
      <c r="C212" s="218"/>
      <c r="D212" s="219" t="s">
        <v>160</v>
      </c>
      <c r="E212" s="220" t="s">
        <v>1</v>
      </c>
      <c r="F212" s="221" t="s">
        <v>264</v>
      </c>
      <c r="G212" s="218"/>
      <c r="H212" s="222">
        <v>20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160</v>
      </c>
      <c r="AU212" s="228" t="s">
        <v>89</v>
      </c>
      <c r="AV212" s="13" t="s">
        <v>89</v>
      </c>
      <c r="AW212" s="13" t="s">
        <v>36</v>
      </c>
      <c r="AX212" s="13" t="s">
        <v>79</v>
      </c>
      <c r="AY212" s="228" t="s">
        <v>151</v>
      </c>
    </row>
    <row r="213" spans="1:65" s="14" customFormat="1">
      <c r="B213" s="229"/>
      <c r="C213" s="230"/>
      <c r="D213" s="219" t="s">
        <v>160</v>
      </c>
      <c r="E213" s="231" t="s">
        <v>1</v>
      </c>
      <c r="F213" s="232" t="s">
        <v>163</v>
      </c>
      <c r="G213" s="230"/>
      <c r="H213" s="233">
        <v>39.56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160</v>
      </c>
      <c r="AU213" s="239" t="s">
        <v>89</v>
      </c>
      <c r="AV213" s="14" t="s">
        <v>158</v>
      </c>
      <c r="AW213" s="14" t="s">
        <v>36</v>
      </c>
      <c r="AX213" s="14" t="s">
        <v>87</v>
      </c>
      <c r="AY213" s="239" t="s">
        <v>151</v>
      </c>
    </row>
    <row r="214" spans="1:65" s="2" customFormat="1" ht="22.8">
      <c r="A214" s="33"/>
      <c r="B214" s="34"/>
      <c r="C214" s="203" t="s">
        <v>257</v>
      </c>
      <c r="D214" s="203" t="s">
        <v>154</v>
      </c>
      <c r="E214" s="204" t="s">
        <v>280</v>
      </c>
      <c r="F214" s="205" t="s">
        <v>281</v>
      </c>
      <c r="G214" s="206" t="s">
        <v>260</v>
      </c>
      <c r="H214" s="207">
        <v>9</v>
      </c>
      <c r="I214" s="208"/>
      <c r="J214" s="209">
        <f>ROUND(I214*H214,2)</f>
        <v>0</v>
      </c>
      <c r="K214" s="210"/>
      <c r="L214" s="38"/>
      <c r="M214" s="211" t="s">
        <v>1</v>
      </c>
      <c r="N214" s="212" t="s">
        <v>44</v>
      </c>
      <c r="O214" s="70"/>
      <c r="P214" s="213">
        <f>O214*H214</f>
        <v>0</v>
      </c>
      <c r="Q214" s="213">
        <v>0</v>
      </c>
      <c r="R214" s="213">
        <f>Q214*H214</f>
        <v>0</v>
      </c>
      <c r="S214" s="213">
        <v>7.0000000000000001E-3</v>
      </c>
      <c r="T214" s="214">
        <f>S214*H214</f>
        <v>6.3E-2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158</v>
      </c>
      <c r="AT214" s="215" t="s">
        <v>154</v>
      </c>
      <c r="AU214" s="215" t="s">
        <v>89</v>
      </c>
      <c r="AY214" s="16" t="s">
        <v>151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87</v>
      </c>
      <c r="BK214" s="216">
        <f>ROUND(I214*H214,2)</f>
        <v>0</v>
      </c>
      <c r="BL214" s="16" t="s">
        <v>158</v>
      </c>
      <c r="BM214" s="215" t="s">
        <v>761</v>
      </c>
    </row>
    <row r="215" spans="1:65" s="13" customFormat="1">
      <c r="B215" s="217"/>
      <c r="C215" s="218"/>
      <c r="D215" s="219" t="s">
        <v>160</v>
      </c>
      <c r="E215" s="220" t="s">
        <v>1</v>
      </c>
      <c r="F215" s="221" t="s">
        <v>762</v>
      </c>
      <c r="G215" s="218"/>
      <c r="H215" s="222">
        <v>9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160</v>
      </c>
      <c r="AU215" s="228" t="s">
        <v>89</v>
      </c>
      <c r="AV215" s="13" t="s">
        <v>89</v>
      </c>
      <c r="AW215" s="13" t="s">
        <v>36</v>
      </c>
      <c r="AX215" s="13" t="s">
        <v>87</v>
      </c>
      <c r="AY215" s="228" t="s">
        <v>151</v>
      </c>
    </row>
    <row r="216" spans="1:65" s="2" customFormat="1" ht="22.8">
      <c r="A216" s="33"/>
      <c r="B216" s="34"/>
      <c r="C216" s="203" t="s">
        <v>264</v>
      </c>
      <c r="D216" s="203" t="s">
        <v>154</v>
      </c>
      <c r="E216" s="204" t="s">
        <v>285</v>
      </c>
      <c r="F216" s="205" t="s">
        <v>286</v>
      </c>
      <c r="G216" s="206" t="s">
        <v>157</v>
      </c>
      <c r="H216" s="207">
        <v>11.74</v>
      </c>
      <c r="I216" s="208"/>
      <c r="J216" s="209">
        <f>ROUND(I216*H216,2)</f>
        <v>0</v>
      </c>
      <c r="K216" s="210"/>
      <c r="L216" s="38"/>
      <c r="M216" s="211" t="s">
        <v>1</v>
      </c>
      <c r="N216" s="212" t="s">
        <v>44</v>
      </c>
      <c r="O216" s="70"/>
      <c r="P216" s="213">
        <f>O216*H216</f>
        <v>0</v>
      </c>
      <c r="Q216" s="213">
        <v>0</v>
      </c>
      <c r="R216" s="213">
        <f>Q216*H216</f>
        <v>0</v>
      </c>
      <c r="S216" s="213">
        <v>6.8000000000000005E-2</v>
      </c>
      <c r="T216" s="214">
        <f>S216*H216</f>
        <v>0.79832000000000003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5" t="s">
        <v>158</v>
      </c>
      <c r="AT216" s="215" t="s">
        <v>154</v>
      </c>
      <c r="AU216" s="215" t="s">
        <v>89</v>
      </c>
      <c r="AY216" s="16" t="s">
        <v>151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6" t="s">
        <v>87</v>
      </c>
      <c r="BK216" s="216">
        <f>ROUND(I216*H216,2)</f>
        <v>0</v>
      </c>
      <c r="BL216" s="16" t="s">
        <v>158</v>
      </c>
      <c r="BM216" s="215" t="s">
        <v>763</v>
      </c>
    </row>
    <row r="217" spans="1:65" s="13" customFormat="1">
      <c r="B217" s="217"/>
      <c r="C217" s="218"/>
      <c r="D217" s="219" t="s">
        <v>160</v>
      </c>
      <c r="E217" s="220" t="s">
        <v>1</v>
      </c>
      <c r="F217" s="221" t="s">
        <v>748</v>
      </c>
      <c r="G217" s="218"/>
      <c r="H217" s="222">
        <v>5.74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160</v>
      </c>
      <c r="AU217" s="228" t="s">
        <v>89</v>
      </c>
      <c r="AV217" s="13" t="s">
        <v>89</v>
      </c>
      <c r="AW217" s="13" t="s">
        <v>36</v>
      </c>
      <c r="AX217" s="13" t="s">
        <v>79</v>
      </c>
      <c r="AY217" s="228" t="s">
        <v>151</v>
      </c>
    </row>
    <row r="218" spans="1:65" s="13" customFormat="1">
      <c r="B218" s="217"/>
      <c r="C218" s="218"/>
      <c r="D218" s="219" t="s">
        <v>160</v>
      </c>
      <c r="E218" s="220" t="s">
        <v>1</v>
      </c>
      <c r="F218" s="221" t="s">
        <v>749</v>
      </c>
      <c r="G218" s="218"/>
      <c r="H218" s="222">
        <v>6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160</v>
      </c>
      <c r="AU218" s="228" t="s">
        <v>89</v>
      </c>
      <c r="AV218" s="13" t="s">
        <v>89</v>
      </c>
      <c r="AW218" s="13" t="s">
        <v>36</v>
      </c>
      <c r="AX218" s="13" t="s">
        <v>79</v>
      </c>
      <c r="AY218" s="228" t="s">
        <v>151</v>
      </c>
    </row>
    <row r="219" spans="1:65" s="14" customFormat="1">
      <c r="B219" s="229"/>
      <c r="C219" s="230"/>
      <c r="D219" s="219" t="s">
        <v>160</v>
      </c>
      <c r="E219" s="231" t="s">
        <v>1</v>
      </c>
      <c r="F219" s="232" t="s">
        <v>163</v>
      </c>
      <c r="G219" s="230"/>
      <c r="H219" s="233">
        <v>11.74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160</v>
      </c>
      <c r="AU219" s="239" t="s">
        <v>89</v>
      </c>
      <c r="AV219" s="14" t="s">
        <v>158</v>
      </c>
      <c r="AW219" s="14" t="s">
        <v>36</v>
      </c>
      <c r="AX219" s="14" t="s">
        <v>87</v>
      </c>
      <c r="AY219" s="239" t="s">
        <v>151</v>
      </c>
    </row>
    <row r="220" spans="1:65" s="12" customFormat="1" ht="13.2">
      <c r="B220" s="187"/>
      <c r="C220" s="188"/>
      <c r="D220" s="189" t="s">
        <v>78</v>
      </c>
      <c r="E220" s="201" t="s">
        <v>293</v>
      </c>
      <c r="F220" s="201" t="s">
        <v>294</v>
      </c>
      <c r="G220" s="188"/>
      <c r="H220" s="188"/>
      <c r="I220" s="191"/>
      <c r="J220" s="202">
        <f>BK220</f>
        <v>0</v>
      </c>
      <c r="K220" s="188"/>
      <c r="L220" s="193"/>
      <c r="M220" s="194"/>
      <c r="N220" s="195"/>
      <c r="O220" s="195"/>
      <c r="P220" s="196">
        <f>SUM(P221:P227)</f>
        <v>0</v>
      </c>
      <c r="Q220" s="195"/>
      <c r="R220" s="196">
        <f>SUM(R221:R227)</f>
        <v>0</v>
      </c>
      <c r="S220" s="195"/>
      <c r="T220" s="197">
        <f>SUM(T221:T227)</f>
        <v>0</v>
      </c>
      <c r="AR220" s="198" t="s">
        <v>87</v>
      </c>
      <c r="AT220" s="199" t="s">
        <v>78</v>
      </c>
      <c r="AU220" s="199" t="s">
        <v>87</v>
      </c>
      <c r="AY220" s="198" t="s">
        <v>151</v>
      </c>
      <c r="BK220" s="200">
        <f>SUM(BK221:BK227)</f>
        <v>0</v>
      </c>
    </row>
    <row r="221" spans="1:65" s="2" customFormat="1" ht="22.8">
      <c r="A221" s="33"/>
      <c r="B221" s="34"/>
      <c r="C221" s="203" t="s">
        <v>7</v>
      </c>
      <c r="D221" s="203" t="s">
        <v>154</v>
      </c>
      <c r="E221" s="204" t="s">
        <v>296</v>
      </c>
      <c r="F221" s="205" t="s">
        <v>297</v>
      </c>
      <c r="G221" s="206" t="s">
        <v>298</v>
      </c>
      <c r="H221" s="207">
        <v>2.4729999999999999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44</v>
      </c>
      <c r="O221" s="70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158</v>
      </c>
      <c r="AT221" s="215" t="s">
        <v>154</v>
      </c>
      <c r="AU221" s="215" t="s">
        <v>89</v>
      </c>
      <c r="AY221" s="16" t="s">
        <v>151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87</v>
      </c>
      <c r="BK221" s="216">
        <f>ROUND(I221*H221,2)</f>
        <v>0</v>
      </c>
      <c r="BL221" s="16" t="s">
        <v>158</v>
      </c>
      <c r="BM221" s="215" t="s">
        <v>764</v>
      </c>
    </row>
    <row r="222" spans="1:65" s="2" customFormat="1" ht="22.8">
      <c r="A222" s="33"/>
      <c r="B222" s="34"/>
      <c r="C222" s="203" t="s">
        <v>274</v>
      </c>
      <c r="D222" s="203" t="s">
        <v>154</v>
      </c>
      <c r="E222" s="204" t="s">
        <v>301</v>
      </c>
      <c r="F222" s="205" t="s">
        <v>302</v>
      </c>
      <c r="G222" s="206" t="s">
        <v>298</v>
      </c>
      <c r="H222" s="207">
        <v>2.4729999999999999</v>
      </c>
      <c r="I222" s="208"/>
      <c r="J222" s="209">
        <f>ROUND(I222*H222,2)</f>
        <v>0</v>
      </c>
      <c r="K222" s="210"/>
      <c r="L222" s="38"/>
      <c r="M222" s="211" t="s">
        <v>1</v>
      </c>
      <c r="N222" s="212" t="s">
        <v>44</v>
      </c>
      <c r="O222" s="70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158</v>
      </c>
      <c r="AT222" s="215" t="s">
        <v>154</v>
      </c>
      <c r="AU222" s="215" t="s">
        <v>89</v>
      </c>
      <c r="AY222" s="16" t="s">
        <v>151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87</v>
      </c>
      <c r="BK222" s="216">
        <f>ROUND(I222*H222,2)</f>
        <v>0</v>
      </c>
      <c r="BL222" s="16" t="s">
        <v>158</v>
      </c>
      <c r="BM222" s="215" t="s">
        <v>765</v>
      </c>
    </row>
    <row r="223" spans="1:65" s="2" customFormat="1" ht="22.8">
      <c r="A223" s="33"/>
      <c r="B223" s="34"/>
      <c r="C223" s="203" t="s">
        <v>279</v>
      </c>
      <c r="D223" s="203" t="s">
        <v>154</v>
      </c>
      <c r="E223" s="204" t="s">
        <v>305</v>
      </c>
      <c r="F223" s="205" t="s">
        <v>306</v>
      </c>
      <c r="G223" s="206" t="s">
        <v>298</v>
      </c>
      <c r="H223" s="207">
        <v>2.4729999999999999</v>
      </c>
      <c r="I223" s="208"/>
      <c r="J223" s="209">
        <f>ROUND(I223*H223,2)</f>
        <v>0</v>
      </c>
      <c r="K223" s="210"/>
      <c r="L223" s="38"/>
      <c r="M223" s="211" t="s">
        <v>1</v>
      </c>
      <c r="N223" s="212" t="s">
        <v>44</v>
      </c>
      <c r="O223" s="70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5" t="s">
        <v>158</v>
      </c>
      <c r="AT223" s="215" t="s">
        <v>154</v>
      </c>
      <c r="AU223" s="215" t="s">
        <v>89</v>
      </c>
      <c r="AY223" s="16" t="s">
        <v>151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6" t="s">
        <v>87</v>
      </c>
      <c r="BK223" s="216">
        <f>ROUND(I223*H223,2)</f>
        <v>0</v>
      </c>
      <c r="BL223" s="16" t="s">
        <v>158</v>
      </c>
      <c r="BM223" s="215" t="s">
        <v>766</v>
      </c>
    </row>
    <row r="224" spans="1:65" s="2" customFormat="1" ht="11.4">
      <c r="A224" s="33"/>
      <c r="B224" s="34"/>
      <c r="C224" s="203" t="s">
        <v>284</v>
      </c>
      <c r="D224" s="203" t="s">
        <v>154</v>
      </c>
      <c r="E224" s="204" t="s">
        <v>309</v>
      </c>
      <c r="F224" s="205" t="s">
        <v>310</v>
      </c>
      <c r="G224" s="206" t="s">
        <v>298</v>
      </c>
      <c r="H224" s="207">
        <v>2.4729999999999999</v>
      </c>
      <c r="I224" s="208"/>
      <c r="J224" s="209">
        <f>ROUND(I224*H224,2)</f>
        <v>0</v>
      </c>
      <c r="K224" s="210"/>
      <c r="L224" s="38"/>
      <c r="M224" s="211" t="s">
        <v>1</v>
      </c>
      <c r="N224" s="212" t="s">
        <v>44</v>
      </c>
      <c r="O224" s="70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158</v>
      </c>
      <c r="AT224" s="215" t="s">
        <v>154</v>
      </c>
      <c r="AU224" s="215" t="s">
        <v>89</v>
      </c>
      <c r="AY224" s="16" t="s">
        <v>151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87</v>
      </c>
      <c r="BK224" s="216">
        <f>ROUND(I224*H224,2)</f>
        <v>0</v>
      </c>
      <c r="BL224" s="16" t="s">
        <v>158</v>
      </c>
      <c r="BM224" s="215" t="s">
        <v>767</v>
      </c>
    </row>
    <row r="225" spans="1:65" s="2" customFormat="1" ht="22.8">
      <c r="A225" s="33"/>
      <c r="B225" s="34"/>
      <c r="C225" s="203" t="s">
        <v>288</v>
      </c>
      <c r="D225" s="203" t="s">
        <v>154</v>
      </c>
      <c r="E225" s="204" t="s">
        <v>313</v>
      </c>
      <c r="F225" s="205" t="s">
        <v>314</v>
      </c>
      <c r="G225" s="206" t="s">
        <v>298</v>
      </c>
      <c r="H225" s="207">
        <v>24.73</v>
      </c>
      <c r="I225" s="208"/>
      <c r="J225" s="209">
        <f>ROUND(I225*H225,2)</f>
        <v>0</v>
      </c>
      <c r="K225" s="210"/>
      <c r="L225" s="38"/>
      <c r="M225" s="211" t="s">
        <v>1</v>
      </c>
      <c r="N225" s="212" t="s">
        <v>44</v>
      </c>
      <c r="O225" s="70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158</v>
      </c>
      <c r="AT225" s="215" t="s">
        <v>154</v>
      </c>
      <c r="AU225" s="215" t="s">
        <v>89</v>
      </c>
      <c r="AY225" s="16" t="s">
        <v>151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87</v>
      </c>
      <c r="BK225" s="216">
        <f>ROUND(I225*H225,2)</f>
        <v>0</v>
      </c>
      <c r="BL225" s="16" t="s">
        <v>158</v>
      </c>
      <c r="BM225" s="215" t="s">
        <v>768</v>
      </c>
    </row>
    <row r="226" spans="1:65" s="13" customFormat="1">
      <c r="B226" s="217"/>
      <c r="C226" s="218"/>
      <c r="D226" s="219" t="s">
        <v>160</v>
      </c>
      <c r="E226" s="220" t="s">
        <v>1</v>
      </c>
      <c r="F226" s="221" t="s">
        <v>769</v>
      </c>
      <c r="G226" s="218"/>
      <c r="H226" s="222">
        <v>24.73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160</v>
      </c>
      <c r="AU226" s="228" t="s">
        <v>89</v>
      </c>
      <c r="AV226" s="13" t="s">
        <v>89</v>
      </c>
      <c r="AW226" s="13" t="s">
        <v>36</v>
      </c>
      <c r="AX226" s="13" t="s">
        <v>87</v>
      </c>
      <c r="AY226" s="228" t="s">
        <v>151</v>
      </c>
    </row>
    <row r="227" spans="1:65" s="2" customFormat="1" ht="22.8">
      <c r="A227" s="33"/>
      <c r="B227" s="34"/>
      <c r="C227" s="203" t="s">
        <v>295</v>
      </c>
      <c r="D227" s="203" t="s">
        <v>154</v>
      </c>
      <c r="E227" s="204" t="s">
        <v>318</v>
      </c>
      <c r="F227" s="205" t="s">
        <v>319</v>
      </c>
      <c r="G227" s="206" t="s">
        <v>298</v>
      </c>
      <c r="H227" s="207">
        <v>2.4729999999999999</v>
      </c>
      <c r="I227" s="208"/>
      <c r="J227" s="209">
        <f>ROUND(I227*H227,2)</f>
        <v>0</v>
      </c>
      <c r="K227" s="210"/>
      <c r="L227" s="38"/>
      <c r="M227" s="211" t="s">
        <v>1</v>
      </c>
      <c r="N227" s="212" t="s">
        <v>44</v>
      </c>
      <c r="O227" s="70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5" t="s">
        <v>158</v>
      </c>
      <c r="AT227" s="215" t="s">
        <v>154</v>
      </c>
      <c r="AU227" s="215" t="s">
        <v>89</v>
      </c>
      <c r="AY227" s="16" t="s">
        <v>151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6" t="s">
        <v>87</v>
      </c>
      <c r="BK227" s="216">
        <f>ROUND(I227*H227,2)</f>
        <v>0</v>
      </c>
      <c r="BL227" s="16" t="s">
        <v>158</v>
      </c>
      <c r="BM227" s="215" t="s">
        <v>770</v>
      </c>
    </row>
    <row r="228" spans="1:65" s="12" customFormat="1" ht="13.2">
      <c r="B228" s="187"/>
      <c r="C228" s="188"/>
      <c r="D228" s="189" t="s">
        <v>78</v>
      </c>
      <c r="E228" s="201" t="s">
        <v>321</v>
      </c>
      <c r="F228" s="201" t="s">
        <v>322</v>
      </c>
      <c r="G228" s="188"/>
      <c r="H228" s="188"/>
      <c r="I228" s="191"/>
      <c r="J228" s="202">
        <f>BK228</f>
        <v>0</v>
      </c>
      <c r="K228" s="188"/>
      <c r="L228" s="193"/>
      <c r="M228" s="194"/>
      <c r="N228" s="195"/>
      <c r="O228" s="195"/>
      <c r="P228" s="196">
        <f>P229</f>
        <v>0</v>
      </c>
      <c r="Q228" s="195"/>
      <c r="R228" s="196">
        <f>R229</f>
        <v>0</v>
      </c>
      <c r="S228" s="195"/>
      <c r="T228" s="197">
        <f>T229</f>
        <v>0</v>
      </c>
      <c r="AR228" s="198" t="s">
        <v>87</v>
      </c>
      <c r="AT228" s="199" t="s">
        <v>78</v>
      </c>
      <c r="AU228" s="199" t="s">
        <v>87</v>
      </c>
      <c r="AY228" s="198" t="s">
        <v>151</v>
      </c>
      <c r="BK228" s="200">
        <f>BK229</f>
        <v>0</v>
      </c>
    </row>
    <row r="229" spans="1:65" s="2" customFormat="1" ht="11.4">
      <c r="A229" s="33"/>
      <c r="B229" s="34"/>
      <c r="C229" s="203" t="s">
        <v>300</v>
      </c>
      <c r="D229" s="203" t="s">
        <v>154</v>
      </c>
      <c r="E229" s="204" t="s">
        <v>324</v>
      </c>
      <c r="F229" s="205" t="s">
        <v>325</v>
      </c>
      <c r="G229" s="206" t="s">
        <v>298</v>
      </c>
      <c r="H229" s="207">
        <v>7.9379999999999997</v>
      </c>
      <c r="I229" s="208"/>
      <c r="J229" s="209">
        <f>ROUND(I229*H229,2)</f>
        <v>0</v>
      </c>
      <c r="K229" s="210"/>
      <c r="L229" s="38"/>
      <c r="M229" s="211" t="s">
        <v>1</v>
      </c>
      <c r="N229" s="212" t="s">
        <v>44</v>
      </c>
      <c r="O229" s="70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5" t="s">
        <v>158</v>
      </c>
      <c r="AT229" s="215" t="s">
        <v>154</v>
      </c>
      <c r="AU229" s="215" t="s">
        <v>89</v>
      </c>
      <c r="AY229" s="16" t="s">
        <v>151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6" t="s">
        <v>87</v>
      </c>
      <c r="BK229" s="216">
        <f>ROUND(I229*H229,2)</f>
        <v>0</v>
      </c>
      <c r="BL229" s="16" t="s">
        <v>158</v>
      </c>
      <c r="BM229" s="215" t="s">
        <v>771</v>
      </c>
    </row>
    <row r="230" spans="1:65" s="12" customFormat="1" ht="15">
      <c r="B230" s="187"/>
      <c r="C230" s="188"/>
      <c r="D230" s="189" t="s">
        <v>78</v>
      </c>
      <c r="E230" s="190" t="s">
        <v>327</v>
      </c>
      <c r="F230" s="190" t="s">
        <v>328</v>
      </c>
      <c r="G230" s="188"/>
      <c r="H230" s="188"/>
      <c r="I230" s="191"/>
      <c r="J230" s="192">
        <f>BK230</f>
        <v>0</v>
      </c>
      <c r="K230" s="188"/>
      <c r="L230" s="193"/>
      <c r="M230" s="194"/>
      <c r="N230" s="195"/>
      <c r="O230" s="195"/>
      <c r="P230" s="196">
        <f>P231+P245+P259+P269+P281+P286+P310+P315+P367+P384+P389+P438</f>
        <v>0</v>
      </c>
      <c r="Q230" s="195"/>
      <c r="R230" s="196">
        <f>R231+R245+R259+R269+R281+R286+R310+R315+R367+R384+R389+R438</f>
        <v>2.1181431100000001</v>
      </c>
      <c r="S230" s="195"/>
      <c r="T230" s="197">
        <f>T231+T245+T259+T269+T281+T286+T310+T315+T367+T384+T389+T438</f>
        <v>1.10341187</v>
      </c>
      <c r="AR230" s="198" t="s">
        <v>89</v>
      </c>
      <c r="AT230" s="199" t="s">
        <v>78</v>
      </c>
      <c r="AU230" s="199" t="s">
        <v>79</v>
      </c>
      <c r="AY230" s="198" t="s">
        <v>151</v>
      </c>
      <c r="BK230" s="200">
        <f>BK231+BK245+BK259+BK269+BK281+BK286+BK310+BK315+BK367+BK384+BK389+BK438</f>
        <v>0</v>
      </c>
    </row>
    <row r="231" spans="1:65" s="12" customFormat="1" ht="13.2">
      <c r="B231" s="187"/>
      <c r="C231" s="188"/>
      <c r="D231" s="189" t="s">
        <v>78</v>
      </c>
      <c r="E231" s="201" t="s">
        <v>329</v>
      </c>
      <c r="F231" s="201" t="s">
        <v>330</v>
      </c>
      <c r="G231" s="188"/>
      <c r="H231" s="188"/>
      <c r="I231" s="191"/>
      <c r="J231" s="202">
        <f>BK231</f>
        <v>0</v>
      </c>
      <c r="K231" s="188"/>
      <c r="L231" s="193"/>
      <c r="M231" s="194"/>
      <c r="N231" s="195"/>
      <c r="O231" s="195"/>
      <c r="P231" s="196">
        <f>SUM(P232:P244)</f>
        <v>0</v>
      </c>
      <c r="Q231" s="195"/>
      <c r="R231" s="196">
        <f>SUM(R232:R244)</f>
        <v>0.12113879999999999</v>
      </c>
      <c r="S231" s="195"/>
      <c r="T231" s="197">
        <f>SUM(T232:T244)</f>
        <v>0</v>
      </c>
      <c r="AR231" s="198" t="s">
        <v>89</v>
      </c>
      <c r="AT231" s="199" t="s">
        <v>78</v>
      </c>
      <c r="AU231" s="199" t="s">
        <v>87</v>
      </c>
      <c r="AY231" s="198" t="s">
        <v>151</v>
      </c>
      <c r="BK231" s="200">
        <f>SUM(BK232:BK244)</f>
        <v>0</v>
      </c>
    </row>
    <row r="232" spans="1:65" s="2" customFormat="1" ht="22.8">
      <c r="A232" s="33"/>
      <c r="B232" s="34"/>
      <c r="C232" s="203" t="s">
        <v>304</v>
      </c>
      <c r="D232" s="203" t="s">
        <v>154</v>
      </c>
      <c r="E232" s="204" t="s">
        <v>332</v>
      </c>
      <c r="F232" s="205" t="s">
        <v>333</v>
      </c>
      <c r="G232" s="206" t="s">
        <v>157</v>
      </c>
      <c r="H232" s="207">
        <v>71.94</v>
      </c>
      <c r="I232" s="208"/>
      <c r="J232" s="209">
        <f>ROUND(I232*H232,2)</f>
        <v>0</v>
      </c>
      <c r="K232" s="210"/>
      <c r="L232" s="38"/>
      <c r="M232" s="211" t="s">
        <v>1</v>
      </c>
      <c r="N232" s="212" t="s">
        <v>44</v>
      </c>
      <c r="O232" s="70"/>
      <c r="P232" s="213">
        <f>O232*H232</f>
        <v>0</v>
      </c>
      <c r="Q232" s="213">
        <v>1.1800000000000001E-3</v>
      </c>
      <c r="R232" s="213">
        <f>Q232*H232</f>
        <v>8.4889199999999998E-2</v>
      </c>
      <c r="S232" s="213">
        <v>0</v>
      </c>
      <c r="T232" s="21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244</v>
      </c>
      <c r="AT232" s="215" t="s">
        <v>154</v>
      </c>
      <c r="AU232" s="215" t="s">
        <v>89</v>
      </c>
      <c r="AY232" s="16" t="s">
        <v>151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87</v>
      </c>
      <c r="BK232" s="216">
        <f>ROUND(I232*H232,2)</f>
        <v>0</v>
      </c>
      <c r="BL232" s="16" t="s">
        <v>244</v>
      </c>
      <c r="BM232" s="215" t="s">
        <v>772</v>
      </c>
    </row>
    <row r="233" spans="1:65" s="13" customFormat="1">
      <c r="B233" s="217"/>
      <c r="C233" s="218"/>
      <c r="D233" s="219" t="s">
        <v>160</v>
      </c>
      <c r="E233" s="220" t="s">
        <v>1</v>
      </c>
      <c r="F233" s="221" t="s">
        <v>773</v>
      </c>
      <c r="G233" s="218"/>
      <c r="H233" s="222">
        <v>61.86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160</v>
      </c>
      <c r="AU233" s="228" t="s">
        <v>89</v>
      </c>
      <c r="AV233" s="13" t="s">
        <v>89</v>
      </c>
      <c r="AW233" s="13" t="s">
        <v>36</v>
      </c>
      <c r="AX233" s="13" t="s">
        <v>79</v>
      </c>
      <c r="AY233" s="228" t="s">
        <v>151</v>
      </c>
    </row>
    <row r="234" spans="1:65" s="13" customFormat="1">
      <c r="B234" s="217"/>
      <c r="C234" s="218"/>
      <c r="D234" s="219" t="s">
        <v>160</v>
      </c>
      <c r="E234" s="220" t="s">
        <v>1</v>
      </c>
      <c r="F234" s="221" t="s">
        <v>336</v>
      </c>
      <c r="G234" s="218"/>
      <c r="H234" s="222">
        <v>8.64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160</v>
      </c>
      <c r="AU234" s="228" t="s">
        <v>89</v>
      </c>
      <c r="AV234" s="13" t="s">
        <v>89</v>
      </c>
      <c r="AW234" s="13" t="s">
        <v>36</v>
      </c>
      <c r="AX234" s="13" t="s">
        <v>79</v>
      </c>
      <c r="AY234" s="228" t="s">
        <v>151</v>
      </c>
    </row>
    <row r="235" spans="1:65" s="13" customFormat="1">
      <c r="B235" s="217"/>
      <c r="C235" s="218"/>
      <c r="D235" s="219" t="s">
        <v>160</v>
      </c>
      <c r="E235" s="220" t="s">
        <v>1</v>
      </c>
      <c r="F235" s="221" t="s">
        <v>337</v>
      </c>
      <c r="G235" s="218"/>
      <c r="H235" s="222">
        <v>1.44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160</v>
      </c>
      <c r="AU235" s="228" t="s">
        <v>89</v>
      </c>
      <c r="AV235" s="13" t="s">
        <v>89</v>
      </c>
      <c r="AW235" s="13" t="s">
        <v>36</v>
      </c>
      <c r="AX235" s="13" t="s">
        <v>79</v>
      </c>
      <c r="AY235" s="228" t="s">
        <v>151</v>
      </c>
    </row>
    <row r="236" spans="1:65" s="14" customFormat="1">
      <c r="B236" s="229"/>
      <c r="C236" s="230"/>
      <c r="D236" s="219" t="s">
        <v>160</v>
      </c>
      <c r="E236" s="231" t="s">
        <v>1</v>
      </c>
      <c r="F236" s="232" t="s">
        <v>163</v>
      </c>
      <c r="G236" s="230"/>
      <c r="H236" s="233">
        <v>71.94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160</v>
      </c>
      <c r="AU236" s="239" t="s">
        <v>89</v>
      </c>
      <c r="AV236" s="14" t="s">
        <v>158</v>
      </c>
      <c r="AW236" s="14" t="s">
        <v>36</v>
      </c>
      <c r="AX236" s="14" t="s">
        <v>87</v>
      </c>
      <c r="AY236" s="239" t="s">
        <v>151</v>
      </c>
    </row>
    <row r="237" spans="1:65" s="2" customFormat="1" ht="22.8">
      <c r="A237" s="33"/>
      <c r="B237" s="34"/>
      <c r="C237" s="240" t="s">
        <v>308</v>
      </c>
      <c r="D237" s="240" t="s">
        <v>245</v>
      </c>
      <c r="E237" s="241" t="s">
        <v>339</v>
      </c>
      <c r="F237" s="242" t="s">
        <v>774</v>
      </c>
      <c r="G237" s="243" t="s">
        <v>157</v>
      </c>
      <c r="H237" s="244">
        <v>72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44</v>
      </c>
      <c r="O237" s="70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5" t="s">
        <v>323</v>
      </c>
      <c r="AT237" s="215" t="s">
        <v>245</v>
      </c>
      <c r="AU237" s="215" t="s">
        <v>89</v>
      </c>
      <c r="AY237" s="16" t="s">
        <v>151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6" t="s">
        <v>87</v>
      </c>
      <c r="BK237" s="216">
        <f>ROUND(I237*H237,2)</f>
        <v>0</v>
      </c>
      <c r="BL237" s="16" t="s">
        <v>244</v>
      </c>
      <c r="BM237" s="215" t="s">
        <v>775</v>
      </c>
    </row>
    <row r="238" spans="1:65" s="2" customFormat="1" ht="22.8">
      <c r="A238" s="33"/>
      <c r="B238" s="34"/>
      <c r="C238" s="203" t="s">
        <v>312</v>
      </c>
      <c r="D238" s="203" t="s">
        <v>154</v>
      </c>
      <c r="E238" s="204" t="s">
        <v>332</v>
      </c>
      <c r="F238" s="205" t="s">
        <v>333</v>
      </c>
      <c r="G238" s="206" t="s">
        <v>157</v>
      </c>
      <c r="H238" s="207">
        <v>30.72</v>
      </c>
      <c r="I238" s="208"/>
      <c r="J238" s="209">
        <f>ROUND(I238*H238,2)</f>
        <v>0</v>
      </c>
      <c r="K238" s="210"/>
      <c r="L238" s="38"/>
      <c r="M238" s="211" t="s">
        <v>1</v>
      </c>
      <c r="N238" s="212" t="s">
        <v>44</v>
      </c>
      <c r="O238" s="70"/>
      <c r="P238" s="213">
        <f>O238*H238</f>
        <v>0</v>
      </c>
      <c r="Q238" s="213">
        <v>1.1800000000000001E-3</v>
      </c>
      <c r="R238" s="213">
        <f>Q238*H238</f>
        <v>3.62496E-2</v>
      </c>
      <c r="S238" s="213">
        <v>0</v>
      </c>
      <c r="T238" s="21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5" t="s">
        <v>244</v>
      </c>
      <c r="AT238" s="215" t="s">
        <v>154</v>
      </c>
      <c r="AU238" s="215" t="s">
        <v>89</v>
      </c>
      <c r="AY238" s="16" t="s">
        <v>151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6" t="s">
        <v>87</v>
      </c>
      <c r="BK238" s="216">
        <f>ROUND(I238*H238,2)</f>
        <v>0</v>
      </c>
      <c r="BL238" s="16" t="s">
        <v>244</v>
      </c>
      <c r="BM238" s="215" t="s">
        <v>776</v>
      </c>
    </row>
    <row r="239" spans="1:65" s="13" customFormat="1">
      <c r="B239" s="217"/>
      <c r="C239" s="218"/>
      <c r="D239" s="219" t="s">
        <v>160</v>
      </c>
      <c r="E239" s="220" t="s">
        <v>1</v>
      </c>
      <c r="F239" s="221" t="s">
        <v>777</v>
      </c>
      <c r="G239" s="218"/>
      <c r="H239" s="222">
        <v>26.4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160</v>
      </c>
      <c r="AU239" s="228" t="s">
        <v>89</v>
      </c>
      <c r="AV239" s="13" t="s">
        <v>89</v>
      </c>
      <c r="AW239" s="13" t="s">
        <v>36</v>
      </c>
      <c r="AX239" s="13" t="s">
        <v>79</v>
      </c>
      <c r="AY239" s="228" t="s">
        <v>151</v>
      </c>
    </row>
    <row r="240" spans="1:65" s="13" customFormat="1">
      <c r="B240" s="217"/>
      <c r="C240" s="218"/>
      <c r="D240" s="219" t="s">
        <v>160</v>
      </c>
      <c r="E240" s="220" t="s">
        <v>1</v>
      </c>
      <c r="F240" s="221" t="s">
        <v>346</v>
      </c>
      <c r="G240" s="218"/>
      <c r="H240" s="222">
        <v>2.88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160</v>
      </c>
      <c r="AU240" s="228" t="s">
        <v>89</v>
      </c>
      <c r="AV240" s="13" t="s">
        <v>89</v>
      </c>
      <c r="AW240" s="13" t="s">
        <v>36</v>
      </c>
      <c r="AX240" s="13" t="s">
        <v>79</v>
      </c>
      <c r="AY240" s="228" t="s">
        <v>151</v>
      </c>
    </row>
    <row r="241" spans="1:65" s="13" customFormat="1">
      <c r="B241" s="217"/>
      <c r="C241" s="218"/>
      <c r="D241" s="219" t="s">
        <v>160</v>
      </c>
      <c r="E241" s="220" t="s">
        <v>1</v>
      </c>
      <c r="F241" s="221" t="s">
        <v>337</v>
      </c>
      <c r="G241" s="218"/>
      <c r="H241" s="222">
        <v>1.44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160</v>
      </c>
      <c r="AU241" s="228" t="s">
        <v>89</v>
      </c>
      <c r="AV241" s="13" t="s">
        <v>89</v>
      </c>
      <c r="AW241" s="13" t="s">
        <v>36</v>
      </c>
      <c r="AX241" s="13" t="s">
        <v>79</v>
      </c>
      <c r="AY241" s="228" t="s">
        <v>151</v>
      </c>
    </row>
    <row r="242" spans="1:65" s="14" customFormat="1">
      <c r="B242" s="229"/>
      <c r="C242" s="230"/>
      <c r="D242" s="219" t="s">
        <v>160</v>
      </c>
      <c r="E242" s="231" t="s">
        <v>1</v>
      </c>
      <c r="F242" s="232" t="s">
        <v>163</v>
      </c>
      <c r="G242" s="230"/>
      <c r="H242" s="233">
        <v>30.72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160</v>
      </c>
      <c r="AU242" s="239" t="s">
        <v>89</v>
      </c>
      <c r="AV242" s="14" t="s">
        <v>158</v>
      </c>
      <c r="AW242" s="14" t="s">
        <v>36</v>
      </c>
      <c r="AX242" s="14" t="s">
        <v>87</v>
      </c>
      <c r="AY242" s="239" t="s">
        <v>151</v>
      </c>
    </row>
    <row r="243" spans="1:65" s="2" customFormat="1" ht="22.8">
      <c r="A243" s="33"/>
      <c r="B243" s="34"/>
      <c r="C243" s="240" t="s">
        <v>317</v>
      </c>
      <c r="D243" s="240" t="s">
        <v>245</v>
      </c>
      <c r="E243" s="241" t="s">
        <v>348</v>
      </c>
      <c r="F243" s="242" t="s">
        <v>349</v>
      </c>
      <c r="G243" s="243" t="s">
        <v>157</v>
      </c>
      <c r="H243" s="244">
        <v>31</v>
      </c>
      <c r="I243" s="245"/>
      <c r="J243" s="246">
        <f>ROUND(I243*H243,2)</f>
        <v>0</v>
      </c>
      <c r="K243" s="247"/>
      <c r="L243" s="248"/>
      <c r="M243" s="249" t="s">
        <v>1</v>
      </c>
      <c r="N243" s="250" t="s">
        <v>44</v>
      </c>
      <c r="O243" s="70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323</v>
      </c>
      <c r="AT243" s="215" t="s">
        <v>245</v>
      </c>
      <c r="AU243" s="215" t="s">
        <v>89</v>
      </c>
      <c r="AY243" s="16" t="s">
        <v>151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87</v>
      </c>
      <c r="BK243" s="216">
        <f>ROUND(I243*H243,2)</f>
        <v>0</v>
      </c>
      <c r="BL243" s="16" t="s">
        <v>244</v>
      </c>
      <c r="BM243" s="215" t="s">
        <v>778</v>
      </c>
    </row>
    <row r="244" spans="1:65" s="2" customFormat="1" ht="22.8">
      <c r="A244" s="33"/>
      <c r="B244" s="34"/>
      <c r="C244" s="203" t="s">
        <v>323</v>
      </c>
      <c r="D244" s="203" t="s">
        <v>154</v>
      </c>
      <c r="E244" s="204" t="s">
        <v>352</v>
      </c>
      <c r="F244" s="205" t="s">
        <v>353</v>
      </c>
      <c r="G244" s="206" t="s">
        <v>354</v>
      </c>
      <c r="H244" s="251"/>
      <c r="I244" s="208"/>
      <c r="J244" s="209">
        <f>ROUND(I244*H244,2)</f>
        <v>0</v>
      </c>
      <c r="K244" s="210"/>
      <c r="L244" s="38"/>
      <c r="M244" s="211" t="s">
        <v>1</v>
      </c>
      <c r="N244" s="212" t="s">
        <v>44</v>
      </c>
      <c r="O244" s="70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5" t="s">
        <v>244</v>
      </c>
      <c r="AT244" s="215" t="s">
        <v>154</v>
      </c>
      <c r="AU244" s="215" t="s">
        <v>89</v>
      </c>
      <c r="AY244" s="16" t="s">
        <v>151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6" t="s">
        <v>87</v>
      </c>
      <c r="BK244" s="216">
        <f>ROUND(I244*H244,2)</f>
        <v>0</v>
      </c>
      <c r="BL244" s="16" t="s">
        <v>244</v>
      </c>
      <c r="BM244" s="215" t="s">
        <v>779</v>
      </c>
    </row>
    <row r="245" spans="1:65" s="12" customFormat="1" ht="13.2">
      <c r="B245" s="187"/>
      <c r="C245" s="188"/>
      <c r="D245" s="189" t="s">
        <v>78</v>
      </c>
      <c r="E245" s="201" t="s">
        <v>356</v>
      </c>
      <c r="F245" s="201" t="s">
        <v>357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SUM(P246:P258)</f>
        <v>0</v>
      </c>
      <c r="Q245" s="195"/>
      <c r="R245" s="196">
        <f>SUM(R246:R258)</f>
        <v>9.3799999999999994E-3</v>
      </c>
      <c r="S245" s="195"/>
      <c r="T245" s="197">
        <f>SUM(T246:T258)</f>
        <v>0.11935999999999999</v>
      </c>
      <c r="AR245" s="198" t="s">
        <v>89</v>
      </c>
      <c r="AT245" s="199" t="s">
        <v>78</v>
      </c>
      <c r="AU245" s="199" t="s">
        <v>87</v>
      </c>
      <c r="AY245" s="198" t="s">
        <v>151</v>
      </c>
      <c r="BK245" s="200">
        <f>SUM(BK246:BK258)</f>
        <v>0</v>
      </c>
    </row>
    <row r="246" spans="1:65" s="2" customFormat="1" ht="11.4">
      <c r="A246" s="33"/>
      <c r="B246" s="34"/>
      <c r="C246" s="203" t="s">
        <v>331</v>
      </c>
      <c r="D246" s="203" t="s">
        <v>154</v>
      </c>
      <c r="E246" s="204" t="s">
        <v>359</v>
      </c>
      <c r="F246" s="205" t="s">
        <v>360</v>
      </c>
      <c r="G246" s="206" t="s">
        <v>260</v>
      </c>
      <c r="H246" s="207">
        <v>8</v>
      </c>
      <c r="I246" s="208"/>
      <c r="J246" s="209">
        <f>ROUND(I246*H246,2)</f>
        <v>0</v>
      </c>
      <c r="K246" s="210"/>
      <c r="L246" s="38"/>
      <c r="M246" s="211" t="s">
        <v>1</v>
      </c>
      <c r="N246" s="212" t="s">
        <v>44</v>
      </c>
      <c r="O246" s="70"/>
      <c r="P246" s="213">
        <f>O246*H246</f>
        <v>0</v>
      </c>
      <c r="Q246" s="213">
        <v>0</v>
      </c>
      <c r="R246" s="213">
        <f>Q246*H246</f>
        <v>0</v>
      </c>
      <c r="S246" s="213">
        <v>1.4919999999999999E-2</v>
      </c>
      <c r="T246" s="214">
        <f>S246*H246</f>
        <v>0.11935999999999999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5" t="s">
        <v>244</v>
      </c>
      <c r="AT246" s="215" t="s">
        <v>154</v>
      </c>
      <c r="AU246" s="215" t="s">
        <v>89</v>
      </c>
      <c r="AY246" s="16" t="s">
        <v>151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6" t="s">
        <v>87</v>
      </c>
      <c r="BK246" s="216">
        <f>ROUND(I246*H246,2)</f>
        <v>0</v>
      </c>
      <c r="BL246" s="16" t="s">
        <v>244</v>
      </c>
      <c r="BM246" s="215" t="s">
        <v>780</v>
      </c>
    </row>
    <row r="247" spans="1:65" s="13" customFormat="1">
      <c r="B247" s="217"/>
      <c r="C247" s="218"/>
      <c r="D247" s="219" t="s">
        <v>160</v>
      </c>
      <c r="E247" s="220" t="s">
        <v>1</v>
      </c>
      <c r="F247" s="221" t="s">
        <v>362</v>
      </c>
      <c r="G247" s="218"/>
      <c r="H247" s="222">
        <v>8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160</v>
      </c>
      <c r="AU247" s="228" t="s">
        <v>89</v>
      </c>
      <c r="AV247" s="13" t="s">
        <v>89</v>
      </c>
      <c r="AW247" s="13" t="s">
        <v>36</v>
      </c>
      <c r="AX247" s="13" t="s">
        <v>87</v>
      </c>
      <c r="AY247" s="228" t="s">
        <v>151</v>
      </c>
    </row>
    <row r="248" spans="1:65" s="2" customFormat="1" ht="11.4">
      <c r="A248" s="33"/>
      <c r="B248" s="34"/>
      <c r="C248" s="203" t="s">
        <v>338</v>
      </c>
      <c r="D248" s="203" t="s">
        <v>154</v>
      </c>
      <c r="E248" s="204" t="s">
        <v>364</v>
      </c>
      <c r="F248" s="205" t="s">
        <v>365</v>
      </c>
      <c r="G248" s="206" t="s">
        <v>260</v>
      </c>
      <c r="H248" s="207">
        <v>8</v>
      </c>
      <c r="I248" s="208"/>
      <c r="J248" s="209">
        <f>ROUND(I248*H248,2)</f>
        <v>0</v>
      </c>
      <c r="K248" s="210"/>
      <c r="L248" s="38"/>
      <c r="M248" s="211" t="s">
        <v>1</v>
      </c>
      <c r="N248" s="212" t="s">
        <v>44</v>
      </c>
      <c r="O248" s="70"/>
      <c r="P248" s="213">
        <f>O248*H248</f>
        <v>0</v>
      </c>
      <c r="Q248" s="213">
        <v>7.6999999999999996E-4</v>
      </c>
      <c r="R248" s="213">
        <f>Q248*H248</f>
        <v>6.1599999999999997E-3</v>
      </c>
      <c r="S248" s="213">
        <v>0</v>
      </c>
      <c r="T248" s="21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5" t="s">
        <v>244</v>
      </c>
      <c r="AT248" s="215" t="s">
        <v>154</v>
      </c>
      <c r="AU248" s="215" t="s">
        <v>89</v>
      </c>
      <c r="AY248" s="16" t="s">
        <v>151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6" t="s">
        <v>87</v>
      </c>
      <c r="BK248" s="216">
        <f>ROUND(I248*H248,2)</f>
        <v>0</v>
      </c>
      <c r="BL248" s="16" t="s">
        <v>244</v>
      </c>
      <c r="BM248" s="215" t="s">
        <v>781</v>
      </c>
    </row>
    <row r="249" spans="1:65" s="13" customFormat="1">
      <c r="B249" s="217"/>
      <c r="C249" s="218"/>
      <c r="D249" s="219" t="s">
        <v>160</v>
      </c>
      <c r="E249" s="220" t="s">
        <v>1</v>
      </c>
      <c r="F249" s="221" t="s">
        <v>362</v>
      </c>
      <c r="G249" s="218"/>
      <c r="H249" s="222">
        <v>8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160</v>
      </c>
      <c r="AU249" s="228" t="s">
        <v>89</v>
      </c>
      <c r="AV249" s="13" t="s">
        <v>89</v>
      </c>
      <c r="AW249" s="13" t="s">
        <v>36</v>
      </c>
      <c r="AX249" s="13" t="s">
        <v>87</v>
      </c>
      <c r="AY249" s="228" t="s">
        <v>151</v>
      </c>
    </row>
    <row r="250" spans="1:65" s="2" customFormat="1" ht="11.4">
      <c r="A250" s="33"/>
      <c r="B250" s="34"/>
      <c r="C250" s="203" t="s">
        <v>342</v>
      </c>
      <c r="D250" s="203" t="s">
        <v>154</v>
      </c>
      <c r="E250" s="204" t="s">
        <v>372</v>
      </c>
      <c r="F250" s="205" t="s">
        <v>373</v>
      </c>
      <c r="G250" s="206" t="s">
        <v>260</v>
      </c>
      <c r="H250" s="207">
        <v>7</v>
      </c>
      <c r="I250" s="208"/>
      <c r="J250" s="209">
        <f>ROUND(I250*H250,2)</f>
        <v>0</v>
      </c>
      <c r="K250" s="210"/>
      <c r="L250" s="38"/>
      <c r="M250" s="211" t="s">
        <v>1</v>
      </c>
      <c r="N250" s="212" t="s">
        <v>44</v>
      </c>
      <c r="O250" s="70"/>
      <c r="P250" s="213">
        <f>O250*H250</f>
        <v>0</v>
      </c>
      <c r="Q250" s="213">
        <v>4.6000000000000001E-4</v>
      </c>
      <c r="R250" s="213">
        <f>Q250*H250</f>
        <v>3.2200000000000002E-3</v>
      </c>
      <c r="S250" s="213">
        <v>0</v>
      </c>
      <c r="T250" s="21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5" t="s">
        <v>244</v>
      </c>
      <c r="AT250" s="215" t="s">
        <v>154</v>
      </c>
      <c r="AU250" s="215" t="s">
        <v>89</v>
      </c>
      <c r="AY250" s="16" t="s">
        <v>151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6" t="s">
        <v>87</v>
      </c>
      <c r="BK250" s="216">
        <f>ROUND(I250*H250,2)</f>
        <v>0</v>
      </c>
      <c r="BL250" s="16" t="s">
        <v>244</v>
      </c>
      <c r="BM250" s="215" t="s">
        <v>782</v>
      </c>
    </row>
    <row r="251" spans="1:65" s="13" customFormat="1">
      <c r="B251" s="217"/>
      <c r="C251" s="218"/>
      <c r="D251" s="219" t="s">
        <v>160</v>
      </c>
      <c r="E251" s="220" t="s">
        <v>1</v>
      </c>
      <c r="F251" s="221" t="s">
        <v>783</v>
      </c>
      <c r="G251" s="218"/>
      <c r="H251" s="222">
        <v>7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160</v>
      </c>
      <c r="AU251" s="228" t="s">
        <v>89</v>
      </c>
      <c r="AV251" s="13" t="s">
        <v>89</v>
      </c>
      <c r="AW251" s="13" t="s">
        <v>36</v>
      </c>
      <c r="AX251" s="13" t="s">
        <v>87</v>
      </c>
      <c r="AY251" s="228" t="s">
        <v>151</v>
      </c>
    </row>
    <row r="252" spans="1:65" s="2" customFormat="1" ht="11.4">
      <c r="A252" s="33"/>
      <c r="B252" s="34"/>
      <c r="C252" s="203" t="s">
        <v>347</v>
      </c>
      <c r="D252" s="203" t="s">
        <v>154</v>
      </c>
      <c r="E252" s="204" t="s">
        <v>382</v>
      </c>
      <c r="F252" s="205" t="s">
        <v>383</v>
      </c>
      <c r="G252" s="206" t="s">
        <v>167</v>
      </c>
      <c r="H252" s="207">
        <v>2</v>
      </c>
      <c r="I252" s="208"/>
      <c r="J252" s="209">
        <f>ROUND(I252*H252,2)</f>
        <v>0</v>
      </c>
      <c r="K252" s="210"/>
      <c r="L252" s="38"/>
      <c r="M252" s="211" t="s">
        <v>1</v>
      </c>
      <c r="N252" s="212" t="s">
        <v>44</v>
      </c>
      <c r="O252" s="70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5" t="s">
        <v>244</v>
      </c>
      <c r="AT252" s="215" t="s">
        <v>154</v>
      </c>
      <c r="AU252" s="215" t="s">
        <v>89</v>
      </c>
      <c r="AY252" s="16" t="s">
        <v>151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6" t="s">
        <v>87</v>
      </c>
      <c r="BK252" s="216">
        <f>ROUND(I252*H252,2)</f>
        <v>0</v>
      </c>
      <c r="BL252" s="16" t="s">
        <v>244</v>
      </c>
      <c r="BM252" s="215" t="s">
        <v>784</v>
      </c>
    </row>
    <row r="253" spans="1:65" s="13" customFormat="1">
      <c r="B253" s="217"/>
      <c r="C253" s="218"/>
      <c r="D253" s="219" t="s">
        <v>160</v>
      </c>
      <c r="E253" s="220" t="s">
        <v>1</v>
      </c>
      <c r="F253" s="221" t="s">
        <v>89</v>
      </c>
      <c r="G253" s="218"/>
      <c r="H253" s="222">
        <v>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160</v>
      </c>
      <c r="AU253" s="228" t="s">
        <v>89</v>
      </c>
      <c r="AV253" s="13" t="s">
        <v>89</v>
      </c>
      <c r="AW253" s="13" t="s">
        <v>36</v>
      </c>
      <c r="AX253" s="13" t="s">
        <v>87</v>
      </c>
      <c r="AY253" s="228" t="s">
        <v>151</v>
      </c>
    </row>
    <row r="254" spans="1:65" s="2" customFormat="1" ht="11.4">
      <c r="A254" s="33"/>
      <c r="B254" s="34"/>
      <c r="C254" s="203" t="s">
        <v>351</v>
      </c>
      <c r="D254" s="203" t="s">
        <v>154</v>
      </c>
      <c r="E254" s="204" t="s">
        <v>386</v>
      </c>
      <c r="F254" s="205" t="s">
        <v>387</v>
      </c>
      <c r="G254" s="206" t="s">
        <v>167</v>
      </c>
      <c r="H254" s="207">
        <v>1</v>
      </c>
      <c r="I254" s="208"/>
      <c r="J254" s="209">
        <f>ROUND(I254*H254,2)</f>
        <v>0</v>
      </c>
      <c r="K254" s="210"/>
      <c r="L254" s="38"/>
      <c r="M254" s="211" t="s">
        <v>1</v>
      </c>
      <c r="N254" s="212" t="s">
        <v>44</v>
      </c>
      <c r="O254" s="70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5" t="s">
        <v>244</v>
      </c>
      <c r="AT254" s="215" t="s">
        <v>154</v>
      </c>
      <c r="AU254" s="215" t="s">
        <v>89</v>
      </c>
      <c r="AY254" s="16" t="s">
        <v>151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6" t="s">
        <v>87</v>
      </c>
      <c r="BK254" s="216">
        <f>ROUND(I254*H254,2)</f>
        <v>0</v>
      </c>
      <c r="BL254" s="16" t="s">
        <v>244</v>
      </c>
      <c r="BM254" s="215" t="s">
        <v>785</v>
      </c>
    </row>
    <row r="255" spans="1:65" s="13" customFormat="1">
      <c r="B255" s="217"/>
      <c r="C255" s="218"/>
      <c r="D255" s="219" t="s">
        <v>160</v>
      </c>
      <c r="E255" s="220" t="s">
        <v>1</v>
      </c>
      <c r="F255" s="221" t="s">
        <v>87</v>
      </c>
      <c r="G255" s="218"/>
      <c r="H255" s="222">
        <v>1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160</v>
      </c>
      <c r="AU255" s="228" t="s">
        <v>89</v>
      </c>
      <c r="AV255" s="13" t="s">
        <v>89</v>
      </c>
      <c r="AW255" s="13" t="s">
        <v>36</v>
      </c>
      <c r="AX255" s="13" t="s">
        <v>87</v>
      </c>
      <c r="AY255" s="228" t="s">
        <v>151</v>
      </c>
    </row>
    <row r="256" spans="1:65" s="2" customFormat="1" ht="22.8">
      <c r="A256" s="33"/>
      <c r="B256" s="34"/>
      <c r="C256" s="203" t="s">
        <v>358</v>
      </c>
      <c r="D256" s="203" t="s">
        <v>154</v>
      </c>
      <c r="E256" s="204" t="s">
        <v>390</v>
      </c>
      <c r="F256" s="205" t="s">
        <v>391</v>
      </c>
      <c r="G256" s="206" t="s">
        <v>260</v>
      </c>
      <c r="H256" s="207">
        <v>15</v>
      </c>
      <c r="I256" s="208"/>
      <c r="J256" s="209">
        <f>ROUND(I256*H256,2)</f>
        <v>0</v>
      </c>
      <c r="K256" s="210"/>
      <c r="L256" s="38"/>
      <c r="M256" s="211" t="s">
        <v>1</v>
      </c>
      <c r="N256" s="212" t="s">
        <v>44</v>
      </c>
      <c r="O256" s="70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5" t="s">
        <v>244</v>
      </c>
      <c r="AT256" s="215" t="s">
        <v>154</v>
      </c>
      <c r="AU256" s="215" t="s">
        <v>89</v>
      </c>
      <c r="AY256" s="16" t="s">
        <v>151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6" t="s">
        <v>87</v>
      </c>
      <c r="BK256" s="216">
        <f>ROUND(I256*H256,2)</f>
        <v>0</v>
      </c>
      <c r="BL256" s="16" t="s">
        <v>244</v>
      </c>
      <c r="BM256" s="215" t="s">
        <v>786</v>
      </c>
    </row>
    <row r="257" spans="1:65" s="13" customFormat="1">
      <c r="B257" s="217"/>
      <c r="C257" s="218"/>
      <c r="D257" s="219" t="s">
        <v>160</v>
      </c>
      <c r="E257" s="220" t="s">
        <v>1</v>
      </c>
      <c r="F257" s="221" t="s">
        <v>787</v>
      </c>
      <c r="G257" s="218"/>
      <c r="H257" s="222">
        <v>15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160</v>
      </c>
      <c r="AU257" s="228" t="s">
        <v>89</v>
      </c>
      <c r="AV257" s="13" t="s">
        <v>89</v>
      </c>
      <c r="AW257" s="13" t="s">
        <v>36</v>
      </c>
      <c r="AX257" s="13" t="s">
        <v>87</v>
      </c>
      <c r="AY257" s="228" t="s">
        <v>151</v>
      </c>
    </row>
    <row r="258" spans="1:65" s="2" customFormat="1" ht="22.8">
      <c r="A258" s="33"/>
      <c r="B258" s="34"/>
      <c r="C258" s="203" t="s">
        <v>363</v>
      </c>
      <c r="D258" s="203" t="s">
        <v>154</v>
      </c>
      <c r="E258" s="204" t="s">
        <v>395</v>
      </c>
      <c r="F258" s="205" t="s">
        <v>396</v>
      </c>
      <c r="G258" s="206" t="s">
        <v>354</v>
      </c>
      <c r="H258" s="251"/>
      <c r="I258" s="208"/>
      <c r="J258" s="209">
        <f>ROUND(I258*H258,2)</f>
        <v>0</v>
      </c>
      <c r="K258" s="210"/>
      <c r="L258" s="38"/>
      <c r="M258" s="211" t="s">
        <v>1</v>
      </c>
      <c r="N258" s="212" t="s">
        <v>44</v>
      </c>
      <c r="O258" s="70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244</v>
      </c>
      <c r="AT258" s="215" t="s">
        <v>154</v>
      </c>
      <c r="AU258" s="215" t="s">
        <v>89</v>
      </c>
      <c r="AY258" s="16" t="s">
        <v>151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6" t="s">
        <v>87</v>
      </c>
      <c r="BK258" s="216">
        <f>ROUND(I258*H258,2)</f>
        <v>0</v>
      </c>
      <c r="BL258" s="16" t="s">
        <v>244</v>
      </c>
      <c r="BM258" s="215" t="s">
        <v>788</v>
      </c>
    </row>
    <row r="259" spans="1:65" s="12" customFormat="1" ht="13.2">
      <c r="B259" s="187"/>
      <c r="C259" s="188"/>
      <c r="D259" s="189" t="s">
        <v>78</v>
      </c>
      <c r="E259" s="201" t="s">
        <v>398</v>
      </c>
      <c r="F259" s="201" t="s">
        <v>399</v>
      </c>
      <c r="G259" s="188"/>
      <c r="H259" s="188"/>
      <c r="I259" s="191"/>
      <c r="J259" s="202">
        <f>BK259</f>
        <v>0</v>
      </c>
      <c r="K259" s="188"/>
      <c r="L259" s="193"/>
      <c r="M259" s="194"/>
      <c r="N259" s="195"/>
      <c r="O259" s="195"/>
      <c r="P259" s="196">
        <f>SUM(P260:P268)</f>
        <v>0</v>
      </c>
      <c r="Q259" s="195"/>
      <c r="R259" s="196">
        <f>SUM(R260:R268)</f>
        <v>6.5099999999999993E-3</v>
      </c>
      <c r="S259" s="195"/>
      <c r="T259" s="197">
        <f>SUM(T260:T268)</f>
        <v>0</v>
      </c>
      <c r="AR259" s="198" t="s">
        <v>89</v>
      </c>
      <c r="AT259" s="199" t="s">
        <v>78</v>
      </c>
      <c r="AU259" s="199" t="s">
        <v>87</v>
      </c>
      <c r="AY259" s="198" t="s">
        <v>151</v>
      </c>
      <c r="BK259" s="200">
        <f>SUM(BK260:BK268)</f>
        <v>0</v>
      </c>
    </row>
    <row r="260" spans="1:65" s="2" customFormat="1" ht="22.8">
      <c r="A260" s="33"/>
      <c r="B260" s="34"/>
      <c r="C260" s="203" t="s">
        <v>367</v>
      </c>
      <c r="D260" s="203" t="s">
        <v>154</v>
      </c>
      <c r="E260" s="204" t="s">
        <v>401</v>
      </c>
      <c r="F260" s="205" t="s">
        <v>402</v>
      </c>
      <c r="G260" s="206" t="s">
        <v>260</v>
      </c>
      <c r="H260" s="207">
        <v>7</v>
      </c>
      <c r="I260" s="208"/>
      <c r="J260" s="209">
        <f>ROUND(I260*H260,2)</f>
        <v>0</v>
      </c>
      <c r="K260" s="210"/>
      <c r="L260" s="38"/>
      <c r="M260" s="211" t="s">
        <v>1</v>
      </c>
      <c r="N260" s="212" t="s">
        <v>44</v>
      </c>
      <c r="O260" s="70"/>
      <c r="P260" s="213">
        <f>O260*H260</f>
        <v>0</v>
      </c>
      <c r="Q260" s="213">
        <v>7.7999999999999999E-4</v>
      </c>
      <c r="R260" s="213">
        <f>Q260*H260</f>
        <v>5.4599999999999996E-3</v>
      </c>
      <c r="S260" s="213">
        <v>0</v>
      </c>
      <c r="T260" s="214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5" t="s">
        <v>244</v>
      </c>
      <c r="AT260" s="215" t="s">
        <v>154</v>
      </c>
      <c r="AU260" s="215" t="s">
        <v>89</v>
      </c>
      <c r="AY260" s="16" t="s">
        <v>151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87</v>
      </c>
      <c r="BK260" s="216">
        <f>ROUND(I260*H260,2)</f>
        <v>0</v>
      </c>
      <c r="BL260" s="16" t="s">
        <v>244</v>
      </c>
      <c r="BM260" s="215" t="s">
        <v>789</v>
      </c>
    </row>
    <row r="261" spans="1:65" s="13" customFormat="1">
      <c r="B261" s="217"/>
      <c r="C261" s="218"/>
      <c r="D261" s="219" t="s">
        <v>160</v>
      </c>
      <c r="E261" s="220" t="s">
        <v>1</v>
      </c>
      <c r="F261" s="221" t="s">
        <v>783</v>
      </c>
      <c r="G261" s="218"/>
      <c r="H261" s="222">
        <v>7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160</v>
      </c>
      <c r="AU261" s="228" t="s">
        <v>89</v>
      </c>
      <c r="AV261" s="13" t="s">
        <v>89</v>
      </c>
      <c r="AW261" s="13" t="s">
        <v>36</v>
      </c>
      <c r="AX261" s="13" t="s">
        <v>87</v>
      </c>
      <c r="AY261" s="228" t="s">
        <v>151</v>
      </c>
    </row>
    <row r="262" spans="1:65" s="2" customFormat="1" ht="34.200000000000003">
      <c r="A262" s="33"/>
      <c r="B262" s="34"/>
      <c r="C262" s="203" t="s">
        <v>371</v>
      </c>
      <c r="D262" s="203" t="s">
        <v>154</v>
      </c>
      <c r="E262" s="204" t="s">
        <v>406</v>
      </c>
      <c r="F262" s="205" t="s">
        <v>407</v>
      </c>
      <c r="G262" s="206" t="s">
        <v>260</v>
      </c>
      <c r="H262" s="207">
        <v>7</v>
      </c>
      <c r="I262" s="208"/>
      <c r="J262" s="209">
        <f>ROUND(I262*H262,2)</f>
        <v>0</v>
      </c>
      <c r="K262" s="210"/>
      <c r="L262" s="38"/>
      <c r="M262" s="211" t="s">
        <v>1</v>
      </c>
      <c r="N262" s="212" t="s">
        <v>44</v>
      </c>
      <c r="O262" s="70"/>
      <c r="P262" s="213">
        <f>O262*H262</f>
        <v>0</v>
      </c>
      <c r="Q262" s="213">
        <v>5.0000000000000002E-5</v>
      </c>
      <c r="R262" s="213">
        <f>Q262*H262</f>
        <v>3.5E-4</v>
      </c>
      <c r="S262" s="213">
        <v>0</v>
      </c>
      <c r="T262" s="214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5" t="s">
        <v>244</v>
      </c>
      <c r="AT262" s="215" t="s">
        <v>154</v>
      </c>
      <c r="AU262" s="215" t="s">
        <v>89</v>
      </c>
      <c r="AY262" s="16" t="s">
        <v>151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6" t="s">
        <v>87</v>
      </c>
      <c r="BK262" s="216">
        <f>ROUND(I262*H262,2)</f>
        <v>0</v>
      </c>
      <c r="BL262" s="16" t="s">
        <v>244</v>
      </c>
      <c r="BM262" s="215" t="s">
        <v>790</v>
      </c>
    </row>
    <row r="263" spans="1:65" s="13" customFormat="1">
      <c r="B263" s="217"/>
      <c r="C263" s="218"/>
      <c r="D263" s="219" t="s">
        <v>160</v>
      </c>
      <c r="E263" s="220" t="s">
        <v>1</v>
      </c>
      <c r="F263" s="221" t="s">
        <v>783</v>
      </c>
      <c r="G263" s="218"/>
      <c r="H263" s="222">
        <v>7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160</v>
      </c>
      <c r="AU263" s="228" t="s">
        <v>89</v>
      </c>
      <c r="AV263" s="13" t="s">
        <v>89</v>
      </c>
      <c r="AW263" s="13" t="s">
        <v>36</v>
      </c>
      <c r="AX263" s="13" t="s">
        <v>87</v>
      </c>
      <c r="AY263" s="228" t="s">
        <v>151</v>
      </c>
    </row>
    <row r="264" spans="1:65" s="2" customFormat="1" ht="11.4">
      <c r="A264" s="33"/>
      <c r="B264" s="34"/>
      <c r="C264" s="203" t="s">
        <v>376</v>
      </c>
      <c r="D264" s="203" t="s">
        <v>154</v>
      </c>
      <c r="E264" s="204" t="s">
        <v>410</v>
      </c>
      <c r="F264" s="205" t="s">
        <v>411</v>
      </c>
      <c r="G264" s="206" t="s">
        <v>167</v>
      </c>
      <c r="H264" s="207">
        <v>6</v>
      </c>
      <c r="I264" s="208"/>
      <c r="J264" s="209">
        <f>ROUND(I264*H264,2)</f>
        <v>0</v>
      </c>
      <c r="K264" s="210"/>
      <c r="L264" s="38"/>
      <c r="M264" s="211" t="s">
        <v>1</v>
      </c>
      <c r="N264" s="212" t="s">
        <v>44</v>
      </c>
      <c r="O264" s="70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5" t="s">
        <v>244</v>
      </c>
      <c r="AT264" s="215" t="s">
        <v>154</v>
      </c>
      <c r="AU264" s="215" t="s">
        <v>89</v>
      </c>
      <c r="AY264" s="16" t="s">
        <v>151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6" t="s">
        <v>87</v>
      </c>
      <c r="BK264" s="216">
        <f>ROUND(I264*H264,2)</f>
        <v>0</v>
      </c>
      <c r="BL264" s="16" t="s">
        <v>244</v>
      </c>
      <c r="BM264" s="215" t="s">
        <v>791</v>
      </c>
    </row>
    <row r="265" spans="1:65" s="13" customFormat="1">
      <c r="B265" s="217"/>
      <c r="C265" s="218"/>
      <c r="D265" s="219" t="s">
        <v>160</v>
      </c>
      <c r="E265" s="220" t="s">
        <v>1</v>
      </c>
      <c r="F265" s="221" t="s">
        <v>792</v>
      </c>
      <c r="G265" s="218"/>
      <c r="H265" s="222">
        <v>6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160</v>
      </c>
      <c r="AU265" s="228" t="s">
        <v>89</v>
      </c>
      <c r="AV265" s="13" t="s">
        <v>89</v>
      </c>
      <c r="AW265" s="13" t="s">
        <v>36</v>
      </c>
      <c r="AX265" s="13" t="s">
        <v>87</v>
      </c>
      <c r="AY265" s="228" t="s">
        <v>151</v>
      </c>
    </row>
    <row r="266" spans="1:65" s="2" customFormat="1" ht="22.8">
      <c r="A266" s="33"/>
      <c r="B266" s="34"/>
      <c r="C266" s="203" t="s">
        <v>381</v>
      </c>
      <c r="D266" s="203" t="s">
        <v>154</v>
      </c>
      <c r="E266" s="204" t="s">
        <v>414</v>
      </c>
      <c r="F266" s="205" t="s">
        <v>415</v>
      </c>
      <c r="G266" s="206" t="s">
        <v>167</v>
      </c>
      <c r="H266" s="207">
        <v>2</v>
      </c>
      <c r="I266" s="208"/>
      <c r="J266" s="209">
        <f>ROUND(I266*H266,2)</f>
        <v>0</v>
      </c>
      <c r="K266" s="210"/>
      <c r="L266" s="38"/>
      <c r="M266" s="211" t="s">
        <v>1</v>
      </c>
      <c r="N266" s="212" t="s">
        <v>44</v>
      </c>
      <c r="O266" s="70"/>
      <c r="P266" s="213">
        <f>O266*H266</f>
        <v>0</v>
      </c>
      <c r="Q266" s="213">
        <v>3.5E-4</v>
      </c>
      <c r="R266" s="213">
        <f>Q266*H266</f>
        <v>6.9999999999999999E-4</v>
      </c>
      <c r="S266" s="213">
        <v>0</v>
      </c>
      <c r="T266" s="21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5" t="s">
        <v>244</v>
      </c>
      <c r="AT266" s="215" t="s">
        <v>154</v>
      </c>
      <c r="AU266" s="215" t="s">
        <v>89</v>
      </c>
      <c r="AY266" s="16" t="s">
        <v>151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87</v>
      </c>
      <c r="BK266" s="216">
        <f>ROUND(I266*H266,2)</f>
        <v>0</v>
      </c>
      <c r="BL266" s="16" t="s">
        <v>244</v>
      </c>
      <c r="BM266" s="215" t="s">
        <v>793</v>
      </c>
    </row>
    <row r="267" spans="1:65" s="13" customFormat="1">
      <c r="B267" s="217"/>
      <c r="C267" s="218"/>
      <c r="D267" s="219" t="s">
        <v>160</v>
      </c>
      <c r="E267" s="220" t="s">
        <v>1</v>
      </c>
      <c r="F267" s="221" t="s">
        <v>292</v>
      </c>
      <c r="G267" s="218"/>
      <c r="H267" s="222">
        <v>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160</v>
      </c>
      <c r="AU267" s="228" t="s">
        <v>89</v>
      </c>
      <c r="AV267" s="13" t="s">
        <v>89</v>
      </c>
      <c r="AW267" s="13" t="s">
        <v>36</v>
      </c>
      <c r="AX267" s="13" t="s">
        <v>87</v>
      </c>
      <c r="AY267" s="228" t="s">
        <v>151</v>
      </c>
    </row>
    <row r="268" spans="1:65" s="2" customFormat="1" ht="22.8">
      <c r="A268" s="33"/>
      <c r="B268" s="34"/>
      <c r="C268" s="203" t="s">
        <v>385</v>
      </c>
      <c r="D268" s="203" t="s">
        <v>154</v>
      </c>
      <c r="E268" s="204" t="s">
        <v>418</v>
      </c>
      <c r="F268" s="205" t="s">
        <v>419</v>
      </c>
      <c r="G268" s="206" t="s">
        <v>354</v>
      </c>
      <c r="H268" s="251"/>
      <c r="I268" s="208"/>
      <c r="J268" s="209">
        <f>ROUND(I268*H268,2)</f>
        <v>0</v>
      </c>
      <c r="K268" s="210"/>
      <c r="L268" s="38"/>
      <c r="M268" s="211" t="s">
        <v>1</v>
      </c>
      <c r="N268" s="212" t="s">
        <v>44</v>
      </c>
      <c r="O268" s="70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244</v>
      </c>
      <c r="AT268" s="215" t="s">
        <v>154</v>
      </c>
      <c r="AU268" s="215" t="s">
        <v>89</v>
      </c>
      <c r="AY268" s="16" t="s">
        <v>151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6" t="s">
        <v>87</v>
      </c>
      <c r="BK268" s="216">
        <f>ROUND(I268*H268,2)</f>
        <v>0</v>
      </c>
      <c r="BL268" s="16" t="s">
        <v>244</v>
      </c>
      <c r="BM268" s="215" t="s">
        <v>794</v>
      </c>
    </row>
    <row r="269" spans="1:65" s="12" customFormat="1" ht="13.2">
      <c r="B269" s="187"/>
      <c r="C269" s="188"/>
      <c r="D269" s="189" t="s">
        <v>78</v>
      </c>
      <c r="E269" s="201" t="s">
        <v>445</v>
      </c>
      <c r="F269" s="201" t="s">
        <v>446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SUM(P270:P280)</f>
        <v>0</v>
      </c>
      <c r="Q269" s="195"/>
      <c r="R269" s="196">
        <f>SUM(R270:R280)</f>
        <v>3.73E-2</v>
      </c>
      <c r="S269" s="195"/>
      <c r="T269" s="197">
        <f>SUM(T270:T280)</f>
        <v>4.0640000000000003E-2</v>
      </c>
      <c r="AR269" s="198" t="s">
        <v>89</v>
      </c>
      <c r="AT269" s="199" t="s">
        <v>78</v>
      </c>
      <c r="AU269" s="199" t="s">
        <v>87</v>
      </c>
      <c r="AY269" s="198" t="s">
        <v>151</v>
      </c>
      <c r="BK269" s="200">
        <f>SUM(BK270:BK280)</f>
        <v>0</v>
      </c>
    </row>
    <row r="270" spans="1:65" s="2" customFormat="1" ht="22.8">
      <c r="A270" s="33"/>
      <c r="B270" s="34"/>
      <c r="C270" s="203" t="s">
        <v>389</v>
      </c>
      <c r="D270" s="203" t="s">
        <v>154</v>
      </c>
      <c r="E270" s="204" t="s">
        <v>448</v>
      </c>
      <c r="F270" s="205" t="s">
        <v>449</v>
      </c>
      <c r="G270" s="206" t="s">
        <v>431</v>
      </c>
      <c r="H270" s="207">
        <v>2</v>
      </c>
      <c r="I270" s="208"/>
      <c r="J270" s="209">
        <f>ROUND(I270*H270,2)</f>
        <v>0</v>
      </c>
      <c r="K270" s="210"/>
      <c r="L270" s="38"/>
      <c r="M270" s="211" t="s">
        <v>1</v>
      </c>
      <c r="N270" s="212" t="s">
        <v>44</v>
      </c>
      <c r="O270" s="70"/>
      <c r="P270" s="213">
        <f>O270*H270</f>
        <v>0</v>
      </c>
      <c r="Q270" s="213">
        <v>0</v>
      </c>
      <c r="R270" s="213">
        <f>Q270*H270</f>
        <v>0</v>
      </c>
      <c r="S270" s="213">
        <v>1.9460000000000002E-2</v>
      </c>
      <c r="T270" s="214">
        <f>S270*H270</f>
        <v>3.8920000000000003E-2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5" t="s">
        <v>244</v>
      </c>
      <c r="AT270" s="215" t="s">
        <v>154</v>
      </c>
      <c r="AU270" s="215" t="s">
        <v>89</v>
      </c>
      <c r="AY270" s="16" t="s">
        <v>151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87</v>
      </c>
      <c r="BK270" s="216">
        <f>ROUND(I270*H270,2)</f>
        <v>0</v>
      </c>
      <c r="BL270" s="16" t="s">
        <v>244</v>
      </c>
      <c r="BM270" s="215" t="s">
        <v>795</v>
      </c>
    </row>
    <row r="271" spans="1:65" s="13" customFormat="1">
      <c r="B271" s="217"/>
      <c r="C271" s="218"/>
      <c r="D271" s="219" t="s">
        <v>160</v>
      </c>
      <c r="E271" s="220" t="s">
        <v>1</v>
      </c>
      <c r="F271" s="221" t="s">
        <v>292</v>
      </c>
      <c r="G271" s="218"/>
      <c r="H271" s="222">
        <v>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160</v>
      </c>
      <c r="AU271" s="228" t="s">
        <v>89</v>
      </c>
      <c r="AV271" s="13" t="s">
        <v>89</v>
      </c>
      <c r="AW271" s="13" t="s">
        <v>36</v>
      </c>
      <c r="AX271" s="13" t="s">
        <v>87</v>
      </c>
      <c r="AY271" s="228" t="s">
        <v>151</v>
      </c>
    </row>
    <row r="272" spans="1:65" s="2" customFormat="1" ht="22.8">
      <c r="A272" s="33"/>
      <c r="B272" s="34"/>
      <c r="C272" s="203" t="s">
        <v>394</v>
      </c>
      <c r="D272" s="203" t="s">
        <v>154</v>
      </c>
      <c r="E272" s="204" t="s">
        <v>452</v>
      </c>
      <c r="F272" s="205" t="s">
        <v>453</v>
      </c>
      <c r="G272" s="206" t="s">
        <v>431</v>
      </c>
      <c r="H272" s="207">
        <v>2</v>
      </c>
      <c r="I272" s="208"/>
      <c r="J272" s="209">
        <f>ROUND(I272*H272,2)</f>
        <v>0</v>
      </c>
      <c r="K272" s="210"/>
      <c r="L272" s="38"/>
      <c r="M272" s="211" t="s">
        <v>1</v>
      </c>
      <c r="N272" s="212" t="s">
        <v>44</v>
      </c>
      <c r="O272" s="70"/>
      <c r="P272" s="213">
        <f>O272*H272</f>
        <v>0</v>
      </c>
      <c r="Q272" s="213">
        <v>0</v>
      </c>
      <c r="R272" s="213">
        <f>Q272*H272</f>
        <v>0</v>
      </c>
      <c r="S272" s="213">
        <v>8.5999999999999998E-4</v>
      </c>
      <c r="T272" s="214">
        <f>S272*H272</f>
        <v>1.72E-3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5" t="s">
        <v>244</v>
      </c>
      <c r="AT272" s="215" t="s">
        <v>154</v>
      </c>
      <c r="AU272" s="215" t="s">
        <v>89</v>
      </c>
      <c r="AY272" s="16" t="s">
        <v>151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87</v>
      </c>
      <c r="BK272" s="216">
        <f>ROUND(I272*H272,2)</f>
        <v>0</v>
      </c>
      <c r="BL272" s="16" t="s">
        <v>244</v>
      </c>
      <c r="BM272" s="215" t="s">
        <v>796</v>
      </c>
    </row>
    <row r="273" spans="1:65" s="13" customFormat="1">
      <c r="B273" s="217"/>
      <c r="C273" s="218"/>
      <c r="D273" s="219" t="s">
        <v>160</v>
      </c>
      <c r="E273" s="220" t="s">
        <v>1</v>
      </c>
      <c r="F273" s="221" t="s">
        <v>292</v>
      </c>
      <c r="G273" s="218"/>
      <c r="H273" s="222">
        <v>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160</v>
      </c>
      <c r="AU273" s="228" t="s">
        <v>89</v>
      </c>
      <c r="AV273" s="13" t="s">
        <v>89</v>
      </c>
      <c r="AW273" s="13" t="s">
        <v>36</v>
      </c>
      <c r="AX273" s="13" t="s">
        <v>87</v>
      </c>
      <c r="AY273" s="228" t="s">
        <v>151</v>
      </c>
    </row>
    <row r="274" spans="1:65" s="2" customFormat="1" ht="22.8">
      <c r="A274" s="33"/>
      <c r="B274" s="34"/>
      <c r="C274" s="203" t="s">
        <v>400</v>
      </c>
      <c r="D274" s="203" t="s">
        <v>154</v>
      </c>
      <c r="E274" s="204" t="s">
        <v>456</v>
      </c>
      <c r="F274" s="205" t="s">
        <v>457</v>
      </c>
      <c r="G274" s="206" t="s">
        <v>431</v>
      </c>
      <c r="H274" s="207">
        <v>2</v>
      </c>
      <c r="I274" s="208"/>
      <c r="J274" s="209">
        <f>ROUND(I274*H274,2)</f>
        <v>0</v>
      </c>
      <c r="K274" s="210"/>
      <c r="L274" s="38"/>
      <c r="M274" s="211" t="s">
        <v>1</v>
      </c>
      <c r="N274" s="212" t="s">
        <v>44</v>
      </c>
      <c r="O274" s="70"/>
      <c r="P274" s="213">
        <f>O274*H274</f>
        <v>0</v>
      </c>
      <c r="Q274" s="213">
        <v>1.8500000000000001E-3</v>
      </c>
      <c r="R274" s="213">
        <f>Q274*H274</f>
        <v>3.7000000000000002E-3</v>
      </c>
      <c r="S274" s="213">
        <v>0</v>
      </c>
      <c r="T274" s="21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5" t="s">
        <v>244</v>
      </c>
      <c r="AT274" s="215" t="s">
        <v>154</v>
      </c>
      <c r="AU274" s="215" t="s">
        <v>89</v>
      </c>
      <c r="AY274" s="16" t="s">
        <v>151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87</v>
      </c>
      <c r="BK274" s="216">
        <f>ROUND(I274*H274,2)</f>
        <v>0</v>
      </c>
      <c r="BL274" s="16" t="s">
        <v>244</v>
      </c>
      <c r="BM274" s="215" t="s">
        <v>797</v>
      </c>
    </row>
    <row r="275" spans="1:65" s="13" customFormat="1">
      <c r="B275" s="217"/>
      <c r="C275" s="218"/>
      <c r="D275" s="219" t="s">
        <v>160</v>
      </c>
      <c r="E275" s="220" t="s">
        <v>1</v>
      </c>
      <c r="F275" s="221" t="s">
        <v>292</v>
      </c>
      <c r="G275" s="218"/>
      <c r="H275" s="222">
        <v>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160</v>
      </c>
      <c r="AU275" s="228" t="s">
        <v>89</v>
      </c>
      <c r="AV275" s="13" t="s">
        <v>89</v>
      </c>
      <c r="AW275" s="13" t="s">
        <v>36</v>
      </c>
      <c r="AX275" s="13" t="s">
        <v>87</v>
      </c>
      <c r="AY275" s="228" t="s">
        <v>151</v>
      </c>
    </row>
    <row r="276" spans="1:65" s="2" customFormat="1" ht="11.4">
      <c r="A276" s="33"/>
      <c r="B276" s="34"/>
      <c r="C276" s="240" t="s">
        <v>405</v>
      </c>
      <c r="D276" s="240" t="s">
        <v>245</v>
      </c>
      <c r="E276" s="241" t="s">
        <v>460</v>
      </c>
      <c r="F276" s="242" t="s">
        <v>461</v>
      </c>
      <c r="G276" s="243" t="s">
        <v>167</v>
      </c>
      <c r="H276" s="244">
        <v>2</v>
      </c>
      <c r="I276" s="245"/>
      <c r="J276" s="246">
        <f>ROUND(I276*H276,2)</f>
        <v>0</v>
      </c>
      <c r="K276" s="247"/>
      <c r="L276" s="248"/>
      <c r="M276" s="249" t="s">
        <v>1</v>
      </c>
      <c r="N276" s="250" t="s">
        <v>44</v>
      </c>
      <c r="O276" s="70"/>
      <c r="P276" s="213">
        <f>O276*H276</f>
        <v>0</v>
      </c>
      <c r="Q276" s="213">
        <v>1.4999999999999999E-2</v>
      </c>
      <c r="R276" s="213">
        <f>Q276*H276</f>
        <v>0.03</v>
      </c>
      <c r="S276" s="213">
        <v>0</v>
      </c>
      <c r="T276" s="214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5" t="s">
        <v>323</v>
      </c>
      <c r="AT276" s="215" t="s">
        <v>245</v>
      </c>
      <c r="AU276" s="215" t="s">
        <v>89</v>
      </c>
      <c r="AY276" s="16" t="s">
        <v>151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6" t="s">
        <v>87</v>
      </c>
      <c r="BK276" s="216">
        <f>ROUND(I276*H276,2)</f>
        <v>0</v>
      </c>
      <c r="BL276" s="16" t="s">
        <v>244</v>
      </c>
      <c r="BM276" s="215" t="s">
        <v>798</v>
      </c>
    </row>
    <row r="277" spans="1:65" s="13" customFormat="1">
      <c r="B277" s="217"/>
      <c r="C277" s="218"/>
      <c r="D277" s="219" t="s">
        <v>160</v>
      </c>
      <c r="E277" s="220" t="s">
        <v>1</v>
      </c>
      <c r="F277" s="221" t="s">
        <v>292</v>
      </c>
      <c r="G277" s="218"/>
      <c r="H277" s="222">
        <v>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160</v>
      </c>
      <c r="AU277" s="228" t="s">
        <v>89</v>
      </c>
      <c r="AV277" s="13" t="s">
        <v>89</v>
      </c>
      <c r="AW277" s="13" t="s">
        <v>36</v>
      </c>
      <c r="AX277" s="13" t="s">
        <v>87</v>
      </c>
      <c r="AY277" s="228" t="s">
        <v>151</v>
      </c>
    </row>
    <row r="278" spans="1:65" s="2" customFormat="1" ht="22.8">
      <c r="A278" s="33"/>
      <c r="B278" s="34"/>
      <c r="C278" s="203" t="s">
        <v>409</v>
      </c>
      <c r="D278" s="203" t="s">
        <v>154</v>
      </c>
      <c r="E278" s="204" t="s">
        <v>464</v>
      </c>
      <c r="F278" s="205" t="s">
        <v>465</v>
      </c>
      <c r="G278" s="206" t="s">
        <v>431</v>
      </c>
      <c r="H278" s="207">
        <v>2</v>
      </c>
      <c r="I278" s="208"/>
      <c r="J278" s="209">
        <f>ROUND(I278*H278,2)</f>
        <v>0</v>
      </c>
      <c r="K278" s="210"/>
      <c r="L278" s="38"/>
      <c r="M278" s="211" t="s">
        <v>1</v>
      </c>
      <c r="N278" s="212" t="s">
        <v>44</v>
      </c>
      <c r="O278" s="70"/>
      <c r="P278" s="213">
        <f>O278*H278</f>
        <v>0</v>
      </c>
      <c r="Q278" s="213">
        <v>1.8E-3</v>
      </c>
      <c r="R278" s="213">
        <f>Q278*H278</f>
        <v>3.5999999999999999E-3</v>
      </c>
      <c r="S278" s="213">
        <v>0</v>
      </c>
      <c r="T278" s="21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15" t="s">
        <v>244</v>
      </c>
      <c r="AT278" s="215" t="s">
        <v>154</v>
      </c>
      <c r="AU278" s="215" t="s">
        <v>89</v>
      </c>
      <c r="AY278" s="16" t="s">
        <v>151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6" t="s">
        <v>87</v>
      </c>
      <c r="BK278" s="216">
        <f>ROUND(I278*H278,2)</f>
        <v>0</v>
      </c>
      <c r="BL278" s="16" t="s">
        <v>244</v>
      </c>
      <c r="BM278" s="215" t="s">
        <v>799</v>
      </c>
    </row>
    <row r="279" spans="1:65" s="13" customFormat="1">
      <c r="B279" s="217"/>
      <c r="C279" s="218"/>
      <c r="D279" s="219" t="s">
        <v>160</v>
      </c>
      <c r="E279" s="220" t="s">
        <v>1</v>
      </c>
      <c r="F279" s="221" t="s">
        <v>292</v>
      </c>
      <c r="G279" s="218"/>
      <c r="H279" s="222">
        <v>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160</v>
      </c>
      <c r="AU279" s="228" t="s">
        <v>89</v>
      </c>
      <c r="AV279" s="13" t="s">
        <v>89</v>
      </c>
      <c r="AW279" s="13" t="s">
        <v>36</v>
      </c>
      <c r="AX279" s="13" t="s">
        <v>87</v>
      </c>
      <c r="AY279" s="228" t="s">
        <v>151</v>
      </c>
    </row>
    <row r="280" spans="1:65" s="2" customFormat="1" ht="22.8">
      <c r="A280" s="33"/>
      <c r="B280" s="34"/>
      <c r="C280" s="203" t="s">
        <v>262</v>
      </c>
      <c r="D280" s="203" t="s">
        <v>154</v>
      </c>
      <c r="E280" s="204" t="s">
        <v>468</v>
      </c>
      <c r="F280" s="205" t="s">
        <v>469</v>
      </c>
      <c r="G280" s="206" t="s">
        <v>354</v>
      </c>
      <c r="H280" s="251"/>
      <c r="I280" s="208"/>
      <c r="J280" s="209">
        <f>ROUND(I280*H280,2)</f>
        <v>0</v>
      </c>
      <c r="K280" s="210"/>
      <c r="L280" s="38"/>
      <c r="M280" s="211" t="s">
        <v>1</v>
      </c>
      <c r="N280" s="212" t="s">
        <v>44</v>
      </c>
      <c r="O280" s="70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5" t="s">
        <v>244</v>
      </c>
      <c r="AT280" s="215" t="s">
        <v>154</v>
      </c>
      <c r="AU280" s="215" t="s">
        <v>89</v>
      </c>
      <c r="AY280" s="16" t="s">
        <v>151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6" t="s">
        <v>87</v>
      </c>
      <c r="BK280" s="216">
        <f>ROUND(I280*H280,2)</f>
        <v>0</v>
      </c>
      <c r="BL280" s="16" t="s">
        <v>244</v>
      </c>
      <c r="BM280" s="215" t="s">
        <v>800</v>
      </c>
    </row>
    <row r="281" spans="1:65" s="12" customFormat="1" ht="13.2">
      <c r="B281" s="187"/>
      <c r="C281" s="188"/>
      <c r="D281" s="189" t="s">
        <v>78</v>
      </c>
      <c r="E281" s="201" t="s">
        <v>477</v>
      </c>
      <c r="F281" s="201" t="s">
        <v>478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SUM(P282:P285)</f>
        <v>0</v>
      </c>
      <c r="Q281" s="195"/>
      <c r="R281" s="196">
        <f>SUM(R282:R285)</f>
        <v>0</v>
      </c>
      <c r="S281" s="195"/>
      <c r="T281" s="197">
        <f>SUM(T282:T285)</f>
        <v>0.12852000000000002</v>
      </c>
      <c r="AR281" s="198" t="s">
        <v>89</v>
      </c>
      <c r="AT281" s="199" t="s">
        <v>78</v>
      </c>
      <c r="AU281" s="199" t="s">
        <v>87</v>
      </c>
      <c r="AY281" s="198" t="s">
        <v>151</v>
      </c>
      <c r="BK281" s="200">
        <f>SUM(BK282:BK285)</f>
        <v>0</v>
      </c>
    </row>
    <row r="282" spans="1:65" s="2" customFormat="1" ht="11.4">
      <c r="A282" s="33"/>
      <c r="B282" s="34"/>
      <c r="C282" s="203" t="s">
        <v>417</v>
      </c>
      <c r="D282" s="203" t="s">
        <v>154</v>
      </c>
      <c r="E282" s="204" t="s">
        <v>480</v>
      </c>
      <c r="F282" s="205" t="s">
        <v>481</v>
      </c>
      <c r="G282" s="206" t="s">
        <v>157</v>
      </c>
      <c r="H282" s="207">
        <v>5.4</v>
      </c>
      <c r="I282" s="208"/>
      <c r="J282" s="209">
        <f>ROUND(I282*H282,2)</f>
        <v>0</v>
      </c>
      <c r="K282" s="210"/>
      <c r="L282" s="38"/>
      <c r="M282" s="211" t="s">
        <v>1</v>
      </c>
      <c r="N282" s="212" t="s">
        <v>44</v>
      </c>
      <c r="O282" s="70"/>
      <c r="P282" s="213">
        <f>O282*H282</f>
        <v>0</v>
      </c>
      <c r="Q282" s="213">
        <v>0</v>
      </c>
      <c r="R282" s="213">
        <f>Q282*H282</f>
        <v>0</v>
      </c>
      <c r="S282" s="213">
        <v>2.3800000000000002E-2</v>
      </c>
      <c r="T282" s="214">
        <f>S282*H282</f>
        <v>0.12852000000000002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244</v>
      </c>
      <c r="AT282" s="215" t="s">
        <v>154</v>
      </c>
      <c r="AU282" s="215" t="s">
        <v>89</v>
      </c>
      <c r="AY282" s="16" t="s">
        <v>151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87</v>
      </c>
      <c r="BK282" s="216">
        <f>ROUND(I282*H282,2)</f>
        <v>0</v>
      </c>
      <c r="BL282" s="16" t="s">
        <v>244</v>
      </c>
      <c r="BM282" s="215" t="s">
        <v>801</v>
      </c>
    </row>
    <row r="283" spans="1:65" s="13" customFormat="1">
      <c r="B283" s="217"/>
      <c r="C283" s="218"/>
      <c r="D283" s="219" t="s">
        <v>160</v>
      </c>
      <c r="E283" s="220" t="s">
        <v>1</v>
      </c>
      <c r="F283" s="221" t="s">
        <v>802</v>
      </c>
      <c r="G283" s="218"/>
      <c r="H283" s="222">
        <v>5.4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160</v>
      </c>
      <c r="AU283" s="228" t="s">
        <v>89</v>
      </c>
      <c r="AV283" s="13" t="s">
        <v>89</v>
      </c>
      <c r="AW283" s="13" t="s">
        <v>36</v>
      </c>
      <c r="AX283" s="13" t="s">
        <v>87</v>
      </c>
      <c r="AY283" s="228" t="s">
        <v>151</v>
      </c>
    </row>
    <row r="284" spans="1:65" s="2" customFormat="1" ht="11.4">
      <c r="A284" s="33"/>
      <c r="B284" s="34"/>
      <c r="C284" s="203" t="s">
        <v>423</v>
      </c>
      <c r="D284" s="203" t="s">
        <v>154</v>
      </c>
      <c r="E284" s="204" t="s">
        <v>485</v>
      </c>
      <c r="F284" s="205" t="s">
        <v>486</v>
      </c>
      <c r="G284" s="206" t="s">
        <v>157</v>
      </c>
      <c r="H284" s="207">
        <v>5.4</v>
      </c>
      <c r="I284" s="208"/>
      <c r="J284" s="209">
        <f>ROUND(I284*H284,2)</f>
        <v>0</v>
      </c>
      <c r="K284" s="210"/>
      <c r="L284" s="38"/>
      <c r="M284" s="211" t="s">
        <v>1</v>
      </c>
      <c r="N284" s="212" t="s">
        <v>44</v>
      </c>
      <c r="O284" s="70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5" t="s">
        <v>244</v>
      </c>
      <c r="AT284" s="215" t="s">
        <v>154</v>
      </c>
      <c r="AU284" s="215" t="s">
        <v>89</v>
      </c>
      <c r="AY284" s="16" t="s">
        <v>151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6" t="s">
        <v>87</v>
      </c>
      <c r="BK284" s="216">
        <f>ROUND(I284*H284,2)</f>
        <v>0</v>
      </c>
      <c r="BL284" s="16" t="s">
        <v>244</v>
      </c>
      <c r="BM284" s="215" t="s">
        <v>803</v>
      </c>
    </row>
    <row r="285" spans="1:65" s="13" customFormat="1">
      <c r="B285" s="217"/>
      <c r="C285" s="218"/>
      <c r="D285" s="219" t="s">
        <v>160</v>
      </c>
      <c r="E285" s="220" t="s">
        <v>1</v>
      </c>
      <c r="F285" s="221" t="s">
        <v>802</v>
      </c>
      <c r="G285" s="218"/>
      <c r="H285" s="222">
        <v>5.4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160</v>
      </c>
      <c r="AU285" s="228" t="s">
        <v>89</v>
      </c>
      <c r="AV285" s="13" t="s">
        <v>89</v>
      </c>
      <c r="AW285" s="13" t="s">
        <v>36</v>
      </c>
      <c r="AX285" s="13" t="s">
        <v>87</v>
      </c>
      <c r="AY285" s="228" t="s">
        <v>151</v>
      </c>
    </row>
    <row r="286" spans="1:65" s="12" customFormat="1" ht="13.2">
      <c r="B286" s="187"/>
      <c r="C286" s="188"/>
      <c r="D286" s="189" t="s">
        <v>78</v>
      </c>
      <c r="E286" s="201" t="s">
        <v>503</v>
      </c>
      <c r="F286" s="201" t="s">
        <v>504</v>
      </c>
      <c r="G286" s="188"/>
      <c r="H286" s="188"/>
      <c r="I286" s="191"/>
      <c r="J286" s="202">
        <f>BK286</f>
        <v>0</v>
      </c>
      <c r="K286" s="188"/>
      <c r="L286" s="193"/>
      <c r="M286" s="194"/>
      <c r="N286" s="195"/>
      <c r="O286" s="195"/>
      <c r="P286" s="196">
        <f>SUM(P287:P309)</f>
        <v>0</v>
      </c>
      <c r="Q286" s="195"/>
      <c r="R286" s="196">
        <f>SUM(R287:R309)</f>
        <v>0.1416</v>
      </c>
      <c r="S286" s="195"/>
      <c r="T286" s="197">
        <f>SUM(T287:T309)</f>
        <v>0.10200000000000001</v>
      </c>
      <c r="AR286" s="198" t="s">
        <v>89</v>
      </c>
      <c r="AT286" s="199" t="s">
        <v>78</v>
      </c>
      <c r="AU286" s="199" t="s">
        <v>87</v>
      </c>
      <c r="AY286" s="198" t="s">
        <v>151</v>
      </c>
      <c r="BK286" s="200">
        <f>SUM(BK287:BK309)</f>
        <v>0</v>
      </c>
    </row>
    <row r="287" spans="1:65" s="2" customFormat="1" ht="22.8">
      <c r="A287" s="33"/>
      <c r="B287" s="34"/>
      <c r="C287" s="203" t="s">
        <v>428</v>
      </c>
      <c r="D287" s="203" t="s">
        <v>154</v>
      </c>
      <c r="E287" s="204" t="s">
        <v>506</v>
      </c>
      <c r="F287" s="205" t="s">
        <v>507</v>
      </c>
      <c r="G287" s="206" t="s">
        <v>167</v>
      </c>
      <c r="H287" s="207">
        <v>3</v>
      </c>
      <c r="I287" s="208"/>
      <c r="J287" s="209">
        <f>ROUND(I287*H287,2)</f>
        <v>0</v>
      </c>
      <c r="K287" s="210"/>
      <c r="L287" s="38"/>
      <c r="M287" s="211" t="s">
        <v>1</v>
      </c>
      <c r="N287" s="212" t="s">
        <v>44</v>
      </c>
      <c r="O287" s="70"/>
      <c r="P287" s="213">
        <f>O287*H287</f>
        <v>0</v>
      </c>
      <c r="Q287" s="213">
        <v>0</v>
      </c>
      <c r="R287" s="213">
        <f>Q287*H287</f>
        <v>0</v>
      </c>
      <c r="S287" s="213">
        <v>2.4E-2</v>
      </c>
      <c r="T287" s="214">
        <f>S287*H287</f>
        <v>7.2000000000000008E-2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5" t="s">
        <v>244</v>
      </c>
      <c r="AT287" s="215" t="s">
        <v>154</v>
      </c>
      <c r="AU287" s="215" t="s">
        <v>89</v>
      </c>
      <c r="AY287" s="16" t="s">
        <v>151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6" t="s">
        <v>87</v>
      </c>
      <c r="BK287" s="216">
        <f>ROUND(I287*H287,2)</f>
        <v>0</v>
      </c>
      <c r="BL287" s="16" t="s">
        <v>244</v>
      </c>
      <c r="BM287" s="215" t="s">
        <v>804</v>
      </c>
    </row>
    <row r="288" spans="1:65" s="13" customFormat="1">
      <c r="B288" s="217"/>
      <c r="C288" s="218"/>
      <c r="D288" s="219" t="s">
        <v>160</v>
      </c>
      <c r="E288" s="220" t="s">
        <v>1</v>
      </c>
      <c r="F288" s="221" t="s">
        <v>805</v>
      </c>
      <c r="G288" s="218"/>
      <c r="H288" s="222">
        <v>3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160</v>
      </c>
      <c r="AU288" s="228" t="s">
        <v>89</v>
      </c>
      <c r="AV288" s="13" t="s">
        <v>89</v>
      </c>
      <c r="AW288" s="13" t="s">
        <v>36</v>
      </c>
      <c r="AX288" s="13" t="s">
        <v>87</v>
      </c>
      <c r="AY288" s="228" t="s">
        <v>151</v>
      </c>
    </row>
    <row r="289" spans="1:65" s="2" customFormat="1" ht="22.8">
      <c r="A289" s="33"/>
      <c r="B289" s="34"/>
      <c r="C289" s="203" t="s">
        <v>433</v>
      </c>
      <c r="D289" s="203" t="s">
        <v>154</v>
      </c>
      <c r="E289" s="204" t="s">
        <v>511</v>
      </c>
      <c r="F289" s="205" t="s">
        <v>512</v>
      </c>
      <c r="G289" s="206" t="s">
        <v>167</v>
      </c>
      <c r="H289" s="207">
        <v>5</v>
      </c>
      <c r="I289" s="208"/>
      <c r="J289" s="209">
        <f>ROUND(I289*H289,2)</f>
        <v>0</v>
      </c>
      <c r="K289" s="210"/>
      <c r="L289" s="38"/>
      <c r="M289" s="211" t="s">
        <v>1</v>
      </c>
      <c r="N289" s="212" t="s">
        <v>44</v>
      </c>
      <c r="O289" s="70"/>
      <c r="P289" s="213">
        <f>O289*H289</f>
        <v>0</v>
      </c>
      <c r="Q289" s="213">
        <v>0</v>
      </c>
      <c r="R289" s="213">
        <f>Q289*H289</f>
        <v>0</v>
      </c>
      <c r="S289" s="213">
        <v>6.0000000000000001E-3</v>
      </c>
      <c r="T289" s="214">
        <f>S289*H289</f>
        <v>0.03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5" t="s">
        <v>244</v>
      </c>
      <c r="AT289" s="215" t="s">
        <v>154</v>
      </c>
      <c r="AU289" s="215" t="s">
        <v>89</v>
      </c>
      <c r="AY289" s="16" t="s">
        <v>151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6" t="s">
        <v>87</v>
      </c>
      <c r="BK289" s="216">
        <f>ROUND(I289*H289,2)</f>
        <v>0</v>
      </c>
      <c r="BL289" s="16" t="s">
        <v>244</v>
      </c>
      <c r="BM289" s="215" t="s">
        <v>806</v>
      </c>
    </row>
    <row r="290" spans="1:65" s="13" customFormat="1">
      <c r="B290" s="217"/>
      <c r="C290" s="218"/>
      <c r="D290" s="219" t="s">
        <v>160</v>
      </c>
      <c r="E290" s="220" t="s">
        <v>1</v>
      </c>
      <c r="F290" s="221" t="s">
        <v>807</v>
      </c>
      <c r="G290" s="218"/>
      <c r="H290" s="222">
        <v>5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160</v>
      </c>
      <c r="AU290" s="228" t="s">
        <v>89</v>
      </c>
      <c r="AV290" s="13" t="s">
        <v>89</v>
      </c>
      <c r="AW290" s="13" t="s">
        <v>36</v>
      </c>
      <c r="AX290" s="13" t="s">
        <v>87</v>
      </c>
      <c r="AY290" s="228" t="s">
        <v>151</v>
      </c>
    </row>
    <row r="291" spans="1:65" s="2" customFormat="1" ht="22.8">
      <c r="A291" s="33"/>
      <c r="B291" s="34"/>
      <c r="C291" s="203" t="s">
        <v>437</v>
      </c>
      <c r="D291" s="203" t="s">
        <v>154</v>
      </c>
      <c r="E291" s="204" t="s">
        <v>516</v>
      </c>
      <c r="F291" s="205" t="s">
        <v>517</v>
      </c>
      <c r="G291" s="206" t="s">
        <v>167</v>
      </c>
      <c r="H291" s="207">
        <v>5</v>
      </c>
      <c r="I291" s="208"/>
      <c r="J291" s="209">
        <f>ROUND(I291*H291,2)</f>
        <v>0</v>
      </c>
      <c r="K291" s="210"/>
      <c r="L291" s="38"/>
      <c r="M291" s="211" t="s">
        <v>1</v>
      </c>
      <c r="N291" s="212" t="s">
        <v>44</v>
      </c>
      <c r="O291" s="70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5" t="s">
        <v>244</v>
      </c>
      <c r="AT291" s="215" t="s">
        <v>154</v>
      </c>
      <c r="AU291" s="215" t="s">
        <v>89</v>
      </c>
      <c r="AY291" s="16" t="s">
        <v>151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87</v>
      </c>
      <c r="BK291" s="216">
        <f>ROUND(I291*H291,2)</f>
        <v>0</v>
      </c>
      <c r="BL291" s="16" t="s">
        <v>244</v>
      </c>
      <c r="BM291" s="215" t="s">
        <v>808</v>
      </c>
    </row>
    <row r="292" spans="1:65" s="13" customFormat="1">
      <c r="B292" s="217"/>
      <c r="C292" s="218"/>
      <c r="D292" s="219" t="s">
        <v>160</v>
      </c>
      <c r="E292" s="220" t="s">
        <v>1</v>
      </c>
      <c r="F292" s="221" t="s">
        <v>179</v>
      </c>
      <c r="G292" s="218"/>
      <c r="H292" s="222">
        <v>5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160</v>
      </c>
      <c r="AU292" s="228" t="s">
        <v>89</v>
      </c>
      <c r="AV292" s="13" t="s">
        <v>89</v>
      </c>
      <c r="AW292" s="13" t="s">
        <v>36</v>
      </c>
      <c r="AX292" s="13" t="s">
        <v>87</v>
      </c>
      <c r="AY292" s="228" t="s">
        <v>151</v>
      </c>
    </row>
    <row r="293" spans="1:65" s="2" customFormat="1" ht="11.4">
      <c r="A293" s="33"/>
      <c r="B293" s="34"/>
      <c r="C293" s="240" t="s">
        <v>441</v>
      </c>
      <c r="D293" s="240" t="s">
        <v>245</v>
      </c>
      <c r="E293" s="241" t="s">
        <v>520</v>
      </c>
      <c r="F293" s="242" t="s">
        <v>521</v>
      </c>
      <c r="G293" s="243" t="s">
        <v>260</v>
      </c>
      <c r="H293" s="244">
        <v>13.5</v>
      </c>
      <c r="I293" s="245"/>
      <c r="J293" s="246">
        <f>ROUND(I293*H293,2)</f>
        <v>0</v>
      </c>
      <c r="K293" s="247"/>
      <c r="L293" s="248"/>
      <c r="M293" s="249" t="s">
        <v>1</v>
      </c>
      <c r="N293" s="250" t="s">
        <v>44</v>
      </c>
      <c r="O293" s="70"/>
      <c r="P293" s="213">
        <f>O293*H293</f>
        <v>0</v>
      </c>
      <c r="Q293" s="213">
        <v>0.01</v>
      </c>
      <c r="R293" s="213">
        <f>Q293*H293</f>
        <v>0.13500000000000001</v>
      </c>
      <c r="S293" s="213">
        <v>0</v>
      </c>
      <c r="T293" s="214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15" t="s">
        <v>323</v>
      </c>
      <c r="AT293" s="215" t="s">
        <v>245</v>
      </c>
      <c r="AU293" s="215" t="s">
        <v>89</v>
      </c>
      <c r="AY293" s="16" t="s">
        <v>151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6" t="s">
        <v>87</v>
      </c>
      <c r="BK293" s="216">
        <f>ROUND(I293*H293,2)</f>
        <v>0</v>
      </c>
      <c r="BL293" s="16" t="s">
        <v>244</v>
      </c>
      <c r="BM293" s="215" t="s">
        <v>809</v>
      </c>
    </row>
    <row r="294" spans="1:65" s="13" customFormat="1">
      <c r="B294" s="217"/>
      <c r="C294" s="218"/>
      <c r="D294" s="219" t="s">
        <v>160</v>
      </c>
      <c r="E294" s="220" t="s">
        <v>1</v>
      </c>
      <c r="F294" s="221" t="s">
        <v>810</v>
      </c>
      <c r="G294" s="218"/>
      <c r="H294" s="222">
        <v>13.5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160</v>
      </c>
      <c r="AU294" s="228" t="s">
        <v>89</v>
      </c>
      <c r="AV294" s="13" t="s">
        <v>89</v>
      </c>
      <c r="AW294" s="13" t="s">
        <v>36</v>
      </c>
      <c r="AX294" s="13" t="s">
        <v>87</v>
      </c>
      <c r="AY294" s="228" t="s">
        <v>151</v>
      </c>
    </row>
    <row r="295" spans="1:65" s="2" customFormat="1" ht="22.8">
      <c r="A295" s="33"/>
      <c r="B295" s="34"/>
      <c r="C295" s="203" t="s">
        <v>447</v>
      </c>
      <c r="D295" s="203" t="s">
        <v>154</v>
      </c>
      <c r="E295" s="204" t="s">
        <v>525</v>
      </c>
      <c r="F295" s="205" t="s">
        <v>526</v>
      </c>
      <c r="G295" s="206" t="s">
        <v>527</v>
      </c>
      <c r="H295" s="207">
        <v>1</v>
      </c>
      <c r="I295" s="208"/>
      <c r="J295" s="209">
        <f>ROUND(I295*H295,2)</f>
        <v>0</v>
      </c>
      <c r="K295" s="210"/>
      <c r="L295" s="38"/>
      <c r="M295" s="211" t="s">
        <v>1</v>
      </c>
      <c r="N295" s="212" t="s">
        <v>44</v>
      </c>
      <c r="O295" s="70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5" t="s">
        <v>244</v>
      </c>
      <c r="AT295" s="215" t="s">
        <v>154</v>
      </c>
      <c r="AU295" s="215" t="s">
        <v>89</v>
      </c>
      <c r="AY295" s="16" t="s">
        <v>151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6" t="s">
        <v>87</v>
      </c>
      <c r="BK295" s="216">
        <f>ROUND(I295*H295,2)</f>
        <v>0</v>
      </c>
      <c r="BL295" s="16" t="s">
        <v>244</v>
      </c>
      <c r="BM295" s="215" t="s">
        <v>811</v>
      </c>
    </row>
    <row r="296" spans="1:65" s="2" customFormat="1" ht="22.8">
      <c r="A296" s="33"/>
      <c r="B296" s="34"/>
      <c r="C296" s="203" t="s">
        <v>451</v>
      </c>
      <c r="D296" s="203" t="s">
        <v>154</v>
      </c>
      <c r="E296" s="204" t="s">
        <v>530</v>
      </c>
      <c r="F296" s="205" t="s">
        <v>531</v>
      </c>
      <c r="G296" s="206" t="s">
        <v>527</v>
      </c>
      <c r="H296" s="207">
        <v>1</v>
      </c>
      <c r="I296" s="208"/>
      <c r="J296" s="209">
        <f>ROUND(I296*H296,2)</f>
        <v>0</v>
      </c>
      <c r="K296" s="210"/>
      <c r="L296" s="38"/>
      <c r="M296" s="211" t="s">
        <v>1</v>
      </c>
      <c r="N296" s="212" t="s">
        <v>44</v>
      </c>
      <c r="O296" s="70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5" t="s">
        <v>244</v>
      </c>
      <c r="AT296" s="215" t="s">
        <v>154</v>
      </c>
      <c r="AU296" s="215" t="s">
        <v>89</v>
      </c>
      <c r="AY296" s="16" t="s">
        <v>151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87</v>
      </c>
      <c r="BK296" s="216">
        <f>ROUND(I296*H296,2)</f>
        <v>0</v>
      </c>
      <c r="BL296" s="16" t="s">
        <v>244</v>
      </c>
      <c r="BM296" s="215" t="s">
        <v>812</v>
      </c>
    </row>
    <row r="297" spans="1:65" s="2" customFormat="1" ht="22.8">
      <c r="A297" s="33"/>
      <c r="B297" s="34"/>
      <c r="C297" s="203" t="s">
        <v>455</v>
      </c>
      <c r="D297" s="203" t="s">
        <v>154</v>
      </c>
      <c r="E297" s="204" t="s">
        <v>534</v>
      </c>
      <c r="F297" s="205" t="s">
        <v>535</v>
      </c>
      <c r="G297" s="206" t="s">
        <v>167</v>
      </c>
      <c r="H297" s="207">
        <v>1</v>
      </c>
      <c r="I297" s="208"/>
      <c r="J297" s="209">
        <f>ROUND(I297*H297,2)</f>
        <v>0</v>
      </c>
      <c r="K297" s="210"/>
      <c r="L297" s="38"/>
      <c r="M297" s="211" t="s">
        <v>1</v>
      </c>
      <c r="N297" s="212" t="s">
        <v>44</v>
      </c>
      <c r="O297" s="70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15" t="s">
        <v>244</v>
      </c>
      <c r="AT297" s="215" t="s">
        <v>154</v>
      </c>
      <c r="AU297" s="215" t="s">
        <v>89</v>
      </c>
      <c r="AY297" s="16" t="s">
        <v>151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6" t="s">
        <v>87</v>
      </c>
      <c r="BK297" s="216">
        <f>ROUND(I297*H297,2)</f>
        <v>0</v>
      </c>
      <c r="BL297" s="16" t="s">
        <v>244</v>
      </c>
      <c r="BM297" s="215" t="s">
        <v>813</v>
      </c>
    </row>
    <row r="298" spans="1:65" s="13" customFormat="1">
      <c r="B298" s="217"/>
      <c r="C298" s="218"/>
      <c r="D298" s="219" t="s">
        <v>160</v>
      </c>
      <c r="E298" s="220" t="s">
        <v>1</v>
      </c>
      <c r="F298" s="221" t="s">
        <v>87</v>
      </c>
      <c r="G298" s="218"/>
      <c r="H298" s="222">
        <v>1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160</v>
      </c>
      <c r="AU298" s="228" t="s">
        <v>89</v>
      </c>
      <c r="AV298" s="13" t="s">
        <v>89</v>
      </c>
      <c r="AW298" s="13" t="s">
        <v>36</v>
      </c>
      <c r="AX298" s="13" t="s">
        <v>87</v>
      </c>
      <c r="AY298" s="228" t="s">
        <v>151</v>
      </c>
    </row>
    <row r="299" spans="1:65" s="2" customFormat="1" ht="34.200000000000003">
      <c r="A299" s="33"/>
      <c r="B299" s="34"/>
      <c r="C299" s="240" t="s">
        <v>459</v>
      </c>
      <c r="D299" s="240" t="s">
        <v>245</v>
      </c>
      <c r="E299" s="241" t="s">
        <v>542</v>
      </c>
      <c r="F299" s="242" t="s">
        <v>543</v>
      </c>
      <c r="G299" s="243" t="s">
        <v>167</v>
      </c>
      <c r="H299" s="244">
        <v>1</v>
      </c>
      <c r="I299" s="245"/>
      <c r="J299" s="246">
        <f>ROUND(I299*H299,2)</f>
        <v>0</v>
      </c>
      <c r="K299" s="247"/>
      <c r="L299" s="248"/>
      <c r="M299" s="249" t="s">
        <v>1</v>
      </c>
      <c r="N299" s="250" t="s">
        <v>44</v>
      </c>
      <c r="O299" s="70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5" t="s">
        <v>323</v>
      </c>
      <c r="AT299" s="215" t="s">
        <v>245</v>
      </c>
      <c r="AU299" s="215" t="s">
        <v>89</v>
      </c>
      <c r="AY299" s="16" t="s">
        <v>151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6" t="s">
        <v>87</v>
      </c>
      <c r="BK299" s="216">
        <f>ROUND(I299*H299,2)</f>
        <v>0</v>
      </c>
      <c r="BL299" s="16" t="s">
        <v>244</v>
      </c>
      <c r="BM299" s="215" t="s">
        <v>814</v>
      </c>
    </row>
    <row r="300" spans="1:65" s="13" customFormat="1">
      <c r="B300" s="217"/>
      <c r="C300" s="218"/>
      <c r="D300" s="219" t="s">
        <v>160</v>
      </c>
      <c r="E300" s="220" t="s">
        <v>1</v>
      </c>
      <c r="F300" s="221" t="s">
        <v>87</v>
      </c>
      <c r="G300" s="218"/>
      <c r="H300" s="222">
        <v>1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160</v>
      </c>
      <c r="AU300" s="228" t="s">
        <v>89</v>
      </c>
      <c r="AV300" s="13" t="s">
        <v>89</v>
      </c>
      <c r="AW300" s="13" t="s">
        <v>36</v>
      </c>
      <c r="AX300" s="13" t="s">
        <v>87</v>
      </c>
      <c r="AY300" s="228" t="s">
        <v>151</v>
      </c>
    </row>
    <row r="301" spans="1:65" s="2" customFormat="1" ht="22.8">
      <c r="A301" s="33"/>
      <c r="B301" s="34"/>
      <c r="C301" s="203" t="s">
        <v>463</v>
      </c>
      <c r="D301" s="203" t="s">
        <v>154</v>
      </c>
      <c r="E301" s="204" t="s">
        <v>546</v>
      </c>
      <c r="F301" s="205" t="s">
        <v>547</v>
      </c>
      <c r="G301" s="206" t="s">
        <v>167</v>
      </c>
      <c r="H301" s="207">
        <v>2</v>
      </c>
      <c r="I301" s="208"/>
      <c r="J301" s="209">
        <f>ROUND(I301*H301,2)</f>
        <v>0</v>
      </c>
      <c r="K301" s="210"/>
      <c r="L301" s="38"/>
      <c r="M301" s="211" t="s">
        <v>1</v>
      </c>
      <c r="N301" s="212" t="s">
        <v>44</v>
      </c>
      <c r="O301" s="70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5" t="s">
        <v>244</v>
      </c>
      <c r="AT301" s="215" t="s">
        <v>154</v>
      </c>
      <c r="AU301" s="215" t="s">
        <v>89</v>
      </c>
      <c r="AY301" s="16" t="s">
        <v>151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6" t="s">
        <v>87</v>
      </c>
      <c r="BK301" s="216">
        <f>ROUND(I301*H301,2)</f>
        <v>0</v>
      </c>
      <c r="BL301" s="16" t="s">
        <v>244</v>
      </c>
      <c r="BM301" s="215" t="s">
        <v>815</v>
      </c>
    </row>
    <row r="302" spans="1:65" s="13" customFormat="1">
      <c r="B302" s="217"/>
      <c r="C302" s="218"/>
      <c r="D302" s="219" t="s">
        <v>160</v>
      </c>
      <c r="E302" s="220" t="s">
        <v>1</v>
      </c>
      <c r="F302" s="221" t="s">
        <v>89</v>
      </c>
      <c r="G302" s="218"/>
      <c r="H302" s="222">
        <v>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160</v>
      </c>
      <c r="AU302" s="228" t="s">
        <v>89</v>
      </c>
      <c r="AV302" s="13" t="s">
        <v>89</v>
      </c>
      <c r="AW302" s="13" t="s">
        <v>36</v>
      </c>
      <c r="AX302" s="13" t="s">
        <v>87</v>
      </c>
      <c r="AY302" s="228" t="s">
        <v>151</v>
      </c>
    </row>
    <row r="303" spans="1:65" s="2" customFormat="1" ht="34.200000000000003">
      <c r="A303" s="33"/>
      <c r="B303" s="34"/>
      <c r="C303" s="240" t="s">
        <v>467</v>
      </c>
      <c r="D303" s="240" t="s">
        <v>245</v>
      </c>
      <c r="E303" s="241" t="s">
        <v>550</v>
      </c>
      <c r="F303" s="242" t="s">
        <v>551</v>
      </c>
      <c r="G303" s="243" t="s">
        <v>167</v>
      </c>
      <c r="H303" s="244">
        <v>2</v>
      </c>
      <c r="I303" s="245"/>
      <c r="J303" s="246">
        <f>ROUND(I303*H303,2)</f>
        <v>0</v>
      </c>
      <c r="K303" s="247"/>
      <c r="L303" s="248"/>
      <c r="M303" s="249" t="s">
        <v>1</v>
      </c>
      <c r="N303" s="250" t="s">
        <v>44</v>
      </c>
      <c r="O303" s="70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15" t="s">
        <v>323</v>
      </c>
      <c r="AT303" s="215" t="s">
        <v>245</v>
      </c>
      <c r="AU303" s="215" t="s">
        <v>89</v>
      </c>
      <c r="AY303" s="16" t="s">
        <v>151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87</v>
      </c>
      <c r="BK303" s="216">
        <f>ROUND(I303*H303,2)</f>
        <v>0</v>
      </c>
      <c r="BL303" s="16" t="s">
        <v>244</v>
      </c>
      <c r="BM303" s="215" t="s">
        <v>816</v>
      </c>
    </row>
    <row r="304" spans="1:65" s="13" customFormat="1">
      <c r="B304" s="217"/>
      <c r="C304" s="218"/>
      <c r="D304" s="219" t="s">
        <v>160</v>
      </c>
      <c r="E304" s="220" t="s">
        <v>1</v>
      </c>
      <c r="F304" s="221" t="s">
        <v>89</v>
      </c>
      <c r="G304" s="218"/>
      <c r="H304" s="222">
        <v>2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160</v>
      </c>
      <c r="AU304" s="228" t="s">
        <v>89</v>
      </c>
      <c r="AV304" s="13" t="s">
        <v>89</v>
      </c>
      <c r="AW304" s="13" t="s">
        <v>36</v>
      </c>
      <c r="AX304" s="13" t="s">
        <v>87</v>
      </c>
      <c r="AY304" s="228" t="s">
        <v>151</v>
      </c>
    </row>
    <row r="305" spans="1:65" s="2" customFormat="1" ht="11.4">
      <c r="A305" s="33"/>
      <c r="B305" s="34"/>
      <c r="C305" s="203" t="s">
        <v>473</v>
      </c>
      <c r="D305" s="203" t="s">
        <v>154</v>
      </c>
      <c r="E305" s="204" t="s">
        <v>554</v>
      </c>
      <c r="F305" s="205" t="s">
        <v>555</v>
      </c>
      <c r="G305" s="206" t="s">
        <v>167</v>
      </c>
      <c r="H305" s="207">
        <v>3</v>
      </c>
      <c r="I305" s="208"/>
      <c r="J305" s="209">
        <f>ROUND(I305*H305,2)</f>
        <v>0</v>
      </c>
      <c r="K305" s="210"/>
      <c r="L305" s="38"/>
      <c r="M305" s="211" t="s">
        <v>1</v>
      </c>
      <c r="N305" s="212" t="s">
        <v>44</v>
      </c>
      <c r="O305" s="70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15" t="s">
        <v>244</v>
      </c>
      <c r="AT305" s="215" t="s">
        <v>154</v>
      </c>
      <c r="AU305" s="215" t="s">
        <v>89</v>
      </c>
      <c r="AY305" s="16" t="s">
        <v>151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6" t="s">
        <v>87</v>
      </c>
      <c r="BK305" s="216">
        <f>ROUND(I305*H305,2)</f>
        <v>0</v>
      </c>
      <c r="BL305" s="16" t="s">
        <v>244</v>
      </c>
      <c r="BM305" s="215" t="s">
        <v>817</v>
      </c>
    </row>
    <row r="306" spans="1:65" s="13" customFormat="1">
      <c r="B306" s="217"/>
      <c r="C306" s="218"/>
      <c r="D306" s="219" t="s">
        <v>160</v>
      </c>
      <c r="E306" s="220" t="s">
        <v>1</v>
      </c>
      <c r="F306" s="221" t="s">
        <v>805</v>
      </c>
      <c r="G306" s="218"/>
      <c r="H306" s="222">
        <v>3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160</v>
      </c>
      <c r="AU306" s="228" t="s">
        <v>89</v>
      </c>
      <c r="AV306" s="13" t="s">
        <v>89</v>
      </c>
      <c r="AW306" s="13" t="s">
        <v>36</v>
      </c>
      <c r="AX306" s="13" t="s">
        <v>87</v>
      </c>
      <c r="AY306" s="228" t="s">
        <v>151</v>
      </c>
    </row>
    <row r="307" spans="1:65" s="2" customFormat="1" ht="11.4">
      <c r="A307" s="33"/>
      <c r="B307" s="34"/>
      <c r="C307" s="240" t="s">
        <v>479</v>
      </c>
      <c r="D307" s="240" t="s">
        <v>245</v>
      </c>
      <c r="E307" s="241" t="s">
        <v>558</v>
      </c>
      <c r="F307" s="242" t="s">
        <v>559</v>
      </c>
      <c r="G307" s="243" t="s">
        <v>167</v>
      </c>
      <c r="H307" s="244">
        <v>3</v>
      </c>
      <c r="I307" s="245"/>
      <c r="J307" s="246">
        <f>ROUND(I307*H307,2)</f>
        <v>0</v>
      </c>
      <c r="K307" s="247"/>
      <c r="L307" s="248"/>
      <c r="M307" s="249" t="s">
        <v>1</v>
      </c>
      <c r="N307" s="250" t="s">
        <v>44</v>
      </c>
      <c r="O307" s="70"/>
      <c r="P307" s="213">
        <f>O307*H307</f>
        <v>0</v>
      </c>
      <c r="Q307" s="213">
        <v>2.2000000000000001E-3</v>
      </c>
      <c r="R307" s="213">
        <f>Q307*H307</f>
        <v>6.6E-3</v>
      </c>
      <c r="S307" s="213">
        <v>0</v>
      </c>
      <c r="T307" s="214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15" t="s">
        <v>323</v>
      </c>
      <c r="AT307" s="215" t="s">
        <v>245</v>
      </c>
      <c r="AU307" s="215" t="s">
        <v>89</v>
      </c>
      <c r="AY307" s="16" t="s">
        <v>151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6" t="s">
        <v>87</v>
      </c>
      <c r="BK307" s="216">
        <f>ROUND(I307*H307,2)</f>
        <v>0</v>
      </c>
      <c r="BL307" s="16" t="s">
        <v>244</v>
      </c>
      <c r="BM307" s="215" t="s">
        <v>818</v>
      </c>
    </row>
    <row r="308" spans="1:65" s="13" customFormat="1">
      <c r="B308" s="217"/>
      <c r="C308" s="218"/>
      <c r="D308" s="219" t="s">
        <v>160</v>
      </c>
      <c r="E308" s="220" t="s">
        <v>1</v>
      </c>
      <c r="F308" s="221" t="s">
        <v>805</v>
      </c>
      <c r="G308" s="218"/>
      <c r="H308" s="222">
        <v>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160</v>
      </c>
      <c r="AU308" s="228" t="s">
        <v>89</v>
      </c>
      <c r="AV308" s="13" t="s">
        <v>89</v>
      </c>
      <c r="AW308" s="13" t="s">
        <v>36</v>
      </c>
      <c r="AX308" s="13" t="s">
        <v>87</v>
      </c>
      <c r="AY308" s="228" t="s">
        <v>151</v>
      </c>
    </row>
    <row r="309" spans="1:65" s="2" customFormat="1" ht="22.8">
      <c r="A309" s="33"/>
      <c r="B309" s="34"/>
      <c r="C309" s="203" t="s">
        <v>484</v>
      </c>
      <c r="D309" s="203" t="s">
        <v>154</v>
      </c>
      <c r="E309" s="204" t="s">
        <v>562</v>
      </c>
      <c r="F309" s="205" t="s">
        <v>563</v>
      </c>
      <c r="G309" s="206" t="s">
        <v>354</v>
      </c>
      <c r="H309" s="251"/>
      <c r="I309" s="208"/>
      <c r="J309" s="209">
        <f>ROUND(I309*H309,2)</f>
        <v>0</v>
      </c>
      <c r="K309" s="210"/>
      <c r="L309" s="38"/>
      <c r="M309" s="211" t="s">
        <v>1</v>
      </c>
      <c r="N309" s="212" t="s">
        <v>44</v>
      </c>
      <c r="O309" s="70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15" t="s">
        <v>244</v>
      </c>
      <c r="AT309" s="215" t="s">
        <v>154</v>
      </c>
      <c r="AU309" s="215" t="s">
        <v>89</v>
      </c>
      <c r="AY309" s="16" t="s">
        <v>151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6" t="s">
        <v>87</v>
      </c>
      <c r="BK309" s="216">
        <f>ROUND(I309*H309,2)</f>
        <v>0</v>
      </c>
      <c r="BL309" s="16" t="s">
        <v>244</v>
      </c>
      <c r="BM309" s="215" t="s">
        <v>819</v>
      </c>
    </row>
    <row r="310" spans="1:65" s="12" customFormat="1" ht="13.2">
      <c r="B310" s="187"/>
      <c r="C310" s="188"/>
      <c r="D310" s="189" t="s">
        <v>78</v>
      </c>
      <c r="E310" s="201" t="s">
        <v>565</v>
      </c>
      <c r="F310" s="201" t="s">
        <v>566</v>
      </c>
      <c r="G310" s="188"/>
      <c r="H310" s="188"/>
      <c r="I310" s="191"/>
      <c r="J310" s="202">
        <f>BK310</f>
        <v>0</v>
      </c>
      <c r="K310" s="188"/>
      <c r="L310" s="193"/>
      <c r="M310" s="194"/>
      <c r="N310" s="195"/>
      <c r="O310" s="195"/>
      <c r="P310" s="196">
        <f>SUM(P311:P314)</f>
        <v>0</v>
      </c>
      <c r="Q310" s="195"/>
      <c r="R310" s="196">
        <f>SUM(R311:R314)</f>
        <v>1.09E-3</v>
      </c>
      <c r="S310" s="195"/>
      <c r="T310" s="197">
        <f>SUM(T311:T314)</f>
        <v>0</v>
      </c>
      <c r="AR310" s="198" t="s">
        <v>89</v>
      </c>
      <c r="AT310" s="199" t="s">
        <v>78</v>
      </c>
      <c r="AU310" s="199" t="s">
        <v>87</v>
      </c>
      <c r="AY310" s="198" t="s">
        <v>151</v>
      </c>
      <c r="BK310" s="200">
        <f>SUM(BK311:BK314)</f>
        <v>0</v>
      </c>
    </row>
    <row r="311" spans="1:65" s="2" customFormat="1" ht="22.8">
      <c r="A311" s="33"/>
      <c r="B311" s="34"/>
      <c r="C311" s="203" t="s">
        <v>490</v>
      </c>
      <c r="D311" s="203" t="s">
        <v>154</v>
      </c>
      <c r="E311" s="204" t="s">
        <v>568</v>
      </c>
      <c r="F311" s="205" t="s">
        <v>569</v>
      </c>
      <c r="G311" s="206" t="s">
        <v>167</v>
      </c>
      <c r="H311" s="207">
        <v>1</v>
      </c>
      <c r="I311" s="208"/>
      <c r="J311" s="209">
        <f>ROUND(I311*H311,2)</f>
        <v>0</v>
      </c>
      <c r="K311" s="210"/>
      <c r="L311" s="38"/>
      <c r="M311" s="211" t="s">
        <v>1</v>
      </c>
      <c r="N311" s="212" t="s">
        <v>44</v>
      </c>
      <c r="O311" s="70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15" t="s">
        <v>244</v>
      </c>
      <c r="AT311" s="215" t="s">
        <v>154</v>
      </c>
      <c r="AU311" s="215" t="s">
        <v>89</v>
      </c>
      <c r="AY311" s="16" t="s">
        <v>151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6" t="s">
        <v>87</v>
      </c>
      <c r="BK311" s="216">
        <f>ROUND(I311*H311,2)</f>
        <v>0</v>
      </c>
      <c r="BL311" s="16" t="s">
        <v>244</v>
      </c>
      <c r="BM311" s="215" t="s">
        <v>820</v>
      </c>
    </row>
    <row r="312" spans="1:65" s="13" customFormat="1">
      <c r="B312" s="217"/>
      <c r="C312" s="218"/>
      <c r="D312" s="219" t="s">
        <v>160</v>
      </c>
      <c r="E312" s="220" t="s">
        <v>1</v>
      </c>
      <c r="F312" s="221" t="s">
        <v>87</v>
      </c>
      <c r="G312" s="218"/>
      <c r="H312" s="222">
        <v>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160</v>
      </c>
      <c r="AU312" s="228" t="s">
        <v>89</v>
      </c>
      <c r="AV312" s="13" t="s">
        <v>89</v>
      </c>
      <c r="AW312" s="13" t="s">
        <v>36</v>
      </c>
      <c r="AX312" s="13" t="s">
        <v>87</v>
      </c>
      <c r="AY312" s="228" t="s">
        <v>151</v>
      </c>
    </row>
    <row r="313" spans="1:65" s="2" customFormat="1" ht="11.4">
      <c r="A313" s="33"/>
      <c r="B313" s="34"/>
      <c r="C313" s="240" t="s">
        <v>494</v>
      </c>
      <c r="D313" s="240" t="s">
        <v>245</v>
      </c>
      <c r="E313" s="241" t="s">
        <v>572</v>
      </c>
      <c r="F313" s="242" t="s">
        <v>573</v>
      </c>
      <c r="G313" s="243" t="s">
        <v>167</v>
      </c>
      <c r="H313" s="244">
        <v>1</v>
      </c>
      <c r="I313" s="245"/>
      <c r="J313" s="246">
        <f>ROUND(I313*H313,2)</f>
        <v>0</v>
      </c>
      <c r="K313" s="247"/>
      <c r="L313" s="248"/>
      <c r="M313" s="249" t="s">
        <v>1</v>
      </c>
      <c r="N313" s="250" t="s">
        <v>44</v>
      </c>
      <c r="O313" s="70"/>
      <c r="P313" s="213">
        <f>O313*H313</f>
        <v>0</v>
      </c>
      <c r="Q313" s="213">
        <v>1.09E-3</v>
      </c>
      <c r="R313" s="213">
        <f>Q313*H313</f>
        <v>1.09E-3</v>
      </c>
      <c r="S313" s="213">
        <v>0</v>
      </c>
      <c r="T313" s="21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15" t="s">
        <v>323</v>
      </c>
      <c r="AT313" s="215" t="s">
        <v>245</v>
      </c>
      <c r="AU313" s="215" t="s">
        <v>89</v>
      </c>
      <c r="AY313" s="16" t="s">
        <v>151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6" t="s">
        <v>87</v>
      </c>
      <c r="BK313" s="216">
        <f>ROUND(I313*H313,2)</f>
        <v>0</v>
      </c>
      <c r="BL313" s="16" t="s">
        <v>244</v>
      </c>
      <c r="BM313" s="215" t="s">
        <v>821</v>
      </c>
    </row>
    <row r="314" spans="1:65" s="2" customFormat="1" ht="22.8">
      <c r="A314" s="33"/>
      <c r="B314" s="34"/>
      <c r="C314" s="203" t="s">
        <v>499</v>
      </c>
      <c r="D314" s="203" t="s">
        <v>154</v>
      </c>
      <c r="E314" s="204" t="s">
        <v>576</v>
      </c>
      <c r="F314" s="205" t="s">
        <v>577</v>
      </c>
      <c r="G314" s="206" t="s">
        <v>354</v>
      </c>
      <c r="H314" s="251"/>
      <c r="I314" s="208"/>
      <c r="J314" s="209">
        <f>ROUND(I314*H314,2)</f>
        <v>0</v>
      </c>
      <c r="K314" s="210"/>
      <c r="L314" s="38"/>
      <c r="M314" s="211" t="s">
        <v>1</v>
      </c>
      <c r="N314" s="212" t="s">
        <v>44</v>
      </c>
      <c r="O314" s="70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15" t="s">
        <v>244</v>
      </c>
      <c r="AT314" s="215" t="s">
        <v>154</v>
      </c>
      <c r="AU314" s="215" t="s">
        <v>89</v>
      </c>
      <c r="AY314" s="16" t="s">
        <v>151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6" t="s">
        <v>87</v>
      </c>
      <c r="BK314" s="216">
        <f>ROUND(I314*H314,2)</f>
        <v>0</v>
      </c>
      <c r="BL314" s="16" t="s">
        <v>244</v>
      </c>
      <c r="BM314" s="215" t="s">
        <v>822</v>
      </c>
    </row>
    <row r="315" spans="1:65" s="12" customFormat="1" ht="13.2">
      <c r="B315" s="187"/>
      <c r="C315" s="188"/>
      <c r="D315" s="189" t="s">
        <v>78</v>
      </c>
      <c r="E315" s="201" t="s">
        <v>579</v>
      </c>
      <c r="F315" s="201" t="s">
        <v>580</v>
      </c>
      <c r="G315" s="188"/>
      <c r="H315" s="188"/>
      <c r="I315" s="191"/>
      <c r="J315" s="202">
        <f>BK315</f>
        <v>0</v>
      </c>
      <c r="K315" s="188"/>
      <c r="L315" s="193"/>
      <c r="M315" s="194"/>
      <c r="N315" s="195"/>
      <c r="O315" s="195"/>
      <c r="P315" s="196">
        <f>SUM(P316:P366)</f>
        <v>0</v>
      </c>
      <c r="Q315" s="195"/>
      <c r="R315" s="196">
        <f>SUM(R316:R366)</f>
        <v>1.1223286499999998</v>
      </c>
      <c r="S315" s="195"/>
      <c r="T315" s="197">
        <f>SUM(T316:T366)</f>
        <v>0.61329600000000006</v>
      </c>
      <c r="AR315" s="198" t="s">
        <v>89</v>
      </c>
      <c r="AT315" s="199" t="s">
        <v>78</v>
      </c>
      <c r="AU315" s="199" t="s">
        <v>87</v>
      </c>
      <c r="AY315" s="198" t="s">
        <v>151</v>
      </c>
      <c r="BK315" s="200">
        <f>SUM(BK316:BK366)</f>
        <v>0</v>
      </c>
    </row>
    <row r="316" spans="1:65" s="2" customFormat="1" ht="22.8">
      <c r="A316" s="33"/>
      <c r="B316" s="34"/>
      <c r="C316" s="203" t="s">
        <v>505</v>
      </c>
      <c r="D316" s="203" t="s">
        <v>154</v>
      </c>
      <c r="E316" s="204" t="s">
        <v>582</v>
      </c>
      <c r="F316" s="205" t="s">
        <v>583</v>
      </c>
      <c r="G316" s="206" t="s">
        <v>157</v>
      </c>
      <c r="H316" s="207">
        <v>199.012</v>
      </c>
      <c r="I316" s="208"/>
      <c r="J316" s="209">
        <f>ROUND(I316*H316,2)</f>
        <v>0</v>
      </c>
      <c r="K316" s="210"/>
      <c r="L316" s="38"/>
      <c r="M316" s="211" t="s">
        <v>1</v>
      </c>
      <c r="N316" s="212" t="s">
        <v>44</v>
      </c>
      <c r="O316" s="70"/>
      <c r="P316" s="213">
        <f>O316*H316</f>
        <v>0</v>
      </c>
      <c r="Q316" s="213">
        <v>0</v>
      </c>
      <c r="R316" s="213">
        <f>Q316*H316</f>
        <v>0</v>
      </c>
      <c r="S316" s="213">
        <v>3.0000000000000001E-3</v>
      </c>
      <c r="T316" s="214">
        <f>S316*H316</f>
        <v>0.59703600000000001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15" t="s">
        <v>244</v>
      </c>
      <c r="AT316" s="215" t="s">
        <v>154</v>
      </c>
      <c r="AU316" s="215" t="s">
        <v>89</v>
      </c>
      <c r="AY316" s="16" t="s">
        <v>151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6" t="s">
        <v>87</v>
      </c>
      <c r="BK316" s="216">
        <f>ROUND(I316*H316,2)</f>
        <v>0</v>
      </c>
      <c r="BL316" s="16" t="s">
        <v>244</v>
      </c>
      <c r="BM316" s="215" t="s">
        <v>823</v>
      </c>
    </row>
    <row r="317" spans="1:65" s="13" customFormat="1">
      <c r="B317" s="217"/>
      <c r="C317" s="218"/>
      <c r="D317" s="219" t="s">
        <v>160</v>
      </c>
      <c r="E317" s="220" t="s">
        <v>1</v>
      </c>
      <c r="F317" s="221" t="s">
        <v>824</v>
      </c>
      <c r="G317" s="218"/>
      <c r="H317" s="222">
        <v>136.71100000000001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160</v>
      </c>
      <c r="AU317" s="228" t="s">
        <v>89</v>
      </c>
      <c r="AV317" s="13" t="s">
        <v>89</v>
      </c>
      <c r="AW317" s="13" t="s">
        <v>36</v>
      </c>
      <c r="AX317" s="13" t="s">
        <v>79</v>
      </c>
      <c r="AY317" s="228" t="s">
        <v>151</v>
      </c>
    </row>
    <row r="318" spans="1:65" s="13" customFormat="1">
      <c r="B318" s="217"/>
      <c r="C318" s="218"/>
      <c r="D318" s="219" t="s">
        <v>160</v>
      </c>
      <c r="E318" s="220" t="s">
        <v>1</v>
      </c>
      <c r="F318" s="221" t="s">
        <v>825</v>
      </c>
      <c r="G318" s="218"/>
      <c r="H318" s="222">
        <v>1.92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160</v>
      </c>
      <c r="AU318" s="228" t="s">
        <v>89</v>
      </c>
      <c r="AV318" s="13" t="s">
        <v>89</v>
      </c>
      <c r="AW318" s="13" t="s">
        <v>36</v>
      </c>
      <c r="AX318" s="13" t="s">
        <v>79</v>
      </c>
      <c r="AY318" s="228" t="s">
        <v>151</v>
      </c>
    </row>
    <row r="319" spans="1:65" s="13" customFormat="1">
      <c r="B319" s="217"/>
      <c r="C319" s="218"/>
      <c r="D319" s="219" t="s">
        <v>160</v>
      </c>
      <c r="E319" s="220" t="s">
        <v>1</v>
      </c>
      <c r="F319" s="221" t="s">
        <v>826</v>
      </c>
      <c r="G319" s="218"/>
      <c r="H319" s="222">
        <v>1.228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160</v>
      </c>
      <c r="AU319" s="228" t="s">
        <v>89</v>
      </c>
      <c r="AV319" s="13" t="s">
        <v>89</v>
      </c>
      <c r="AW319" s="13" t="s">
        <v>36</v>
      </c>
      <c r="AX319" s="13" t="s">
        <v>79</v>
      </c>
      <c r="AY319" s="228" t="s">
        <v>151</v>
      </c>
    </row>
    <row r="320" spans="1:65" s="13" customFormat="1">
      <c r="B320" s="217"/>
      <c r="C320" s="218"/>
      <c r="D320" s="219" t="s">
        <v>160</v>
      </c>
      <c r="E320" s="220" t="s">
        <v>1</v>
      </c>
      <c r="F320" s="221" t="s">
        <v>827</v>
      </c>
      <c r="G320" s="218"/>
      <c r="H320" s="222">
        <v>1.472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160</v>
      </c>
      <c r="AU320" s="228" t="s">
        <v>89</v>
      </c>
      <c r="AV320" s="13" t="s">
        <v>89</v>
      </c>
      <c r="AW320" s="13" t="s">
        <v>36</v>
      </c>
      <c r="AX320" s="13" t="s">
        <v>79</v>
      </c>
      <c r="AY320" s="228" t="s">
        <v>151</v>
      </c>
    </row>
    <row r="321" spans="1:65" s="13" customFormat="1">
      <c r="B321" s="217"/>
      <c r="C321" s="218"/>
      <c r="D321" s="219" t="s">
        <v>160</v>
      </c>
      <c r="E321" s="220" t="s">
        <v>1</v>
      </c>
      <c r="F321" s="221" t="s">
        <v>828</v>
      </c>
      <c r="G321" s="218"/>
      <c r="H321" s="222">
        <v>57.680999999999997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160</v>
      </c>
      <c r="AU321" s="228" t="s">
        <v>89</v>
      </c>
      <c r="AV321" s="13" t="s">
        <v>89</v>
      </c>
      <c r="AW321" s="13" t="s">
        <v>36</v>
      </c>
      <c r="AX321" s="13" t="s">
        <v>79</v>
      </c>
      <c r="AY321" s="228" t="s">
        <v>151</v>
      </c>
    </row>
    <row r="322" spans="1:65" s="14" customFormat="1">
      <c r="B322" s="229"/>
      <c r="C322" s="230"/>
      <c r="D322" s="219" t="s">
        <v>160</v>
      </c>
      <c r="E322" s="231" t="s">
        <v>1</v>
      </c>
      <c r="F322" s="232" t="s">
        <v>163</v>
      </c>
      <c r="G322" s="230"/>
      <c r="H322" s="233">
        <v>199.012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160</v>
      </c>
      <c r="AU322" s="239" t="s">
        <v>89</v>
      </c>
      <c r="AV322" s="14" t="s">
        <v>158</v>
      </c>
      <c r="AW322" s="14" t="s">
        <v>36</v>
      </c>
      <c r="AX322" s="14" t="s">
        <v>87</v>
      </c>
      <c r="AY322" s="239" t="s">
        <v>151</v>
      </c>
    </row>
    <row r="323" spans="1:65" s="2" customFormat="1" ht="11.4">
      <c r="A323" s="33"/>
      <c r="B323" s="34"/>
      <c r="C323" s="203" t="s">
        <v>510</v>
      </c>
      <c r="D323" s="203" t="s">
        <v>154</v>
      </c>
      <c r="E323" s="204" t="s">
        <v>591</v>
      </c>
      <c r="F323" s="205" t="s">
        <v>592</v>
      </c>
      <c r="G323" s="206" t="s">
        <v>260</v>
      </c>
      <c r="H323" s="207">
        <v>54.2</v>
      </c>
      <c r="I323" s="208"/>
      <c r="J323" s="209">
        <f>ROUND(I323*H323,2)</f>
        <v>0</v>
      </c>
      <c r="K323" s="210"/>
      <c r="L323" s="38"/>
      <c r="M323" s="211" t="s">
        <v>1</v>
      </c>
      <c r="N323" s="212" t="s">
        <v>44</v>
      </c>
      <c r="O323" s="70"/>
      <c r="P323" s="213">
        <f>O323*H323</f>
        <v>0</v>
      </c>
      <c r="Q323" s="213">
        <v>0</v>
      </c>
      <c r="R323" s="213">
        <f>Q323*H323</f>
        <v>0</v>
      </c>
      <c r="S323" s="213">
        <v>2.9999999999999997E-4</v>
      </c>
      <c r="T323" s="214">
        <f>S323*H323</f>
        <v>1.626E-2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15" t="s">
        <v>244</v>
      </c>
      <c r="AT323" s="215" t="s">
        <v>154</v>
      </c>
      <c r="AU323" s="215" t="s">
        <v>89</v>
      </c>
      <c r="AY323" s="16" t="s">
        <v>151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6" t="s">
        <v>87</v>
      </c>
      <c r="BK323" s="216">
        <f>ROUND(I323*H323,2)</f>
        <v>0</v>
      </c>
      <c r="BL323" s="16" t="s">
        <v>244</v>
      </c>
      <c r="BM323" s="215" t="s">
        <v>829</v>
      </c>
    </row>
    <row r="324" spans="1:65" s="13" customFormat="1" ht="20.399999999999999">
      <c r="B324" s="217"/>
      <c r="C324" s="218"/>
      <c r="D324" s="219" t="s">
        <v>160</v>
      </c>
      <c r="E324" s="220" t="s">
        <v>1</v>
      </c>
      <c r="F324" s="221" t="s">
        <v>830</v>
      </c>
      <c r="G324" s="218"/>
      <c r="H324" s="222">
        <v>35.74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160</v>
      </c>
      <c r="AU324" s="228" t="s">
        <v>89</v>
      </c>
      <c r="AV324" s="13" t="s">
        <v>89</v>
      </c>
      <c r="AW324" s="13" t="s">
        <v>36</v>
      </c>
      <c r="AX324" s="13" t="s">
        <v>79</v>
      </c>
      <c r="AY324" s="228" t="s">
        <v>151</v>
      </c>
    </row>
    <row r="325" spans="1:65" s="13" customFormat="1">
      <c r="B325" s="217"/>
      <c r="C325" s="218"/>
      <c r="D325" s="219" t="s">
        <v>160</v>
      </c>
      <c r="E325" s="220" t="s">
        <v>1</v>
      </c>
      <c r="F325" s="221" t="s">
        <v>739</v>
      </c>
      <c r="G325" s="218"/>
      <c r="H325" s="222">
        <v>-1.8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160</v>
      </c>
      <c r="AU325" s="228" t="s">
        <v>89</v>
      </c>
      <c r="AV325" s="13" t="s">
        <v>89</v>
      </c>
      <c r="AW325" s="13" t="s">
        <v>36</v>
      </c>
      <c r="AX325" s="13" t="s">
        <v>79</v>
      </c>
      <c r="AY325" s="228" t="s">
        <v>151</v>
      </c>
    </row>
    <row r="326" spans="1:65" s="13" customFormat="1">
      <c r="B326" s="217"/>
      <c r="C326" s="218"/>
      <c r="D326" s="219" t="s">
        <v>160</v>
      </c>
      <c r="E326" s="220" t="s">
        <v>1</v>
      </c>
      <c r="F326" s="221" t="s">
        <v>831</v>
      </c>
      <c r="G326" s="218"/>
      <c r="H326" s="222">
        <v>21.96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160</v>
      </c>
      <c r="AU326" s="228" t="s">
        <v>89</v>
      </c>
      <c r="AV326" s="13" t="s">
        <v>89</v>
      </c>
      <c r="AW326" s="13" t="s">
        <v>36</v>
      </c>
      <c r="AX326" s="13" t="s">
        <v>79</v>
      </c>
      <c r="AY326" s="228" t="s">
        <v>151</v>
      </c>
    </row>
    <row r="327" spans="1:65" s="13" customFormat="1">
      <c r="B327" s="217"/>
      <c r="C327" s="218"/>
      <c r="D327" s="219" t="s">
        <v>160</v>
      </c>
      <c r="E327" s="220" t="s">
        <v>1</v>
      </c>
      <c r="F327" s="221" t="s">
        <v>598</v>
      </c>
      <c r="G327" s="218"/>
      <c r="H327" s="222">
        <v>-0.8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160</v>
      </c>
      <c r="AU327" s="228" t="s">
        <v>89</v>
      </c>
      <c r="AV327" s="13" t="s">
        <v>89</v>
      </c>
      <c r="AW327" s="13" t="s">
        <v>36</v>
      </c>
      <c r="AX327" s="13" t="s">
        <v>79</v>
      </c>
      <c r="AY327" s="228" t="s">
        <v>151</v>
      </c>
    </row>
    <row r="328" spans="1:65" s="13" customFormat="1">
      <c r="B328" s="217"/>
      <c r="C328" s="218"/>
      <c r="D328" s="219" t="s">
        <v>160</v>
      </c>
      <c r="E328" s="220" t="s">
        <v>1</v>
      </c>
      <c r="F328" s="221" t="s">
        <v>599</v>
      </c>
      <c r="G328" s="218"/>
      <c r="H328" s="222">
        <v>-0.9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160</v>
      </c>
      <c r="AU328" s="228" t="s">
        <v>89</v>
      </c>
      <c r="AV328" s="13" t="s">
        <v>89</v>
      </c>
      <c r="AW328" s="13" t="s">
        <v>36</v>
      </c>
      <c r="AX328" s="13" t="s">
        <v>79</v>
      </c>
      <c r="AY328" s="228" t="s">
        <v>151</v>
      </c>
    </row>
    <row r="329" spans="1:65" s="14" customFormat="1">
      <c r="B329" s="229"/>
      <c r="C329" s="230"/>
      <c r="D329" s="219" t="s">
        <v>160</v>
      </c>
      <c r="E329" s="231" t="s">
        <v>1</v>
      </c>
      <c r="F329" s="232" t="s">
        <v>163</v>
      </c>
      <c r="G329" s="230"/>
      <c r="H329" s="233">
        <v>54.20000000000001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160</v>
      </c>
      <c r="AU329" s="239" t="s">
        <v>89</v>
      </c>
      <c r="AV329" s="14" t="s">
        <v>158</v>
      </c>
      <c r="AW329" s="14" t="s">
        <v>36</v>
      </c>
      <c r="AX329" s="14" t="s">
        <v>87</v>
      </c>
      <c r="AY329" s="239" t="s">
        <v>151</v>
      </c>
    </row>
    <row r="330" spans="1:65" s="2" customFormat="1" ht="22.8">
      <c r="A330" s="33"/>
      <c r="B330" s="34"/>
      <c r="C330" s="203" t="s">
        <v>515</v>
      </c>
      <c r="D330" s="203" t="s">
        <v>154</v>
      </c>
      <c r="E330" s="204" t="s">
        <v>601</v>
      </c>
      <c r="F330" s="205" t="s">
        <v>602</v>
      </c>
      <c r="G330" s="206" t="s">
        <v>157</v>
      </c>
      <c r="H330" s="207">
        <v>99.506</v>
      </c>
      <c r="I330" s="208"/>
      <c r="J330" s="209">
        <f>ROUND(I330*H330,2)</f>
        <v>0</v>
      </c>
      <c r="K330" s="210"/>
      <c r="L330" s="38"/>
      <c r="M330" s="211" t="s">
        <v>1</v>
      </c>
      <c r="N330" s="212" t="s">
        <v>44</v>
      </c>
      <c r="O330" s="70"/>
      <c r="P330" s="213">
        <f>O330*H330</f>
        <v>0</v>
      </c>
      <c r="Q330" s="213">
        <v>2.0000000000000001E-4</v>
      </c>
      <c r="R330" s="213">
        <f>Q330*H330</f>
        <v>1.9901200000000001E-2</v>
      </c>
      <c r="S330" s="213">
        <v>0</v>
      </c>
      <c r="T330" s="214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5" t="s">
        <v>244</v>
      </c>
      <c r="AT330" s="215" t="s">
        <v>154</v>
      </c>
      <c r="AU330" s="215" t="s">
        <v>89</v>
      </c>
      <c r="AY330" s="16" t="s">
        <v>151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6" t="s">
        <v>87</v>
      </c>
      <c r="BK330" s="216">
        <f>ROUND(I330*H330,2)</f>
        <v>0</v>
      </c>
      <c r="BL330" s="16" t="s">
        <v>244</v>
      </c>
      <c r="BM330" s="215" t="s">
        <v>832</v>
      </c>
    </row>
    <row r="331" spans="1:65" s="13" customFormat="1">
      <c r="B331" s="217"/>
      <c r="C331" s="218"/>
      <c r="D331" s="219" t="s">
        <v>160</v>
      </c>
      <c r="E331" s="220" t="s">
        <v>1</v>
      </c>
      <c r="F331" s="221" t="s">
        <v>833</v>
      </c>
      <c r="G331" s="218"/>
      <c r="H331" s="222">
        <v>68.355000000000004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160</v>
      </c>
      <c r="AU331" s="228" t="s">
        <v>89</v>
      </c>
      <c r="AV331" s="13" t="s">
        <v>89</v>
      </c>
      <c r="AW331" s="13" t="s">
        <v>36</v>
      </c>
      <c r="AX331" s="13" t="s">
        <v>79</v>
      </c>
      <c r="AY331" s="228" t="s">
        <v>151</v>
      </c>
    </row>
    <row r="332" spans="1:65" s="13" customFormat="1">
      <c r="B332" s="217"/>
      <c r="C332" s="218"/>
      <c r="D332" s="219" t="s">
        <v>160</v>
      </c>
      <c r="E332" s="220" t="s">
        <v>1</v>
      </c>
      <c r="F332" s="221" t="s">
        <v>834</v>
      </c>
      <c r="G332" s="218"/>
      <c r="H332" s="222">
        <v>0.96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160</v>
      </c>
      <c r="AU332" s="228" t="s">
        <v>89</v>
      </c>
      <c r="AV332" s="13" t="s">
        <v>89</v>
      </c>
      <c r="AW332" s="13" t="s">
        <v>36</v>
      </c>
      <c r="AX332" s="13" t="s">
        <v>79</v>
      </c>
      <c r="AY332" s="228" t="s">
        <v>151</v>
      </c>
    </row>
    <row r="333" spans="1:65" s="13" customFormat="1">
      <c r="B333" s="217"/>
      <c r="C333" s="218"/>
      <c r="D333" s="219" t="s">
        <v>160</v>
      </c>
      <c r="E333" s="220" t="s">
        <v>1</v>
      </c>
      <c r="F333" s="221" t="s">
        <v>835</v>
      </c>
      <c r="G333" s="218"/>
      <c r="H333" s="222">
        <v>0.61399999999999999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160</v>
      </c>
      <c r="AU333" s="228" t="s">
        <v>89</v>
      </c>
      <c r="AV333" s="13" t="s">
        <v>89</v>
      </c>
      <c r="AW333" s="13" t="s">
        <v>36</v>
      </c>
      <c r="AX333" s="13" t="s">
        <v>79</v>
      </c>
      <c r="AY333" s="228" t="s">
        <v>151</v>
      </c>
    </row>
    <row r="334" spans="1:65" s="13" customFormat="1">
      <c r="B334" s="217"/>
      <c r="C334" s="218"/>
      <c r="D334" s="219" t="s">
        <v>160</v>
      </c>
      <c r="E334" s="220" t="s">
        <v>1</v>
      </c>
      <c r="F334" s="221" t="s">
        <v>836</v>
      </c>
      <c r="G334" s="218"/>
      <c r="H334" s="222">
        <v>0.73599999999999999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160</v>
      </c>
      <c r="AU334" s="228" t="s">
        <v>89</v>
      </c>
      <c r="AV334" s="13" t="s">
        <v>89</v>
      </c>
      <c r="AW334" s="13" t="s">
        <v>36</v>
      </c>
      <c r="AX334" s="13" t="s">
        <v>79</v>
      </c>
      <c r="AY334" s="228" t="s">
        <v>151</v>
      </c>
    </row>
    <row r="335" spans="1:65" s="13" customFormat="1">
      <c r="B335" s="217"/>
      <c r="C335" s="218"/>
      <c r="D335" s="219" t="s">
        <v>160</v>
      </c>
      <c r="E335" s="220" t="s">
        <v>1</v>
      </c>
      <c r="F335" s="221" t="s">
        <v>837</v>
      </c>
      <c r="G335" s="218"/>
      <c r="H335" s="222">
        <v>28.841000000000001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160</v>
      </c>
      <c r="AU335" s="228" t="s">
        <v>89</v>
      </c>
      <c r="AV335" s="13" t="s">
        <v>89</v>
      </c>
      <c r="AW335" s="13" t="s">
        <v>36</v>
      </c>
      <c r="AX335" s="13" t="s">
        <v>79</v>
      </c>
      <c r="AY335" s="228" t="s">
        <v>151</v>
      </c>
    </row>
    <row r="336" spans="1:65" s="14" customFormat="1">
      <c r="B336" s="229"/>
      <c r="C336" s="230"/>
      <c r="D336" s="219" t="s">
        <v>160</v>
      </c>
      <c r="E336" s="231" t="s">
        <v>1</v>
      </c>
      <c r="F336" s="232" t="s">
        <v>163</v>
      </c>
      <c r="G336" s="230"/>
      <c r="H336" s="233">
        <v>99.506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160</v>
      </c>
      <c r="AU336" s="239" t="s">
        <v>89</v>
      </c>
      <c r="AV336" s="14" t="s">
        <v>158</v>
      </c>
      <c r="AW336" s="14" t="s">
        <v>36</v>
      </c>
      <c r="AX336" s="14" t="s">
        <v>87</v>
      </c>
      <c r="AY336" s="239" t="s">
        <v>151</v>
      </c>
    </row>
    <row r="337" spans="1:65" s="2" customFormat="1" ht="22.8">
      <c r="A337" s="33"/>
      <c r="B337" s="34"/>
      <c r="C337" s="203" t="s">
        <v>519</v>
      </c>
      <c r="D337" s="203" t="s">
        <v>154</v>
      </c>
      <c r="E337" s="204" t="s">
        <v>610</v>
      </c>
      <c r="F337" s="205" t="s">
        <v>611</v>
      </c>
      <c r="G337" s="206" t="s">
        <v>157</v>
      </c>
      <c r="H337" s="207">
        <v>99.506</v>
      </c>
      <c r="I337" s="208"/>
      <c r="J337" s="209">
        <f>ROUND(I337*H337,2)</f>
        <v>0</v>
      </c>
      <c r="K337" s="210"/>
      <c r="L337" s="38"/>
      <c r="M337" s="211" t="s">
        <v>1</v>
      </c>
      <c r="N337" s="212" t="s">
        <v>44</v>
      </c>
      <c r="O337" s="70"/>
      <c r="P337" s="213">
        <f>O337*H337</f>
        <v>0</v>
      </c>
      <c r="Q337" s="213">
        <v>7.4999999999999997E-3</v>
      </c>
      <c r="R337" s="213">
        <f>Q337*H337</f>
        <v>0.74629499999999993</v>
      </c>
      <c r="S337" s="213">
        <v>0</v>
      </c>
      <c r="T337" s="214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15" t="s">
        <v>244</v>
      </c>
      <c r="AT337" s="215" t="s">
        <v>154</v>
      </c>
      <c r="AU337" s="215" t="s">
        <v>89</v>
      </c>
      <c r="AY337" s="16" t="s">
        <v>151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6" t="s">
        <v>87</v>
      </c>
      <c r="BK337" s="216">
        <f>ROUND(I337*H337,2)</f>
        <v>0</v>
      </c>
      <c r="BL337" s="16" t="s">
        <v>244</v>
      </c>
      <c r="BM337" s="215" t="s">
        <v>838</v>
      </c>
    </row>
    <row r="338" spans="1:65" s="13" customFormat="1">
      <c r="B338" s="217"/>
      <c r="C338" s="218"/>
      <c r="D338" s="219" t="s">
        <v>160</v>
      </c>
      <c r="E338" s="220" t="s">
        <v>1</v>
      </c>
      <c r="F338" s="221" t="s">
        <v>833</v>
      </c>
      <c r="G338" s="218"/>
      <c r="H338" s="222">
        <v>68.355000000000004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160</v>
      </c>
      <c r="AU338" s="228" t="s">
        <v>89</v>
      </c>
      <c r="AV338" s="13" t="s">
        <v>89</v>
      </c>
      <c r="AW338" s="13" t="s">
        <v>36</v>
      </c>
      <c r="AX338" s="13" t="s">
        <v>79</v>
      </c>
      <c r="AY338" s="228" t="s">
        <v>151</v>
      </c>
    </row>
    <row r="339" spans="1:65" s="13" customFormat="1">
      <c r="B339" s="217"/>
      <c r="C339" s="218"/>
      <c r="D339" s="219" t="s">
        <v>160</v>
      </c>
      <c r="E339" s="220" t="s">
        <v>1</v>
      </c>
      <c r="F339" s="221" t="s">
        <v>834</v>
      </c>
      <c r="G339" s="218"/>
      <c r="H339" s="222">
        <v>0.96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160</v>
      </c>
      <c r="AU339" s="228" t="s">
        <v>89</v>
      </c>
      <c r="AV339" s="13" t="s">
        <v>89</v>
      </c>
      <c r="AW339" s="13" t="s">
        <v>36</v>
      </c>
      <c r="AX339" s="13" t="s">
        <v>79</v>
      </c>
      <c r="AY339" s="228" t="s">
        <v>151</v>
      </c>
    </row>
    <row r="340" spans="1:65" s="13" customFormat="1">
      <c r="B340" s="217"/>
      <c r="C340" s="218"/>
      <c r="D340" s="219" t="s">
        <v>160</v>
      </c>
      <c r="E340" s="220" t="s">
        <v>1</v>
      </c>
      <c r="F340" s="221" t="s">
        <v>835</v>
      </c>
      <c r="G340" s="218"/>
      <c r="H340" s="222">
        <v>0.61399999999999999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160</v>
      </c>
      <c r="AU340" s="228" t="s">
        <v>89</v>
      </c>
      <c r="AV340" s="13" t="s">
        <v>89</v>
      </c>
      <c r="AW340" s="13" t="s">
        <v>36</v>
      </c>
      <c r="AX340" s="13" t="s">
        <v>79</v>
      </c>
      <c r="AY340" s="228" t="s">
        <v>151</v>
      </c>
    </row>
    <row r="341" spans="1:65" s="13" customFormat="1">
      <c r="B341" s="217"/>
      <c r="C341" s="218"/>
      <c r="D341" s="219" t="s">
        <v>160</v>
      </c>
      <c r="E341" s="220" t="s">
        <v>1</v>
      </c>
      <c r="F341" s="221" t="s">
        <v>836</v>
      </c>
      <c r="G341" s="218"/>
      <c r="H341" s="222">
        <v>0.73599999999999999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160</v>
      </c>
      <c r="AU341" s="228" t="s">
        <v>89</v>
      </c>
      <c r="AV341" s="13" t="s">
        <v>89</v>
      </c>
      <c r="AW341" s="13" t="s">
        <v>36</v>
      </c>
      <c r="AX341" s="13" t="s">
        <v>79</v>
      </c>
      <c r="AY341" s="228" t="s">
        <v>151</v>
      </c>
    </row>
    <row r="342" spans="1:65" s="13" customFormat="1">
      <c r="B342" s="217"/>
      <c r="C342" s="218"/>
      <c r="D342" s="219" t="s">
        <v>160</v>
      </c>
      <c r="E342" s="220" t="s">
        <v>1</v>
      </c>
      <c r="F342" s="221" t="s">
        <v>837</v>
      </c>
      <c r="G342" s="218"/>
      <c r="H342" s="222">
        <v>28.841000000000001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160</v>
      </c>
      <c r="AU342" s="228" t="s">
        <v>89</v>
      </c>
      <c r="AV342" s="13" t="s">
        <v>89</v>
      </c>
      <c r="AW342" s="13" t="s">
        <v>36</v>
      </c>
      <c r="AX342" s="13" t="s">
        <v>79</v>
      </c>
      <c r="AY342" s="228" t="s">
        <v>151</v>
      </c>
    </row>
    <row r="343" spans="1:65" s="14" customFormat="1">
      <c r="B343" s="229"/>
      <c r="C343" s="230"/>
      <c r="D343" s="219" t="s">
        <v>160</v>
      </c>
      <c r="E343" s="231" t="s">
        <v>1</v>
      </c>
      <c r="F343" s="232" t="s">
        <v>163</v>
      </c>
      <c r="G343" s="230"/>
      <c r="H343" s="233">
        <v>99.506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160</v>
      </c>
      <c r="AU343" s="239" t="s">
        <v>89</v>
      </c>
      <c r="AV343" s="14" t="s">
        <v>158</v>
      </c>
      <c r="AW343" s="14" t="s">
        <v>36</v>
      </c>
      <c r="AX343" s="14" t="s">
        <v>87</v>
      </c>
      <c r="AY343" s="239" t="s">
        <v>151</v>
      </c>
    </row>
    <row r="344" spans="1:65" s="2" customFormat="1" ht="11.4">
      <c r="A344" s="33"/>
      <c r="B344" s="34"/>
      <c r="C344" s="203" t="s">
        <v>524</v>
      </c>
      <c r="D344" s="203" t="s">
        <v>154</v>
      </c>
      <c r="E344" s="204" t="s">
        <v>614</v>
      </c>
      <c r="F344" s="205" t="s">
        <v>615</v>
      </c>
      <c r="G344" s="206" t="s">
        <v>157</v>
      </c>
      <c r="H344" s="207">
        <v>99.506</v>
      </c>
      <c r="I344" s="208"/>
      <c r="J344" s="209">
        <f>ROUND(I344*H344,2)</f>
        <v>0</v>
      </c>
      <c r="K344" s="210"/>
      <c r="L344" s="38"/>
      <c r="M344" s="211" t="s">
        <v>1</v>
      </c>
      <c r="N344" s="212" t="s">
        <v>44</v>
      </c>
      <c r="O344" s="70"/>
      <c r="P344" s="213">
        <f>O344*H344</f>
        <v>0</v>
      </c>
      <c r="Q344" s="213">
        <v>2.9999999999999997E-4</v>
      </c>
      <c r="R344" s="213">
        <f>Q344*H344</f>
        <v>2.9851799999999998E-2</v>
      </c>
      <c r="S344" s="213">
        <v>0</v>
      </c>
      <c r="T344" s="214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15" t="s">
        <v>244</v>
      </c>
      <c r="AT344" s="215" t="s">
        <v>154</v>
      </c>
      <c r="AU344" s="215" t="s">
        <v>89</v>
      </c>
      <c r="AY344" s="16" t="s">
        <v>151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6" t="s">
        <v>87</v>
      </c>
      <c r="BK344" s="216">
        <f>ROUND(I344*H344,2)</f>
        <v>0</v>
      </c>
      <c r="BL344" s="16" t="s">
        <v>244</v>
      </c>
      <c r="BM344" s="215" t="s">
        <v>839</v>
      </c>
    </row>
    <row r="345" spans="1:65" s="13" customFormat="1">
      <c r="B345" s="217"/>
      <c r="C345" s="218"/>
      <c r="D345" s="219" t="s">
        <v>160</v>
      </c>
      <c r="E345" s="220" t="s">
        <v>1</v>
      </c>
      <c r="F345" s="221" t="s">
        <v>833</v>
      </c>
      <c r="G345" s="218"/>
      <c r="H345" s="222">
        <v>68.355000000000004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160</v>
      </c>
      <c r="AU345" s="228" t="s">
        <v>89</v>
      </c>
      <c r="AV345" s="13" t="s">
        <v>89</v>
      </c>
      <c r="AW345" s="13" t="s">
        <v>36</v>
      </c>
      <c r="AX345" s="13" t="s">
        <v>79</v>
      </c>
      <c r="AY345" s="228" t="s">
        <v>151</v>
      </c>
    </row>
    <row r="346" spans="1:65" s="13" customFormat="1">
      <c r="B346" s="217"/>
      <c r="C346" s="218"/>
      <c r="D346" s="219" t="s">
        <v>160</v>
      </c>
      <c r="E346" s="220" t="s">
        <v>1</v>
      </c>
      <c r="F346" s="221" t="s">
        <v>834</v>
      </c>
      <c r="G346" s="218"/>
      <c r="H346" s="222">
        <v>0.96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160</v>
      </c>
      <c r="AU346" s="228" t="s">
        <v>89</v>
      </c>
      <c r="AV346" s="13" t="s">
        <v>89</v>
      </c>
      <c r="AW346" s="13" t="s">
        <v>36</v>
      </c>
      <c r="AX346" s="13" t="s">
        <v>79</v>
      </c>
      <c r="AY346" s="228" t="s">
        <v>151</v>
      </c>
    </row>
    <row r="347" spans="1:65" s="13" customFormat="1">
      <c r="B347" s="217"/>
      <c r="C347" s="218"/>
      <c r="D347" s="219" t="s">
        <v>160</v>
      </c>
      <c r="E347" s="220" t="s">
        <v>1</v>
      </c>
      <c r="F347" s="221" t="s">
        <v>835</v>
      </c>
      <c r="G347" s="218"/>
      <c r="H347" s="222">
        <v>0.61399999999999999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160</v>
      </c>
      <c r="AU347" s="228" t="s">
        <v>89</v>
      </c>
      <c r="AV347" s="13" t="s">
        <v>89</v>
      </c>
      <c r="AW347" s="13" t="s">
        <v>36</v>
      </c>
      <c r="AX347" s="13" t="s">
        <v>79</v>
      </c>
      <c r="AY347" s="228" t="s">
        <v>151</v>
      </c>
    </row>
    <row r="348" spans="1:65" s="13" customFormat="1">
      <c r="B348" s="217"/>
      <c r="C348" s="218"/>
      <c r="D348" s="219" t="s">
        <v>160</v>
      </c>
      <c r="E348" s="220" t="s">
        <v>1</v>
      </c>
      <c r="F348" s="221" t="s">
        <v>836</v>
      </c>
      <c r="G348" s="218"/>
      <c r="H348" s="222">
        <v>0.73599999999999999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160</v>
      </c>
      <c r="AU348" s="228" t="s">
        <v>89</v>
      </c>
      <c r="AV348" s="13" t="s">
        <v>89</v>
      </c>
      <c r="AW348" s="13" t="s">
        <v>36</v>
      </c>
      <c r="AX348" s="13" t="s">
        <v>79</v>
      </c>
      <c r="AY348" s="228" t="s">
        <v>151</v>
      </c>
    </row>
    <row r="349" spans="1:65" s="13" customFormat="1">
      <c r="B349" s="217"/>
      <c r="C349" s="218"/>
      <c r="D349" s="219" t="s">
        <v>160</v>
      </c>
      <c r="E349" s="220" t="s">
        <v>1</v>
      </c>
      <c r="F349" s="221" t="s">
        <v>837</v>
      </c>
      <c r="G349" s="218"/>
      <c r="H349" s="222">
        <v>28.841000000000001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160</v>
      </c>
      <c r="AU349" s="228" t="s">
        <v>89</v>
      </c>
      <c r="AV349" s="13" t="s">
        <v>89</v>
      </c>
      <c r="AW349" s="13" t="s">
        <v>36</v>
      </c>
      <c r="AX349" s="13" t="s">
        <v>79</v>
      </c>
      <c r="AY349" s="228" t="s">
        <v>151</v>
      </c>
    </row>
    <row r="350" spans="1:65" s="14" customFormat="1">
      <c r="B350" s="229"/>
      <c r="C350" s="230"/>
      <c r="D350" s="219" t="s">
        <v>160</v>
      </c>
      <c r="E350" s="231" t="s">
        <v>1</v>
      </c>
      <c r="F350" s="232" t="s">
        <v>163</v>
      </c>
      <c r="G350" s="230"/>
      <c r="H350" s="233">
        <v>99.506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160</v>
      </c>
      <c r="AU350" s="239" t="s">
        <v>89</v>
      </c>
      <c r="AV350" s="14" t="s">
        <v>158</v>
      </c>
      <c r="AW350" s="14" t="s">
        <v>36</v>
      </c>
      <c r="AX350" s="14" t="s">
        <v>87</v>
      </c>
      <c r="AY350" s="239" t="s">
        <v>151</v>
      </c>
    </row>
    <row r="351" spans="1:65" s="2" customFormat="1" ht="34.200000000000003">
      <c r="A351" s="33"/>
      <c r="B351" s="34"/>
      <c r="C351" s="240" t="s">
        <v>529</v>
      </c>
      <c r="D351" s="240" t="s">
        <v>245</v>
      </c>
      <c r="E351" s="241" t="s">
        <v>618</v>
      </c>
      <c r="F351" s="242" t="s">
        <v>619</v>
      </c>
      <c r="G351" s="243" t="s">
        <v>157</v>
      </c>
      <c r="H351" s="244">
        <v>109.45699999999999</v>
      </c>
      <c r="I351" s="245"/>
      <c r="J351" s="246">
        <f>ROUND(I351*H351,2)</f>
        <v>0</v>
      </c>
      <c r="K351" s="247"/>
      <c r="L351" s="248"/>
      <c r="M351" s="249" t="s">
        <v>1</v>
      </c>
      <c r="N351" s="250" t="s">
        <v>44</v>
      </c>
      <c r="O351" s="70"/>
      <c r="P351" s="213">
        <f>O351*H351</f>
        <v>0</v>
      </c>
      <c r="Q351" s="213">
        <v>2.7699999999999999E-3</v>
      </c>
      <c r="R351" s="213">
        <f>Q351*H351</f>
        <v>0.30319588999999997</v>
      </c>
      <c r="S351" s="213">
        <v>0</v>
      </c>
      <c r="T351" s="214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15" t="s">
        <v>323</v>
      </c>
      <c r="AT351" s="215" t="s">
        <v>245</v>
      </c>
      <c r="AU351" s="215" t="s">
        <v>89</v>
      </c>
      <c r="AY351" s="16" t="s">
        <v>151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6" t="s">
        <v>87</v>
      </c>
      <c r="BK351" s="216">
        <f>ROUND(I351*H351,2)</f>
        <v>0</v>
      </c>
      <c r="BL351" s="16" t="s">
        <v>244</v>
      </c>
      <c r="BM351" s="215" t="s">
        <v>840</v>
      </c>
    </row>
    <row r="352" spans="1:65" s="13" customFormat="1">
      <c r="B352" s="217"/>
      <c r="C352" s="218"/>
      <c r="D352" s="219" t="s">
        <v>160</v>
      </c>
      <c r="E352" s="218"/>
      <c r="F352" s="221" t="s">
        <v>841</v>
      </c>
      <c r="G352" s="218"/>
      <c r="H352" s="222">
        <v>109.45699999999999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160</v>
      </c>
      <c r="AU352" s="228" t="s">
        <v>89</v>
      </c>
      <c r="AV352" s="13" t="s">
        <v>89</v>
      </c>
      <c r="AW352" s="13" t="s">
        <v>4</v>
      </c>
      <c r="AX352" s="13" t="s">
        <v>87</v>
      </c>
      <c r="AY352" s="228" t="s">
        <v>151</v>
      </c>
    </row>
    <row r="353" spans="1:65" s="2" customFormat="1" ht="11.4">
      <c r="A353" s="33"/>
      <c r="B353" s="34"/>
      <c r="C353" s="203" t="s">
        <v>533</v>
      </c>
      <c r="D353" s="203" t="s">
        <v>154</v>
      </c>
      <c r="E353" s="204" t="s">
        <v>623</v>
      </c>
      <c r="F353" s="205" t="s">
        <v>624</v>
      </c>
      <c r="G353" s="206" t="s">
        <v>260</v>
      </c>
      <c r="H353" s="207">
        <v>54.2</v>
      </c>
      <c r="I353" s="208"/>
      <c r="J353" s="209">
        <f>ROUND(I353*H353,2)</f>
        <v>0</v>
      </c>
      <c r="K353" s="210"/>
      <c r="L353" s="38"/>
      <c r="M353" s="211" t="s">
        <v>1</v>
      </c>
      <c r="N353" s="212" t="s">
        <v>44</v>
      </c>
      <c r="O353" s="70"/>
      <c r="P353" s="213">
        <f>O353*H353</f>
        <v>0</v>
      </c>
      <c r="Q353" s="213">
        <v>3.0000000000000001E-5</v>
      </c>
      <c r="R353" s="213">
        <f>Q353*H353</f>
        <v>1.6260000000000001E-3</v>
      </c>
      <c r="S353" s="213">
        <v>0</v>
      </c>
      <c r="T353" s="214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15" t="s">
        <v>244</v>
      </c>
      <c r="AT353" s="215" t="s">
        <v>154</v>
      </c>
      <c r="AU353" s="215" t="s">
        <v>89</v>
      </c>
      <c r="AY353" s="16" t="s">
        <v>151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6" t="s">
        <v>87</v>
      </c>
      <c r="BK353" s="216">
        <f>ROUND(I353*H353,2)</f>
        <v>0</v>
      </c>
      <c r="BL353" s="16" t="s">
        <v>244</v>
      </c>
      <c r="BM353" s="215" t="s">
        <v>842</v>
      </c>
    </row>
    <row r="354" spans="1:65" s="13" customFormat="1" ht="20.399999999999999">
      <c r="B354" s="217"/>
      <c r="C354" s="218"/>
      <c r="D354" s="219" t="s">
        <v>160</v>
      </c>
      <c r="E354" s="220" t="s">
        <v>1</v>
      </c>
      <c r="F354" s="221" t="s">
        <v>830</v>
      </c>
      <c r="G354" s="218"/>
      <c r="H354" s="222">
        <v>35.74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160</v>
      </c>
      <c r="AU354" s="228" t="s">
        <v>89</v>
      </c>
      <c r="AV354" s="13" t="s">
        <v>89</v>
      </c>
      <c r="AW354" s="13" t="s">
        <v>36</v>
      </c>
      <c r="AX354" s="13" t="s">
        <v>79</v>
      </c>
      <c r="AY354" s="228" t="s">
        <v>151</v>
      </c>
    </row>
    <row r="355" spans="1:65" s="13" customFormat="1">
      <c r="B355" s="217"/>
      <c r="C355" s="218"/>
      <c r="D355" s="219" t="s">
        <v>160</v>
      </c>
      <c r="E355" s="220" t="s">
        <v>1</v>
      </c>
      <c r="F355" s="221" t="s">
        <v>739</v>
      </c>
      <c r="G355" s="218"/>
      <c r="H355" s="222">
        <v>-1.8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160</v>
      </c>
      <c r="AU355" s="228" t="s">
        <v>89</v>
      </c>
      <c r="AV355" s="13" t="s">
        <v>89</v>
      </c>
      <c r="AW355" s="13" t="s">
        <v>36</v>
      </c>
      <c r="AX355" s="13" t="s">
        <v>79</v>
      </c>
      <c r="AY355" s="228" t="s">
        <v>151</v>
      </c>
    </row>
    <row r="356" spans="1:65" s="13" customFormat="1">
      <c r="B356" s="217"/>
      <c r="C356" s="218"/>
      <c r="D356" s="219" t="s">
        <v>160</v>
      </c>
      <c r="E356" s="220" t="s">
        <v>1</v>
      </c>
      <c r="F356" s="221" t="s">
        <v>831</v>
      </c>
      <c r="G356" s="218"/>
      <c r="H356" s="222">
        <v>21.96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160</v>
      </c>
      <c r="AU356" s="228" t="s">
        <v>89</v>
      </c>
      <c r="AV356" s="13" t="s">
        <v>89</v>
      </c>
      <c r="AW356" s="13" t="s">
        <v>36</v>
      </c>
      <c r="AX356" s="13" t="s">
        <v>79</v>
      </c>
      <c r="AY356" s="228" t="s">
        <v>151</v>
      </c>
    </row>
    <row r="357" spans="1:65" s="13" customFormat="1">
      <c r="B357" s="217"/>
      <c r="C357" s="218"/>
      <c r="D357" s="219" t="s">
        <v>160</v>
      </c>
      <c r="E357" s="220" t="s">
        <v>1</v>
      </c>
      <c r="F357" s="221" t="s">
        <v>598</v>
      </c>
      <c r="G357" s="218"/>
      <c r="H357" s="222">
        <v>-0.8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160</v>
      </c>
      <c r="AU357" s="228" t="s">
        <v>89</v>
      </c>
      <c r="AV357" s="13" t="s">
        <v>89</v>
      </c>
      <c r="AW357" s="13" t="s">
        <v>36</v>
      </c>
      <c r="AX357" s="13" t="s">
        <v>79</v>
      </c>
      <c r="AY357" s="228" t="s">
        <v>151</v>
      </c>
    </row>
    <row r="358" spans="1:65" s="13" customFormat="1">
      <c r="B358" s="217"/>
      <c r="C358" s="218"/>
      <c r="D358" s="219" t="s">
        <v>160</v>
      </c>
      <c r="E358" s="220" t="s">
        <v>1</v>
      </c>
      <c r="F358" s="221" t="s">
        <v>599</v>
      </c>
      <c r="G358" s="218"/>
      <c r="H358" s="222">
        <v>-0.9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160</v>
      </c>
      <c r="AU358" s="228" t="s">
        <v>89</v>
      </c>
      <c r="AV358" s="13" t="s">
        <v>89</v>
      </c>
      <c r="AW358" s="13" t="s">
        <v>36</v>
      </c>
      <c r="AX358" s="13" t="s">
        <v>79</v>
      </c>
      <c r="AY358" s="228" t="s">
        <v>151</v>
      </c>
    </row>
    <row r="359" spans="1:65" s="14" customFormat="1">
      <c r="B359" s="229"/>
      <c r="C359" s="230"/>
      <c r="D359" s="219" t="s">
        <v>160</v>
      </c>
      <c r="E359" s="231" t="s">
        <v>1</v>
      </c>
      <c r="F359" s="232" t="s">
        <v>163</v>
      </c>
      <c r="G359" s="230"/>
      <c r="H359" s="233">
        <v>54.20000000000001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160</v>
      </c>
      <c r="AU359" s="239" t="s">
        <v>89</v>
      </c>
      <c r="AV359" s="14" t="s">
        <v>158</v>
      </c>
      <c r="AW359" s="14" t="s">
        <v>36</v>
      </c>
      <c r="AX359" s="14" t="s">
        <v>87</v>
      </c>
      <c r="AY359" s="239" t="s">
        <v>151</v>
      </c>
    </row>
    <row r="360" spans="1:65" s="2" customFormat="1" ht="11.4">
      <c r="A360" s="33"/>
      <c r="B360" s="34"/>
      <c r="C360" s="240" t="s">
        <v>537</v>
      </c>
      <c r="D360" s="240" t="s">
        <v>245</v>
      </c>
      <c r="E360" s="241" t="s">
        <v>627</v>
      </c>
      <c r="F360" s="242" t="s">
        <v>628</v>
      </c>
      <c r="G360" s="243" t="s">
        <v>260</v>
      </c>
      <c r="H360" s="244">
        <v>55.283999999999999</v>
      </c>
      <c r="I360" s="245"/>
      <c r="J360" s="246">
        <f>ROUND(I360*H360,2)</f>
        <v>0</v>
      </c>
      <c r="K360" s="247"/>
      <c r="L360" s="248"/>
      <c r="M360" s="249" t="s">
        <v>1</v>
      </c>
      <c r="N360" s="250" t="s">
        <v>44</v>
      </c>
      <c r="O360" s="70"/>
      <c r="P360" s="213">
        <f>O360*H360</f>
        <v>0</v>
      </c>
      <c r="Q360" s="213">
        <v>3.8000000000000002E-4</v>
      </c>
      <c r="R360" s="213">
        <f>Q360*H360</f>
        <v>2.1007919999999999E-2</v>
      </c>
      <c r="S360" s="213">
        <v>0</v>
      </c>
      <c r="T360" s="21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15" t="s">
        <v>323</v>
      </c>
      <c r="AT360" s="215" t="s">
        <v>245</v>
      </c>
      <c r="AU360" s="215" t="s">
        <v>89</v>
      </c>
      <c r="AY360" s="16" t="s">
        <v>151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6" t="s">
        <v>87</v>
      </c>
      <c r="BK360" s="216">
        <f>ROUND(I360*H360,2)</f>
        <v>0</v>
      </c>
      <c r="BL360" s="16" t="s">
        <v>244</v>
      </c>
      <c r="BM360" s="215" t="s">
        <v>843</v>
      </c>
    </row>
    <row r="361" spans="1:65" s="13" customFormat="1">
      <c r="B361" s="217"/>
      <c r="C361" s="218"/>
      <c r="D361" s="219" t="s">
        <v>160</v>
      </c>
      <c r="E361" s="218"/>
      <c r="F361" s="221" t="s">
        <v>844</v>
      </c>
      <c r="G361" s="218"/>
      <c r="H361" s="222">
        <v>55.283999999999999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160</v>
      </c>
      <c r="AU361" s="228" t="s">
        <v>89</v>
      </c>
      <c r="AV361" s="13" t="s">
        <v>89</v>
      </c>
      <c r="AW361" s="13" t="s">
        <v>4</v>
      </c>
      <c r="AX361" s="13" t="s">
        <v>87</v>
      </c>
      <c r="AY361" s="228" t="s">
        <v>151</v>
      </c>
    </row>
    <row r="362" spans="1:65" s="2" customFormat="1" ht="11.4">
      <c r="A362" s="33"/>
      <c r="B362" s="34"/>
      <c r="C362" s="203" t="s">
        <v>541</v>
      </c>
      <c r="D362" s="203" t="s">
        <v>154</v>
      </c>
      <c r="E362" s="204" t="s">
        <v>632</v>
      </c>
      <c r="F362" s="205" t="s">
        <v>633</v>
      </c>
      <c r="G362" s="206" t="s">
        <v>260</v>
      </c>
      <c r="H362" s="207">
        <v>2.6</v>
      </c>
      <c r="I362" s="208"/>
      <c r="J362" s="209">
        <f>ROUND(I362*H362,2)</f>
        <v>0</v>
      </c>
      <c r="K362" s="210"/>
      <c r="L362" s="38"/>
      <c r="M362" s="211" t="s">
        <v>1</v>
      </c>
      <c r="N362" s="212" t="s">
        <v>44</v>
      </c>
      <c r="O362" s="70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15" t="s">
        <v>244</v>
      </c>
      <c r="AT362" s="215" t="s">
        <v>154</v>
      </c>
      <c r="AU362" s="215" t="s">
        <v>89</v>
      </c>
      <c r="AY362" s="16" t="s">
        <v>151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87</v>
      </c>
      <c r="BK362" s="216">
        <f>ROUND(I362*H362,2)</f>
        <v>0</v>
      </c>
      <c r="BL362" s="16" t="s">
        <v>244</v>
      </c>
      <c r="BM362" s="215" t="s">
        <v>845</v>
      </c>
    </row>
    <row r="363" spans="1:65" s="13" customFormat="1">
      <c r="B363" s="217"/>
      <c r="C363" s="218"/>
      <c r="D363" s="219" t="s">
        <v>160</v>
      </c>
      <c r="E363" s="220" t="s">
        <v>1</v>
      </c>
      <c r="F363" s="221" t="s">
        <v>846</v>
      </c>
      <c r="G363" s="218"/>
      <c r="H363" s="222">
        <v>2.6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160</v>
      </c>
      <c r="AU363" s="228" t="s">
        <v>89</v>
      </c>
      <c r="AV363" s="13" t="s">
        <v>89</v>
      </c>
      <c r="AW363" s="13" t="s">
        <v>36</v>
      </c>
      <c r="AX363" s="13" t="s">
        <v>87</v>
      </c>
      <c r="AY363" s="228" t="s">
        <v>151</v>
      </c>
    </row>
    <row r="364" spans="1:65" s="2" customFormat="1" ht="11.4">
      <c r="A364" s="33"/>
      <c r="B364" s="34"/>
      <c r="C364" s="240" t="s">
        <v>545</v>
      </c>
      <c r="D364" s="240" t="s">
        <v>245</v>
      </c>
      <c r="E364" s="241" t="s">
        <v>637</v>
      </c>
      <c r="F364" s="242" t="s">
        <v>638</v>
      </c>
      <c r="G364" s="243" t="s">
        <v>260</v>
      </c>
      <c r="H364" s="244">
        <v>2.6520000000000001</v>
      </c>
      <c r="I364" s="245"/>
      <c r="J364" s="246">
        <f>ROUND(I364*H364,2)</f>
        <v>0</v>
      </c>
      <c r="K364" s="247"/>
      <c r="L364" s="248"/>
      <c r="M364" s="249" t="s">
        <v>1</v>
      </c>
      <c r="N364" s="250" t="s">
        <v>44</v>
      </c>
      <c r="O364" s="70"/>
      <c r="P364" s="213">
        <f>O364*H364</f>
        <v>0</v>
      </c>
      <c r="Q364" s="213">
        <v>1.7000000000000001E-4</v>
      </c>
      <c r="R364" s="213">
        <f>Q364*H364</f>
        <v>4.5084000000000004E-4</v>
      </c>
      <c r="S364" s="213">
        <v>0</v>
      </c>
      <c r="T364" s="214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15" t="s">
        <v>323</v>
      </c>
      <c r="AT364" s="215" t="s">
        <v>245</v>
      </c>
      <c r="AU364" s="215" t="s">
        <v>89</v>
      </c>
      <c r="AY364" s="16" t="s">
        <v>151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6" t="s">
        <v>87</v>
      </c>
      <c r="BK364" s="216">
        <f>ROUND(I364*H364,2)</f>
        <v>0</v>
      </c>
      <c r="BL364" s="16" t="s">
        <v>244</v>
      </c>
      <c r="BM364" s="215" t="s">
        <v>847</v>
      </c>
    </row>
    <row r="365" spans="1:65" s="13" customFormat="1">
      <c r="B365" s="217"/>
      <c r="C365" s="218"/>
      <c r="D365" s="219" t="s">
        <v>160</v>
      </c>
      <c r="E365" s="218"/>
      <c r="F365" s="221" t="s">
        <v>848</v>
      </c>
      <c r="G365" s="218"/>
      <c r="H365" s="222">
        <v>2.6520000000000001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160</v>
      </c>
      <c r="AU365" s="228" t="s">
        <v>89</v>
      </c>
      <c r="AV365" s="13" t="s">
        <v>89</v>
      </c>
      <c r="AW365" s="13" t="s">
        <v>4</v>
      </c>
      <c r="AX365" s="13" t="s">
        <v>87</v>
      </c>
      <c r="AY365" s="228" t="s">
        <v>151</v>
      </c>
    </row>
    <row r="366" spans="1:65" s="2" customFormat="1" ht="22.8">
      <c r="A366" s="33"/>
      <c r="B366" s="34"/>
      <c r="C366" s="203" t="s">
        <v>549</v>
      </c>
      <c r="D366" s="203" t="s">
        <v>154</v>
      </c>
      <c r="E366" s="204" t="s">
        <v>642</v>
      </c>
      <c r="F366" s="205" t="s">
        <v>643</v>
      </c>
      <c r="G366" s="206" t="s">
        <v>354</v>
      </c>
      <c r="H366" s="251"/>
      <c r="I366" s="208"/>
      <c r="J366" s="209">
        <f>ROUND(I366*H366,2)</f>
        <v>0</v>
      </c>
      <c r="K366" s="210"/>
      <c r="L366" s="38"/>
      <c r="M366" s="211" t="s">
        <v>1</v>
      </c>
      <c r="N366" s="212" t="s">
        <v>44</v>
      </c>
      <c r="O366" s="70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15" t="s">
        <v>244</v>
      </c>
      <c r="AT366" s="215" t="s">
        <v>154</v>
      </c>
      <c r="AU366" s="215" t="s">
        <v>89</v>
      </c>
      <c r="AY366" s="16" t="s">
        <v>151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6" t="s">
        <v>87</v>
      </c>
      <c r="BK366" s="216">
        <f>ROUND(I366*H366,2)</f>
        <v>0</v>
      </c>
      <c r="BL366" s="16" t="s">
        <v>244</v>
      </c>
      <c r="BM366" s="215" t="s">
        <v>849</v>
      </c>
    </row>
    <row r="367" spans="1:65" s="12" customFormat="1" ht="13.2">
      <c r="B367" s="187"/>
      <c r="C367" s="188"/>
      <c r="D367" s="189" t="s">
        <v>78</v>
      </c>
      <c r="E367" s="201" t="s">
        <v>645</v>
      </c>
      <c r="F367" s="201" t="s">
        <v>646</v>
      </c>
      <c r="G367" s="188"/>
      <c r="H367" s="188"/>
      <c r="I367" s="191"/>
      <c r="J367" s="202">
        <f>BK367</f>
        <v>0</v>
      </c>
      <c r="K367" s="188"/>
      <c r="L367" s="193"/>
      <c r="M367" s="194"/>
      <c r="N367" s="195"/>
      <c r="O367" s="195"/>
      <c r="P367" s="196">
        <f>SUM(P368:P383)</f>
        <v>0</v>
      </c>
      <c r="Q367" s="195"/>
      <c r="R367" s="196">
        <f>SUM(R368:R383)</f>
        <v>0.18923570000000001</v>
      </c>
      <c r="S367" s="195"/>
      <c r="T367" s="197">
        <f>SUM(T368:T383)</f>
        <v>0</v>
      </c>
      <c r="AR367" s="198" t="s">
        <v>89</v>
      </c>
      <c r="AT367" s="199" t="s">
        <v>78</v>
      </c>
      <c r="AU367" s="199" t="s">
        <v>87</v>
      </c>
      <c r="AY367" s="198" t="s">
        <v>151</v>
      </c>
      <c r="BK367" s="200">
        <f>SUM(BK368:BK383)</f>
        <v>0</v>
      </c>
    </row>
    <row r="368" spans="1:65" s="2" customFormat="1" ht="11.4">
      <c r="A368" s="33"/>
      <c r="B368" s="34"/>
      <c r="C368" s="203" t="s">
        <v>553</v>
      </c>
      <c r="D368" s="203" t="s">
        <v>154</v>
      </c>
      <c r="E368" s="204" t="s">
        <v>648</v>
      </c>
      <c r="F368" s="205" t="s">
        <v>649</v>
      </c>
      <c r="G368" s="206" t="s">
        <v>157</v>
      </c>
      <c r="H368" s="207">
        <v>11.74</v>
      </c>
      <c r="I368" s="208"/>
      <c r="J368" s="209">
        <f>ROUND(I368*H368,2)</f>
        <v>0</v>
      </c>
      <c r="K368" s="210"/>
      <c r="L368" s="38"/>
      <c r="M368" s="211" t="s">
        <v>1</v>
      </c>
      <c r="N368" s="212" t="s">
        <v>44</v>
      </c>
      <c r="O368" s="70"/>
      <c r="P368" s="213">
        <f>O368*H368</f>
        <v>0</v>
      </c>
      <c r="Q368" s="213">
        <v>2.9999999999999997E-4</v>
      </c>
      <c r="R368" s="213">
        <f>Q368*H368</f>
        <v>3.522E-3</v>
      </c>
      <c r="S368" s="213">
        <v>0</v>
      </c>
      <c r="T368" s="21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15" t="s">
        <v>244</v>
      </c>
      <c r="AT368" s="215" t="s">
        <v>154</v>
      </c>
      <c r="AU368" s="215" t="s">
        <v>89</v>
      </c>
      <c r="AY368" s="16" t="s">
        <v>151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87</v>
      </c>
      <c r="BK368" s="216">
        <f>ROUND(I368*H368,2)</f>
        <v>0</v>
      </c>
      <c r="BL368" s="16" t="s">
        <v>244</v>
      </c>
      <c r="BM368" s="215" t="s">
        <v>850</v>
      </c>
    </row>
    <row r="369" spans="1:65" s="13" customFormat="1">
      <c r="B369" s="217"/>
      <c r="C369" s="218"/>
      <c r="D369" s="219" t="s">
        <v>160</v>
      </c>
      <c r="E369" s="220" t="s">
        <v>1</v>
      </c>
      <c r="F369" s="221" t="s">
        <v>748</v>
      </c>
      <c r="G369" s="218"/>
      <c r="H369" s="222">
        <v>5.74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160</v>
      </c>
      <c r="AU369" s="228" t="s">
        <v>89</v>
      </c>
      <c r="AV369" s="13" t="s">
        <v>89</v>
      </c>
      <c r="AW369" s="13" t="s">
        <v>36</v>
      </c>
      <c r="AX369" s="13" t="s">
        <v>79</v>
      </c>
      <c r="AY369" s="228" t="s">
        <v>151</v>
      </c>
    </row>
    <row r="370" spans="1:65" s="13" customFormat="1">
      <c r="B370" s="217"/>
      <c r="C370" s="218"/>
      <c r="D370" s="219" t="s">
        <v>160</v>
      </c>
      <c r="E370" s="220" t="s">
        <v>1</v>
      </c>
      <c r="F370" s="221" t="s">
        <v>749</v>
      </c>
      <c r="G370" s="218"/>
      <c r="H370" s="222">
        <v>6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160</v>
      </c>
      <c r="AU370" s="228" t="s">
        <v>89</v>
      </c>
      <c r="AV370" s="13" t="s">
        <v>89</v>
      </c>
      <c r="AW370" s="13" t="s">
        <v>36</v>
      </c>
      <c r="AX370" s="13" t="s">
        <v>79</v>
      </c>
      <c r="AY370" s="228" t="s">
        <v>151</v>
      </c>
    </row>
    <row r="371" spans="1:65" s="14" customFormat="1">
      <c r="B371" s="229"/>
      <c r="C371" s="230"/>
      <c r="D371" s="219" t="s">
        <v>160</v>
      </c>
      <c r="E371" s="231" t="s">
        <v>1</v>
      </c>
      <c r="F371" s="232" t="s">
        <v>163</v>
      </c>
      <c r="G371" s="230"/>
      <c r="H371" s="233">
        <v>11.74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160</v>
      </c>
      <c r="AU371" s="239" t="s">
        <v>89</v>
      </c>
      <c r="AV371" s="14" t="s">
        <v>158</v>
      </c>
      <c r="AW371" s="14" t="s">
        <v>36</v>
      </c>
      <c r="AX371" s="14" t="s">
        <v>87</v>
      </c>
      <c r="AY371" s="239" t="s">
        <v>151</v>
      </c>
    </row>
    <row r="372" spans="1:65" s="2" customFormat="1" ht="22.8">
      <c r="A372" s="33"/>
      <c r="B372" s="34"/>
      <c r="C372" s="203" t="s">
        <v>557</v>
      </c>
      <c r="D372" s="203" t="s">
        <v>154</v>
      </c>
      <c r="E372" s="204" t="s">
        <v>652</v>
      </c>
      <c r="F372" s="205" t="s">
        <v>653</v>
      </c>
      <c r="G372" s="206" t="s">
        <v>157</v>
      </c>
      <c r="H372" s="207">
        <v>11.74</v>
      </c>
      <c r="I372" s="208"/>
      <c r="J372" s="209">
        <f>ROUND(I372*H372,2)</f>
        <v>0</v>
      </c>
      <c r="K372" s="210"/>
      <c r="L372" s="38"/>
      <c r="M372" s="211" t="s">
        <v>1</v>
      </c>
      <c r="N372" s="212" t="s">
        <v>44</v>
      </c>
      <c r="O372" s="70"/>
      <c r="P372" s="213">
        <f>O372*H372</f>
        <v>0</v>
      </c>
      <c r="Q372" s="213">
        <v>3.0000000000000001E-3</v>
      </c>
      <c r="R372" s="213">
        <f>Q372*H372</f>
        <v>3.5220000000000001E-2</v>
      </c>
      <c r="S372" s="213">
        <v>0</v>
      </c>
      <c r="T372" s="214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15" t="s">
        <v>244</v>
      </c>
      <c r="AT372" s="215" t="s">
        <v>154</v>
      </c>
      <c r="AU372" s="215" t="s">
        <v>89</v>
      </c>
      <c r="AY372" s="16" t="s">
        <v>151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6" t="s">
        <v>87</v>
      </c>
      <c r="BK372" s="216">
        <f>ROUND(I372*H372,2)</f>
        <v>0</v>
      </c>
      <c r="BL372" s="16" t="s">
        <v>244</v>
      </c>
      <c r="BM372" s="215" t="s">
        <v>851</v>
      </c>
    </row>
    <row r="373" spans="1:65" s="13" customFormat="1">
      <c r="B373" s="217"/>
      <c r="C373" s="218"/>
      <c r="D373" s="219" t="s">
        <v>160</v>
      </c>
      <c r="E373" s="220" t="s">
        <v>1</v>
      </c>
      <c r="F373" s="221" t="s">
        <v>748</v>
      </c>
      <c r="G373" s="218"/>
      <c r="H373" s="222">
        <v>5.74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160</v>
      </c>
      <c r="AU373" s="228" t="s">
        <v>89</v>
      </c>
      <c r="AV373" s="13" t="s">
        <v>89</v>
      </c>
      <c r="AW373" s="13" t="s">
        <v>36</v>
      </c>
      <c r="AX373" s="13" t="s">
        <v>79</v>
      </c>
      <c r="AY373" s="228" t="s">
        <v>151</v>
      </c>
    </row>
    <row r="374" spans="1:65" s="13" customFormat="1">
      <c r="B374" s="217"/>
      <c r="C374" s="218"/>
      <c r="D374" s="219" t="s">
        <v>160</v>
      </c>
      <c r="E374" s="220" t="s">
        <v>1</v>
      </c>
      <c r="F374" s="221" t="s">
        <v>749</v>
      </c>
      <c r="G374" s="218"/>
      <c r="H374" s="222">
        <v>6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160</v>
      </c>
      <c r="AU374" s="228" t="s">
        <v>89</v>
      </c>
      <c r="AV374" s="13" t="s">
        <v>89</v>
      </c>
      <c r="AW374" s="13" t="s">
        <v>36</v>
      </c>
      <c r="AX374" s="13" t="s">
        <v>79</v>
      </c>
      <c r="AY374" s="228" t="s">
        <v>151</v>
      </c>
    </row>
    <row r="375" spans="1:65" s="14" customFormat="1">
      <c r="B375" s="229"/>
      <c r="C375" s="230"/>
      <c r="D375" s="219" t="s">
        <v>160</v>
      </c>
      <c r="E375" s="231" t="s">
        <v>1</v>
      </c>
      <c r="F375" s="232" t="s">
        <v>163</v>
      </c>
      <c r="G375" s="230"/>
      <c r="H375" s="233">
        <v>11.74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160</v>
      </c>
      <c r="AU375" s="239" t="s">
        <v>89</v>
      </c>
      <c r="AV375" s="14" t="s">
        <v>158</v>
      </c>
      <c r="AW375" s="14" t="s">
        <v>36</v>
      </c>
      <c r="AX375" s="14" t="s">
        <v>87</v>
      </c>
      <c r="AY375" s="239" t="s">
        <v>151</v>
      </c>
    </row>
    <row r="376" spans="1:65" s="2" customFormat="1" ht="22.8">
      <c r="A376" s="33"/>
      <c r="B376" s="34"/>
      <c r="C376" s="240" t="s">
        <v>561</v>
      </c>
      <c r="D376" s="240" t="s">
        <v>245</v>
      </c>
      <c r="E376" s="241" t="s">
        <v>656</v>
      </c>
      <c r="F376" s="242" t="s">
        <v>657</v>
      </c>
      <c r="G376" s="243" t="s">
        <v>157</v>
      </c>
      <c r="H376" s="244">
        <v>11.74</v>
      </c>
      <c r="I376" s="245"/>
      <c r="J376" s="246">
        <f>ROUND(I376*H376,2)</f>
        <v>0</v>
      </c>
      <c r="K376" s="247"/>
      <c r="L376" s="248"/>
      <c r="M376" s="249" t="s">
        <v>1</v>
      </c>
      <c r="N376" s="250" t="s">
        <v>44</v>
      </c>
      <c r="O376" s="70"/>
      <c r="P376" s="213">
        <f>O376*H376</f>
        <v>0</v>
      </c>
      <c r="Q376" s="213">
        <v>1.26E-2</v>
      </c>
      <c r="R376" s="213">
        <f>Q376*H376</f>
        <v>0.147924</v>
      </c>
      <c r="S376" s="213">
        <v>0</v>
      </c>
      <c r="T376" s="21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5" t="s">
        <v>323</v>
      </c>
      <c r="AT376" s="215" t="s">
        <v>245</v>
      </c>
      <c r="AU376" s="215" t="s">
        <v>89</v>
      </c>
      <c r="AY376" s="16" t="s">
        <v>151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6" t="s">
        <v>87</v>
      </c>
      <c r="BK376" s="216">
        <f>ROUND(I376*H376,2)</f>
        <v>0</v>
      </c>
      <c r="BL376" s="16" t="s">
        <v>244</v>
      </c>
      <c r="BM376" s="215" t="s">
        <v>852</v>
      </c>
    </row>
    <row r="377" spans="1:65" s="2" customFormat="1" ht="11.4">
      <c r="A377" s="33"/>
      <c r="B377" s="34"/>
      <c r="C377" s="203" t="s">
        <v>567</v>
      </c>
      <c r="D377" s="203" t="s">
        <v>154</v>
      </c>
      <c r="E377" s="204" t="s">
        <v>660</v>
      </c>
      <c r="F377" s="205" t="s">
        <v>661</v>
      </c>
      <c r="G377" s="206" t="s">
        <v>260</v>
      </c>
      <c r="H377" s="207">
        <v>5.87</v>
      </c>
      <c r="I377" s="208"/>
      <c r="J377" s="209">
        <f>ROUND(I377*H377,2)</f>
        <v>0</v>
      </c>
      <c r="K377" s="210"/>
      <c r="L377" s="38"/>
      <c r="M377" s="211" t="s">
        <v>1</v>
      </c>
      <c r="N377" s="212" t="s">
        <v>44</v>
      </c>
      <c r="O377" s="70"/>
      <c r="P377" s="213">
        <f>O377*H377</f>
        <v>0</v>
      </c>
      <c r="Q377" s="213">
        <v>3.1E-4</v>
      </c>
      <c r="R377" s="213">
        <f>Q377*H377</f>
        <v>1.8197000000000001E-3</v>
      </c>
      <c r="S377" s="213">
        <v>0</v>
      </c>
      <c r="T377" s="214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15" t="s">
        <v>244</v>
      </c>
      <c r="AT377" s="215" t="s">
        <v>154</v>
      </c>
      <c r="AU377" s="215" t="s">
        <v>89</v>
      </c>
      <c r="AY377" s="16" t="s">
        <v>151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6" t="s">
        <v>87</v>
      </c>
      <c r="BK377" s="216">
        <f>ROUND(I377*H377,2)</f>
        <v>0</v>
      </c>
      <c r="BL377" s="16" t="s">
        <v>244</v>
      </c>
      <c r="BM377" s="215" t="s">
        <v>853</v>
      </c>
    </row>
    <row r="378" spans="1:65" s="13" customFormat="1">
      <c r="B378" s="217"/>
      <c r="C378" s="218"/>
      <c r="D378" s="219" t="s">
        <v>160</v>
      </c>
      <c r="E378" s="220" t="s">
        <v>1</v>
      </c>
      <c r="F378" s="221" t="s">
        <v>854</v>
      </c>
      <c r="G378" s="218"/>
      <c r="H378" s="222">
        <v>2.87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160</v>
      </c>
      <c r="AU378" s="228" t="s">
        <v>89</v>
      </c>
      <c r="AV378" s="13" t="s">
        <v>89</v>
      </c>
      <c r="AW378" s="13" t="s">
        <v>36</v>
      </c>
      <c r="AX378" s="13" t="s">
        <v>79</v>
      </c>
      <c r="AY378" s="228" t="s">
        <v>151</v>
      </c>
    </row>
    <row r="379" spans="1:65" s="13" customFormat="1">
      <c r="B379" s="217"/>
      <c r="C379" s="218"/>
      <c r="D379" s="219" t="s">
        <v>160</v>
      </c>
      <c r="E379" s="220" t="s">
        <v>1</v>
      </c>
      <c r="F379" s="221" t="s">
        <v>855</v>
      </c>
      <c r="G379" s="218"/>
      <c r="H379" s="222">
        <v>3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160</v>
      </c>
      <c r="AU379" s="228" t="s">
        <v>89</v>
      </c>
      <c r="AV379" s="13" t="s">
        <v>89</v>
      </c>
      <c r="AW379" s="13" t="s">
        <v>36</v>
      </c>
      <c r="AX379" s="13" t="s">
        <v>79</v>
      </c>
      <c r="AY379" s="228" t="s">
        <v>151</v>
      </c>
    </row>
    <row r="380" spans="1:65" s="14" customFormat="1">
      <c r="B380" s="229"/>
      <c r="C380" s="230"/>
      <c r="D380" s="219" t="s">
        <v>160</v>
      </c>
      <c r="E380" s="231" t="s">
        <v>1</v>
      </c>
      <c r="F380" s="232" t="s">
        <v>163</v>
      </c>
      <c r="G380" s="230"/>
      <c r="H380" s="233">
        <v>5.87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160</v>
      </c>
      <c r="AU380" s="239" t="s">
        <v>89</v>
      </c>
      <c r="AV380" s="14" t="s">
        <v>158</v>
      </c>
      <c r="AW380" s="14" t="s">
        <v>36</v>
      </c>
      <c r="AX380" s="14" t="s">
        <v>87</v>
      </c>
      <c r="AY380" s="239" t="s">
        <v>151</v>
      </c>
    </row>
    <row r="381" spans="1:65" s="2" customFormat="1" ht="11.4">
      <c r="A381" s="33"/>
      <c r="B381" s="34"/>
      <c r="C381" s="203" t="s">
        <v>571</v>
      </c>
      <c r="D381" s="203" t="s">
        <v>154</v>
      </c>
      <c r="E381" s="204" t="s">
        <v>666</v>
      </c>
      <c r="F381" s="205" t="s">
        <v>667</v>
      </c>
      <c r="G381" s="206" t="s">
        <v>260</v>
      </c>
      <c r="H381" s="207">
        <v>25</v>
      </c>
      <c r="I381" s="208"/>
      <c r="J381" s="209">
        <f>ROUND(I381*H381,2)</f>
        <v>0</v>
      </c>
      <c r="K381" s="210"/>
      <c r="L381" s="38"/>
      <c r="M381" s="211" t="s">
        <v>1</v>
      </c>
      <c r="N381" s="212" t="s">
        <v>44</v>
      </c>
      <c r="O381" s="70"/>
      <c r="P381" s="213">
        <f>O381*H381</f>
        <v>0</v>
      </c>
      <c r="Q381" s="213">
        <v>3.0000000000000001E-5</v>
      </c>
      <c r="R381" s="213">
        <f>Q381*H381</f>
        <v>7.5000000000000002E-4</v>
      </c>
      <c r="S381" s="213">
        <v>0</v>
      </c>
      <c r="T381" s="214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15" t="s">
        <v>244</v>
      </c>
      <c r="AT381" s="215" t="s">
        <v>154</v>
      </c>
      <c r="AU381" s="215" t="s">
        <v>89</v>
      </c>
      <c r="AY381" s="16" t="s">
        <v>151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6" t="s">
        <v>87</v>
      </c>
      <c r="BK381" s="216">
        <f>ROUND(I381*H381,2)</f>
        <v>0</v>
      </c>
      <c r="BL381" s="16" t="s">
        <v>244</v>
      </c>
      <c r="BM381" s="215" t="s">
        <v>856</v>
      </c>
    </row>
    <row r="382" spans="1:65" s="13" customFormat="1">
      <c r="B382" s="217"/>
      <c r="C382" s="218"/>
      <c r="D382" s="219" t="s">
        <v>160</v>
      </c>
      <c r="E382" s="220" t="s">
        <v>1</v>
      </c>
      <c r="F382" s="221" t="s">
        <v>288</v>
      </c>
      <c r="G382" s="218"/>
      <c r="H382" s="222">
        <v>25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160</v>
      </c>
      <c r="AU382" s="228" t="s">
        <v>89</v>
      </c>
      <c r="AV382" s="13" t="s">
        <v>89</v>
      </c>
      <c r="AW382" s="13" t="s">
        <v>36</v>
      </c>
      <c r="AX382" s="13" t="s">
        <v>87</v>
      </c>
      <c r="AY382" s="228" t="s">
        <v>151</v>
      </c>
    </row>
    <row r="383" spans="1:65" s="2" customFormat="1" ht="22.8">
      <c r="A383" s="33"/>
      <c r="B383" s="34"/>
      <c r="C383" s="203" t="s">
        <v>575</v>
      </c>
      <c r="D383" s="203" t="s">
        <v>154</v>
      </c>
      <c r="E383" s="204" t="s">
        <v>670</v>
      </c>
      <c r="F383" s="205" t="s">
        <v>671</v>
      </c>
      <c r="G383" s="206" t="s">
        <v>354</v>
      </c>
      <c r="H383" s="251"/>
      <c r="I383" s="208"/>
      <c r="J383" s="209">
        <f>ROUND(I383*H383,2)</f>
        <v>0</v>
      </c>
      <c r="K383" s="210"/>
      <c r="L383" s="38"/>
      <c r="M383" s="211" t="s">
        <v>1</v>
      </c>
      <c r="N383" s="212" t="s">
        <v>44</v>
      </c>
      <c r="O383" s="70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15" t="s">
        <v>244</v>
      </c>
      <c r="AT383" s="215" t="s">
        <v>154</v>
      </c>
      <c r="AU383" s="215" t="s">
        <v>89</v>
      </c>
      <c r="AY383" s="16" t="s">
        <v>151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87</v>
      </c>
      <c r="BK383" s="216">
        <f>ROUND(I383*H383,2)</f>
        <v>0</v>
      </c>
      <c r="BL383" s="16" t="s">
        <v>244</v>
      </c>
      <c r="BM383" s="215" t="s">
        <v>857</v>
      </c>
    </row>
    <row r="384" spans="1:65" s="12" customFormat="1" ht="13.2">
      <c r="B384" s="187"/>
      <c r="C384" s="188"/>
      <c r="D384" s="189" t="s">
        <v>78</v>
      </c>
      <c r="E384" s="201" t="s">
        <v>673</v>
      </c>
      <c r="F384" s="201" t="s">
        <v>674</v>
      </c>
      <c r="G384" s="188"/>
      <c r="H384" s="188"/>
      <c r="I384" s="191"/>
      <c r="J384" s="202">
        <f>BK384</f>
        <v>0</v>
      </c>
      <c r="K384" s="188"/>
      <c r="L384" s="193"/>
      <c r="M384" s="194"/>
      <c r="N384" s="195"/>
      <c r="O384" s="195"/>
      <c r="P384" s="196">
        <f>SUM(P385:P388)</f>
        <v>0</v>
      </c>
      <c r="Q384" s="195"/>
      <c r="R384" s="196">
        <f>SUM(R385:R388)</f>
        <v>1.4069999999999999E-2</v>
      </c>
      <c r="S384" s="195"/>
      <c r="T384" s="197">
        <f>SUM(T385:T388)</f>
        <v>0</v>
      </c>
      <c r="AR384" s="198" t="s">
        <v>89</v>
      </c>
      <c r="AT384" s="199" t="s">
        <v>78</v>
      </c>
      <c r="AU384" s="199" t="s">
        <v>87</v>
      </c>
      <c r="AY384" s="198" t="s">
        <v>151</v>
      </c>
      <c r="BK384" s="200">
        <f>SUM(BK385:BK388)</f>
        <v>0</v>
      </c>
    </row>
    <row r="385" spans="1:65" s="2" customFormat="1" ht="11.4">
      <c r="A385" s="33"/>
      <c r="B385" s="34"/>
      <c r="C385" s="203" t="s">
        <v>581</v>
      </c>
      <c r="D385" s="203" t="s">
        <v>154</v>
      </c>
      <c r="E385" s="204" t="s">
        <v>676</v>
      </c>
      <c r="F385" s="205" t="s">
        <v>677</v>
      </c>
      <c r="G385" s="206" t="s">
        <v>157</v>
      </c>
      <c r="H385" s="207">
        <v>21</v>
      </c>
      <c r="I385" s="208"/>
      <c r="J385" s="209">
        <f>ROUND(I385*H385,2)</f>
        <v>0</v>
      </c>
      <c r="K385" s="210"/>
      <c r="L385" s="38"/>
      <c r="M385" s="211" t="s">
        <v>1</v>
      </c>
      <c r="N385" s="212" t="s">
        <v>44</v>
      </c>
      <c r="O385" s="70"/>
      <c r="P385" s="213">
        <f>O385*H385</f>
        <v>0</v>
      </c>
      <c r="Q385" s="213">
        <v>4.4000000000000002E-4</v>
      </c>
      <c r="R385" s="213">
        <f>Q385*H385</f>
        <v>9.2399999999999999E-3</v>
      </c>
      <c r="S385" s="213">
        <v>0</v>
      </c>
      <c r="T385" s="214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15" t="s">
        <v>244</v>
      </c>
      <c r="AT385" s="215" t="s">
        <v>154</v>
      </c>
      <c r="AU385" s="215" t="s">
        <v>89</v>
      </c>
      <c r="AY385" s="16" t="s">
        <v>151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87</v>
      </c>
      <c r="BK385" s="216">
        <f>ROUND(I385*H385,2)</f>
        <v>0</v>
      </c>
      <c r="BL385" s="16" t="s">
        <v>244</v>
      </c>
      <c r="BM385" s="215" t="s">
        <v>858</v>
      </c>
    </row>
    <row r="386" spans="1:65" s="13" customFormat="1">
      <c r="B386" s="217"/>
      <c r="C386" s="218"/>
      <c r="D386" s="219" t="s">
        <v>160</v>
      </c>
      <c r="E386" s="220" t="s">
        <v>1</v>
      </c>
      <c r="F386" s="221" t="s">
        <v>859</v>
      </c>
      <c r="G386" s="218"/>
      <c r="H386" s="222">
        <v>21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160</v>
      </c>
      <c r="AU386" s="228" t="s">
        <v>89</v>
      </c>
      <c r="AV386" s="13" t="s">
        <v>89</v>
      </c>
      <c r="AW386" s="13" t="s">
        <v>36</v>
      </c>
      <c r="AX386" s="13" t="s">
        <v>87</v>
      </c>
      <c r="AY386" s="228" t="s">
        <v>151</v>
      </c>
    </row>
    <row r="387" spans="1:65" s="2" customFormat="1" ht="22.8">
      <c r="A387" s="33"/>
      <c r="B387" s="34"/>
      <c r="C387" s="203" t="s">
        <v>590</v>
      </c>
      <c r="D387" s="203" t="s">
        <v>154</v>
      </c>
      <c r="E387" s="204" t="s">
        <v>681</v>
      </c>
      <c r="F387" s="205" t="s">
        <v>682</v>
      </c>
      <c r="G387" s="206" t="s">
        <v>157</v>
      </c>
      <c r="H387" s="207">
        <v>21</v>
      </c>
      <c r="I387" s="208"/>
      <c r="J387" s="209">
        <f>ROUND(I387*H387,2)</f>
        <v>0</v>
      </c>
      <c r="K387" s="210"/>
      <c r="L387" s="38"/>
      <c r="M387" s="211" t="s">
        <v>1</v>
      </c>
      <c r="N387" s="212" t="s">
        <v>44</v>
      </c>
      <c r="O387" s="70"/>
      <c r="P387" s="213">
        <f>O387*H387</f>
        <v>0</v>
      </c>
      <c r="Q387" s="213">
        <v>2.3000000000000001E-4</v>
      </c>
      <c r="R387" s="213">
        <f>Q387*H387</f>
        <v>4.8300000000000001E-3</v>
      </c>
      <c r="S387" s="213">
        <v>0</v>
      </c>
      <c r="T387" s="214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15" t="s">
        <v>244</v>
      </c>
      <c r="AT387" s="215" t="s">
        <v>154</v>
      </c>
      <c r="AU387" s="215" t="s">
        <v>89</v>
      </c>
      <c r="AY387" s="16" t="s">
        <v>151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6" t="s">
        <v>87</v>
      </c>
      <c r="BK387" s="216">
        <f>ROUND(I387*H387,2)</f>
        <v>0</v>
      </c>
      <c r="BL387" s="16" t="s">
        <v>244</v>
      </c>
      <c r="BM387" s="215" t="s">
        <v>860</v>
      </c>
    </row>
    <row r="388" spans="1:65" s="13" customFormat="1">
      <c r="B388" s="217"/>
      <c r="C388" s="218"/>
      <c r="D388" s="219" t="s">
        <v>160</v>
      </c>
      <c r="E388" s="220" t="s">
        <v>1</v>
      </c>
      <c r="F388" s="221" t="s">
        <v>859</v>
      </c>
      <c r="G388" s="218"/>
      <c r="H388" s="222">
        <v>21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160</v>
      </c>
      <c r="AU388" s="228" t="s">
        <v>89</v>
      </c>
      <c r="AV388" s="13" t="s">
        <v>89</v>
      </c>
      <c r="AW388" s="13" t="s">
        <v>36</v>
      </c>
      <c r="AX388" s="13" t="s">
        <v>87</v>
      </c>
      <c r="AY388" s="228" t="s">
        <v>151</v>
      </c>
    </row>
    <row r="389" spans="1:65" s="12" customFormat="1" ht="13.2">
      <c r="B389" s="187"/>
      <c r="C389" s="188"/>
      <c r="D389" s="189" t="s">
        <v>78</v>
      </c>
      <c r="E389" s="201" t="s">
        <v>692</v>
      </c>
      <c r="F389" s="201" t="s">
        <v>693</v>
      </c>
      <c r="G389" s="188"/>
      <c r="H389" s="188"/>
      <c r="I389" s="191"/>
      <c r="J389" s="202">
        <f>BK389</f>
        <v>0</v>
      </c>
      <c r="K389" s="188"/>
      <c r="L389" s="193"/>
      <c r="M389" s="194"/>
      <c r="N389" s="195"/>
      <c r="O389" s="195"/>
      <c r="P389" s="196">
        <f>SUM(P390:P437)</f>
        <v>0</v>
      </c>
      <c r="Q389" s="195"/>
      <c r="R389" s="196">
        <f>SUM(R390:R437)</f>
        <v>0.47548995999999999</v>
      </c>
      <c r="S389" s="195"/>
      <c r="T389" s="197">
        <f>SUM(T390:T437)</f>
        <v>9.9595869999999989E-2</v>
      </c>
      <c r="AR389" s="198" t="s">
        <v>89</v>
      </c>
      <c r="AT389" s="199" t="s">
        <v>78</v>
      </c>
      <c r="AU389" s="199" t="s">
        <v>87</v>
      </c>
      <c r="AY389" s="198" t="s">
        <v>151</v>
      </c>
      <c r="BK389" s="200">
        <f>SUM(BK390:BK437)</f>
        <v>0</v>
      </c>
    </row>
    <row r="390" spans="1:65" s="2" customFormat="1" ht="11.4">
      <c r="A390" s="33"/>
      <c r="B390" s="34"/>
      <c r="C390" s="203" t="s">
        <v>600</v>
      </c>
      <c r="D390" s="203" t="s">
        <v>154</v>
      </c>
      <c r="E390" s="204" t="s">
        <v>695</v>
      </c>
      <c r="F390" s="205" t="s">
        <v>696</v>
      </c>
      <c r="G390" s="206" t="s">
        <v>157</v>
      </c>
      <c r="H390" s="207">
        <v>321.27699999999999</v>
      </c>
      <c r="I390" s="208"/>
      <c r="J390" s="209">
        <f>ROUND(I390*H390,2)</f>
        <v>0</v>
      </c>
      <c r="K390" s="210"/>
      <c r="L390" s="38"/>
      <c r="M390" s="211" t="s">
        <v>1</v>
      </c>
      <c r="N390" s="212" t="s">
        <v>44</v>
      </c>
      <c r="O390" s="70"/>
      <c r="P390" s="213">
        <f>O390*H390</f>
        <v>0</v>
      </c>
      <c r="Q390" s="213">
        <v>1E-3</v>
      </c>
      <c r="R390" s="213">
        <f>Q390*H390</f>
        <v>0.32127699999999998</v>
      </c>
      <c r="S390" s="213">
        <v>3.1E-4</v>
      </c>
      <c r="T390" s="214">
        <f>S390*H390</f>
        <v>9.9595869999999989E-2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15" t="s">
        <v>244</v>
      </c>
      <c r="AT390" s="215" t="s">
        <v>154</v>
      </c>
      <c r="AU390" s="215" t="s">
        <v>89</v>
      </c>
      <c r="AY390" s="16" t="s">
        <v>151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6" t="s">
        <v>87</v>
      </c>
      <c r="BK390" s="216">
        <f>ROUND(I390*H390,2)</f>
        <v>0</v>
      </c>
      <c r="BL390" s="16" t="s">
        <v>244</v>
      </c>
      <c r="BM390" s="215" t="s">
        <v>861</v>
      </c>
    </row>
    <row r="391" spans="1:65" s="13" customFormat="1" ht="20.399999999999999">
      <c r="B391" s="217"/>
      <c r="C391" s="218"/>
      <c r="D391" s="219" t="s">
        <v>160</v>
      </c>
      <c r="E391" s="220" t="s">
        <v>1</v>
      </c>
      <c r="F391" s="221" t="s">
        <v>736</v>
      </c>
      <c r="G391" s="218"/>
      <c r="H391" s="222">
        <v>116.512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160</v>
      </c>
      <c r="AU391" s="228" t="s">
        <v>89</v>
      </c>
      <c r="AV391" s="13" t="s">
        <v>89</v>
      </c>
      <c r="AW391" s="13" t="s">
        <v>36</v>
      </c>
      <c r="AX391" s="13" t="s">
        <v>79</v>
      </c>
      <c r="AY391" s="228" t="s">
        <v>151</v>
      </c>
    </row>
    <row r="392" spans="1:65" s="13" customFormat="1">
      <c r="B392" s="217"/>
      <c r="C392" s="218"/>
      <c r="D392" s="219" t="s">
        <v>160</v>
      </c>
      <c r="E392" s="220" t="s">
        <v>1</v>
      </c>
      <c r="F392" s="221" t="s">
        <v>737</v>
      </c>
      <c r="G392" s="218"/>
      <c r="H392" s="222">
        <v>-32.4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160</v>
      </c>
      <c r="AU392" s="228" t="s">
        <v>89</v>
      </c>
      <c r="AV392" s="13" t="s">
        <v>89</v>
      </c>
      <c r="AW392" s="13" t="s">
        <v>36</v>
      </c>
      <c r="AX392" s="13" t="s">
        <v>79</v>
      </c>
      <c r="AY392" s="228" t="s">
        <v>151</v>
      </c>
    </row>
    <row r="393" spans="1:65" s="13" customFormat="1">
      <c r="B393" s="217"/>
      <c r="C393" s="218"/>
      <c r="D393" s="219" t="s">
        <v>160</v>
      </c>
      <c r="E393" s="220" t="s">
        <v>1</v>
      </c>
      <c r="F393" s="221" t="s">
        <v>738</v>
      </c>
      <c r="G393" s="218"/>
      <c r="H393" s="222">
        <v>26.25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160</v>
      </c>
      <c r="AU393" s="228" t="s">
        <v>89</v>
      </c>
      <c r="AV393" s="13" t="s">
        <v>89</v>
      </c>
      <c r="AW393" s="13" t="s">
        <v>36</v>
      </c>
      <c r="AX393" s="13" t="s">
        <v>79</v>
      </c>
      <c r="AY393" s="228" t="s">
        <v>151</v>
      </c>
    </row>
    <row r="394" spans="1:65" s="13" customFormat="1">
      <c r="B394" s="217"/>
      <c r="C394" s="218"/>
      <c r="D394" s="219" t="s">
        <v>160</v>
      </c>
      <c r="E394" s="220" t="s">
        <v>1</v>
      </c>
      <c r="F394" s="221" t="s">
        <v>739</v>
      </c>
      <c r="G394" s="218"/>
      <c r="H394" s="222">
        <v>-1.8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160</v>
      </c>
      <c r="AU394" s="228" t="s">
        <v>89</v>
      </c>
      <c r="AV394" s="13" t="s">
        <v>89</v>
      </c>
      <c r="AW394" s="13" t="s">
        <v>36</v>
      </c>
      <c r="AX394" s="13" t="s">
        <v>79</v>
      </c>
      <c r="AY394" s="228" t="s">
        <v>151</v>
      </c>
    </row>
    <row r="395" spans="1:65" s="13" customFormat="1">
      <c r="B395" s="217"/>
      <c r="C395" s="218"/>
      <c r="D395" s="219" t="s">
        <v>160</v>
      </c>
      <c r="E395" s="220" t="s">
        <v>1</v>
      </c>
      <c r="F395" s="221" t="s">
        <v>740</v>
      </c>
      <c r="G395" s="218"/>
      <c r="H395" s="222">
        <v>71.59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160</v>
      </c>
      <c r="AU395" s="228" t="s">
        <v>89</v>
      </c>
      <c r="AV395" s="13" t="s">
        <v>89</v>
      </c>
      <c r="AW395" s="13" t="s">
        <v>36</v>
      </c>
      <c r="AX395" s="13" t="s">
        <v>79</v>
      </c>
      <c r="AY395" s="228" t="s">
        <v>151</v>
      </c>
    </row>
    <row r="396" spans="1:65" s="13" customFormat="1">
      <c r="B396" s="217"/>
      <c r="C396" s="218"/>
      <c r="D396" s="219" t="s">
        <v>160</v>
      </c>
      <c r="E396" s="220" t="s">
        <v>1</v>
      </c>
      <c r="F396" s="221" t="s">
        <v>741</v>
      </c>
      <c r="G396" s="218"/>
      <c r="H396" s="222">
        <v>-1.6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160</v>
      </c>
      <c r="AU396" s="228" t="s">
        <v>89</v>
      </c>
      <c r="AV396" s="13" t="s">
        <v>89</v>
      </c>
      <c r="AW396" s="13" t="s">
        <v>36</v>
      </c>
      <c r="AX396" s="13" t="s">
        <v>79</v>
      </c>
      <c r="AY396" s="228" t="s">
        <v>151</v>
      </c>
    </row>
    <row r="397" spans="1:65" s="13" customFormat="1">
      <c r="B397" s="217"/>
      <c r="C397" s="218"/>
      <c r="D397" s="219" t="s">
        <v>160</v>
      </c>
      <c r="E397" s="220" t="s">
        <v>1</v>
      </c>
      <c r="F397" s="221" t="s">
        <v>739</v>
      </c>
      <c r="G397" s="218"/>
      <c r="H397" s="222">
        <v>-1.8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160</v>
      </c>
      <c r="AU397" s="228" t="s">
        <v>89</v>
      </c>
      <c r="AV397" s="13" t="s">
        <v>89</v>
      </c>
      <c r="AW397" s="13" t="s">
        <v>36</v>
      </c>
      <c r="AX397" s="13" t="s">
        <v>79</v>
      </c>
      <c r="AY397" s="228" t="s">
        <v>151</v>
      </c>
    </row>
    <row r="398" spans="1:65" s="13" customFormat="1">
      <c r="B398" s="217"/>
      <c r="C398" s="218"/>
      <c r="D398" s="219" t="s">
        <v>160</v>
      </c>
      <c r="E398" s="220" t="s">
        <v>1</v>
      </c>
      <c r="F398" s="221" t="s">
        <v>730</v>
      </c>
      <c r="G398" s="218"/>
      <c r="H398" s="222">
        <v>104.14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160</v>
      </c>
      <c r="AU398" s="228" t="s">
        <v>89</v>
      </c>
      <c r="AV398" s="13" t="s">
        <v>89</v>
      </c>
      <c r="AW398" s="13" t="s">
        <v>36</v>
      </c>
      <c r="AX398" s="13" t="s">
        <v>79</v>
      </c>
      <c r="AY398" s="228" t="s">
        <v>151</v>
      </c>
    </row>
    <row r="399" spans="1:65" s="13" customFormat="1">
      <c r="B399" s="217"/>
      <c r="C399" s="218"/>
      <c r="D399" s="219" t="s">
        <v>160</v>
      </c>
      <c r="E399" s="220" t="s">
        <v>1</v>
      </c>
      <c r="F399" s="221" t="s">
        <v>219</v>
      </c>
      <c r="G399" s="218"/>
      <c r="H399" s="222">
        <v>52.125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160</v>
      </c>
      <c r="AU399" s="228" t="s">
        <v>89</v>
      </c>
      <c r="AV399" s="13" t="s">
        <v>89</v>
      </c>
      <c r="AW399" s="13" t="s">
        <v>36</v>
      </c>
      <c r="AX399" s="13" t="s">
        <v>79</v>
      </c>
      <c r="AY399" s="228" t="s">
        <v>151</v>
      </c>
    </row>
    <row r="400" spans="1:65" s="13" customFormat="1">
      <c r="B400" s="217"/>
      <c r="C400" s="218"/>
      <c r="D400" s="219" t="s">
        <v>160</v>
      </c>
      <c r="E400" s="220" t="s">
        <v>1</v>
      </c>
      <c r="F400" s="221" t="s">
        <v>742</v>
      </c>
      <c r="G400" s="218"/>
      <c r="H400" s="222">
        <v>-11.74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160</v>
      </c>
      <c r="AU400" s="228" t="s">
        <v>89</v>
      </c>
      <c r="AV400" s="13" t="s">
        <v>89</v>
      </c>
      <c r="AW400" s="13" t="s">
        <v>36</v>
      </c>
      <c r="AX400" s="13" t="s">
        <v>79</v>
      </c>
      <c r="AY400" s="228" t="s">
        <v>151</v>
      </c>
    </row>
    <row r="401" spans="1:65" s="14" customFormat="1">
      <c r="B401" s="229"/>
      <c r="C401" s="230"/>
      <c r="D401" s="219" t="s">
        <v>160</v>
      </c>
      <c r="E401" s="231" t="s">
        <v>1</v>
      </c>
      <c r="F401" s="232" t="s">
        <v>163</v>
      </c>
      <c r="G401" s="230"/>
      <c r="H401" s="233">
        <v>321.27699999999999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160</v>
      </c>
      <c r="AU401" s="239" t="s">
        <v>89</v>
      </c>
      <c r="AV401" s="14" t="s">
        <v>158</v>
      </c>
      <c r="AW401" s="14" t="s">
        <v>36</v>
      </c>
      <c r="AX401" s="14" t="s">
        <v>87</v>
      </c>
      <c r="AY401" s="239" t="s">
        <v>151</v>
      </c>
    </row>
    <row r="402" spans="1:65" s="2" customFormat="1" ht="22.8">
      <c r="A402" s="33"/>
      <c r="B402" s="34"/>
      <c r="C402" s="203" t="s">
        <v>609</v>
      </c>
      <c r="D402" s="203" t="s">
        <v>154</v>
      </c>
      <c r="E402" s="204" t="s">
        <v>700</v>
      </c>
      <c r="F402" s="205" t="s">
        <v>701</v>
      </c>
      <c r="G402" s="206" t="s">
        <v>157</v>
      </c>
      <c r="H402" s="207">
        <v>321.27699999999999</v>
      </c>
      <c r="I402" s="208"/>
      <c r="J402" s="209">
        <f>ROUND(I402*H402,2)</f>
        <v>0</v>
      </c>
      <c r="K402" s="210"/>
      <c r="L402" s="38"/>
      <c r="M402" s="211" t="s">
        <v>1</v>
      </c>
      <c r="N402" s="212" t="s">
        <v>44</v>
      </c>
      <c r="O402" s="70"/>
      <c r="P402" s="213">
        <f>O402*H402</f>
        <v>0</v>
      </c>
      <c r="Q402" s="213">
        <v>2.0000000000000001E-4</v>
      </c>
      <c r="R402" s="213">
        <f>Q402*H402</f>
        <v>6.4255400000000004E-2</v>
      </c>
      <c r="S402" s="213">
        <v>0</v>
      </c>
      <c r="T402" s="214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15" t="s">
        <v>244</v>
      </c>
      <c r="AT402" s="215" t="s">
        <v>154</v>
      </c>
      <c r="AU402" s="215" t="s">
        <v>89</v>
      </c>
      <c r="AY402" s="16" t="s">
        <v>151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87</v>
      </c>
      <c r="BK402" s="216">
        <f>ROUND(I402*H402,2)</f>
        <v>0</v>
      </c>
      <c r="BL402" s="16" t="s">
        <v>244</v>
      </c>
      <c r="BM402" s="215" t="s">
        <v>862</v>
      </c>
    </row>
    <row r="403" spans="1:65" s="13" customFormat="1" ht="20.399999999999999">
      <c r="B403" s="217"/>
      <c r="C403" s="218"/>
      <c r="D403" s="219" t="s">
        <v>160</v>
      </c>
      <c r="E403" s="220" t="s">
        <v>1</v>
      </c>
      <c r="F403" s="221" t="s">
        <v>736</v>
      </c>
      <c r="G403" s="218"/>
      <c r="H403" s="222">
        <v>116.512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160</v>
      </c>
      <c r="AU403" s="228" t="s">
        <v>89</v>
      </c>
      <c r="AV403" s="13" t="s">
        <v>89</v>
      </c>
      <c r="AW403" s="13" t="s">
        <v>36</v>
      </c>
      <c r="AX403" s="13" t="s">
        <v>79</v>
      </c>
      <c r="AY403" s="228" t="s">
        <v>151</v>
      </c>
    </row>
    <row r="404" spans="1:65" s="13" customFormat="1">
      <c r="B404" s="217"/>
      <c r="C404" s="218"/>
      <c r="D404" s="219" t="s">
        <v>160</v>
      </c>
      <c r="E404" s="220" t="s">
        <v>1</v>
      </c>
      <c r="F404" s="221" t="s">
        <v>737</v>
      </c>
      <c r="G404" s="218"/>
      <c r="H404" s="222">
        <v>-32.4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160</v>
      </c>
      <c r="AU404" s="228" t="s">
        <v>89</v>
      </c>
      <c r="AV404" s="13" t="s">
        <v>89</v>
      </c>
      <c r="AW404" s="13" t="s">
        <v>36</v>
      </c>
      <c r="AX404" s="13" t="s">
        <v>79</v>
      </c>
      <c r="AY404" s="228" t="s">
        <v>151</v>
      </c>
    </row>
    <row r="405" spans="1:65" s="13" customFormat="1">
      <c r="B405" s="217"/>
      <c r="C405" s="218"/>
      <c r="D405" s="219" t="s">
        <v>160</v>
      </c>
      <c r="E405" s="220" t="s">
        <v>1</v>
      </c>
      <c r="F405" s="221" t="s">
        <v>738</v>
      </c>
      <c r="G405" s="218"/>
      <c r="H405" s="222">
        <v>26.25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160</v>
      </c>
      <c r="AU405" s="228" t="s">
        <v>89</v>
      </c>
      <c r="AV405" s="13" t="s">
        <v>89</v>
      </c>
      <c r="AW405" s="13" t="s">
        <v>36</v>
      </c>
      <c r="AX405" s="13" t="s">
        <v>79</v>
      </c>
      <c r="AY405" s="228" t="s">
        <v>151</v>
      </c>
    </row>
    <row r="406" spans="1:65" s="13" customFormat="1">
      <c r="B406" s="217"/>
      <c r="C406" s="218"/>
      <c r="D406" s="219" t="s">
        <v>160</v>
      </c>
      <c r="E406" s="220" t="s">
        <v>1</v>
      </c>
      <c r="F406" s="221" t="s">
        <v>739</v>
      </c>
      <c r="G406" s="218"/>
      <c r="H406" s="222">
        <v>-1.8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160</v>
      </c>
      <c r="AU406" s="228" t="s">
        <v>89</v>
      </c>
      <c r="AV406" s="13" t="s">
        <v>89</v>
      </c>
      <c r="AW406" s="13" t="s">
        <v>36</v>
      </c>
      <c r="AX406" s="13" t="s">
        <v>79</v>
      </c>
      <c r="AY406" s="228" t="s">
        <v>151</v>
      </c>
    </row>
    <row r="407" spans="1:65" s="13" customFormat="1">
      <c r="B407" s="217"/>
      <c r="C407" s="218"/>
      <c r="D407" s="219" t="s">
        <v>160</v>
      </c>
      <c r="E407" s="220" t="s">
        <v>1</v>
      </c>
      <c r="F407" s="221" t="s">
        <v>740</v>
      </c>
      <c r="G407" s="218"/>
      <c r="H407" s="222">
        <v>71.59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160</v>
      </c>
      <c r="AU407" s="228" t="s">
        <v>89</v>
      </c>
      <c r="AV407" s="13" t="s">
        <v>89</v>
      </c>
      <c r="AW407" s="13" t="s">
        <v>36</v>
      </c>
      <c r="AX407" s="13" t="s">
        <v>79</v>
      </c>
      <c r="AY407" s="228" t="s">
        <v>151</v>
      </c>
    </row>
    <row r="408" spans="1:65" s="13" customFormat="1">
      <c r="B408" s="217"/>
      <c r="C408" s="218"/>
      <c r="D408" s="219" t="s">
        <v>160</v>
      </c>
      <c r="E408" s="220" t="s">
        <v>1</v>
      </c>
      <c r="F408" s="221" t="s">
        <v>741</v>
      </c>
      <c r="G408" s="218"/>
      <c r="H408" s="222">
        <v>-1.6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160</v>
      </c>
      <c r="AU408" s="228" t="s">
        <v>89</v>
      </c>
      <c r="AV408" s="13" t="s">
        <v>89</v>
      </c>
      <c r="AW408" s="13" t="s">
        <v>36</v>
      </c>
      <c r="AX408" s="13" t="s">
        <v>79</v>
      </c>
      <c r="AY408" s="228" t="s">
        <v>151</v>
      </c>
    </row>
    <row r="409" spans="1:65" s="13" customFormat="1">
      <c r="B409" s="217"/>
      <c r="C409" s="218"/>
      <c r="D409" s="219" t="s">
        <v>160</v>
      </c>
      <c r="E409" s="220" t="s">
        <v>1</v>
      </c>
      <c r="F409" s="221" t="s">
        <v>739</v>
      </c>
      <c r="G409" s="218"/>
      <c r="H409" s="222">
        <v>-1.8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160</v>
      </c>
      <c r="AU409" s="228" t="s">
        <v>89</v>
      </c>
      <c r="AV409" s="13" t="s">
        <v>89</v>
      </c>
      <c r="AW409" s="13" t="s">
        <v>36</v>
      </c>
      <c r="AX409" s="13" t="s">
        <v>79</v>
      </c>
      <c r="AY409" s="228" t="s">
        <v>151</v>
      </c>
    </row>
    <row r="410" spans="1:65" s="13" customFormat="1">
      <c r="B410" s="217"/>
      <c r="C410" s="218"/>
      <c r="D410" s="219" t="s">
        <v>160</v>
      </c>
      <c r="E410" s="220" t="s">
        <v>1</v>
      </c>
      <c r="F410" s="221" t="s">
        <v>730</v>
      </c>
      <c r="G410" s="218"/>
      <c r="H410" s="222">
        <v>104.14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160</v>
      </c>
      <c r="AU410" s="228" t="s">
        <v>89</v>
      </c>
      <c r="AV410" s="13" t="s">
        <v>89</v>
      </c>
      <c r="AW410" s="13" t="s">
        <v>36</v>
      </c>
      <c r="AX410" s="13" t="s">
        <v>79</v>
      </c>
      <c r="AY410" s="228" t="s">
        <v>151</v>
      </c>
    </row>
    <row r="411" spans="1:65" s="13" customFormat="1">
      <c r="B411" s="217"/>
      <c r="C411" s="218"/>
      <c r="D411" s="219" t="s">
        <v>160</v>
      </c>
      <c r="E411" s="220" t="s">
        <v>1</v>
      </c>
      <c r="F411" s="221" t="s">
        <v>219</v>
      </c>
      <c r="G411" s="218"/>
      <c r="H411" s="222">
        <v>52.125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160</v>
      </c>
      <c r="AU411" s="228" t="s">
        <v>89</v>
      </c>
      <c r="AV411" s="13" t="s">
        <v>89</v>
      </c>
      <c r="AW411" s="13" t="s">
        <v>36</v>
      </c>
      <c r="AX411" s="13" t="s">
        <v>79</v>
      </c>
      <c r="AY411" s="228" t="s">
        <v>151</v>
      </c>
    </row>
    <row r="412" spans="1:65" s="13" customFormat="1">
      <c r="B412" s="217"/>
      <c r="C412" s="218"/>
      <c r="D412" s="219" t="s">
        <v>160</v>
      </c>
      <c r="E412" s="220" t="s">
        <v>1</v>
      </c>
      <c r="F412" s="221" t="s">
        <v>742</v>
      </c>
      <c r="G412" s="218"/>
      <c r="H412" s="222">
        <v>-11.74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160</v>
      </c>
      <c r="AU412" s="228" t="s">
        <v>89</v>
      </c>
      <c r="AV412" s="13" t="s">
        <v>89</v>
      </c>
      <c r="AW412" s="13" t="s">
        <v>36</v>
      </c>
      <c r="AX412" s="13" t="s">
        <v>79</v>
      </c>
      <c r="AY412" s="228" t="s">
        <v>151</v>
      </c>
    </row>
    <row r="413" spans="1:65" s="14" customFormat="1">
      <c r="B413" s="229"/>
      <c r="C413" s="230"/>
      <c r="D413" s="219" t="s">
        <v>160</v>
      </c>
      <c r="E413" s="231" t="s">
        <v>1</v>
      </c>
      <c r="F413" s="232" t="s">
        <v>163</v>
      </c>
      <c r="G413" s="230"/>
      <c r="H413" s="233">
        <v>321.27699999999999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160</v>
      </c>
      <c r="AU413" s="239" t="s">
        <v>89</v>
      </c>
      <c r="AV413" s="14" t="s">
        <v>158</v>
      </c>
      <c r="AW413" s="14" t="s">
        <v>36</v>
      </c>
      <c r="AX413" s="14" t="s">
        <v>87</v>
      </c>
      <c r="AY413" s="239" t="s">
        <v>151</v>
      </c>
    </row>
    <row r="414" spans="1:65" s="2" customFormat="1" ht="22.8">
      <c r="A414" s="33"/>
      <c r="B414" s="34"/>
      <c r="C414" s="203" t="s">
        <v>613</v>
      </c>
      <c r="D414" s="203" t="s">
        <v>154</v>
      </c>
      <c r="E414" s="204" t="s">
        <v>704</v>
      </c>
      <c r="F414" s="205" t="s">
        <v>705</v>
      </c>
      <c r="G414" s="206" t="s">
        <v>157</v>
      </c>
      <c r="H414" s="207">
        <v>321.27699999999999</v>
      </c>
      <c r="I414" s="208"/>
      <c r="J414" s="209">
        <f>ROUND(I414*H414,2)</f>
        <v>0</v>
      </c>
      <c r="K414" s="210"/>
      <c r="L414" s="38"/>
      <c r="M414" s="211" t="s">
        <v>1</v>
      </c>
      <c r="N414" s="212" t="s">
        <v>44</v>
      </c>
      <c r="O414" s="70"/>
      <c r="P414" s="213">
        <f>O414*H414</f>
        <v>0</v>
      </c>
      <c r="Q414" s="213">
        <v>2.5999999999999998E-4</v>
      </c>
      <c r="R414" s="213">
        <f>Q414*H414</f>
        <v>8.3532019999999985E-2</v>
      </c>
      <c r="S414" s="213">
        <v>0</v>
      </c>
      <c r="T414" s="214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215" t="s">
        <v>244</v>
      </c>
      <c r="AT414" s="215" t="s">
        <v>154</v>
      </c>
      <c r="AU414" s="215" t="s">
        <v>89</v>
      </c>
      <c r="AY414" s="16" t="s">
        <v>151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6" t="s">
        <v>87</v>
      </c>
      <c r="BK414" s="216">
        <f>ROUND(I414*H414,2)</f>
        <v>0</v>
      </c>
      <c r="BL414" s="16" t="s">
        <v>244</v>
      </c>
      <c r="BM414" s="215" t="s">
        <v>863</v>
      </c>
    </row>
    <row r="415" spans="1:65" s="13" customFormat="1" ht="20.399999999999999">
      <c r="B415" s="217"/>
      <c r="C415" s="218"/>
      <c r="D415" s="219" t="s">
        <v>160</v>
      </c>
      <c r="E415" s="220" t="s">
        <v>1</v>
      </c>
      <c r="F415" s="221" t="s">
        <v>736</v>
      </c>
      <c r="G415" s="218"/>
      <c r="H415" s="222">
        <v>116.512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160</v>
      </c>
      <c r="AU415" s="228" t="s">
        <v>89</v>
      </c>
      <c r="AV415" s="13" t="s">
        <v>89</v>
      </c>
      <c r="AW415" s="13" t="s">
        <v>36</v>
      </c>
      <c r="AX415" s="13" t="s">
        <v>79</v>
      </c>
      <c r="AY415" s="228" t="s">
        <v>151</v>
      </c>
    </row>
    <row r="416" spans="1:65" s="13" customFormat="1">
      <c r="B416" s="217"/>
      <c r="C416" s="218"/>
      <c r="D416" s="219" t="s">
        <v>160</v>
      </c>
      <c r="E416" s="220" t="s">
        <v>1</v>
      </c>
      <c r="F416" s="221" t="s">
        <v>737</v>
      </c>
      <c r="G416" s="218"/>
      <c r="H416" s="222">
        <v>-32.4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160</v>
      </c>
      <c r="AU416" s="228" t="s">
        <v>89</v>
      </c>
      <c r="AV416" s="13" t="s">
        <v>89</v>
      </c>
      <c r="AW416" s="13" t="s">
        <v>36</v>
      </c>
      <c r="AX416" s="13" t="s">
        <v>79</v>
      </c>
      <c r="AY416" s="228" t="s">
        <v>151</v>
      </c>
    </row>
    <row r="417" spans="1:65" s="13" customFormat="1">
      <c r="B417" s="217"/>
      <c r="C417" s="218"/>
      <c r="D417" s="219" t="s">
        <v>160</v>
      </c>
      <c r="E417" s="220" t="s">
        <v>1</v>
      </c>
      <c r="F417" s="221" t="s">
        <v>738</v>
      </c>
      <c r="G417" s="218"/>
      <c r="H417" s="222">
        <v>26.25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160</v>
      </c>
      <c r="AU417" s="228" t="s">
        <v>89</v>
      </c>
      <c r="AV417" s="13" t="s">
        <v>89</v>
      </c>
      <c r="AW417" s="13" t="s">
        <v>36</v>
      </c>
      <c r="AX417" s="13" t="s">
        <v>79</v>
      </c>
      <c r="AY417" s="228" t="s">
        <v>151</v>
      </c>
    </row>
    <row r="418" spans="1:65" s="13" customFormat="1">
      <c r="B418" s="217"/>
      <c r="C418" s="218"/>
      <c r="D418" s="219" t="s">
        <v>160</v>
      </c>
      <c r="E418" s="220" t="s">
        <v>1</v>
      </c>
      <c r="F418" s="221" t="s">
        <v>739</v>
      </c>
      <c r="G418" s="218"/>
      <c r="H418" s="222">
        <v>-1.8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160</v>
      </c>
      <c r="AU418" s="228" t="s">
        <v>89</v>
      </c>
      <c r="AV418" s="13" t="s">
        <v>89</v>
      </c>
      <c r="AW418" s="13" t="s">
        <v>36</v>
      </c>
      <c r="AX418" s="13" t="s">
        <v>79</v>
      </c>
      <c r="AY418" s="228" t="s">
        <v>151</v>
      </c>
    </row>
    <row r="419" spans="1:65" s="13" customFormat="1">
      <c r="B419" s="217"/>
      <c r="C419" s="218"/>
      <c r="D419" s="219" t="s">
        <v>160</v>
      </c>
      <c r="E419" s="220" t="s">
        <v>1</v>
      </c>
      <c r="F419" s="221" t="s">
        <v>740</v>
      </c>
      <c r="G419" s="218"/>
      <c r="H419" s="222">
        <v>71.59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160</v>
      </c>
      <c r="AU419" s="228" t="s">
        <v>89</v>
      </c>
      <c r="AV419" s="13" t="s">
        <v>89</v>
      </c>
      <c r="AW419" s="13" t="s">
        <v>36</v>
      </c>
      <c r="AX419" s="13" t="s">
        <v>79</v>
      </c>
      <c r="AY419" s="228" t="s">
        <v>151</v>
      </c>
    </row>
    <row r="420" spans="1:65" s="13" customFormat="1">
      <c r="B420" s="217"/>
      <c r="C420" s="218"/>
      <c r="D420" s="219" t="s">
        <v>160</v>
      </c>
      <c r="E420" s="220" t="s">
        <v>1</v>
      </c>
      <c r="F420" s="221" t="s">
        <v>741</v>
      </c>
      <c r="G420" s="218"/>
      <c r="H420" s="222">
        <v>-1.6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160</v>
      </c>
      <c r="AU420" s="228" t="s">
        <v>89</v>
      </c>
      <c r="AV420" s="13" t="s">
        <v>89</v>
      </c>
      <c r="AW420" s="13" t="s">
        <v>36</v>
      </c>
      <c r="AX420" s="13" t="s">
        <v>79</v>
      </c>
      <c r="AY420" s="228" t="s">
        <v>151</v>
      </c>
    </row>
    <row r="421" spans="1:65" s="13" customFormat="1">
      <c r="B421" s="217"/>
      <c r="C421" s="218"/>
      <c r="D421" s="219" t="s">
        <v>160</v>
      </c>
      <c r="E421" s="220" t="s">
        <v>1</v>
      </c>
      <c r="F421" s="221" t="s">
        <v>739</v>
      </c>
      <c r="G421" s="218"/>
      <c r="H421" s="222">
        <v>-1.8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160</v>
      </c>
      <c r="AU421" s="228" t="s">
        <v>89</v>
      </c>
      <c r="AV421" s="13" t="s">
        <v>89</v>
      </c>
      <c r="AW421" s="13" t="s">
        <v>36</v>
      </c>
      <c r="AX421" s="13" t="s">
        <v>79</v>
      </c>
      <c r="AY421" s="228" t="s">
        <v>151</v>
      </c>
    </row>
    <row r="422" spans="1:65" s="13" customFormat="1">
      <c r="B422" s="217"/>
      <c r="C422" s="218"/>
      <c r="D422" s="219" t="s">
        <v>160</v>
      </c>
      <c r="E422" s="220" t="s">
        <v>1</v>
      </c>
      <c r="F422" s="221" t="s">
        <v>730</v>
      </c>
      <c r="G422" s="218"/>
      <c r="H422" s="222">
        <v>104.14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160</v>
      </c>
      <c r="AU422" s="228" t="s">
        <v>89</v>
      </c>
      <c r="AV422" s="13" t="s">
        <v>89</v>
      </c>
      <c r="AW422" s="13" t="s">
        <v>36</v>
      </c>
      <c r="AX422" s="13" t="s">
        <v>79</v>
      </c>
      <c r="AY422" s="228" t="s">
        <v>151</v>
      </c>
    </row>
    <row r="423" spans="1:65" s="13" customFormat="1">
      <c r="B423" s="217"/>
      <c r="C423" s="218"/>
      <c r="D423" s="219" t="s">
        <v>160</v>
      </c>
      <c r="E423" s="220" t="s">
        <v>1</v>
      </c>
      <c r="F423" s="221" t="s">
        <v>219</v>
      </c>
      <c r="G423" s="218"/>
      <c r="H423" s="222">
        <v>52.125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160</v>
      </c>
      <c r="AU423" s="228" t="s">
        <v>89</v>
      </c>
      <c r="AV423" s="13" t="s">
        <v>89</v>
      </c>
      <c r="AW423" s="13" t="s">
        <v>36</v>
      </c>
      <c r="AX423" s="13" t="s">
        <v>79</v>
      </c>
      <c r="AY423" s="228" t="s">
        <v>151</v>
      </c>
    </row>
    <row r="424" spans="1:65" s="13" customFormat="1">
      <c r="B424" s="217"/>
      <c r="C424" s="218"/>
      <c r="D424" s="219" t="s">
        <v>160</v>
      </c>
      <c r="E424" s="220" t="s">
        <v>1</v>
      </c>
      <c r="F424" s="221" t="s">
        <v>742</v>
      </c>
      <c r="G424" s="218"/>
      <c r="H424" s="222">
        <v>-11.74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160</v>
      </c>
      <c r="AU424" s="228" t="s">
        <v>89</v>
      </c>
      <c r="AV424" s="13" t="s">
        <v>89</v>
      </c>
      <c r="AW424" s="13" t="s">
        <v>36</v>
      </c>
      <c r="AX424" s="13" t="s">
        <v>79</v>
      </c>
      <c r="AY424" s="228" t="s">
        <v>151</v>
      </c>
    </row>
    <row r="425" spans="1:65" s="14" customFormat="1">
      <c r="B425" s="229"/>
      <c r="C425" s="230"/>
      <c r="D425" s="219" t="s">
        <v>160</v>
      </c>
      <c r="E425" s="231" t="s">
        <v>1</v>
      </c>
      <c r="F425" s="232" t="s">
        <v>163</v>
      </c>
      <c r="G425" s="230"/>
      <c r="H425" s="233">
        <v>321.27699999999999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160</v>
      </c>
      <c r="AU425" s="239" t="s">
        <v>89</v>
      </c>
      <c r="AV425" s="14" t="s">
        <v>158</v>
      </c>
      <c r="AW425" s="14" t="s">
        <v>36</v>
      </c>
      <c r="AX425" s="14" t="s">
        <v>87</v>
      </c>
      <c r="AY425" s="239" t="s">
        <v>151</v>
      </c>
    </row>
    <row r="426" spans="1:65" s="2" customFormat="1" ht="34.200000000000003">
      <c r="A426" s="33"/>
      <c r="B426" s="34"/>
      <c r="C426" s="203" t="s">
        <v>617</v>
      </c>
      <c r="D426" s="203" t="s">
        <v>154</v>
      </c>
      <c r="E426" s="204" t="s">
        <v>708</v>
      </c>
      <c r="F426" s="205" t="s">
        <v>709</v>
      </c>
      <c r="G426" s="206" t="s">
        <v>157</v>
      </c>
      <c r="H426" s="207">
        <v>321.27699999999999</v>
      </c>
      <c r="I426" s="208"/>
      <c r="J426" s="209">
        <f>ROUND(I426*H426,2)</f>
        <v>0</v>
      </c>
      <c r="K426" s="210"/>
      <c r="L426" s="38"/>
      <c r="M426" s="211" t="s">
        <v>1</v>
      </c>
      <c r="N426" s="212" t="s">
        <v>44</v>
      </c>
      <c r="O426" s="70"/>
      <c r="P426" s="213">
        <f>O426*H426</f>
        <v>0</v>
      </c>
      <c r="Q426" s="213">
        <v>2.0000000000000002E-5</v>
      </c>
      <c r="R426" s="213">
        <f>Q426*H426</f>
        <v>6.4255400000000004E-3</v>
      </c>
      <c r="S426" s="213">
        <v>0</v>
      </c>
      <c r="T426" s="214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15" t="s">
        <v>244</v>
      </c>
      <c r="AT426" s="215" t="s">
        <v>154</v>
      </c>
      <c r="AU426" s="215" t="s">
        <v>89</v>
      </c>
      <c r="AY426" s="16" t="s">
        <v>151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6" t="s">
        <v>87</v>
      </c>
      <c r="BK426" s="216">
        <f>ROUND(I426*H426,2)</f>
        <v>0</v>
      </c>
      <c r="BL426" s="16" t="s">
        <v>244</v>
      </c>
      <c r="BM426" s="215" t="s">
        <v>864</v>
      </c>
    </row>
    <row r="427" spans="1:65" s="13" customFormat="1" ht="20.399999999999999">
      <c r="B427" s="217"/>
      <c r="C427" s="218"/>
      <c r="D427" s="219" t="s">
        <v>160</v>
      </c>
      <c r="E427" s="220" t="s">
        <v>1</v>
      </c>
      <c r="F427" s="221" t="s">
        <v>736</v>
      </c>
      <c r="G427" s="218"/>
      <c r="H427" s="222">
        <v>116.512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160</v>
      </c>
      <c r="AU427" s="228" t="s">
        <v>89</v>
      </c>
      <c r="AV427" s="13" t="s">
        <v>89</v>
      </c>
      <c r="AW427" s="13" t="s">
        <v>36</v>
      </c>
      <c r="AX427" s="13" t="s">
        <v>79</v>
      </c>
      <c r="AY427" s="228" t="s">
        <v>151</v>
      </c>
    </row>
    <row r="428" spans="1:65" s="13" customFormat="1">
      <c r="B428" s="217"/>
      <c r="C428" s="218"/>
      <c r="D428" s="219" t="s">
        <v>160</v>
      </c>
      <c r="E428" s="220" t="s">
        <v>1</v>
      </c>
      <c r="F428" s="221" t="s">
        <v>737</v>
      </c>
      <c r="G428" s="218"/>
      <c r="H428" s="222">
        <v>-32.4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160</v>
      </c>
      <c r="AU428" s="228" t="s">
        <v>89</v>
      </c>
      <c r="AV428" s="13" t="s">
        <v>89</v>
      </c>
      <c r="AW428" s="13" t="s">
        <v>36</v>
      </c>
      <c r="AX428" s="13" t="s">
        <v>79</v>
      </c>
      <c r="AY428" s="228" t="s">
        <v>151</v>
      </c>
    </row>
    <row r="429" spans="1:65" s="13" customFormat="1">
      <c r="B429" s="217"/>
      <c r="C429" s="218"/>
      <c r="D429" s="219" t="s">
        <v>160</v>
      </c>
      <c r="E429" s="220" t="s">
        <v>1</v>
      </c>
      <c r="F429" s="221" t="s">
        <v>738</v>
      </c>
      <c r="G429" s="218"/>
      <c r="H429" s="222">
        <v>26.25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160</v>
      </c>
      <c r="AU429" s="228" t="s">
        <v>89</v>
      </c>
      <c r="AV429" s="13" t="s">
        <v>89</v>
      </c>
      <c r="AW429" s="13" t="s">
        <v>36</v>
      </c>
      <c r="AX429" s="13" t="s">
        <v>79</v>
      </c>
      <c r="AY429" s="228" t="s">
        <v>151</v>
      </c>
    </row>
    <row r="430" spans="1:65" s="13" customFormat="1">
      <c r="B430" s="217"/>
      <c r="C430" s="218"/>
      <c r="D430" s="219" t="s">
        <v>160</v>
      </c>
      <c r="E430" s="220" t="s">
        <v>1</v>
      </c>
      <c r="F430" s="221" t="s">
        <v>739</v>
      </c>
      <c r="G430" s="218"/>
      <c r="H430" s="222">
        <v>-1.8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160</v>
      </c>
      <c r="AU430" s="228" t="s">
        <v>89</v>
      </c>
      <c r="AV430" s="13" t="s">
        <v>89</v>
      </c>
      <c r="AW430" s="13" t="s">
        <v>36</v>
      </c>
      <c r="AX430" s="13" t="s">
        <v>79</v>
      </c>
      <c r="AY430" s="228" t="s">
        <v>151</v>
      </c>
    </row>
    <row r="431" spans="1:65" s="13" customFormat="1">
      <c r="B431" s="217"/>
      <c r="C431" s="218"/>
      <c r="D431" s="219" t="s">
        <v>160</v>
      </c>
      <c r="E431" s="220" t="s">
        <v>1</v>
      </c>
      <c r="F431" s="221" t="s">
        <v>740</v>
      </c>
      <c r="G431" s="218"/>
      <c r="H431" s="222">
        <v>71.59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160</v>
      </c>
      <c r="AU431" s="228" t="s">
        <v>89</v>
      </c>
      <c r="AV431" s="13" t="s">
        <v>89</v>
      </c>
      <c r="AW431" s="13" t="s">
        <v>36</v>
      </c>
      <c r="AX431" s="13" t="s">
        <v>79</v>
      </c>
      <c r="AY431" s="228" t="s">
        <v>151</v>
      </c>
    </row>
    <row r="432" spans="1:65" s="13" customFormat="1">
      <c r="B432" s="217"/>
      <c r="C432" s="218"/>
      <c r="D432" s="219" t="s">
        <v>160</v>
      </c>
      <c r="E432" s="220" t="s">
        <v>1</v>
      </c>
      <c r="F432" s="221" t="s">
        <v>741</v>
      </c>
      <c r="G432" s="218"/>
      <c r="H432" s="222">
        <v>-1.6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160</v>
      </c>
      <c r="AU432" s="228" t="s">
        <v>89</v>
      </c>
      <c r="AV432" s="13" t="s">
        <v>89</v>
      </c>
      <c r="AW432" s="13" t="s">
        <v>36</v>
      </c>
      <c r="AX432" s="13" t="s">
        <v>79</v>
      </c>
      <c r="AY432" s="228" t="s">
        <v>151</v>
      </c>
    </row>
    <row r="433" spans="1:65" s="13" customFormat="1">
      <c r="B433" s="217"/>
      <c r="C433" s="218"/>
      <c r="D433" s="219" t="s">
        <v>160</v>
      </c>
      <c r="E433" s="220" t="s">
        <v>1</v>
      </c>
      <c r="F433" s="221" t="s">
        <v>739</v>
      </c>
      <c r="G433" s="218"/>
      <c r="H433" s="222">
        <v>-1.8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160</v>
      </c>
      <c r="AU433" s="228" t="s">
        <v>89</v>
      </c>
      <c r="AV433" s="13" t="s">
        <v>89</v>
      </c>
      <c r="AW433" s="13" t="s">
        <v>36</v>
      </c>
      <c r="AX433" s="13" t="s">
        <v>79</v>
      </c>
      <c r="AY433" s="228" t="s">
        <v>151</v>
      </c>
    </row>
    <row r="434" spans="1:65" s="13" customFormat="1">
      <c r="B434" s="217"/>
      <c r="C434" s="218"/>
      <c r="D434" s="219" t="s">
        <v>160</v>
      </c>
      <c r="E434" s="220" t="s">
        <v>1</v>
      </c>
      <c r="F434" s="221" t="s">
        <v>730</v>
      </c>
      <c r="G434" s="218"/>
      <c r="H434" s="222">
        <v>104.14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160</v>
      </c>
      <c r="AU434" s="228" t="s">
        <v>89</v>
      </c>
      <c r="AV434" s="13" t="s">
        <v>89</v>
      </c>
      <c r="AW434" s="13" t="s">
        <v>36</v>
      </c>
      <c r="AX434" s="13" t="s">
        <v>79</v>
      </c>
      <c r="AY434" s="228" t="s">
        <v>151</v>
      </c>
    </row>
    <row r="435" spans="1:65" s="13" customFormat="1">
      <c r="B435" s="217"/>
      <c r="C435" s="218"/>
      <c r="D435" s="219" t="s">
        <v>160</v>
      </c>
      <c r="E435" s="220" t="s">
        <v>1</v>
      </c>
      <c r="F435" s="221" t="s">
        <v>219</v>
      </c>
      <c r="G435" s="218"/>
      <c r="H435" s="222">
        <v>52.125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160</v>
      </c>
      <c r="AU435" s="228" t="s">
        <v>89</v>
      </c>
      <c r="AV435" s="13" t="s">
        <v>89</v>
      </c>
      <c r="AW435" s="13" t="s">
        <v>36</v>
      </c>
      <c r="AX435" s="13" t="s">
        <v>79</v>
      </c>
      <c r="AY435" s="228" t="s">
        <v>151</v>
      </c>
    </row>
    <row r="436" spans="1:65" s="13" customFormat="1">
      <c r="B436" s="217"/>
      <c r="C436" s="218"/>
      <c r="D436" s="219" t="s">
        <v>160</v>
      </c>
      <c r="E436" s="220" t="s">
        <v>1</v>
      </c>
      <c r="F436" s="221" t="s">
        <v>742</v>
      </c>
      <c r="G436" s="218"/>
      <c r="H436" s="222">
        <v>-11.74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160</v>
      </c>
      <c r="AU436" s="228" t="s">
        <v>89</v>
      </c>
      <c r="AV436" s="13" t="s">
        <v>89</v>
      </c>
      <c r="AW436" s="13" t="s">
        <v>36</v>
      </c>
      <c r="AX436" s="13" t="s">
        <v>79</v>
      </c>
      <c r="AY436" s="228" t="s">
        <v>151</v>
      </c>
    </row>
    <row r="437" spans="1:65" s="14" customFormat="1">
      <c r="B437" s="229"/>
      <c r="C437" s="230"/>
      <c r="D437" s="219" t="s">
        <v>160</v>
      </c>
      <c r="E437" s="231" t="s">
        <v>1</v>
      </c>
      <c r="F437" s="232" t="s">
        <v>163</v>
      </c>
      <c r="G437" s="230"/>
      <c r="H437" s="233">
        <v>321.27699999999999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160</v>
      </c>
      <c r="AU437" s="239" t="s">
        <v>89</v>
      </c>
      <c r="AV437" s="14" t="s">
        <v>158</v>
      </c>
      <c r="AW437" s="14" t="s">
        <v>36</v>
      </c>
      <c r="AX437" s="14" t="s">
        <v>87</v>
      </c>
      <c r="AY437" s="239" t="s">
        <v>151</v>
      </c>
    </row>
    <row r="438" spans="1:65" s="12" customFormat="1" ht="13.2">
      <c r="B438" s="187"/>
      <c r="C438" s="188"/>
      <c r="D438" s="189" t="s">
        <v>78</v>
      </c>
      <c r="E438" s="201" t="s">
        <v>711</v>
      </c>
      <c r="F438" s="201" t="s">
        <v>712</v>
      </c>
      <c r="G438" s="188"/>
      <c r="H438" s="188"/>
      <c r="I438" s="191"/>
      <c r="J438" s="202">
        <f>BK438</f>
        <v>0</v>
      </c>
      <c r="K438" s="188"/>
      <c r="L438" s="193"/>
      <c r="M438" s="194"/>
      <c r="N438" s="195"/>
      <c r="O438" s="195"/>
      <c r="P438" s="196">
        <f>SUM(P439:P442)</f>
        <v>0</v>
      </c>
      <c r="Q438" s="195"/>
      <c r="R438" s="196">
        <f>SUM(R439:R442)</f>
        <v>0</v>
      </c>
      <c r="S438" s="195"/>
      <c r="T438" s="197">
        <f>SUM(T439:T442)</f>
        <v>0</v>
      </c>
      <c r="AR438" s="198" t="s">
        <v>89</v>
      </c>
      <c r="AT438" s="199" t="s">
        <v>78</v>
      </c>
      <c r="AU438" s="199" t="s">
        <v>87</v>
      </c>
      <c r="AY438" s="198" t="s">
        <v>151</v>
      </c>
      <c r="BK438" s="200">
        <f>SUM(BK439:BK442)</f>
        <v>0</v>
      </c>
    </row>
    <row r="439" spans="1:65" s="2" customFormat="1" ht="11.4">
      <c r="A439" s="33"/>
      <c r="B439" s="34"/>
      <c r="C439" s="203" t="s">
        <v>622</v>
      </c>
      <c r="D439" s="203" t="s">
        <v>154</v>
      </c>
      <c r="E439" s="204" t="s">
        <v>714</v>
      </c>
      <c r="F439" s="205" t="s">
        <v>715</v>
      </c>
      <c r="G439" s="206" t="s">
        <v>157</v>
      </c>
      <c r="H439" s="207">
        <v>31.8</v>
      </c>
      <c r="I439" s="208"/>
      <c r="J439" s="209">
        <f>ROUND(I439*H439,2)</f>
        <v>0</v>
      </c>
      <c r="K439" s="210"/>
      <c r="L439" s="38"/>
      <c r="M439" s="211" t="s">
        <v>1</v>
      </c>
      <c r="N439" s="212" t="s">
        <v>44</v>
      </c>
      <c r="O439" s="70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15" t="s">
        <v>244</v>
      </c>
      <c r="AT439" s="215" t="s">
        <v>154</v>
      </c>
      <c r="AU439" s="215" t="s">
        <v>89</v>
      </c>
      <c r="AY439" s="16" t="s">
        <v>151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6" t="s">
        <v>87</v>
      </c>
      <c r="BK439" s="216">
        <f>ROUND(I439*H439,2)</f>
        <v>0</v>
      </c>
      <c r="BL439" s="16" t="s">
        <v>244</v>
      </c>
      <c r="BM439" s="215" t="s">
        <v>865</v>
      </c>
    </row>
    <row r="440" spans="1:65" s="13" customFormat="1">
      <c r="B440" s="217"/>
      <c r="C440" s="218"/>
      <c r="D440" s="219" t="s">
        <v>160</v>
      </c>
      <c r="E440" s="220" t="s">
        <v>1</v>
      </c>
      <c r="F440" s="221" t="s">
        <v>717</v>
      </c>
      <c r="G440" s="218"/>
      <c r="H440" s="222">
        <v>31.8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160</v>
      </c>
      <c r="AU440" s="228" t="s">
        <v>89</v>
      </c>
      <c r="AV440" s="13" t="s">
        <v>89</v>
      </c>
      <c r="AW440" s="13" t="s">
        <v>36</v>
      </c>
      <c r="AX440" s="13" t="s">
        <v>87</v>
      </c>
      <c r="AY440" s="228" t="s">
        <v>151</v>
      </c>
    </row>
    <row r="441" spans="1:65" s="2" customFormat="1" ht="22.8">
      <c r="A441" s="33"/>
      <c r="B441" s="34"/>
      <c r="C441" s="240" t="s">
        <v>626</v>
      </c>
      <c r="D441" s="240" t="s">
        <v>245</v>
      </c>
      <c r="E441" s="241" t="s">
        <v>719</v>
      </c>
      <c r="F441" s="242" t="s">
        <v>720</v>
      </c>
      <c r="G441" s="243" t="s">
        <v>167</v>
      </c>
      <c r="H441" s="244">
        <v>5</v>
      </c>
      <c r="I441" s="245"/>
      <c r="J441" s="246">
        <f>ROUND(I441*H441,2)</f>
        <v>0</v>
      </c>
      <c r="K441" s="247"/>
      <c r="L441" s="248"/>
      <c r="M441" s="249" t="s">
        <v>1</v>
      </c>
      <c r="N441" s="250" t="s">
        <v>44</v>
      </c>
      <c r="O441" s="70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15" t="s">
        <v>323</v>
      </c>
      <c r="AT441" s="215" t="s">
        <v>245</v>
      </c>
      <c r="AU441" s="215" t="s">
        <v>89</v>
      </c>
      <c r="AY441" s="16" t="s">
        <v>151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6" t="s">
        <v>87</v>
      </c>
      <c r="BK441" s="216">
        <f>ROUND(I441*H441,2)</f>
        <v>0</v>
      </c>
      <c r="BL441" s="16" t="s">
        <v>244</v>
      </c>
      <c r="BM441" s="215" t="s">
        <v>866</v>
      </c>
    </row>
    <row r="442" spans="1:65" s="2" customFormat="1" ht="22.8">
      <c r="A442" s="33"/>
      <c r="B442" s="34"/>
      <c r="C442" s="203" t="s">
        <v>631</v>
      </c>
      <c r="D442" s="203" t="s">
        <v>154</v>
      </c>
      <c r="E442" s="204" t="s">
        <v>723</v>
      </c>
      <c r="F442" s="205" t="s">
        <v>724</v>
      </c>
      <c r="G442" s="206" t="s">
        <v>354</v>
      </c>
      <c r="H442" s="251"/>
      <c r="I442" s="208"/>
      <c r="J442" s="209">
        <f>ROUND(I442*H442,2)</f>
        <v>0</v>
      </c>
      <c r="K442" s="210"/>
      <c r="L442" s="38"/>
      <c r="M442" s="252" t="s">
        <v>1</v>
      </c>
      <c r="N442" s="253" t="s">
        <v>44</v>
      </c>
      <c r="O442" s="254"/>
      <c r="P442" s="255">
        <f>O442*H442</f>
        <v>0</v>
      </c>
      <c r="Q442" s="255">
        <v>0</v>
      </c>
      <c r="R442" s="255">
        <f>Q442*H442</f>
        <v>0</v>
      </c>
      <c r="S442" s="255">
        <v>0</v>
      </c>
      <c r="T442" s="256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15" t="s">
        <v>244</v>
      </c>
      <c r="AT442" s="215" t="s">
        <v>154</v>
      </c>
      <c r="AU442" s="215" t="s">
        <v>89</v>
      </c>
      <c r="AY442" s="16" t="s">
        <v>151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6" t="s">
        <v>87</v>
      </c>
      <c r="BK442" s="216">
        <f>ROUND(I442*H442,2)</f>
        <v>0</v>
      </c>
      <c r="BL442" s="16" t="s">
        <v>244</v>
      </c>
      <c r="BM442" s="215" t="s">
        <v>867</v>
      </c>
    </row>
    <row r="443" spans="1:65" s="2" customFormat="1">
      <c r="A443" s="33"/>
      <c r="B443" s="53"/>
      <c r="C443" s="54"/>
      <c r="D443" s="54"/>
      <c r="E443" s="54"/>
      <c r="F443" s="54"/>
      <c r="G443" s="54"/>
      <c r="H443" s="54"/>
      <c r="I443" s="151"/>
      <c r="J443" s="54"/>
      <c r="K443" s="54"/>
      <c r="L443" s="38"/>
      <c r="M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</row>
  </sheetData>
  <sheetProtection algorithmName="SHA-512" hashValue="Ve7C9IW5AQvgY414iymbo5xHgLjTPKqWhWsm4qsqwhXouV2JrvcfSEpsxcP9o+pLQhpZV27A+CuyyYQ4FoF4Sw==" saltValue="W2ayoyF2hKjiz4oMn0UOJnhHvXcMSbGPekU3rziNHTSFK2RRCD/5iNSo5xW6hMtW/36z5eOT2cNAS8exCuUotg==" spinCount="100000" sheet="1" objects="1" scenarios="1" formatColumns="0" formatRows="0" autoFilter="0"/>
  <autoFilter ref="C134:K44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62"/>
  <sheetViews>
    <sheetView showGridLines="0" workbookViewId="0">
      <selection activeCell="H15" sqref="H1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95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9.2" customHeight="1">
      <c r="A9" s="33"/>
      <c r="B9" s="38"/>
      <c r="C9" s="33"/>
      <c r="D9" s="33"/>
      <c r="E9" s="300" t="s">
        <v>868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ROUND(J135,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ROUND((SUM(BE135:BE361)),  2)</f>
        <v>0</v>
      </c>
      <c r="G33" s="33"/>
      <c r="H33" s="33"/>
      <c r="I33" s="130">
        <v>0.21</v>
      </c>
      <c r="J33" s="129">
        <f>ROUND(((SUM(BE135:BE361))*I33),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ROUND((SUM(BF135:BF361)),  2)</f>
        <v>0</v>
      </c>
      <c r="G34" s="33"/>
      <c r="H34" s="33"/>
      <c r="I34" s="130">
        <v>0.15</v>
      </c>
      <c r="J34" s="129">
        <f>ROUND(((SUM(BF135:BF361))*I34),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ROUND((SUM(BG135:BG361)),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ROUND((SUM(BH135:BH361)),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ROUND((SUM(BI135:BI361)),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9.2" customHeight="1">
      <c r="A87" s="33"/>
      <c r="B87" s="34"/>
      <c r="C87" s="35"/>
      <c r="D87" s="35"/>
      <c r="E87" s="257" t="str">
        <f>E9</f>
        <v>03 - UČEBNA JAZYKOVÁ 4.NP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J135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2:12" s="9" customFormat="1" ht="15">
      <c r="B97" s="160"/>
      <c r="C97" s="161"/>
      <c r="D97" s="162" t="s">
        <v>113</v>
      </c>
      <c r="E97" s="163"/>
      <c r="F97" s="163"/>
      <c r="G97" s="163"/>
      <c r="H97" s="163"/>
      <c r="I97" s="164"/>
      <c r="J97" s="165">
        <f>J136</f>
        <v>0</v>
      </c>
      <c r="K97" s="161"/>
      <c r="L97" s="166"/>
    </row>
    <row r="98" spans="2:12" s="10" customFormat="1" ht="13.2">
      <c r="B98" s="167"/>
      <c r="C98" s="168"/>
      <c r="D98" s="169" t="s">
        <v>114</v>
      </c>
      <c r="E98" s="170"/>
      <c r="F98" s="170"/>
      <c r="G98" s="170"/>
      <c r="H98" s="170"/>
      <c r="I98" s="171"/>
      <c r="J98" s="172">
        <f>J137</f>
        <v>0</v>
      </c>
      <c r="K98" s="168"/>
      <c r="L98" s="173"/>
    </row>
    <row r="99" spans="2:12" s="10" customFormat="1" ht="13.2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J142</f>
        <v>0</v>
      </c>
      <c r="K99" s="168"/>
      <c r="L99" s="173"/>
    </row>
    <row r="100" spans="2:12" s="10" customFormat="1" ht="13.2">
      <c r="B100" s="167"/>
      <c r="C100" s="168"/>
      <c r="D100" s="169" t="s">
        <v>117</v>
      </c>
      <c r="E100" s="170"/>
      <c r="F100" s="170"/>
      <c r="G100" s="170"/>
      <c r="H100" s="170"/>
      <c r="I100" s="171"/>
      <c r="J100" s="172">
        <f>J185</f>
        <v>0</v>
      </c>
      <c r="K100" s="168"/>
      <c r="L100" s="173"/>
    </row>
    <row r="101" spans="2:12" s="10" customFormat="1" ht="13.2">
      <c r="B101" s="167"/>
      <c r="C101" s="168"/>
      <c r="D101" s="169" t="s">
        <v>118</v>
      </c>
      <c r="E101" s="170"/>
      <c r="F101" s="170"/>
      <c r="G101" s="170"/>
      <c r="H101" s="170"/>
      <c r="I101" s="171"/>
      <c r="J101" s="172">
        <f>J198</f>
        <v>0</v>
      </c>
      <c r="K101" s="168"/>
      <c r="L101" s="173"/>
    </row>
    <row r="102" spans="2:12" s="10" customFormat="1" ht="13.2">
      <c r="B102" s="167"/>
      <c r="C102" s="168"/>
      <c r="D102" s="169" t="s">
        <v>119</v>
      </c>
      <c r="E102" s="170"/>
      <c r="F102" s="170"/>
      <c r="G102" s="170"/>
      <c r="H102" s="170"/>
      <c r="I102" s="171"/>
      <c r="J102" s="172">
        <f>J206</f>
        <v>0</v>
      </c>
      <c r="K102" s="168"/>
      <c r="L102" s="173"/>
    </row>
    <row r="103" spans="2:12" s="9" customFormat="1" ht="15">
      <c r="B103" s="160"/>
      <c r="C103" s="161"/>
      <c r="D103" s="162" t="s">
        <v>120</v>
      </c>
      <c r="E103" s="163"/>
      <c r="F103" s="163"/>
      <c r="G103" s="163"/>
      <c r="H103" s="163"/>
      <c r="I103" s="164"/>
      <c r="J103" s="165">
        <f>J208</f>
        <v>0</v>
      </c>
      <c r="K103" s="161"/>
      <c r="L103" s="166"/>
    </row>
    <row r="104" spans="2:12" s="10" customFormat="1" ht="13.2">
      <c r="B104" s="167"/>
      <c r="C104" s="168"/>
      <c r="D104" s="169" t="s">
        <v>121</v>
      </c>
      <c r="E104" s="170"/>
      <c r="F104" s="170"/>
      <c r="G104" s="170"/>
      <c r="H104" s="170"/>
      <c r="I104" s="171"/>
      <c r="J104" s="172">
        <f>J209</f>
        <v>0</v>
      </c>
      <c r="K104" s="168"/>
      <c r="L104" s="173"/>
    </row>
    <row r="105" spans="2:12" s="10" customFormat="1" ht="13.2">
      <c r="B105" s="167"/>
      <c r="C105" s="168"/>
      <c r="D105" s="169" t="s">
        <v>122</v>
      </c>
      <c r="E105" s="170"/>
      <c r="F105" s="170"/>
      <c r="G105" s="170"/>
      <c r="H105" s="170"/>
      <c r="I105" s="171"/>
      <c r="J105" s="172">
        <f>J216</f>
        <v>0</v>
      </c>
      <c r="K105" s="168"/>
      <c r="L105" s="173"/>
    </row>
    <row r="106" spans="2:12" s="10" customFormat="1" ht="13.2">
      <c r="B106" s="167"/>
      <c r="C106" s="168"/>
      <c r="D106" s="169" t="s">
        <v>123</v>
      </c>
      <c r="E106" s="170"/>
      <c r="F106" s="170"/>
      <c r="G106" s="170"/>
      <c r="H106" s="170"/>
      <c r="I106" s="171"/>
      <c r="J106" s="172">
        <f>J228</f>
        <v>0</v>
      </c>
      <c r="K106" s="168"/>
      <c r="L106" s="173"/>
    </row>
    <row r="107" spans="2:12" s="10" customFormat="1" ht="13.2">
      <c r="B107" s="167"/>
      <c r="C107" s="168"/>
      <c r="D107" s="169" t="s">
        <v>125</v>
      </c>
      <c r="E107" s="170"/>
      <c r="F107" s="170"/>
      <c r="G107" s="170"/>
      <c r="H107" s="170"/>
      <c r="I107" s="171"/>
      <c r="J107" s="172">
        <f>J238</f>
        <v>0</v>
      </c>
      <c r="K107" s="168"/>
      <c r="L107" s="173"/>
    </row>
    <row r="108" spans="2:12" s="10" customFormat="1" ht="13.2">
      <c r="B108" s="167"/>
      <c r="C108" s="168"/>
      <c r="D108" s="169" t="s">
        <v>127</v>
      </c>
      <c r="E108" s="170"/>
      <c r="F108" s="170"/>
      <c r="G108" s="170"/>
      <c r="H108" s="170"/>
      <c r="I108" s="171"/>
      <c r="J108" s="172">
        <f>J250</f>
        <v>0</v>
      </c>
      <c r="K108" s="168"/>
      <c r="L108" s="173"/>
    </row>
    <row r="109" spans="2:12" s="10" customFormat="1" ht="13.2">
      <c r="B109" s="167"/>
      <c r="C109" s="168"/>
      <c r="D109" s="169" t="s">
        <v>129</v>
      </c>
      <c r="E109" s="170"/>
      <c r="F109" s="170"/>
      <c r="G109" s="170"/>
      <c r="H109" s="170"/>
      <c r="I109" s="171"/>
      <c r="J109" s="172">
        <f>J255</f>
        <v>0</v>
      </c>
      <c r="K109" s="168"/>
      <c r="L109" s="173"/>
    </row>
    <row r="110" spans="2:12" s="10" customFormat="1" ht="13.2">
      <c r="B110" s="167"/>
      <c r="C110" s="168"/>
      <c r="D110" s="169" t="s">
        <v>130</v>
      </c>
      <c r="E110" s="170"/>
      <c r="F110" s="170"/>
      <c r="G110" s="170"/>
      <c r="H110" s="170"/>
      <c r="I110" s="171"/>
      <c r="J110" s="172">
        <f>J275</f>
        <v>0</v>
      </c>
      <c r="K110" s="168"/>
      <c r="L110" s="173"/>
    </row>
    <row r="111" spans="2:12" s="10" customFormat="1" ht="13.2">
      <c r="B111" s="167"/>
      <c r="C111" s="168"/>
      <c r="D111" s="169" t="s">
        <v>131</v>
      </c>
      <c r="E111" s="170"/>
      <c r="F111" s="170"/>
      <c r="G111" s="170"/>
      <c r="H111" s="170"/>
      <c r="I111" s="171"/>
      <c r="J111" s="172">
        <f>J280</f>
        <v>0</v>
      </c>
      <c r="K111" s="168"/>
      <c r="L111" s="173"/>
    </row>
    <row r="112" spans="2:12" s="10" customFormat="1" ht="13.2">
      <c r="B112" s="167"/>
      <c r="C112" s="168"/>
      <c r="D112" s="169" t="s">
        <v>132</v>
      </c>
      <c r="E112" s="170"/>
      <c r="F112" s="170"/>
      <c r="G112" s="170"/>
      <c r="H112" s="170"/>
      <c r="I112" s="171"/>
      <c r="J112" s="172">
        <f>J308</f>
        <v>0</v>
      </c>
      <c r="K112" s="168"/>
      <c r="L112" s="173"/>
    </row>
    <row r="113" spans="1:31" s="10" customFormat="1" ht="13.2">
      <c r="B113" s="167"/>
      <c r="C113" s="168"/>
      <c r="D113" s="169" t="s">
        <v>133</v>
      </c>
      <c r="E113" s="170"/>
      <c r="F113" s="170"/>
      <c r="G113" s="170"/>
      <c r="H113" s="170"/>
      <c r="I113" s="171"/>
      <c r="J113" s="172">
        <f>J319</f>
        <v>0</v>
      </c>
      <c r="K113" s="168"/>
      <c r="L113" s="173"/>
    </row>
    <row r="114" spans="1:31" s="10" customFormat="1" ht="13.2">
      <c r="B114" s="167"/>
      <c r="C114" s="168"/>
      <c r="D114" s="169" t="s">
        <v>134</v>
      </c>
      <c r="E114" s="170"/>
      <c r="F114" s="170"/>
      <c r="G114" s="170"/>
      <c r="H114" s="170"/>
      <c r="I114" s="171"/>
      <c r="J114" s="172">
        <f>J324</f>
        <v>0</v>
      </c>
      <c r="K114" s="168"/>
      <c r="L114" s="173"/>
    </row>
    <row r="115" spans="1:31" s="10" customFormat="1" ht="13.2">
      <c r="B115" s="167"/>
      <c r="C115" s="168"/>
      <c r="D115" s="169" t="s">
        <v>135</v>
      </c>
      <c r="E115" s="170"/>
      <c r="F115" s="170"/>
      <c r="G115" s="170"/>
      <c r="H115" s="170"/>
      <c r="I115" s="171"/>
      <c r="J115" s="172">
        <f>J357</f>
        <v>0</v>
      </c>
      <c r="K115" s="168"/>
      <c r="L115" s="173"/>
    </row>
    <row r="116" spans="1:31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>
      <c r="A117" s="33"/>
      <c r="B117" s="53"/>
      <c r="C117" s="54"/>
      <c r="D117" s="54"/>
      <c r="E117" s="54"/>
      <c r="F117" s="54"/>
      <c r="G117" s="54"/>
      <c r="H117" s="54"/>
      <c r="I117" s="151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>
      <c r="A121" s="33"/>
      <c r="B121" s="55"/>
      <c r="C121" s="56"/>
      <c r="D121" s="56"/>
      <c r="E121" s="56"/>
      <c r="F121" s="56"/>
      <c r="G121" s="56"/>
      <c r="H121" s="56"/>
      <c r="I121" s="154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7.399999999999999">
      <c r="A122" s="33"/>
      <c r="B122" s="34"/>
      <c r="C122" s="22" t="s">
        <v>136</v>
      </c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3.2">
      <c r="A124" s="33"/>
      <c r="B124" s="34"/>
      <c r="C124" s="28" t="s">
        <v>16</v>
      </c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3.2">
      <c r="A125" s="33"/>
      <c r="B125" s="34"/>
      <c r="C125" s="35"/>
      <c r="D125" s="35"/>
      <c r="E125" s="305" t="str">
        <f>E7</f>
        <v>Podpora klíčových kompetencí žáků v přírodovědném-technickém, it, jazykovém a digitálním vzdělávání na 6.zš</v>
      </c>
      <c r="F125" s="306"/>
      <c r="G125" s="306"/>
      <c r="H125" s="306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3.2">
      <c r="A126" s="33"/>
      <c r="B126" s="34"/>
      <c r="C126" s="28" t="s">
        <v>106</v>
      </c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9.2" customHeight="1">
      <c r="A127" s="33"/>
      <c r="B127" s="34"/>
      <c r="C127" s="35"/>
      <c r="D127" s="35"/>
      <c r="E127" s="257" t="str">
        <f>E9</f>
        <v>03 - UČEBNA JAZYKOVÁ 4.NP</v>
      </c>
      <c r="F127" s="307"/>
      <c r="G127" s="307"/>
      <c r="H127" s="307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28" t="s">
        <v>20</v>
      </c>
      <c r="D129" s="35"/>
      <c r="E129" s="35"/>
      <c r="F129" s="26" t="str">
        <f>F12</f>
        <v>Obětí nacismu 1127/16, 350 02 Cheb</v>
      </c>
      <c r="G129" s="35"/>
      <c r="H129" s="35"/>
      <c r="I129" s="116" t="s">
        <v>22</v>
      </c>
      <c r="J129" s="65" t="str">
        <f>IF(J12="","",J12)</f>
        <v>10. 12. 2019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>
      <c r="A130" s="33"/>
      <c r="B130" s="34"/>
      <c r="C130" s="35"/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6.4">
      <c r="A131" s="33"/>
      <c r="B131" s="34"/>
      <c r="C131" s="28" t="s">
        <v>24</v>
      </c>
      <c r="D131" s="35"/>
      <c r="E131" s="35"/>
      <c r="F131" s="26" t="str">
        <f>E15</f>
        <v>Město Cheb</v>
      </c>
      <c r="G131" s="35"/>
      <c r="H131" s="35"/>
      <c r="I131" s="116" t="s">
        <v>32</v>
      </c>
      <c r="J131" s="31" t="str">
        <f>E21</f>
        <v>MgA. Hana Fischerová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6.4">
      <c r="A132" s="33"/>
      <c r="B132" s="34"/>
      <c r="C132" s="28" t="s">
        <v>30</v>
      </c>
      <c r="D132" s="35"/>
      <c r="E132" s="35"/>
      <c r="F132" s="26" t="str">
        <f>IF(E18="","",E18)</f>
        <v>Vyplň údaj</v>
      </c>
      <c r="G132" s="35"/>
      <c r="H132" s="35"/>
      <c r="I132" s="116" t="s">
        <v>37</v>
      </c>
      <c r="J132" s="31" t="str">
        <f>E24</f>
        <v>MgA. Hana Fischerová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2.8">
      <c r="A134" s="174"/>
      <c r="B134" s="175"/>
      <c r="C134" s="176" t="s">
        <v>137</v>
      </c>
      <c r="D134" s="177" t="s">
        <v>64</v>
      </c>
      <c r="E134" s="177" t="s">
        <v>60</v>
      </c>
      <c r="F134" s="177" t="s">
        <v>61</v>
      </c>
      <c r="G134" s="177" t="s">
        <v>138</v>
      </c>
      <c r="H134" s="177" t="s">
        <v>139</v>
      </c>
      <c r="I134" s="178" t="s">
        <v>140</v>
      </c>
      <c r="J134" s="179" t="s">
        <v>110</v>
      </c>
      <c r="K134" s="180" t="s">
        <v>141</v>
      </c>
      <c r="L134" s="181"/>
      <c r="M134" s="74" t="s">
        <v>1</v>
      </c>
      <c r="N134" s="75" t="s">
        <v>43</v>
      </c>
      <c r="O134" s="75" t="s">
        <v>142</v>
      </c>
      <c r="P134" s="75" t="s">
        <v>143</v>
      </c>
      <c r="Q134" s="75" t="s">
        <v>144</v>
      </c>
      <c r="R134" s="75" t="s">
        <v>145</v>
      </c>
      <c r="S134" s="75" t="s">
        <v>146</v>
      </c>
      <c r="T134" s="76" t="s">
        <v>147</v>
      </c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1:65" s="2" customFormat="1" ht="15.6">
      <c r="A135" s="33"/>
      <c r="B135" s="34"/>
      <c r="C135" s="81" t="s">
        <v>148</v>
      </c>
      <c r="D135" s="35"/>
      <c r="E135" s="35"/>
      <c r="F135" s="35"/>
      <c r="G135" s="35"/>
      <c r="H135" s="35"/>
      <c r="I135" s="114"/>
      <c r="J135" s="182">
        <f>BK135</f>
        <v>0</v>
      </c>
      <c r="K135" s="35"/>
      <c r="L135" s="38"/>
      <c r="M135" s="77"/>
      <c r="N135" s="183"/>
      <c r="O135" s="78"/>
      <c r="P135" s="184">
        <f>P136+P208</f>
        <v>0</v>
      </c>
      <c r="Q135" s="78"/>
      <c r="R135" s="184">
        <f>R136+R208</f>
        <v>6.0755414099999996</v>
      </c>
      <c r="S135" s="78"/>
      <c r="T135" s="185">
        <f>T136+T208</f>
        <v>1.2076817499999999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78</v>
      </c>
      <c r="AU135" s="16" t="s">
        <v>112</v>
      </c>
      <c r="BK135" s="186">
        <f>BK136+BK208</f>
        <v>0</v>
      </c>
    </row>
    <row r="136" spans="1:65" s="12" customFormat="1" ht="15">
      <c r="B136" s="187"/>
      <c r="C136" s="188"/>
      <c r="D136" s="189" t="s">
        <v>78</v>
      </c>
      <c r="E136" s="190" t="s">
        <v>149</v>
      </c>
      <c r="F136" s="190" t="s">
        <v>150</v>
      </c>
      <c r="G136" s="188"/>
      <c r="H136" s="188"/>
      <c r="I136" s="191"/>
      <c r="J136" s="192">
        <f>BK136</f>
        <v>0</v>
      </c>
      <c r="K136" s="188"/>
      <c r="L136" s="193"/>
      <c r="M136" s="194"/>
      <c r="N136" s="195"/>
      <c r="O136" s="195"/>
      <c r="P136" s="196">
        <f>P137+P142+P185+P198+P206</f>
        <v>0</v>
      </c>
      <c r="Q136" s="195"/>
      <c r="R136" s="196">
        <f>R137+R142+R185+R198+R206</f>
        <v>4.8145371199999998</v>
      </c>
      <c r="S136" s="195"/>
      <c r="T136" s="197">
        <f>T137+T142+T185+T198+T206</f>
        <v>0.505108</v>
      </c>
      <c r="AR136" s="198" t="s">
        <v>87</v>
      </c>
      <c r="AT136" s="199" t="s">
        <v>78</v>
      </c>
      <c r="AU136" s="199" t="s">
        <v>79</v>
      </c>
      <c r="AY136" s="198" t="s">
        <v>151</v>
      </c>
      <c r="BK136" s="200">
        <f>BK137+BK142+BK185+BK198+BK206</f>
        <v>0</v>
      </c>
    </row>
    <row r="137" spans="1:65" s="12" customFormat="1" ht="13.2">
      <c r="B137" s="187"/>
      <c r="C137" s="188"/>
      <c r="D137" s="189" t="s">
        <v>78</v>
      </c>
      <c r="E137" s="201" t="s">
        <v>152</v>
      </c>
      <c r="F137" s="201" t="s">
        <v>153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SUM(P138:P141)</f>
        <v>0</v>
      </c>
      <c r="Q137" s="195"/>
      <c r="R137" s="196">
        <f>SUM(R138:R141)</f>
        <v>0.65405900000000006</v>
      </c>
      <c r="S137" s="195"/>
      <c r="T137" s="197">
        <f>SUM(T138:T141)</f>
        <v>0</v>
      </c>
      <c r="AR137" s="198" t="s">
        <v>87</v>
      </c>
      <c r="AT137" s="199" t="s">
        <v>78</v>
      </c>
      <c r="AU137" s="199" t="s">
        <v>87</v>
      </c>
      <c r="AY137" s="198" t="s">
        <v>151</v>
      </c>
      <c r="BK137" s="200">
        <f>SUM(BK138:BK141)</f>
        <v>0</v>
      </c>
    </row>
    <row r="138" spans="1:65" s="2" customFormat="1" ht="22.8">
      <c r="A138" s="33"/>
      <c r="B138" s="34"/>
      <c r="C138" s="203" t="s">
        <v>87</v>
      </c>
      <c r="D138" s="203" t="s">
        <v>154</v>
      </c>
      <c r="E138" s="204" t="s">
        <v>155</v>
      </c>
      <c r="F138" s="205" t="s">
        <v>156</v>
      </c>
      <c r="G138" s="206" t="s">
        <v>157</v>
      </c>
      <c r="H138" s="207">
        <v>2.23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44</v>
      </c>
      <c r="O138" s="70"/>
      <c r="P138" s="213">
        <f>O138*H138</f>
        <v>0</v>
      </c>
      <c r="Q138" s="213">
        <v>0.29330000000000001</v>
      </c>
      <c r="R138" s="213">
        <f>Q138*H138</f>
        <v>0.65405900000000006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158</v>
      </c>
      <c r="AT138" s="215" t="s">
        <v>154</v>
      </c>
      <c r="AU138" s="215" t="s">
        <v>89</v>
      </c>
      <c r="AY138" s="16" t="s">
        <v>151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87</v>
      </c>
      <c r="BK138" s="216">
        <f>ROUND(I138*H138,2)</f>
        <v>0</v>
      </c>
      <c r="BL138" s="16" t="s">
        <v>158</v>
      </c>
      <c r="BM138" s="215" t="s">
        <v>869</v>
      </c>
    </row>
    <row r="139" spans="1:65" s="13" customFormat="1">
      <c r="B139" s="217"/>
      <c r="C139" s="218"/>
      <c r="D139" s="219" t="s">
        <v>160</v>
      </c>
      <c r="E139" s="220" t="s">
        <v>1</v>
      </c>
      <c r="F139" s="221" t="s">
        <v>161</v>
      </c>
      <c r="G139" s="218"/>
      <c r="H139" s="222">
        <v>1.63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160</v>
      </c>
      <c r="AU139" s="228" t="s">
        <v>89</v>
      </c>
      <c r="AV139" s="13" t="s">
        <v>89</v>
      </c>
      <c r="AW139" s="13" t="s">
        <v>36</v>
      </c>
      <c r="AX139" s="13" t="s">
        <v>79</v>
      </c>
      <c r="AY139" s="228" t="s">
        <v>151</v>
      </c>
    </row>
    <row r="140" spans="1:65" s="13" customFormat="1">
      <c r="B140" s="217"/>
      <c r="C140" s="218"/>
      <c r="D140" s="219" t="s">
        <v>160</v>
      </c>
      <c r="E140" s="220" t="s">
        <v>1</v>
      </c>
      <c r="F140" s="221" t="s">
        <v>870</v>
      </c>
      <c r="G140" s="218"/>
      <c r="H140" s="222">
        <v>0.6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160</v>
      </c>
      <c r="AU140" s="228" t="s">
        <v>89</v>
      </c>
      <c r="AV140" s="13" t="s">
        <v>89</v>
      </c>
      <c r="AW140" s="13" t="s">
        <v>36</v>
      </c>
      <c r="AX140" s="13" t="s">
        <v>79</v>
      </c>
      <c r="AY140" s="228" t="s">
        <v>151</v>
      </c>
    </row>
    <row r="141" spans="1:65" s="14" customFormat="1">
      <c r="B141" s="229"/>
      <c r="C141" s="230"/>
      <c r="D141" s="219" t="s">
        <v>160</v>
      </c>
      <c r="E141" s="231" t="s">
        <v>1</v>
      </c>
      <c r="F141" s="232" t="s">
        <v>163</v>
      </c>
      <c r="G141" s="230"/>
      <c r="H141" s="233">
        <v>2.23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160</v>
      </c>
      <c r="AU141" s="239" t="s">
        <v>89</v>
      </c>
      <c r="AV141" s="14" t="s">
        <v>158</v>
      </c>
      <c r="AW141" s="14" t="s">
        <v>36</v>
      </c>
      <c r="AX141" s="14" t="s">
        <v>87</v>
      </c>
      <c r="AY141" s="239" t="s">
        <v>151</v>
      </c>
    </row>
    <row r="142" spans="1:65" s="12" customFormat="1" ht="13.2">
      <c r="B142" s="187"/>
      <c r="C142" s="188"/>
      <c r="D142" s="189" t="s">
        <v>78</v>
      </c>
      <c r="E142" s="201" t="s">
        <v>169</v>
      </c>
      <c r="F142" s="201" t="s">
        <v>170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SUM(P143:P184)</f>
        <v>0</v>
      </c>
      <c r="Q142" s="195"/>
      <c r="R142" s="196">
        <f>SUM(R143:R184)</f>
        <v>4.14710322</v>
      </c>
      <c r="S142" s="195"/>
      <c r="T142" s="197">
        <f>SUM(T143:T184)</f>
        <v>0</v>
      </c>
      <c r="AR142" s="198" t="s">
        <v>87</v>
      </c>
      <c r="AT142" s="199" t="s">
        <v>78</v>
      </c>
      <c r="AU142" s="199" t="s">
        <v>87</v>
      </c>
      <c r="AY142" s="198" t="s">
        <v>151</v>
      </c>
      <c r="BK142" s="200">
        <f>SUM(BK143:BK184)</f>
        <v>0</v>
      </c>
    </row>
    <row r="143" spans="1:65" s="2" customFormat="1" ht="11.4">
      <c r="A143" s="33"/>
      <c r="B143" s="34"/>
      <c r="C143" s="203" t="s">
        <v>89</v>
      </c>
      <c r="D143" s="203" t="s">
        <v>154</v>
      </c>
      <c r="E143" s="204" t="s">
        <v>171</v>
      </c>
      <c r="F143" s="205" t="s">
        <v>172</v>
      </c>
      <c r="G143" s="206" t="s">
        <v>157</v>
      </c>
      <c r="H143" s="207">
        <v>63.69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44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158</v>
      </c>
      <c r="AT143" s="215" t="s">
        <v>154</v>
      </c>
      <c r="AU143" s="215" t="s">
        <v>89</v>
      </c>
      <c r="AY143" s="16" t="s">
        <v>151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87</v>
      </c>
      <c r="BK143" s="216">
        <f>ROUND(I143*H143,2)</f>
        <v>0</v>
      </c>
      <c r="BL143" s="16" t="s">
        <v>158</v>
      </c>
      <c r="BM143" s="215" t="s">
        <v>871</v>
      </c>
    </row>
    <row r="144" spans="1:65" s="13" customFormat="1">
      <c r="B144" s="217"/>
      <c r="C144" s="218"/>
      <c r="D144" s="219" t="s">
        <v>160</v>
      </c>
      <c r="E144" s="220" t="s">
        <v>1</v>
      </c>
      <c r="F144" s="221" t="s">
        <v>872</v>
      </c>
      <c r="G144" s="218"/>
      <c r="H144" s="222">
        <v>63.69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160</v>
      </c>
      <c r="AU144" s="228" t="s">
        <v>89</v>
      </c>
      <c r="AV144" s="13" t="s">
        <v>89</v>
      </c>
      <c r="AW144" s="13" t="s">
        <v>36</v>
      </c>
      <c r="AX144" s="13" t="s">
        <v>87</v>
      </c>
      <c r="AY144" s="228" t="s">
        <v>151</v>
      </c>
    </row>
    <row r="145" spans="1:65" s="2" customFormat="1" ht="22.8">
      <c r="A145" s="33"/>
      <c r="B145" s="34"/>
      <c r="C145" s="203" t="s">
        <v>152</v>
      </c>
      <c r="D145" s="203" t="s">
        <v>154</v>
      </c>
      <c r="E145" s="204" t="s">
        <v>175</v>
      </c>
      <c r="F145" s="205" t="s">
        <v>176</v>
      </c>
      <c r="G145" s="206" t="s">
        <v>157</v>
      </c>
      <c r="H145" s="207">
        <v>19.440000000000001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44</v>
      </c>
      <c r="O145" s="70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158</v>
      </c>
      <c r="AT145" s="215" t="s">
        <v>154</v>
      </c>
      <c r="AU145" s="215" t="s">
        <v>89</v>
      </c>
      <c r="AY145" s="16" t="s">
        <v>151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87</v>
      </c>
      <c r="BK145" s="216">
        <f>ROUND(I145*H145,2)</f>
        <v>0</v>
      </c>
      <c r="BL145" s="16" t="s">
        <v>158</v>
      </c>
      <c r="BM145" s="215" t="s">
        <v>873</v>
      </c>
    </row>
    <row r="146" spans="1:65" s="13" customFormat="1">
      <c r="B146" s="217"/>
      <c r="C146" s="218"/>
      <c r="D146" s="219" t="s">
        <v>160</v>
      </c>
      <c r="E146" s="220" t="s">
        <v>1</v>
      </c>
      <c r="F146" s="221" t="s">
        <v>874</v>
      </c>
      <c r="G146" s="218"/>
      <c r="H146" s="222">
        <v>19.440000000000001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160</v>
      </c>
      <c r="AU146" s="228" t="s">
        <v>89</v>
      </c>
      <c r="AV146" s="13" t="s">
        <v>89</v>
      </c>
      <c r="AW146" s="13" t="s">
        <v>36</v>
      </c>
      <c r="AX146" s="13" t="s">
        <v>87</v>
      </c>
      <c r="AY146" s="228" t="s">
        <v>151</v>
      </c>
    </row>
    <row r="147" spans="1:65" s="2" customFormat="1" ht="11.4">
      <c r="A147" s="33"/>
      <c r="B147" s="34"/>
      <c r="C147" s="203" t="s">
        <v>158</v>
      </c>
      <c r="D147" s="203" t="s">
        <v>154</v>
      </c>
      <c r="E147" s="204" t="s">
        <v>180</v>
      </c>
      <c r="F147" s="205" t="s">
        <v>181</v>
      </c>
      <c r="G147" s="206" t="s">
        <v>157</v>
      </c>
      <c r="H147" s="207">
        <v>36.04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44</v>
      </c>
      <c r="O147" s="70"/>
      <c r="P147" s="213">
        <f>O147*H147</f>
        <v>0</v>
      </c>
      <c r="Q147" s="213">
        <v>0.04</v>
      </c>
      <c r="R147" s="213">
        <f>Q147*H147</f>
        <v>1.4416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158</v>
      </c>
      <c r="AT147" s="215" t="s">
        <v>154</v>
      </c>
      <c r="AU147" s="215" t="s">
        <v>89</v>
      </c>
      <c r="AY147" s="16" t="s">
        <v>151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87</v>
      </c>
      <c r="BK147" s="216">
        <f>ROUND(I147*H147,2)</f>
        <v>0</v>
      </c>
      <c r="BL147" s="16" t="s">
        <v>158</v>
      </c>
      <c r="BM147" s="215" t="s">
        <v>875</v>
      </c>
    </row>
    <row r="148" spans="1:65" s="13" customFormat="1">
      <c r="B148" s="217"/>
      <c r="C148" s="218"/>
      <c r="D148" s="219" t="s">
        <v>160</v>
      </c>
      <c r="E148" s="220" t="s">
        <v>1</v>
      </c>
      <c r="F148" s="221" t="s">
        <v>876</v>
      </c>
      <c r="G148" s="218"/>
      <c r="H148" s="222">
        <v>36.04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160</v>
      </c>
      <c r="AU148" s="228" t="s">
        <v>89</v>
      </c>
      <c r="AV148" s="13" t="s">
        <v>89</v>
      </c>
      <c r="AW148" s="13" t="s">
        <v>36</v>
      </c>
      <c r="AX148" s="13" t="s">
        <v>87</v>
      </c>
      <c r="AY148" s="228" t="s">
        <v>151</v>
      </c>
    </row>
    <row r="149" spans="1:65" s="2" customFormat="1" ht="22.8">
      <c r="A149" s="33"/>
      <c r="B149" s="34"/>
      <c r="C149" s="203" t="s">
        <v>179</v>
      </c>
      <c r="D149" s="203" t="s">
        <v>154</v>
      </c>
      <c r="E149" s="204" t="s">
        <v>194</v>
      </c>
      <c r="F149" s="205" t="s">
        <v>195</v>
      </c>
      <c r="G149" s="206" t="s">
        <v>157</v>
      </c>
      <c r="H149" s="207">
        <v>99.46</v>
      </c>
      <c r="I149" s="208"/>
      <c r="J149" s="209">
        <f>ROUND(I149*H149,2)</f>
        <v>0</v>
      </c>
      <c r="K149" s="210"/>
      <c r="L149" s="38"/>
      <c r="M149" s="211" t="s">
        <v>1</v>
      </c>
      <c r="N149" s="212" t="s">
        <v>44</v>
      </c>
      <c r="O149" s="70"/>
      <c r="P149" s="213">
        <f>O149*H149</f>
        <v>0</v>
      </c>
      <c r="Q149" s="213">
        <v>1.5599999999999999E-2</v>
      </c>
      <c r="R149" s="213">
        <f>Q149*H149</f>
        <v>1.5515759999999998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158</v>
      </c>
      <c r="AT149" s="215" t="s">
        <v>154</v>
      </c>
      <c r="AU149" s="215" t="s">
        <v>89</v>
      </c>
      <c r="AY149" s="16" t="s">
        <v>151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87</v>
      </c>
      <c r="BK149" s="216">
        <f>ROUND(I149*H149,2)</f>
        <v>0</v>
      </c>
      <c r="BL149" s="16" t="s">
        <v>158</v>
      </c>
      <c r="BM149" s="215" t="s">
        <v>877</v>
      </c>
    </row>
    <row r="150" spans="1:65" s="13" customFormat="1" ht="20.399999999999999">
      <c r="B150" s="217"/>
      <c r="C150" s="218"/>
      <c r="D150" s="219" t="s">
        <v>160</v>
      </c>
      <c r="E150" s="220" t="s">
        <v>1</v>
      </c>
      <c r="F150" s="221" t="s">
        <v>878</v>
      </c>
      <c r="G150" s="218"/>
      <c r="H150" s="222">
        <v>106.83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160</v>
      </c>
      <c r="AU150" s="228" t="s">
        <v>89</v>
      </c>
      <c r="AV150" s="13" t="s">
        <v>89</v>
      </c>
      <c r="AW150" s="13" t="s">
        <v>36</v>
      </c>
      <c r="AX150" s="13" t="s">
        <v>79</v>
      </c>
      <c r="AY150" s="228" t="s">
        <v>151</v>
      </c>
    </row>
    <row r="151" spans="1:65" s="13" customFormat="1">
      <c r="B151" s="217"/>
      <c r="C151" s="218"/>
      <c r="D151" s="219" t="s">
        <v>160</v>
      </c>
      <c r="E151" s="220" t="s">
        <v>1</v>
      </c>
      <c r="F151" s="221" t="s">
        <v>879</v>
      </c>
      <c r="G151" s="218"/>
      <c r="H151" s="222">
        <v>-19.440000000000001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160</v>
      </c>
      <c r="AU151" s="228" t="s">
        <v>89</v>
      </c>
      <c r="AV151" s="13" t="s">
        <v>89</v>
      </c>
      <c r="AW151" s="13" t="s">
        <v>36</v>
      </c>
      <c r="AX151" s="13" t="s">
        <v>79</v>
      </c>
      <c r="AY151" s="228" t="s">
        <v>151</v>
      </c>
    </row>
    <row r="152" spans="1:65" s="13" customFormat="1">
      <c r="B152" s="217"/>
      <c r="C152" s="218"/>
      <c r="D152" s="219" t="s">
        <v>160</v>
      </c>
      <c r="E152" s="220" t="s">
        <v>1</v>
      </c>
      <c r="F152" s="221" t="s">
        <v>880</v>
      </c>
      <c r="G152" s="218"/>
      <c r="H152" s="222">
        <v>15.75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160</v>
      </c>
      <c r="AU152" s="228" t="s">
        <v>89</v>
      </c>
      <c r="AV152" s="13" t="s">
        <v>89</v>
      </c>
      <c r="AW152" s="13" t="s">
        <v>36</v>
      </c>
      <c r="AX152" s="13" t="s">
        <v>79</v>
      </c>
      <c r="AY152" s="228" t="s">
        <v>151</v>
      </c>
    </row>
    <row r="153" spans="1:65" s="13" customFormat="1">
      <c r="B153" s="217"/>
      <c r="C153" s="218"/>
      <c r="D153" s="219" t="s">
        <v>160</v>
      </c>
      <c r="E153" s="220" t="s">
        <v>1</v>
      </c>
      <c r="F153" s="221" t="s">
        <v>881</v>
      </c>
      <c r="G153" s="218"/>
      <c r="H153" s="222">
        <v>-3.68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160</v>
      </c>
      <c r="AU153" s="228" t="s">
        <v>89</v>
      </c>
      <c r="AV153" s="13" t="s">
        <v>89</v>
      </c>
      <c r="AW153" s="13" t="s">
        <v>36</v>
      </c>
      <c r="AX153" s="13" t="s">
        <v>79</v>
      </c>
      <c r="AY153" s="228" t="s">
        <v>151</v>
      </c>
    </row>
    <row r="154" spans="1:65" s="14" customFormat="1">
      <c r="B154" s="229"/>
      <c r="C154" s="230"/>
      <c r="D154" s="219" t="s">
        <v>160</v>
      </c>
      <c r="E154" s="231" t="s">
        <v>1</v>
      </c>
      <c r="F154" s="232" t="s">
        <v>163</v>
      </c>
      <c r="G154" s="230"/>
      <c r="H154" s="233">
        <v>99.46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160</v>
      </c>
      <c r="AU154" s="239" t="s">
        <v>89</v>
      </c>
      <c r="AV154" s="14" t="s">
        <v>158</v>
      </c>
      <c r="AW154" s="14" t="s">
        <v>36</v>
      </c>
      <c r="AX154" s="14" t="s">
        <v>87</v>
      </c>
      <c r="AY154" s="239" t="s">
        <v>151</v>
      </c>
    </row>
    <row r="155" spans="1:65" s="2" customFormat="1" ht="22.8">
      <c r="A155" s="33"/>
      <c r="B155" s="34"/>
      <c r="C155" s="203" t="s">
        <v>169</v>
      </c>
      <c r="D155" s="203" t="s">
        <v>154</v>
      </c>
      <c r="E155" s="204" t="s">
        <v>212</v>
      </c>
      <c r="F155" s="205" t="s">
        <v>213</v>
      </c>
      <c r="G155" s="206" t="s">
        <v>157</v>
      </c>
      <c r="H155" s="207">
        <v>99.46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44</v>
      </c>
      <c r="O155" s="70"/>
      <c r="P155" s="213">
        <f>O155*H155</f>
        <v>0</v>
      </c>
      <c r="Q155" s="213">
        <v>2.5999999999999998E-4</v>
      </c>
      <c r="R155" s="213">
        <f>Q155*H155</f>
        <v>2.5859599999999996E-2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158</v>
      </c>
      <c r="AT155" s="215" t="s">
        <v>154</v>
      </c>
      <c r="AU155" s="215" t="s">
        <v>89</v>
      </c>
      <c r="AY155" s="16" t="s">
        <v>151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87</v>
      </c>
      <c r="BK155" s="216">
        <f>ROUND(I155*H155,2)</f>
        <v>0</v>
      </c>
      <c r="BL155" s="16" t="s">
        <v>158</v>
      </c>
      <c r="BM155" s="215" t="s">
        <v>882</v>
      </c>
    </row>
    <row r="156" spans="1:65" s="13" customFormat="1" ht="20.399999999999999">
      <c r="B156" s="217"/>
      <c r="C156" s="218"/>
      <c r="D156" s="219" t="s">
        <v>160</v>
      </c>
      <c r="E156" s="220" t="s">
        <v>1</v>
      </c>
      <c r="F156" s="221" t="s">
        <v>878</v>
      </c>
      <c r="G156" s="218"/>
      <c r="H156" s="222">
        <v>106.83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160</v>
      </c>
      <c r="AU156" s="228" t="s">
        <v>89</v>
      </c>
      <c r="AV156" s="13" t="s">
        <v>89</v>
      </c>
      <c r="AW156" s="13" t="s">
        <v>36</v>
      </c>
      <c r="AX156" s="13" t="s">
        <v>79</v>
      </c>
      <c r="AY156" s="228" t="s">
        <v>151</v>
      </c>
    </row>
    <row r="157" spans="1:65" s="13" customFormat="1">
      <c r="B157" s="217"/>
      <c r="C157" s="218"/>
      <c r="D157" s="219" t="s">
        <v>160</v>
      </c>
      <c r="E157" s="220" t="s">
        <v>1</v>
      </c>
      <c r="F157" s="221" t="s">
        <v>879</v>
      </c>
      <c r="G157" s="218"/>
      <c r="H157" s="222">
        <v>-19.440000000000001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160</v>
      </c>
      <c r="AU157" s="228" t="s">
        <v>89</v>
      </c>
      <c r="AV157" s="13" t="s">
        <v>89</v>
      </c>
      <c r="AW157" s="13" t="s">
        <v>36</v>
      </c>
      <c r="AX157" s="13" t="s">
        <v>79</v>
      </c>
      <c r="AY157" s="228" t="s">
        <v>151</v>
      </c>
    </row>
    <row r="158" spans="1:65" s="13" customFormat="1">
      <c r="B158" s="217"/>
      <c r="C158" s="218"/>
      <c r="D158" s="219" t="s">
        <v>160</v>
      </c>
      <c r="E158" s="220" t="s">
        <v>1</v>
      </c>
      <c r="F158" s="221" t="s">
        <v>880</v>
      </c>
      <c r="G158" s="218"/>
      <c r="H158" s="222">
        <v>15.75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160</v>
      </c>
      <c r="AU158" s="228" t="s">
        <v>89</v>
      </c>
      <c r="AV158" s="13" t="s">
        <v>89</v>
      </c>
      <c r="AW158" s="13" t="s">
        <v>36</v>
      </c>
      <c r="AX158" s="13" t="s">
        <v>79</v>
      </c>
      <c r="AY158" s="228" t="s">
        <v>151</v>
      </c>
    </row>
    <row r="159" spans="1:65" s="13" customFormat="1">
      <c r="B159" s="217"/>
      <c r="C159" s="218"/>
      <c r="D159" s="219" t="s">
        <v>160</v>
      </c>
      <c r="E159" s="220" t="s">
        <v>1</v>
      </c>
      <c r="F159" s="221" t="s">
        <v>881</v>
      </c>
      <c r="G159" s="218"/>
      <c r="H159" s="222">
        <v>-3.68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160</v>
      </c>
      <c r="AU159" s="228" t="s">
        <v>89</v>
      </c>
      <c r="AV159" s="13" t="s">
        <v>89</v>
      </c>
      <c r="AW159" s="13" t="s">
        <v>36</v>
      </c>
      <c r="AX159" s="13" t="s">
        <v>79</v>
      </c>
      <c r="AY159" s="228" t="s">
        <v>151</v>
      </c>
    </row>
    <row r="160" spans="1:65" s="14" customFormat="1">
      <c r="B160" s="229"/>
      <c r="C160" s="230"/>
      <c r="D160" s="219" t="s">
        <v>160</v>
      </c>
      <c r="E160" s="231" t="s">
        <v>1</v>
      </c>
      <c r="F160" s="232" t="s">
        <v>163</v>
      </c>
      <c r="G160" s="230"/>
      <c r="H160" s="233">
        <v>99.46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160</v>
      </c>
      <c r="AU160" s="239" t="s">
        <v>89</v>
      </c>
      <c r="AV160" s="14" t="s">
        <v>158</v>
      </c>
      <c r="AW160" s="14" t="s">
        <v>36</v>
      </c>
      <c r="AX160" s="14" t="s">
        <v>87</v>
      </c>
      <c r="AY160" s="239" t="s">
        <v>151</v>
      </c>
    </row>
    <row r="161" spans="1:65" s="2" customFormat="1" ht="22.8">
      <c r="A161" s="33"/>
      <c r="B161" s="34"/>
      <c r="C161" s="203" t="s">
        <v>188</v>
      </c>
      <c r="D161" s="203" t="s">
        <v>154</v>
      </c>
      <c r="E161" s="204" t="s">
        <v>216</v>
      </c>
      <c r="F161" s="205" t="s">
        <v>217</v>
      </c>
      <c r="G161" s="206" t="s">
        <v>157</v>
      </c>
      <c r="H161" s="207">
        <v>94.965000000000003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44</v>
      </c>
      <c r="O161" s="70"/>
      <c r="P161" s="213">
        <f>O161*H161</f>
        <v>0</v>
      </c>
      <c r="Q161" s="213">
        <v>2.5999999999999998E-4</v>
      </c>
      <c r="R161" s="213">
        <f>Q161*H161</f>
        <v>2.4690899999999998E-2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158</v>
      </c>
      <c r="AT161" s="215" t="s">
        <v>154</v>
      </c>
      <c r="AU161" s="215" t="s">
        <v>89</v>
      </c>
      <c r="AY161" s="16" t="s">
        <v>151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87</v>
      </c>
      <c r="BK161" s="216">
        <f>ROUND(I161*H161,2)</f>
        <v>0</v>
      </c>
      <c r="BL161" s="16" t="s">
        <v>158</v>
      </c>
      <c r="BM161" s="215" t="s">
        <v>883</v>
      </c>
    </row>
    <row r="162" spans="1:65" s="13" customFormat="1">
      <c r="B162" s="217"/>
      <c r="C162" s="218"/>
      <c r="D162" s="219" t="s">
        <v>160</v>
      </c>
      <c r="E162" s="220" t="s">
        <v>1</v>
      </c>
      <c r="F162" s="221" t="s">
        <v>872</v>
      </c>
      <c r="G162" s="218"/>
      <c r="H162" s="222">
        <v>63.69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160</v>
      </c>
      <c r="AU162" s="228" t="s">
        <v>89</v>
      </c>
      <c r="AV162" s="13" t="s">
        <v>89</v>
      </c>
      <c r="AW162" s="13" t="s">
        <v>36</v>
      </c>
      <c r="AX162" s="13" t="s">
        <v>79</v>
      </c>
      <c r="AY162" s="228" t="s">
        <v>151</v>
      </c>
    </row>
    <row r="163" spans="1:65" s="13" customFormat="1">
      <c r="B163" s="217"/>
      <c r="C163" s="218"/>
      <c r="D163" s="219" t="s">
        <v>160</v>
      </c>
      <c r="E163" s="220" t="s">
        <v>1</v>
      </c>
      <c r="F163" s="221" t="s">
        <v>884</v>
      </c>
      <c r="G163" s="218"/>
      <c r="H163" s="222">
        <v>31.274999999999999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160</v>
      </c>
      <c r="AU163" s="228" t="s">
        <v>89</v>
      </c>
      <c r="AV163" s="13" t="s">
        <v>89</v>
      </c>
      <c r="AW163" s="13" t="s">
        <v>36</v>
      </c>
      <c r="AX163" s="13" t="s">
        <v>79</v>
      </c>
      <c r="AY163" s="228" t="s">
        <v>151</v>
      </c>
    </row>
    <row r="164" spans="1:65" s="14" customFormat="1">
      <c r="B164" s="229"/>
      <c r="C164" s="230"/>
      <c r="D164" s="219" t="s">
        <v>160</v>
      </c>
      <c r="E164" s="231" t="s">
        <v>1</v>
      </c>
      <c r="F164" s="232" t="s">
        <v>163</v>
      </c>
      <c r="G164" s="230"/>
      <c r="H164" s="233">
        <v>94.965000000000003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160</v>
      </c>
      <c r="AU164" s="239" t="s">
        <v>89</v>
      </c>
      <c r="AV164" s="14" t="s">
        <v>158</v>
      </c>
      <c r="AW164" s="14" t="s">
        <v>36</v>
      </c>
      <c r="AX164" s="14" t="s">
        <v>87</v>
      </c>
      <c r="AY164" s="239" t="s">
        <v>151</v>
      </c>
    </row>
    <row r="165" spans="1:65" s="2" customFormat="1" ht="22.8">
      <c r="A165" s="33"/>
      <c r="B165" s="34"/>
      <c r="C165" s="203" t="s">
        <v>193</v>
      </c>
      <c r="D165" s="203" t="s">
        <v>154</v>
      </c>
      <c r="E165" s="204" t="s">
        <v>221</v>
      </c>
      <c r="F165" s="205" t="s">
        <v>222</v>
      </c>
      <c r="G165" s="206" t="s">
        <v>157</v>
      </c>
      <c r="H165" s="207">
        <v>99.46</v>
      </c>
      <c r="I165" s="208"/>
      <c r="J165" s="209">
        <f>ROUND(I165*H165,2)</f>
        <v>0</v>
      </c>
      <c r="K165" s="210"/>
      <c r="L165" s="38"/>
      <c r="M165" s="211" t="s">
        <v>1</v>
      </c>
      <c r="N165" s="212" t="s">
        <v>44</v>
      </c>
      <c r="O165" s="70"/>
      <c r="P165" s="213">
        <f>O165*H165</f>
        <v>0</v>
      </c>
      <c r="Q165" s="213">
        <v>3.0000000000000001E-3</v>
      </c>
      <c r="R165" s="213">
        <f>Q165*H165</f>
        <v>0.29837999999999998</v>
      </c>
      <c r="S165" s="213">
        <v>0</v>
      </c>
      <c r="T165" s="21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158</v>
      </c>
      <c r="AT165" s="215" t="s">
        <v>154</v>
      </c>
      <c r="AU165" s="215" t="s">
        <v>89</v>
      </c>
      <c r="AY165" s="16" t="s">
        <v>151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87</v>
      </c>
      <c r="BK165" s="216">
        <f>ROUND(I165*H165,2)</f>
        <v>0</v>
      </c>
      <c r="BL165" s="16" t="s">
        <v>158</v>
      </c>
      <c r="BM165" s="215" t="s">
        <v>885</v>
      </c>
    </row>
    <row r="166" spans="1:65" s="13" customFormat="1" ht="20.399999999999999">
      <c r="B166" s="217"/>
      <c r="C166" s="218"/>
      <c r="D166" s="219" t="s">
        <v>160</v>
      </c>
      <c r="E166" s="220" t="s">
        <v>1</v>
      </c>
      <c r="F166" s="221" t="s">
        <v>878</v>
      </c>
      <c r="G166" s="218"/>
      <c r="H166" s="222">
        <v>106.83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160</v>
      </c>
      <c r="AU166" s="228" t="s">
        <v>89</v>
      </c>
      <c r="AV166" s="13" t="s">
        <v>89</v>
      </c>
      <c r="AW166" s="13" t="s">
        <v>36</v>
      </c>
      <c r="AX166" s="13" t="s">
        <v>79</v>
      </c>
      <c r="AY166" s="228" t="s">
        <v>151</v>
      </c>
    </row>
    <row r="167" spans="1:65" s="13" customFormat="1">
      <c r="B167" s="217"/>
      <c r="C167" s="218"/>
      <c r="D167" s="219" t="s">
        <v>160</v>
      </c>
      <c r="E167" s="220" t="s">
        <v>1</v>
      </c>
      <c r="F167" s="221" t="s">
        <v>879</v>
      </c>
      <c r="G167" s="218"/>
      <c r="H167" s="222">
        <v>-19.440000000000001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160</v>
      </c>
      <c r="AU167" s="228" t="s">
        <v>89</v>
      </c>
      <c r="AV167" s="13" t="s">
        <v>89</v>
      </c>
      <c r="AW167" s="13" t="s">
        <v>36</v>
      </c>
      <c r="AX167" s="13" t="s">
        <v>79</v>
      </c>
      <c r="AY167" s="228" t="s">
        <v>151</v>
      </c>
    </row>
    <row r="168" spans="1:65" s="13" customFormat="1">
      <c r="B168" s="217"/>
      <c r="C168" s="218"/>
      <c r="D168" s="219" t="s">
        <v>160</v>
      </c>
      <c r="E168" s="220" t="s">
        <v>1</v>
      </c>
      <c r="F168" s="221" t="s">
        <v>880</v>
      </c>
      <c r="G168" s="218"/>
      <c r="H168" s="222">
        <v>15.75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160</v>
      </c>
      <c r="AU168" s="228" t="s">
        <v>89</v>
      </c>
      <c r="AV168" s="13" t="s">
        <v>89</v>
      </c>
      <c r="AW168" s="13" t="s">
        <v>36</v>
      </c>
      <c r="AX168" s="13" t="s">
        <v>79</v>
      </c>
      <c r="AY168" s="228" t="s">
        <v>151</v>
      </c>
    </row>
    <row r="169" spans="1:65" s="13" customFormat="1">
      <c r="B169" s="217"/>
      <c r="C169" s="218"/>
      <c r="D169" s="219" t="s">
        <v>160</v>
      </c>
      <c r="E169" s="220" t="s">
        <v>1</v>
      </c>
      <c r="F169" s="221" t="s">
        <v>881</v>
      </c>
      <c r="G169" s="218"/>
      <c r="H169" s="222">
        <v>-3.68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160</v>
      </c>
      <c r="AU169" s="228" t="s">
        <v>89</v>
      </c>
      <c r="AV169" s="13" t="s">
        <v>89</v>
      </c>
      <c r="AW169" s="13" t="s">
        <v>36</v>
      </c>
      <c r="AX169" s="13" t="s">
        <v>79</v>
      </c>
      <c r="AY169" s="228" t="s">
        <v>151</v>
      </c>
    </row>
    <row r="170" spans="1:65" s="14" customFormat="1">
      <c r="B170" s="229"/>
      <c r="C170" s="230"/>
      <c r="D170" s="219" t="s">
        <v>160</v>
      </c>
      <c r="E170" s="231" t="s">
        <v>1</v>
      </c>
      <c r="F170" s="232" t="s">
        <v>163</v>
      </c>
      <c r="G170" s="230"/>
      <c r="H170" s="233">
        <v>99.46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160</v>
      </c>
      <c r="AU170" s="239" t="s">
        <v>89</v>
      </c>
      <c r="AV170" s="14" t="s">
        <v>158</v>
      </c>
      <c r="AW170" s="14" t="s">
        <v>36</v>
      </c>
      <c r="AX170" s="14" t="s">
        <v>87</v>
      </c>
      <c r="AY170" s="239" t="s">
        <v>151</v>
      </c>
    </row>
    <row r="171" spans="1:65" s="2" customFormat="1" ht="22.8">
      <c r="A171" s="33"/>
      <c r="B171" s="34"/>
      <c r="C171" s="203" t="s">
        <v>211</v>
      </c>
      <c r="D171" s="203" t="s">
        <v>154</v>
      </c>
      <c r="E171" s="204" t="s">
        <v>225</v>
      </c>
      <c r="F171" s="205" t="s">
        <v>226</v>
      </c>
      <c r="G171" s="206" t="s">
        <v>157</v>
      </c>
      <c r="H171" s="207">
        <v>94.965000000000003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44</v>
      </c>
      <c r="O171" s="70"/>
      <c r="P171" s="213">
        <f>O171*H171</f>
        <v>0</v>
      </c>
      <c r="Q171" s="213">
        <v>3.0000000000000001E-3</v>
      </c>
      <c r="R171" s="213">
        <f>Q171*H171</f>
        <v>0.28489500000000001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158</v>
      </c>
      <c r="AT171" s="215" t="s">
        <v>154</v>
      </c>
      <c r="AU171" s="215" t="s">
        <v>89</v>
      </c>
      <c r="AY171" s="16" t="s">
        <v>151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87</v>
      </c>
      <c r="BK171" s="216">
        <f>ROUND(I171*H171,2)</f>
        <v>0</v>
      </c>
      <c r="BL171" s="16" t="s">
        <v>158</v>
      </c>
      <c r="BM171" s="215" t="s">
        <v>886</v>
      </c>
    </row>
    <row r="172" spans="1:65" s="13" customFormat="1">
      <c r="B172" s="217"/>
      <c r="C172" s="218"/>
      <c r="D172" s="219" t="s">
        <v>160</v>
      </c>
      <c r="E172" s="220" t="s">
        <v>1</v>
      </c>
      <c r="F172" s="221" t="s">
        <v>872</v>
      </c>
      <c r="G172" s="218"/>
      <c r="H172" s="222">
        <v>63.69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160</v>
      </c>
      <c r="AU172" s="228" t="s">
        <v>89</v>
      </c>
      <c r="AV172" s="13" t="s">
        <v>89</v>
      </c>
      <c r="AW172" s="13" t="s">
        <v>36</v>
      </c>
      <c r="AX172" s="13" t="s">
        <v>79</v>
      </c>
      <c r="AY172" s="228" t="s">
        <v>151</v>
      </c>
    </row>
    <row r="173" spans="1:65" s="13" customFormat="1">
      <c r="B173" s="217"/>
      <c r="C173" s="218"/>
      <c r="D173" s="219" t="s">
        <v>160</v>
      </c>
      <c r="E173" s="220" t="s">
        <v>1</v>
      </c>
      <c r="F173" s="221" t="s">
        <v>884</v>
      </c>
      <c r="G173" s="218"/>
      <c r="H173" s="222">
        <v>31.274999999999999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160</v>
      </c>
      <c r="AU173" s="228" t="s">
        <v>89</v>
      </c>
      <c r="AV173" s="13" t="s">
        <v>89</v>
      </c>
      <c r="AW173" s="13" t="s">
        <v>36</v>
      </c>
      <c r="AX173" s="13" t="s">
        <v>79</v>
      </c>
      <c r="AY173" s="228" t="s">
        <v>151</v>
      </c>
    </row>
    <row r="174" spans="1:65" s="14" customFormat="1">
      <c r="B174" s="229"/>
      <c r="C174" s="230"/>
      <c r="D174" s="219" t="s">
        <v>160</v>
      </c>
      <c r="E174" s="231" t="s">
        <v>1</v>
      </c>
      <c r="F174" s="232" t="s">
        <v>163</v>
      </c>
      <c r="G174" s="230"/>
      <c r="H174" s="233">
        <v>94.965000000000003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160</v>
      </c>
      <c r="AU174" s="239" t="s">
        <v>89</v>
      </c>
      <c r="AV174" s="14" t="s">
        <v>158</v>
      </c>
      <c r="AW174" s="14" t="s">
        <v>36</v>
      </c>
      <c r="AX174" s="14" t="s">
        <v>87</v>
      </c>
      <c r="AY174" s="239" t="s">
        <v>151</v>
      </c>
    </row>
    <row r="175" spans="1:65" s="2" customFormat="1" ht="22.8">
      <c r="A175" s="33"/>
      <c r="B175" s="34"/>
      <c r="C175" s="203" t="s">
        <v>215</v>
      </c>
      <c r="D175" s="203" t="s">
        <v>154</v>
      </c>
      <c r="E175" s="204" t="s">
        <v>229</v>
      </c>
      <c r="F175" s="205" t="s">
        <v>230</v>
      </c>
      <c r="G175" s="206" t="s">
        <v>157</v>
      </c>
      <c r="H175" s="207">
        <v>3.68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44</v>
      </c>
      <c r="O175" s="70"/>
      <c r="P175" s="213">
        <f>O175*H175</f>
        <v>0</v>
      </c>
      <c r="Q175" s="213">
        <v>1.575E-2</v>
      </c>
      <c r="R175" s="213">
        <f>Q175*H175</f>
        <v>5.7960000000000005E-2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158</v>
      </c>
      <c r="AT175" s="215" t="s">
        <v>154</v>
      </c>
      <c r="AU175" s="215" t="s">
        <v>89</v>
      </c>
      <c r="AY175" s="16" t="s">
        <v>151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87</v>
      </c>
      <c r="BK175" s="216">
        <f>ROUND(I175*H175,2)</f>
        <v>0</v>
      </c>
      <c r="BL175" s="16" t="s">
        <v>158</v>
      </c>
      <c r="BM175" s="215" t="s">
        <v>887</v>
      </c>
    </row>
    <row r="176" spans="1:65" s="13" customFormat="1">
      <c r="B176" s="217"/>
      <c r="C176" s="218"/>
      <c r="D176" s="219" t="s">
        <v>160</v>
      </c>
      <c r="E176" s="220" t="s">
        <v>1</v>
      </c>
      <c r="F176" s="221" t="s">
        <v>888</v>
      </c>
      <c r="G176" s="218"/>
      <c r="H176" s="222">
        <v>3.68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160</v>
      </c>
      <c r="AU176" s="228" t="s">
        <v>89</v>
      </c>
      <c r="AV176" s="13" t="s">
        <v>89</v>
      </c>
      <c r="AW176" s="13" t="s">
        <v>36</v>
      </c>
      <c r="AX176" s="13" t="s">
        <v>87</v>
      </c>
      <c r="AY176" s="228" t="s">
        <v>151</v>
      </c>
    </row>
    <row r="177" spans="1:65" s="2" customFormat="1" ht="22.8">
      <c r="A177" s="33"/>
      <c r="B177" s="34"/>
      <c r="C177" s="203" t="s">
        <v>220</v>
      </c>
      <c r="D177" s="203" t="s">
        <v>154</v>
      </c>
      <c r="E177" s="204" t="s">
        <v>235</v>
      </c>
      <c r="F177" s="205" t="s">
        <v>236</v>
      </c>
      <c r="G177" s="206" t="s">
        <v>237</v>
      </c>
      <c r="H177" s="207">
        <v>0.158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44</v>
      </c>
      <c r="O177" s="70"/>
      <c r="P177" s="213">
        <f>O177*H177</f>
        <v>0</v>
      </c>
      <c r="Q177" s="213">
        <v>2.2563399999999998</v>
      </c>
      <c r="R177" s="213">
        <f>Q177*H177</f>
        <v>0.35650171999999997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158</v>
      </c>
      <c r="AT177" s="215" t="s">
        <v>154</v>
      </c>
      <c r="AU177" s="215" t="s">
        <v>89</v>
      </c>
      <c r="AY177" s="16" t="s">
        <v>151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87</v>
      </c>
      <c r="BK177" s="216">
        <f>ROUND(I177*H177,2)</f>
        <v>0</v>
      </c>
      <c r="BL177" s="16" t="s">
        <v>158</v>
      </c>
      <c r="BM177" s="215" t="s">
        <v>889</v>
      </c>
    </row>
    <row r="178" spans="1:65" s="13" customFormat="1">
      <c r="B178" s="217"/>
      <c r="C178" s="218"/>
      <c r="D178" s="219" t="s">
        <v>160</v>
      </c>
      <c r="E178" s="220" t="s">
        <v>1</v>
      </c>
      <c r="F178" s="221" t="s">
        <v>890</v>
      </c>
      <c r="G178" s="218"/>
      <c r="H178" s="222">
        <v>0.158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160</v>
      </c>
      <c r="AU178" s="228" t="s">
        <v>89</v>
      </c>
      <c r="AV178" s="13" t="s">
        <v>89</v>
      </c>
      <c r="AW178" s="13" t="s">
        <v>36</v>
      </c>
      <c r="AX178" s="13" t="s">
        <v>87</v>
      </c>
      <c r="AY178" s="228" t="s">
        <v>151</v>
      </c>
    </row>
    <row r="179" spans="1:65" s="2" customFormat="1" ht="22.8">
      <c r="A179" s="33"/>
      <c r="B179" s="34"/>
      <c r="C179" s="203" t="s">
        <v>224</v>
      </c>
      <c r="D179" s="203" t="s">
        <v>154</v>
      </c>
      <c r="E179" s="204" t="s">
        <v>240</v>
      </c>
      <c r="F179" s="205" t="s">
        <v>241</v>
      </c>
      <c r="G179" s="206" t="s">
        <v>167</v>
      </c>
      <c r="H179" s="207">
        <v>1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44</v>
      </c>
      <c r="O179" s="70"/>
      <c r="P179" s="213">
        <f>O179*H179</f>
        <v>0</v>
      </c>
      <c r="Q179" s="213">
        <v>4.684E-2</v>
      </c>
      <c r="R179" s="213">
        <f>Q179*H179</f>
        <v>4.684E-2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158</v>
      </c>
      <c r="AT179" s="215" t="s">
        <v>154</v>
      </c>
      <c r="AU179" s="215" t="s">
        <v>89</v>
      </c>
      <c r="AY179" s="16" t="s">
        <v>151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87</v>
      </c>
      <c r="BK179" s="216">
        <f>ROUND(I179*H179,2)</f>
        <v>0</v>
      </c>
      <c r="BL179" s="16" t="s">
        <v>158</v>
      </c>
      <c r="BM179" s="215" t="s">
        <v>891</v>
      </c>
    </row>
    <row r="180" spans="1:65" s="13" customFormat="1">
      <c r="B180" s="217"/>
      <c r="C180" s="218"/>
      <c r="D180" s="219" t="s">
        <v>160</v>
      </c>
      <c r="E180" s="220" t="s">
        <v>1</v>
      </c>
      <c r="F180" s="221" t="s">
        <v>87</v>
      </c>
      <c r="G180" s="218"/>
      <c r="H180" s="222">
        <v>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160</v>
      </c>
      <c r="AU180" s="228" t="s">
        <v>89</v>
      </c>
      <c r="AV180" s="13" t="s">
        <v>89</v>
      </c>
      <c r="AW180" s="13" t="s">
        <v>36</v>
      </c>
      <c r="AX180" s="13" t="s">
        <v>87</v>
      </c>
      <c r="AY180" s="228" t="s">
        <v>151</v>
      </c>
    </row>
    <row r="181" spans="1:65" s="2" customFormat="1" ht="22.8">
      <c r="A181" s="33"/>
      <c r="B181" s="34"/>
      <c r="C181" s="240" t="s">
        <v>228</v>
      </c>
      <c r="D181" s="240" t="s">
        <v>245</v>
      </c>
      <c r="E181" s="241" t="s">
        <v>254</v>
      </c>
      <c r="F181" s="242" t="s">
        <v>255</v>
      </c>
      <c r="G181" s="243" t="s">
        <v>167</v>
      </c>
      <c r="H181" s="244">
        <v>1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44</v>
      </c>
      <c r="O181" s="70"/>
      <c r="P181" s="213">
        <f>O181*H181</f>
        <v>0</v>
      </c>
      <c r="Q181" s="213">
        <v>1.38E-2</v>
      </c>
      <c r="R181" s="213">
        <f>Q181*H181</f>
        <v>1.38E-2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193</v>
      </c>
      <c r="AT181" s="215" t="s">
        <v>245</v>
      </c>
      <c r="AU181" s="215" t="s">
        <v>89</v>
      </c>
      <c r="AY181" s="16" t="s">
        <v>151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87</v>
      </c>
      <c r="BK181" s="216">
        <f>ROUND(I181*H181,2)</f>
        <v>0</v>
      </c>
      <c r="BL181" s="16" t="s">
        <v>158</v>
      </c>
      <c r="BM181" s="215" t="s">
        <v>892</v>
      </c>
    </row>
    <row r="182" spans="1:65" s="13" customFormat="1">
      <c r="B182" s="217"/>
      <c r="C182" s="218"/>
      <c r="D182" s="219" t="s">
        <v>160</v>
      </c>
      <c r="E182" s="220" t="s">
        <v>1</v>
      </c>
      <c r="F182" s="221" t="s">
        <v>87</v>
      </c>
      <c r="G182" s="218"/>
      <c r="H182" s="222">
        <v>1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160</v>
      </c>
      <c r="AU182" s="228" t="s">
        <v>89</v>
      </c>
      <c r="AV182" s="13" t="s">
        <v>89</v>
      </c>
      <c r="AW182" s="13" t="s">
        <v>36</v>
      </c>
      <c r="AX182" s="13" t="s">
        <v>87</v>
      </c>
      <c r="AY182" s="228" t="s">
        <v>151</v>
      </c>
    </row>
    <row r="183" spans="1:65" s="2" customFormat="1" ht="22.8">
      <c r="A183" s="33"/>
      <c r="B183" s="34"/>
      <c r="C183" s="203" t="s">
        <v>234</v>
      </c>
      <c r="D183" s="203" t="s">
        <v>154</v>
      </c>
      <c r="E183" s="204" t="s">
        <v>258</v>
      </c>
      <c r="F183" s="205" t="s">
        <v>259</v>
      </c>
      <c r="G183" s="206" t="s">
        <v>260</v>
      </c>
      <c r="H183" s="207">
        <v>30</v>
      </c>
      <c r="I183" s="208"/>
      <c r="J183" s="209">
        <f>ROUND(I183*H183,2)</f>
        <v>0</v>
      </c>
      <c r="K183" s="210"/>
      <c r="L183" s="38"/>
      <c r="M183" s="211" t="s">
        <v>1</v>
      </c>
      <c r="N183" s="212" t="s">
        <v>44</v>
      </c>
      <c r="O183" s="70"/>
      <c r="P183" s="213">
        <f>O183*H183</f>
        <v>0</v>
      </c>
      <c r="Q183" s="213">
        <v>1.5E-3</v>
      </c>
      <c r="R183" s="213">
        <f>Q183*H183</f>
        <v>4.4999999999999998E-2</v>
      </c>
      <c r="S183" s="213">
        <v>0</v>
      </c>
      <c r="T183" s="21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158</v>
      </c>
      <c r="AT183" s="215" t="s">
        <v>154</v>
      </c>
      <c r="AU183" s="215" t="s">
        <v>89</v>
      </c>
      <c r="AY183" s="16" t="s">
        <v>151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6" t="s">
        <v>87</v>
      </c>
      <c r="BK183" s="216">
        <f>ROUND(I183*H183,2)</f>
        <v>0</v>
      </c>
      <c r="BL183" s="16" t="s">
        <v>158</v>
      </c>
      <c r="BM183" s="215" t="s">
        <v>893</v>
      </c>
    </row>
    <row r="184" spans="1:65" s="13" customFormat="1">
      <c r="B184" s="217"/>
      <c r="C184" s="218"/>
      <c r="D184" s="219" t="s">
        <v>160</v>
      </c>
      <c r="E184" s="220" t="s">
        <v>1</v>
      </c>
      <c r="F184" s="221" t="s">
        <v>312</v>
      </c>
      <c r="G184" s="218"/>
      <c r="H184" s="222">
        <v>30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160</v>
      </c>
      <c r="AU184" s="228" t="s">
        <v>89</v>
      </c>
      <c r="AV184" s="13" t="s">
        <v>89</v>
      </c>
      <c r="AW184" s="13" t="s">
        <v>36</v>
      </c>
      <c r="AX184" s="13" t="s">
        <v>87</v>
      </c>
      <c r="AY184" s="228" t="s">
        <v>151</v>
      </c>
    </row>
    <row r="185" spans="1:65" s="12" customFormat="1" ht="13.2">
      <c r="B185" s="187"/>
      <c r="C185" s="188"/>
      <c r="D185" s="189" t="s">
        <v>78</v>
      </c>
      <c r="E185" s="201" t="s">
        <v>211</v>
      </c>
      <c r="F185" s="201" t="s">
        <v>263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SUM(P186:P197)</f>
        <v>0</v>
      </c>
      <c r="Q185" s="195"/>
      <c r="R185" s="196">
        <f>SUM(R186:R197)</f>
        <v>1.33749E-2</v>
      </c>
      <c r="S185" s="195"/>
      <c r="T185" s="197">
        <f>SUM(T186:T197)</f>
        <v>0.505108</v>
      </c>
      <c r="AR185" s="198" t="s">
        <v>87</v>
      </c>
      <c r="AT185" s="199" t="s">
        <v>78</v>
      </c>
      <c r="AU185" s="199" t="s">
        <v>87</v>
      </c>
      <c r="AY185" s="198" t="s">
        <v>151</v>
      </c>
      <c r="BK185" s="200">
        <f>SUM(BK186:BK197)</f>
        <v>0</v>
      </c>
    </row>
    <row r="186" spans="1:65" s="2" customFormat="1" ht="34.200000000000003">
      <c r="A186" s="33"/>
      <c r="B186" s="34"/>
      <c r="C186" s="203" t="s">
        <v>8</v>
      </c>
      <c r="D186" s="203" t="s">
        <v>154</v>
      </c>
      <c r="E186" s="204" t="s">
        <v>265</v>
      </c>
      <c r="F186" s="205" t="s">
        <v>266</v>
      </c>
      <c r="G186" s="206" t="s">
        <v>157</v>
      </c>
      <c r="H186" s="207">
        <v>63.69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44</v>
      </c>
      <c r="O186" s="70"/>
      <c r="P186" s="213">
        <f>O186*H186</f>
        <v>0</v>
      </c>
      <c r="Q186" s="213">
        <v>2.1000000000000001E-4</v>
      </c>
      <c r="R186" s="213">
        <f>Q186*H186</f>
        <v>1.33749E-2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158</v>
      </c>
      <c r="AT186" s="215" t="s">
        <v>154</v>
      </c>
      <c r="AU186" s="215" t="s">
        <v>89</v>
      </c>
      <c r="AY186" s="16" t="s">
        <v>151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87</v>
      </c>
      <c r="BK186" s="216">
        <f>ROUND(I186*H186,2)</f>
        <v>0</v>
      </c>
      <c r="BL186" s="16" t="s">
        <v>158</v>
      </c>
      <c r="BM186" s="215" t="s">
        <v>894</v>
      </c>
    </row>
    <row r="187" spans="1:65" s="13" customFormat="1">
      <c r="B187" s="217"/>
      <c r="C187" s="218"/>
      <c r="D187" s="219" t="s">
        <v>160</v>
      </c>
      <c r="E187" s="220" t="s">
        <v>1</v>
      </c>
      <c r="F187" s="221" t="s">
        <v>872</v>
      </c>
      <c r="G187" s="218"/>
      <c r="H187" s="222">
        <v>63.69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160</v>
      </c>
      <c r="AU187" s="228" t="s">
        <v>89</v>
      </c>
      <c r="AV187" s="13" t="s">
        <v>89</v>
      </c>
      <c r="AW187" s="13" t="s">
        <v>36</v>
      </c>
      <c r="AX187" s="13" t="s">
        <v>87</v>
      </c>
      <c r="AY187" s="228" t="s">
        <v>151</v>
      </c>
    </row>
    <row r="188" spans="1:65" s="2" customFormat="1" ht="11.4">
      <c r="A188" s="33"/>
      <c r="B188" s="34"/>
      <c r="C188" s="203" t="s">
        <v>244</v>
      </c>
      <c r="D188" s="203" t="s">
        <v>154</v>
      </c>
      <c r="E188" s="204" t="s">
        <v>268</v>
      </c>
      <c r="F188" s="205" t="s">
        <v>269</v>
      </c>
      <c r="G188" s="206" t="s">
        <v>157</v>
      </c>
      <c r="H188" s="207">
        <v>1.7729999999999999</v>
      </c>
      <c r="I188" s="208"/>
      <c r="J188" s="209">
        <f>ROUND(I188*H188,2)</f>
        <v>0</v>
      </c>
      <c r="K188" s="210"/>
      <c r="L188" s="38"/>
      <c r="M188" s="211" t="s">
        <v>1</v>
      </c>
      <c r="N188" s="212" t="s">
        <v>44</v>
      </c>
      <c r="O188" s="70"/>
      <c r="P188" s="213">
        <f>O188*H188</f>
        <v>0</v>
      </c>
      <c r="Q188" s="213">
        <v>0</v>
      </c>
      <c r="R188" s="213">
        <f>Q188*H188</f>
        <v>0</v>
      </c>
      <c r="S188" s="213">
        <v>7.5999999999999998E-2</v>
      </c>
      <c r="T188" s="214">
        <f>S188*H188</f>
        <v>0.13474799999999998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158</v>
      </c>
      <c r="AT188" s="215" t="s">
        <v>154</v>
      </c>
      <c r="AU188" s="215" t="s">
        <v>89</v>
      </c>
      <c r="AY188" s="16" t="s">
        <v>151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87</v>
      </c>
      <c r="BK188" s="216">
        <f>ROUND(I188*H188,2)</f>
        <v>0</v>
      </c>
      <c r="BL188" s="16" t="s">
        <v>158</v>
      </c>
      <c r="BM188" s="215" t="s">
        <v>895</v>
      </c>
    </row>
    <row r="189" spans="1:65" s="13" customFormat="1">
      <c r="B189" s="217"/>
      <c r="C189" s="218"/>
      <c r="D189" s="219" t="s">
        <v>160</v>
      </c>
      <c r="E189" s="220" t="s">
        <v>1</v>
      </c>
      <c r="F189" s="221" t="s">
        <v>271</v>
      </c>
      <c r="G189" s="218"/>
      <c r="H189" s="222">
        <v>1.7729999999999999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160</v>
      </c>
      <c r="AU189" s="228" t="s">
        <v>89</v>
      </c>
      <c r="AV189" s="13" t="s">
        <v>89</v>
      </c>
      <c r="AW189" s="13" t="s">
        <v>36</v>
      </c>
      <c r="AX189" s="13" t="s">
        <v>87</v>
      </c>
      <c r="AY189" s="228" t="s">
        <v>151</v>
      </c>
    </row>
    <row r="190" spans="1:65" s="2" customFormat="1" ht="22.8">
      <c r="A190" s="33"/>
      <c r="B190" s="34"/>
      <c r="C190" s="203" t="s">
        <v>249</v>
      </c>
      <c r="D190" s="203" t="s">
        <v>154</v>
      </c>
      <c r="E190" s="204" t="s">
        <v>275</v>
      </c>
      <c r="F190" s="205" t="s">
        <v>276</v>
      </c>
      <c r="G190" s="206" t="s">
        <v>260</v>
      </c>
      <c r="H190" s="207">
        <v>33.04</v>
      </c>
      <c r="I190" s="208"/>
      <c r="J190" s="209">
        <f>ROUND(I190*H190,2)</f>
        <v>0</v>
      </c>
      <c r="K190" s="210"/>
      <c r="L190" s="38"/>
      <c r="M190" s="211" t="s">
        <v>1</v>
      </c>
      <c r="N190" s="212" t="s">
        <v>44</v>
      </c>
      <c r="O190" s="70"/>
      <c r="P190" s="213">
        <f>O190*H190</f>
        <v>0</v>
      </c>
      <c r="Q190" s="213">
        <v>0</v>
      </c>
      <c r="R190" s="213">
        <f>Q190*H190</f>
        <v>0</v>
      </c>
      <c r="S190" s="213">
        <v>3.0000000000000001E-3</v>
      </c>
      <c r="T190" s="214">
        <f>S190*H190</f>
        <v>9.912E-2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158</v>
      </c>
      <c r="AT190" s="215" t="s">
        <v>154</v>
      </c>
      <c r="AU190" s="215" t="s">
        <v>89</v>
      </c>
      <c r="AY190" s="16" t="s">
        <v>151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87</v>
      </c>
      <c r="BK190" s="216">
        <f>ROUND(I190*H190,2)</f>
        <v>0</v>
      </c>
      <c r="BL190" s="16" t="s">
        <v>158</v>
      </c>
      <c r="BM190" s="215" t="s">
        <v>896</v>
      </c>
    </row>
    <row r="191" spans="1:65" s="13" customFormat="1">
      <c r="B191" s="217"/>
      <c r="C191" s="218"/>
      <c r="D191" s="219" t="s">
        <v>160</v>
      </c>
      <c r="E191" s="220" t="s">
        <v>1</v>
      </c>
      <c r="F191" s="221" t="s">
        <v>283</v>
      </c>
      <c r="G191" s="218"/>
      <c r="H191" s="222">
        <v>13.04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160</v>
      </c>
      <c r="AU191" s="228" t="s">
        <v>89</v>
      </c>
      <c r="AV191" s="13" t="s">
        <v>89</v>
      </c>
      <c r="AW191" s="13" t="s">
        <v>36</v>
      </c>
      <c r="AX191" s="13" t="s">
        <v>79</v>
      </c>
      <c r="AY191" s="228" t="s">
        <v>151</v>
      </c>
    </row>
    <row r="192" spans="1:65" s="13" customFormat="1">
      <c r="B192" s="217"/>
      <c r="C192" s="218"/>
      <c r="D192" s="219" t="s">
        <v>160</v>
      </c>
      <c r="E192" s="220" t="s">
        <v>1</v>
      </c>
      <c r="F192" s="221" t="s">
        <v>264</v>
      </c>
      <c r="G192" s="218"/>
      <c r="H192" s="222">
        <v>20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160</v>
      </c>
      <c r="AU192" s="228" t="s">
        <v>89</v>
      </c>
      <c r="AV192" s="13" t="s">
        <v>89</v>
      </c>
      <c r="AW192" s="13" t="s">
        <v>36</v>
      </c>
      <c r="AX192" s="13" t="s">
        <v>79</v>
      </c>
      <c r="AY192" s="228" t="s">
        <v>151</v>
      </c>
    </row>
    <row r="193" spans="1:65" s="14" customFormat="1">
      <c r="B193" s="229"/>
      <c r="C193" s="230"/>
      <c r="D193" s="219" t="s">
        <v>160</v>
      </c>
      <c r="E193" s="231" t="s">
        <v>1</v>
      </c>
      <c r="F193" s="232" t="s">
        <v>163</v>
      </c>
      <c r="G193" s="230"/>
      <c r="H193" s="233">
        <v>33.04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160</v>
      </c>
      <c r="AU193" s="239" t="s">
        <v>89</v>
      </c>
      <c r="AV193" s="14" t="s">
        <v>158</v>
      </c>
      <c r="AW193" s="14" t="s">
        <v>36</v>
      </c>
      <c r="AX193" s="14" t="s">
        <v>87</v>
      </c>
      <c r="AY193" s="239" t="s">
        <v>151</v>
      </c>
    </row>
    <row r="194" spans="1:65" s="2" customFormat="1" ht="22.8">
      <c r="A194" s="33"/>
      <c r="B194" s="34"/>
      <c r="C194" s="203" t="s">
        <v>253</v>
      </c>
      <c r="D194" s="203" t="s">
        <v>154</v>
      </c>
      <c r="E194" s="204" t="s">
        <v>280</v>
      </c>
      <c r="F194" s="205" t="s">
        <v>281</v>
      </c>
      <c r="G194" s="206" t="s">
        <v>260</v>
      </c>
      <c r="H194" s="207">
        <v>3</v>
      </c>
      <c r="I194" s="208"/>
      <c r="J194" s="209">
        <f>ROUND(I194*H194,2)</f>
        <v>0</v>
      </c>
      <c r="K194" s="210"/>
      <c r="L194" s="38"/>
      <c r="M194" s="211" t="s">
        <v>1</v>
      </c>
      <c r="N194" s="212" t="s">
        <v>44</v>
      </c>
      <c r="O194" s="70"/>
      <c r="P194" s="213">
        <f>O194*H194</f>
        <v>0</v>
      </c>
      <c r="Q194" s="213">
        <v>0</v>
      </c>
      <c r="R194" s="213">
        <f>Q194*H194</f>
        <v>0</v>
      </c>
      <c r="S194" s="213">
        <v>7.0000000000000001E-3</v>
      </c>
      <c r="T194" s="214">
        <f>S194*H194</f>
        <v>2.1000000000000001E-2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158</v>
      </c>
      <c r="AT194" s="215" t="s">
        <v>154</v>
      </c>
      <c r="AU194" s="215" t="s">
        <v>89</v>
      </c>
      <c r="AY194" s="16" t="s">
        <v>151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87</v>
      </c>
      <c r="BK194" s="216">
        <f>ROUND(I194*H194,2)</f>
        <v>0</v>
      </c>
      <c r="BL194" s="16" t="s">
        <v>158</v>
      </c>
      <c r="BM194" s="215" t="s">
        <v>897</v>
      </c>
    </row>
    <row r="195" spans="1:65" s="13" customFormat="1">
      <c r="B195" s="217"/>
      <c r="C195" s="218"/>
      <c r="D195" s="219" t="s">
        <v>160</v>
      </c>
      <c r="E195" s="220" t="s">
        <v>1</v>
      </c>
      <c r="F195" s="221" t="s">
        <v>898</v>
      </c>
      <c r="G195" s="218"/>
      <c r="H195" s="222">
        <v>3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160</v>
      </c>
      <c r="AU195" s="228" t="s">
        <v>89</v>
      </c>
      <c r="AV195" s="13" t="s">
        <v>89</v>
      </c>
      <c r="AW195" s="13" t="s">
        <v>36</v>
      </c>
      <c r="AX195" s="13" t="s">
        <v>87</v>
      </c>
      <c r="AY195" s="228" t="s">
        <v>151</v>
      </c>
    </row>
    <row r="196" spans="1:65" s="2" customFormat="1" ht="22.8">
      <c r="A196" s="33"/>
      <c r="B196" s="34"/>
      <c r="C196" s="203" t="s">
        <v>257</v>
      </c>
      <c r="D196" s="203" t="s">
        <v>154</v>
      </c>
      <c r="E196" s="204" t="s">
        <v>285</v>
      </c>
      <c r="F196" s="205" t="s">
        <v>286</v>
      </c>
      <c r="G196" s="206" t="s">
        <v>157</v>
      </c>
      <c r="H196" s="207">
        <v>3.68</v>
      </c>
      <c r="I196" s="208"/>
      <c r="J196" s="209">
        <f>ROUND(I196*H196,2)</f>
        <v>0</v>
      </c>
      <c r="K196" s="210"/>
      <c r="L196" s="38"/>
      <c r="M196" s="211" t="s">
        <v>1</v>
      </c>
      <c r="N196" s="212" t="s">
        <v>44</v>
      </c>
      <c r="O196" s="70"/>
      <c r="P196" s="213">
        <f>O196*H196</f>
        <v>0</v>
      </c>
      <c r="Q196" s="213">
        <v>0</v>
      </c>
      <c r="R196" s="213">
        <f>Q196*H196</f>
        <v>0</v>
      </c>
      <c r="S196" s="213">
        <v>6.8000000000000005E-2</v>
      </c>
      <c r="T196" s="214">
        <f>S196*H196</f>
        <v>0.25024000000000002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158</v>
      </c>
      <c r="AT196" s="215" t="s">
        <v>154</v>
      </c>
      <c r="AU196" s="215" t="s">
        <v>89</v>
      </c>
      <c r="AY196" s="16" t="s">
        <v>151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87</v>
      </c>
      <c r="BK196" s="216">
        <f>ROUND(I196*H196,2)</f>
        <v>0</v>
      </c>
      <c r="BL196" s="16" t="s">
        <v>158</v>
      </c>
      <c r="BM196" s="215" t="s">
        <v>899</v>
      </c>
    </row>
    <row r="197" spans="1:65" s="13" customFormat="1">
      <c r="B197" s="217"/>
      <c r="C197" s="218"/>
      <c r="D197" s="219" t="s">
        <v>160</v>
      </c>
      <c r="E197" s="220" t="s">
        <v>1</v>
      </c>
      <c r="F197" s="221" t="s">
        <v>900</v>
      </c>
      <c r="G197" s="218"/>
      <c r="H197" s="222">
        <v>3.68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160</v>
      </c>
      <c r="AU197" s="228" t="s">
        <v>89</v>
      </c>
      <c r="AV197" s="13" t="s">
        <v>89</v>
      </c>
      <c r="AW197" s="13" t="s">
        <v>36</v>
      </c>
      <c r="AX197" s="13" t="s">
        <v>87</v>
      </c>
      <c r="AY197" s="228" t="s">
        <v>151</v>
      </c>
    </row>
    <row r="198" spans="1:65" s="12" customFormat="1" ht="13.2">
      <c r="B198" s="187"/>
      <c r="C198" s="188"/>
      <c r="D198" s="189" t="s">
        <v>78</v>
      </c>
      <c r="E198" s="201" t="s">
        <v>293</v>
      </c>
      <c r="F198" s="201" t="s">
        <v>294</v>
      </c>
      <c r="G198" s="188"/>
      <c r="H198" s="188"/>
      <c r="I198" s="191"/>
      <c r="J198" s="202">
        <f>BK198</f>
        <v>0</v>
      </c>
      <c r="K198" s="188"/>
      <c r="L198" s="193"/>
      <c r="M198" s="194"/>
      <c r="N198" s="195"/>
      <c r="O198" s="195"/>
      <c r="P198" s="196">
        <f>SUM(P199:P205)</f>
        <v>0</v>
      </c>
      <c r="Q198" s="195"/>
      <c r="R198" s="196">
        <f>SUM(R199:R205)</f>
        <v>0</v>
      </c>
      <c r="S198" s="195"/>
      <c r="T198" s="197">
        <f>SUM(T199:T205)</f>
        <v>0</v>
      </c>
      <c r="AR198" s="198" t="s">
        <v>87</v>
      </c>
      <c r="AT198" s="199" t="s">
        <v>78</v>
      </c>
      <c r="AU198" s="199" t="s">
        <v>87</v>
      </c>
      <c r="AY198" s="198" t="s">
        <v>151</v>
      </c>
      <c r="BK198" s="200">
        <f>SUM(BK199:BK205)</f>
        <v>0</v>
      </c>
    </row>
    <row r="199" spans="1:65" s="2" customFormat="1" ht="22.8">
      <c r="A199" s="33"/>
      <c r="B199" s="34"/>
      <c r="C199" s="203" t="s">
        <v>264</v>
      </c>
      <c r="D199" s="203" t="s">
        <v>154</v>
      </c>
      <c r="E199" s="204" t="s">
        <v>296</v>
      </c>
      <c r="F199" s="205" t="s">
        <v>297</v>
      </c>
      <c r="G199" s="206" t="s">
        <v>298</v>
      </c>
      <c r="H199" s="207">
        <v>1.208</v>
      </c>
      <c r="I199" s="208"/>
      <c r="J199" s="209">
        <f>ROUND(I199*H199,2)</f>
        <v>0</v>
      </c>
      <c r="K199" s="210"/>
      <c r="L199" s="38"/>
      <c r="M199" s="211" t="s">
        <v>1</v>
      </c>
      <c r="N199" s="212" t="s">
        <v>44</v>
      </c>
      <c r="O199" s="70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158</v>
      </c>
      <c r="AT199" s="215" t="s">
        <v>154</v>
      </c>
      <c r="AU199" s="215" t="s">
        <v>89</v>
      </c>
      <c r="AY199" s="16" t="s">
        <v>151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6" t="s">
        <v>87</v>
      </c>
      <c r="BK199" s="216">
        <f>ROUND(I199*H199,2)</f>
        <v>0</v>
      </c>
      <c r="BL199" s="16" t="s">
        <v>158</v>
      </c>
      <c r="BM199" s="215" t="s">
        <v>901</v>
      </c>
    </row>
    <row r="200" spans="1:65" s="2" customFormat="1" ht="22.8">
      <c r="A200" s="33"/>
      <c r="B200" s="34"/>
      <c r="C200" s="203" t="s">
        <v>7</v>
      </c>
      <c r="D200" s="203" t="s">
        <v>154</v>
      </c>
      <c r="E200" s="204" t="s">
        <v>301</v>
      </c>
      <c r="F200" s="205" t="s">
        <v>302</v>
      </c>
      <c r="G200" s="206" t="s">
        <v>298</v>
      </c>
      <c r="H200" s="207">
        <v>1.208</v>
      </c>
      <c r="I200" s="208"/>
      <c r="J200" s="209">
        <f>ROUND(I200*H200,2)</f>
        <v>0</v>
      </c>
      <c r="K200" s="210"/>
      <c r="L200" s="38"/>
      <c r="M200" s="211" t="s">
        <v>1</v>
      </c>
      <c r="N200" s="212" t="s">
        <v>44</v>
      </c>
      <c r="O200" s="70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158</v>
      </c>
      <c r="AT200" s="215" t="s">
        <v>154</v>
      </c>
      <c r="AU200" s="215" t="s">
        <v>89</v>
      </c>
      <c r="AY200" s="16" t="s">
        <v>151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87</v>
      </c>
      <c r="BK200" s="216">
        <f>ROUND(I200*H200,2)</f>
        <v>0</v>
      </c>
      <c r="BL200" s="16" t="s">
        <v>158</v>
      </c>
      <c r="BM200" s="215" t="s">
        <v>902</v>
      </c>
    </row>
    <row r="201" spans="1:65" s="2" customFormat="1" ht="22.8">
      <c r="A201" s="33"/>
      <c r="B201" s="34"/>
      <c r="C201" s="203" t="s">
        <v>274</v>
      </c>
      <c r="D201" s="203" t="s">
        <v>154</v>
      </c>
      <c r="E201" s="204" t="s">
        <v>305</v>
      </c>
      <c r="F201" s="205" t="s">
        <v>306</v>
      </c>
      <c r="G201" s="206" t="s">
        <v>298</v>
      </c>
      <c r="H201" s="207">
        <v>1.208</v>
      </c>
      <c r="I201" s="208"/>
      <c r="J201" s="209">
        <f>ROUND(I201*H201,2)</f>
        <v>0</v>
      </c>
      <c r="K201" s="210"/>
      <c r="L201" s="38"/>
      <c r="M201" s="211" t="s">
        <v>1</v>
      </c>
      <c r="N201" s="212" t="s">
        <v>44</v>
      </c>
      <c r="O201" s="70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158</v>
      </c>
      <c r="AT201" s="215" t="s">
        <v>154</v>
      </c>
      <c r="AU201" s="215" t="s">
        <v>89</v>
      </c>
      <c r="AY201" s="16" t="s">
        <v>151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6" t="s">
        <v>87</v>
      </c>
      <c r="BK201" s="216">
        <f>ROUND(I201*H201,2)</f>
        <v>0</v>
      </c>
      <c r="BL201" s="16" t="s">
        <v>158</v>
      </c>
      <c r="BM201" s="215" t="s">
        <v>903</v>
      </c>
    </row>
    <row r="202" spans="1:65" s="2" customFormat="1" ht="11.4">
      <c r="A202" s="33"/>
      <c r="B202" s="34"/>
      <c r="C202" s="203" t="s">
        <v>279</v>
      </c>
      <c r="D202" s="203" t="s">
        <v>154</v>
      </c>
      <c r="E202" s="204" t="s">
        <v>309</v>
      </c>
      <c r="F202" s="205" t="s">
        <v>310</v>
      </c>
      <c r="G202" s="206" t="s">
        <v>298</v>
      </c>
      <c r="H202" s="207">
        <v>1.208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44</v>
      </c>
      <c r="O202" s="70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158</v>
      </c>
      <c r="AT202" s="215" t="s">
        <v>154</v>
      </c>
      <c r="AU202" s="215" t="s">
        <v>89</v>
      </c>
      <c r="AY202" s="16" t="s">
        <v>151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87</v>
      </c>
      <c r="BK202" s="216">
        <f>ROUND(I202*H202,2)</f>
        <v>0</v>
      </c>
      <c r="BL202" s="16" t="s">
        <v>158</v>
      </c>
      <c r="BM202" s="215" t="s">
        <v>904</v>
      </c>
    </row>
    <row r="203" spans="1:65" s="2" customFormat="1" ht="22.8">
      <c r="A203" s="33"/>
      <c r="B203" s="34"/>
      <c r="C203" s="203" t="s">
        <v>284</v>
      </c>
      <c r="D203" s="203" t="s">
        <v>154</v>
      </c>
      <c r="E203" s="204" t="s">
        <v>313</v>
      </c>
      <c r="F203" s="205" t="s">
        <v>314</v>
      </c>
      <c r="G203" s="206" t="s">
        <v>298</v>
      </c>
      <c r="H203" s="207">
        <v>12.08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44</v>
      </c>
      <c r="O203" s="70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158</v>
      </c>
      <c r="AT203" s="215" t="s">
        <v>154</v>
      </c>
      <c r="AU203" s="215" t="s">
        <v>89</v>
      </c>
      <c r="AY203" s="16" t="s">
        <v>151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87</v>
      </c>
      <c r="BK203" s="216">
        <f>ROUND(I203*H203,2)</f>
        <v>0</v>
      </c>
      <c r="BL203" s="16" t="s">
        <v>158</v>
      </c>
      <c r="BM203" s="215" t="s">
        <v>905</v>
      </c>
    </row>
    <row r="204" spans="1:65" s="13" customFormat="1">
      <c r="B204" s="217"/>
      <c r="C204" s="218"/>
      <c r="D204" s="219" t="s">
        <v>160</v>
      </c>
      <c r="E204" s="220" t="s">
        <v>1</v>
      </c>
      <c r="F204" s="221" t="s">
        <v>906</v>
      </c>
      <c r="G204" s="218"/>
      <c r="H204" s="222">
        <v>12.08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160</v>
      </c>
      <c r="AU204" s="228" t="s">
        <v>89</v>
      </c>
      <c r="AV204" s="13" t="s">
        <v>89</v>
      </c>
      <c r="AW204" s="13" t="s">
        <v>36</v>
      </c>
      <c r="AX204" s="13" t="s">
        <v>87</v>
      </c>
      <c r="AY204" s="228" t="s">
        <v>151</v>
      </c>
    </row>
    <row r="205" spans="1:65" s="2" customFormat="1" ht="22.8">
      <c r="A205" s="33"/>
      <c r="B205" s="34"/>
      <c r="C205" s="203" t="s">
        <v>288</v>
      </c>
      <c r="D205" s="203" t="s">
        <v>154</v>
      </c>
      <c r="E205" s="204" t="s">
        <v>318</v>
      </c>
      <c r="F205" s="205" t="s">
        <v>319</v>
      </c>
      <c r="G205" s="206" t="s">
        <v>298</v>
      </c>
      <c r="H205" s="207">
        <v>1.208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44</v>
      </c>
      <c r="O205" s="70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158</v>
      </c>
      <c r="AT205" s="215" t="s">
        <v>154</v>
      </c>
      <c r="AU205" s="215" t="s">
        <v>89</v>
      </c>
      <c r="AY205" s="16" t="s">
        <v>151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87</v>
      </c>
      <c r="BK205" s="216">
        <f>ROUND(I205*H205,2)</f>
        <v>0</v>
      </c>
      <c r="BL205" s="16" t="s">
        <v>158</v>
      </c>
      <c r="BM205" s="215" t="s">
        <v>907</v>
      </c>
    </row>
    <row r="206" spans="1:65" s="12" customFormat="1" ht="13.2">
      <c r="B206" s="187"/>
      <c r="C206" s="188"/>
      <c r="D206" s="189" t="s">
        <v>78</v>
      </c>
      <c r="E206" s="201" t="s">
        <v>321</v>
      </c>
      <c r="F206" s="201" t="s">
        <v>322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P207</f>
        <v>0</v>
      </c>
      <c r="Q206" s="195"/>
      <c r="R206" s="196">
        <f>R207</f>
        <v>0</v>
      </c>
      <c r="S206" s="195"/>
      <c r="T206" s="197">
        <f>T207</f>
        <v>0</v>
      </c>
      <c r="AR206" s="198" t="s">
        <v>87</v>
      </c>
      <c r="AT206" s="199" t="s">
        <v>78</v>
      </c>
      <c r="AU206" s="199" t="s">
        <v>87</v>
      </c>
      <c r="AY206" s="198" t="s">
        <v>151</v>
      </c>
      <c r="BK206" s="200">
        <f>BK207</f>
        <v>0</v>
      </c>
    </row>
    <row r="207" spans="1:65" s="2" customFormat="1" ht="11.4">
      <c r="A207" s="33"/>
      <c r="B207" s="34"/>
      <c r="C207" s="203" t="s">
        <v>295</v>
      </c>
      <c r="D207" s="203" t="s">
        <v>154</v>
      </c>
      <c r="E207" s="204" t="s">
        <v>324</v>
      </c>
      <c r="F207" s="205" t="s">
        <v>325</v>
      </c>
      <c r="G207" s="206" t="s">
        <v>298</v>
      </c>
      <c r="H207" s="207">
        <v>4.8150000000000004</v>
      </c>
      <c r="I207" s="208"/>
      <c r="J207" s="209">
        <f>ROUND(I207*H207,2)</f>
        <v>0</v>
      </c>
      <c r="K207" s="210"/>
      <c r="L207" s="38"/>
      <c r="M207" s="211" t="s">
        <v>1</v>
      </c>
      <c r="N207" s="212" t="s">
        <v>44</v>
      </c>
      <c r="O207" s="70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158</v>
      </c>
      <c r="AT207" s="215" t="s">
        <v>154</v>
      </c>
      <c r="AU207" s="215" t="s">
        <v>89</v>
      </c>
      <c r="AY207" s="16" t="s">
        <v>151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87</v>
      </c>
      <c r="BK207" s="216">
        <f>ROUND(I207*H207,2)</f>
        <v>0</v>
      </c>
      <c r="BL207" s="16" t="s">
        <v>158</v>
      </c>
      <c r="BM207" s="215" t="s">
        <v>908</v>
      </c>
    </row>
    <row r="208" spans="1:65" s="12" customFormat="1" ht="15">
      <c r="B208" s="187"/>
      <c r="C208" s="188"/>
      <c r="D208" s="189" t="s">
        <v>78</v>
      </c>
      <c r="E208" s="190" t="s">
        <v>327</v>
      </c>
      <c r="F208" s="190" t="s">
        <v>328</v>
      </c>
      <c r="G208" s="188"/>
      <c r="H208" s="188"/>
      <c r="I208" s="191"/>
      <c r="J208" s="192">
        <f>BK208</f>
        <v>0</v>
      </c>
      <c r="K208" s="188"/>
      <c r="L208" s="193"/>
      <c r="M208" s="194"/>
      <c r="N208" s="195"/>
      <c r="O208" s="195"/>
      <c r="P208" s="196">
        <f>P209+P216+P228+P238+P250+P255+P275+P280+P308+P319+P324+P357</f>
        <v>0</v>
      </c>
      <c r="Q208" s="195"/>
      <c r="R208" s="196">
        <f>R209+R216+R228+R238+R250+R255+R275+R280+R308+R319+R324+R357</f>
        <v>1.2610042899999998</v>
      </c>
      <c r="S208" s="195"/>
      <c r="T208" s="197">
        <f>T209+T216+T228+T238+T250+T255+T275+T280+T308+T319+T324+T357</f>
        <v>0.70257374999999989</v>
      </c>
      <c r="AR208" s="198" t="s">
        <v>89</v>
      </c>
      <c r="AT208" s="199" t="s">
        <v>78</v>
      </c>
      <c r="AU208" s="199" t="s">
        <v>79</v>
      </c>
      <c r="AY208" s="198" t="s">
        <v>151</v>
      </c>
      <c r="BK208" s="200">
        <f>BK209+BK216+BK228+BK238+BK250+BK255+BK275+BK280+BK308+BK319+BK324+BK357</f>
        <v>0</v>
      </c>
    </row>
    <row r="209" spans="1:65" s="12" customFormat="1" ht="13.2">
      <c r="B209" s="187"/>
      <c r="C209" s="188"/>
      <c r="D209" s="189" t="s">
        <v>78</v>
      </c>
      <c r="E209" s="201" t="s">
        <v>329</v>
      </c>
      <c r="F209" s="201" t="s">
        <v>330</v>
      </c>
      <c r="G209" s="188"/>
      <c r="H209" s="188"/>
      <c r="I209" s="191"/>
      <c r="J209" s="202">
        <f>BK209</f>
        <v>0</v>
      </c>
      <c r="K209" s="188"/>
      <c r="L209" s="193"/>
      <c r="M209" s="194"/>
      <c r="N209" s="195"/>
      <c r="O209" s="195"/>
      <c r="P209" s="196">
        <f>SUM(P210:P215)</f>
        <v>0</v>
      </c>
      <c r="Q209" s="195"/>
      <c r="R209" s="196">
        <f>SUM(R210:R215)</f>
        <v>7.39152E-2</v>
      </c>
      <c r="S209" s="195"/>
      <c r="T209" s="197">
        <f>SUM(T210:T215)</f>
        <v>0</v>
      </c>
      <c r="AR209" s="198" t="s">
        <v>89</v>
      </c>
      <c r="AT209" s="199" t="s">
        <v>78</v>
      </c>
      <c r="AU209" s="199" t="s">
        <v>87</v>
      </c>
      <c r="AY209" s="198" t="s">
        <v>151</v>
      </c>
      <c r="BK209" s="200">
        <f>SUM(BK210:BK215)</f>
        <v>0</v>
      </c>
    </row>
    <row r="210" spans="1:65" s="2" customFormat="1" ht="22.8">
      <c r="A210" s="33"/>
      <c r="B210" s="34"/>
      <c r="C210" s="203" t="s">
        <v>300</v>
      </c>
      <c r="D210" s="203" t="s">
        <v>154</v>
      </c>
      <c r="E210" s="204" t="s">
        <v>332</v>
      </c>
      <c r="F210" s="205" t="s">
        <v>333</v>
      </c>
      <c r="G210" s="206" t="s">
        <v>157</v>
      </c>
      <c r="H210" s="207">
        <v>62.64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44</v>
      </c>
      <c r="O210" s="70"/>
      <c r="P210" s="213">
        <f>O210*H210</f>
        <v>0</v>
      </c>
      <c r="Q210" s="213">
        <v>1.1800000000000001E-3</v>
      </c>
      <c r="R210" s="213">
        <f>Q210*H210</f>
        <v>7.39152E-2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244</v>
      </c>
      <c r="AT210" s="215" t="s">
        <v>154</v>
      </c>
      <c r="AU210" s="215" t="s">
        <v>89</v>
      </c>
      <c r="AY210" s="16" t="s">
        <v>151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87</v>
      </c>
      <c r="BK210" s="216">
        <f>ROUND(I210*H210,2)</f>
        <v>0</v>
      </c>
      <c r="BL210" s="16" t="s">
        <v>244</v>
      </c>
      <c r="BM210" s="215" t="s">
        <v>909</v>
      </c>
    </row>
    <row r="211" spans="1:65" s="13" customFormat="1">
      <c r="B211" s="217"/>
      <c r="C211" s="218"/>
      <c r="D211" s="219" t="s">
        <v>160</v>
      </c>
      <c r="E211" s="220" t="s">
        <v>1</v>
      </c>
      <c r="F211" s="221" t="s">
        <v>910</v>
      </c>
      <c r="G211" s="218"/>
      <c r="H211" s="222">
        <v>54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160</v>
      </c>
      <c r="AU211" s="228" t="s">
        <v>89</v>
      </c>
      <c r="AV211" s="13" t="s">
        <v>89</v>
      </c>
      <c r="AW211" s="13" t="s">
        <v>36</v>
      </c>
      <c r="AX211" s="13" t="s">
        <v>79</v>
      </c>
      <c r="AY211" s="228" t="s">
        <v>151</v>
      </c>
    </row>
    <row r="212" spans="1:65" s="13" customFormat="1">
      <c r="B212" s="217"/>
      <c r="C212" s="218"/>
      <c r="D212" s="219" t="s">
        <v>160</v>
      </c>
      <c r="E212" s="220" t="s">
        <v>1</v>
      </c>
      <c r="F212" s="221" t="s">
        <v>336</v>
      </c>
      <c r="G212" s="218"/>
      <c r="H212" s="222">
        <v>8.64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160</v>
      </c>
      <c r="AU212" s="228" t="s">
        <v>89</v>
      </c>
      <c r="AV212" s="13" t="s">
        <v>89</v>
      </c>
      <c r="AW212" s="13" t="s">
        <v>36</v>
      </c>
      <c r="AX212" s="13" t="s">
        <v>79</v>
      </c>
      <c r="AY212" s="228" t="s">
        <v>151</v>
      </c>
    </row>
    <row r="213" spans="1:65" s="14" customFormat="1">
      <c r="B213" s="229"/>
      <c r="C213" s="230"/>
      <c r="D213" s="219" t="s">
        <v>160</v>
      </c>
      <c r="E213" s="231" t="s">
        <v>1</v>
      </c>
      <c r="F213" s="232" t="s">
        <v>163</v>
      </c>
      <c r="G213" s="230"/>
      <c r="H213" s="233">
        <v>62.64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160</v>
      </c>
      <c r="AU213" s="239" t="s">
        <v>89</v>
      </c>
      <c r="AV213" s="14" t="s">
        <v>158</v>
      </c>
      <c r="AW213" s="14" t="s">
        <v>36</v>
      </c>
      <c r="AX213" s="14" t="s">
        <v>87</v>
      </c>
      <c r="AY213" s="239" t="s">
        <v>151</v>
      </c>
    </row>
    <row r="214" spans="1:65" s="2" customFormat="1" ht="22.8">
      <c r="A214" s="33"/>
      <c r="B214" s="34"/>
      <c r="C214" s="240" t="s">
        <v>304</v>
      </c>
      <c r="D214" s="240" t="s">
        <v>245</v>
      </c>
      <c r="E214" s="241" t="s">
        <v>339</v>
      </c>
      <c r="F214" s="242" t="s">
        <v>340</v>
      </c>
      <c r="G214" s="243" t="s">
        <v>157</v>
      </c>
      <c r="H214" s="244">
        <v>63</v>
      </c>
      <c r="I214" s="245"/>
      <c r="J214" s="246">
        <f>ROUND(I214*H214,2)</f>
        <v>0</v>
      </c>
      <c r="K214" s="247"/>
      <c r="L214" s="248"/>
      <c r="M214" s="249" t="s">
        <v>1</v>
      </c>
      <c r="N214" s="250" t="s">
        <v>44</v>
      </c>
      <c r="O214" s="70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323</v>
      </c>
      <c r="AT214" s="215" t="s">
        <v>245</v>
      </c>
      <c r="AU214" s="215" t="s">
        <v>89</v>
      </c>
      <c r="AY214" s="16" t="s">
        <v>151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87</v>
      </c>
      <c r="BK214" s="216">
        <f>ROUND(I214*H214,2)</f>
        <v>0</v>
      </c>
      <c r="BL214" s="16" t="s">
        <v>244</v>
      </c>
      <c r="BM214" s="215" t="s">
        <v>911</v>
      </c>
    </row>
    <row r="215" spans="1:65" s="2" customFormat="1" ht="22.8">
      <c r="A215" s="33"/>
      <c r="B215" s="34"/>
      <c r="C215" s="203" t="s">
        <v>308</v>
      </c>
      <c r="D215" s="203" t="s">
        <v>154</v>
      </c>
      <c r="E215" s="204" t="s">
        <v>352</v>
      </c>
      <c r="F215" s="205" t="s">
        <v>353</v>
      </c>
      <c r="G215" s="206" t="s">
        <v>354</v>
      </c>
      <c r="H215" s="251"/>
      <c r="I215" s="208"/>
      <c r="J215" s="209">
        <f>ROUND(I215*H215,2)</f>
        <v>0</v>
      </c>
      <c r="K215" s="210"/>
      <c r="L215" s="38"/>
      <c r="M215" s="211" t="s">
        <v>1</v>
      </c>
      <c r="N215" s="212" t="s">
        <v>44</v>
      </c>
      <c r="O215" s="70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244</v>
      </c>
      <c r="AT215" s="215" t="s">
        <v>154</v>
      </c>
      <c r="AU215" s="215" t="s">
        <v>89</v>
      </c>
      <c r="AY215" s="16" t="s">
        <v>151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87</v>
      </c>
      <c r="BK215" s="216">
        <f>ROUND(I215*H215,2)</f>
        <v>0</v>
      </c>
      <c r="BL215" s="16" t="s">
        <v>244</v>
      </c>
      <c r="BM215" s="215" t="s">
        <v>912</v>
      </c>
    </row>
    <row r="216" spans="1:65" s="12" customFormat="1" ht="13.2">
      <c r="B216" s="187"/>
      <c r="C216" s="188"/>
      <c r="D216" s="189" t="s">
        <v>78</v>
      </c>
      <c r="E216" s="201" t="s">
        <v>356</v>
      </c>
      <c r="F216" s="201" t="s">
        <v>357</v>
      </c>
      <c r="G216" s="188"/>
      <c r="H216" s="188"/>
      <c r="I216" s="191"/>
      <c r="J216" s="202">
        <f>BK216</f>
        <v>0</v>
      </c>
      <c r="K216" s="188"/>
      <c r="L216" s="193"/>
      <c r="M216" s="194"/>
      <c r="N216" s="195"/>
      <c r="O216" s="195"/>
      <c r="P216" s="196">
        <f>SUM(P217:P227)</f>
        <v>0</v>
      </c>
      <c r="Q216" s="195"/>
      <c r="R216" s="196">
        <f>SUM(R217:R227)</f>
        <v>4.0000000000000001E-3</v>
      </c>
      <c r="S216" s="195"/>
      <c r="T216" s="197">
        <f>SUM(T217:T227)</f>
        <v>5.9679999999999997E-2</v>
      </c>
      <c r="AR216" s="198" t="s">
        <v>89</v>
      </c>
      <c r="AT216" s="199" t="s">
        <v>78</v>
      </c>
      <c r="AU216" s="199" t="s">
        <v>87</v>
      </c>
      <c r="AY216" s="198" t="s">
        <v>151</v>
      </c>
      <c r="BK216" s="200">
        <f>SUM(BK217:BK227)</f>
        <v>0</v>
      </c>
    </row>
    <row r="217" spans="1:65" s="2" customFormat="1" ht="11.4">
      <c r="A217" s="33"/>
      <c r="B217" s="34"/>
      <c r="C217" s="203" t="s">
        <v>312</v>
      </c>
      <c r="D217" s="203" t="s">
        <v>154</v>
      </c>
      <c r="E217" s="204" t="s">
        <v>359</v>
      </c>
      <c r="F217" s="205" t="s">
        <v>360</v>
      </c>
      <c r="G217" s="206" t="s">
        <v>260</v>
      </c>
      <c r="H217" s="207">
        <v>4</v>
      </c>
      <c r="I217" s="208"/>
      <c r="J217" s="209">
        <f>ROUND(I217*H217,2)</f>
        <v>0</v>
      </c>
      <c r="K217" s="210"/>
      <c r="L217" s="38"/>
      <c r="M217" s="211" t="s">
        <v>1</v>
      </c>
      <c r="N217" s="212" t="s">
        <v>44</v>
      </c>
      <c r="O217" s="70"/>
      <c r="P217" s="213">
        <f>O217*H217</f>
        <v>0</v>
      </c>
      <c r="Q217" s="213">
        <v>0</v>
      </c>
      <c r="R217" s="213">
        <f>Q217*H217</f>
        <v>0</v>
      </c>
      <c r="S217" s="213">
        <v>1.4919999999999999E-2</v>
      </c>
      <c r="T217" s="214">
        <f>S217*H217</f>
        <v>5.9679999999999997E-2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244</v>
      </c>
      <c r="AT217" s="215" t="s">
        <v>154</v>
      </c>
      <c r="AU217" s="215" t="s">
        <v>89</v>
      </c>
      <c r="AY217" s="16" t="s">
        <v>151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87</v>
      </c>
      <c r="BK217" s="216">
        <f>ROUND(I217*H217,2)</f>
        <v>0</v>
      </c>
      <c r="BL217" s="16" t="s">
        <v>244</v>
      </c>
      <c r="BM217" s="215" t="s">
        <v>913</v>
      </c>
    </row>
    <row r="218" spans="1:65" s="13" customFormat="1">
      <c r="B218" s="217"/>
      <c r="C218" s="218"/>
      <c r="D218" s="219" t="s">
        <v>160</v>
      </c>
      <c r="E218" s="220" t="s">
        <v>1</v>
      </c>
      <c r="F218" s="221" t="s">
        <v>158</v>
      </c>
      <c r="G218" s="218"/>
      <c r="H218" s="222">
        <v>4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160</v>
      </c>
      <c r="AU218" s="228" t="s">
        <v>89</v>
      </c>
      <c r="AV218" s="13" t="s">
        <v>89</v>
      </c>
      <c r="AW218" s="13" t="s">
        <v>36</v>
      </c>
      <c r="AX218" s="13" t="s">
        <v>87</v>
      </c>
      <c r="AY218" s="228" t="s">
        <v>151</v>
      </c>
    </row>
    <row r="219" spans="1:65" s="2" customFormat="1" ht="11.4">
      <c r="A219" s="33"/>
      <c r="B219" s="34"/>
      <c r="C219" s="203" t="s">
        <v>317</v>
      </c>
      <c r="D219" s="203" t="s">
        <v>154</v>
      </c>
      <c r="E219" s="204" t="s">
        <v>364</v>
      </c>
      <c r="F219" s="205" t="s">
        <v>365</v>
      </c>
      <c r="G219" s="206" t="s">
        <v>260</v>
      </c>
      <c r="H219" s="207">
        <v>4</v>
      </c>
      <c r="I219" s="208"/>
      <c r="J219" s="209">
        <f>ROUND(I219*H219,2)</f>
        <v>0</v>
      </c>
      <c r="K219" s="210"/>
      <c r="L219" s="38"/>
      <c r="M219" s="211" t="s">
        <v>1</v>
      </c>
      <c r="N219" s="212" t="s">
        <v>44</v>
      </c>
      <c r="O219" s="70"/>
      <c r="P219" s="213">
        <f>O219*H219</f>
        <v>0</v>
      </c>
      <c r="Q219" s="213">
        <v>7.6999999999999996E-4</v>
      </c>
      <c r="R219" s="213">
        <f>Q219*H219</f>
        <v>3.0799999999999998E-3</v>
      </c>
      <c r="S219" s="213">
        <v>0</v>
      </c>
      <c r="T219" s="21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244</v>
      </c>
      <c r="AT219" s="215" t="s">
        <v>154</v>
      </c>
      <c r="AU219" s="215" t="s">
        <v>89</v>
      </c>
      <c r="AY219" s="16" t="s">
        <v>151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6" t="s">
        <v>87</v>
      </c>
      <c r="BK219" s="216">
        <f>ROUND(I219*H219,2)</f>
        <v>0</v>
      </c>
      <c r="BL219" s="16" t="s">
        <v>244</v>
      </c>
      <c r="BM219" s="215" t="s">
        <v>914</v>
      </c>
    </row>
    <row r="220" spans="1:65" s="13" customFormat="1">
      <c r="B220" s="217"/>
      <c r="C220" s="218"/>
      <c r="D220" s="219" t="s">
        <v>160</v>
      </c>
      <c r="E220" s="220" t="s">
        <v>1</v>
      </c>
      <c r="F220" s="221" t="s">
        <v>158</v>
      </c>
      <c r="G220" s="218"/>
      <c r="H220" s="222">
        <v>4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160</v>
      </c>
      <c r="AU220" s="228" t="s">
        <v>89</v>
      </c>
      <c r="AV220" s="13" t="s">
        <v>89</v>
      </c>
      <c r="AW220" s="13" t="s">
        <v>36</v>
      </c>
      <c r="AX220" s="13" t="s">
        <v>87</v>
      </c>
      <c r="AY220" s="228" t="s">
        <v>151</v>
      </c>
    </row>
    <row r="221" spans="1:65" s="2" customFormat="1" ht="11.4">
      <c r="A221" s="33"/>
      <c r="B221" s="34"/>
      <c r="C221" s="203" t="s">
        <v>323</v>
      </c>
      <c r="D221" s="203" t="s">
        <v>154</v>
      </c>
      <c r="E221" s="204" t="s">
        <v>372</v>
      </c>
      <c r="F221" s="205" t="s">
        <v>373</v>
      </c>
      <c r="G221" s="206" t="s">
        <v>260</v>
      </c>
      <c r="H221" s="207">
        <v>2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44</v>
      </c>
      <c r="O221" s="70"/>
      <c r="P221" s="213">
        <f>O221*H221</f>
        <v>0</v>
      </c>
      <c r="Q221" s="213">
        <v>4.6000000000000001E-4</v>
      </c>
      <c r="R221" s="213">
        <f>Q221*H221</f>
        <v>9.2000000000000003E-4</v>
      </c>
      <c r="S221" s="213">
        <v>0</v>
      </c>
      <c r="T221" s="21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244</v>
      </c>
      <c r="AT221" s="215" t="s">
        <v>154</v>
      </c>
      <c r="AU221" s="215" t="s">
        <v>89</v>
      </c>
      <c r="AY221" s="16" t="s">
        <v>151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87</v>
      </c>
      <c r="BK221" s="216">
        <f>ROUND(I221*H221,2)</f>
        <v>0</v>
      </c>
      <c r="BL221" s="16" t="s">
        <v>244</v>
      </c>
      <c r="BM221" s="215" t="s">
        <v>915</v>
      </c>
    </row>
    <row r="222" spans="1:65" s="13" customFormat="1">
      <c r="B222" s="217"/>
      <c r="C222" s="218"/>
      <c r="D222" s="219" t="s">
        <v>160</v>
      </c>
      <c r="E222" s="220" t="s">
        <v>1</v>
      </c>
      <c r="F222" s="221" t="s">
        <v>89</v>
      </c>
      <c r="G222" s="218"/>
      <c r="H222" s="222">
        <v>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160</v>
      </c>
      <c r="AU222" s="228" t="s">
        <v>89</v>
      </c>
      <c r="AV222" s="13" t="s">
        <v>89</v>
      </c>
      <c r="AW222" s="13" t="s">
        <v>36</v>
      </c>
      <c r="AX222" s="13" t="s">
        <v>87</v>
      </c>
      <c r="AY222" s="228" t="s">
        <v>151</v>
      </c>
    </row>
    <row r="223" spans="1:65" s="2" customFormat="1" ht="11.4">
      <c r="A223" s="33"/>
      <c r="B223" s="34"/>
      <c r="C223" s="203" t="s">
        <v>331</v>
      </c>
      <c r="D223" s="203" t="s">
        <v>154</v>
      </c>
      <c r="E223" s="204" t="s">
        <v>382</v>
      </c>
      <c r="F223" s="205" t="s">
        <v>383</v>
      </c>
      <c r="G223" s="206" t="s">
        <v>167</v>
      </c>
      <c r="H223" s="207">
        <v>1</v>
      </c>
      <c r="I223" s="208"/>
      <c r="J223" s="209">
        <f>ROUND(I223*H223,2)</f>
        <v>0</v>
      </c>
      <c r="K223" s="210"/>
      <c r="L223" s="38"/>
      <c r="M223" s="211" t="s">
        <v>1</v>
      </c>
      <c r="N223" s="212" t="s">
        <v>44</v>
      </c>
      <c r="O223" s="70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5" t="s">
        <v>244</v>
      </c>
      <c r="AT223" s="215" t="s">
        <v>154</v>
      </c>
      <c r="AU223" s="215" t="s">
        <v>89</v>
      </c>
      <c r="AY223" s="16" t="s">
        <v>151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6" t="s">
        <v>87</v>
      </c>
      <c r="BK223" s="216">
        <f>ROUND(I223*H223,2)</f>
        <v>0</v>
      </c>
      <c r="BL223" s="16" t="s">
        <v>244</v>
      </c>
      <c r="BM223" s="215" t="s">
        <v>916</v>
      </c>
    </row>
    <row r="224" spans="1:65" s="13" customFormat="1">
      <c r="B224" s="217"/>
      <c r="C224" s="218"/>
      <c r="D224" s="219" t="s">
        <v>160</v>
      </c>
      <c r="E224" s="220" t="s">
        <v>1</v>
      </c>
      <c r="F224" s="221" t="s">
        <v>87</v>
      </c>
      <c r="G224" s="218"/>
      <c r="H224" s="222">
        <v>1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160</v>
      </c>
      <c r="AU224" s="228" t="s">
        <v>89</v>
      </c>
      <c r="AV224" s="13" t="s">
        <v>89</v>
      </c>
      <c r="AW224" s="13" t="s">
        <v>36</v>
      </c>
      <c r="AX224" s="13" t="s">
        <v>87</v>
      </c>
      <c r="AY224" s="228" t="s">
        <v>151</v>
      </c>
    </row>
    <row r="225" spans="1:65" s="2" customFormat="1" ht="22.8">
      <c r="A225" s="33"/>
      <c r="B225" s="34"/>
      <c r="C225" s="203" t="s">
        <v>338</v>
      </c>
      <c r="D225" s="203" t="s">
        <v>154</v>
      </c>
      <c r="E225" s="204" t="s">
        <v>390</v>
      </c>
      <c r="F225" s="205" t="s">
        <v>391</v>
      </c>
      <c r="G225" s="206" t="s">
        <v>260</v>
      </c>
      <c r="H225" s="207">
        <v>4</v>
      </c>
      <c r="I225" s="208"/>
      <c r="J225" s="209">
        <f>ROUND(I225*H225,2)</f>
        <v>0</v>
      </c>
      <c r="K225" s="210"/>
      <c r="L225" s="38"/>
      <c r="M225" s="211" t="s">
        <v>1</v>
      </c>
      <c r="N225" s="212" t="s">
        <v>44</v>
      </c>
      <c r="O225" s="70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244</v>
      </c>
      <c r="AT225" s="215" t="s">
        <v>154</v>
      </c>
      <c r="AU225" s="215" t="s">
        <v>89</v>
      </c>
      <c r="AY225" s="16" t="s">
        <v>151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87</v>
      </c>
      <c r="BK225" s="216">
        <f>ROUND(I225*H225,2)</f>
        <v>0</v>
      </c>
      <c r="BL225" s="16" t="s">
        <v>244</v>
      </c>
      <c r="BM225" s="215" t="s">
        <v>917</v>
      </c>
    </row>
    <row r="226" spans="1:65" s="13" customFormat="1">
      <c r="B226" s="217"/>
      <c r="C226" s="218"/>
      <c r="D226" s="219" t="s">
        <v>160</v>
      </c>
      <c r="E226" s="220" t="s">
        <v>1</v>
      </c>
      <c r="F226" s="221" t="s">
        <v>158</v>
      </c>
      <c r="G226" s="218"/>
      <c r="H226" s="222">
        <v>4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160</v>
      </c>
      <c r="AU226" s="228" t="s">
        <v>89</v>
      </c>
      <c r="AV226" s="13" t="s">
        <v>89</v>
      </c>
      <c r="AW226" s="13" t="s">
        <v>36</v>
      </c>
      <c r="AX226" s="13" t="s">
        <v>87</v>
      </c>
      <c r="AY226" s="228" t="s">
        <v>151</v>
      </c>
    </row>
    <row r="227" spans="1:65" s="2" customFormat="1" ht="22.8">
      <c r="A227" s="33"/>
      <c r="B227" s="34"/>
      <c r="C227" s="203" t="s">
        <v>342</v>
      </c>
      <c r="D227" s="203" t="s">
        <v>154</v>
      </c>
      <c r="E227" s="204" t="s">
        <v>395</v>
      </c>
      <c r="F227" s="205" t="s">
        <v>396</v>
      </c>
      <c r="G227" s="206" t="s">
        <v>354</v>
      </c>
      <c r="H227" s="251"/>
      <c r="I227" s="208"/>
      <c r="J227" s="209">
        <f>ROUND(I227*H227,2)</f>
        <v>0</v>
      </c>
      <c r="K227" s="210"/>
      <c r="L227" s="38"/>
      <c r="M227" s="211" t="s">
        <v>1</v>
      </c>
      <c r="N227" s="212" t="s">
        <v>44</v>
      </c>
      <c r="O227" s="70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5" t="s">
        <v>244</v>
      </c>
      <c r="AT227" s="215" t="s">
        <v>154</v>
      </c>
      <c r="AU227" s="215" t="s">
        <v>89</v>
      </c>
      <c r="AY227" s="16" t="s">
        <v>151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6" t="s">
        <v>87</v>
      </c>
      <c r="BK227" s="216">
        <f>ROUND(I227*H227,2)</f>
        <v>0</v>
      </c>
      <c r="BL227" s="16" t="s">
        <v>244</v>
      </c>
      <c r="BM227" s="215" t="s">
        <v>918</v>
      </c>
    </row>
    <row r="228" spans="1:65" s="12" customFormat="1" ht="13.2">
      <c r="B228" s="187"/>
      <c r="C228" s="188"/>
      <c r="D228" s="189" t="s">
        <v>78</v>
      </c>
      <c r="E228" s="201" t="s">
        <v>398</v>
      </c>
      <c r="F228" s="201" t="s">
        <v>399</v>
      </c>
      <c r="G228" s="188"/>
      <c r="H228" s="188"/>
      <c r="I228" s="191"/>
      <c r="J228" s="202">
        <f>BK228</f>
        <v>0</v>
      </c>
      <c r="K228" s="188"/>
      <c r="L228" s="193"/>
      <c r="M228" s="194"/>
      <c r="N228" s="195"/>
      <c r="O228" s="195"/>
      <c r="P228" s="196">
        <f>SUM(P229:P237)</f>
        <v>0</v>
      </c>
      <c r="Q228" s="195"/>
      <c r="R228" s="196">
        <f>SUM(R229:R237)</f>
        <v>2.0100000000000001E-3</v>
      </c>
      <c r="S228" s="195"/>
      <c r="T228" s="197">
        <f>SUM(T229:T237)</f>
        <v>0</v>
      </c>
      <c r="AR228" s="198" t="s">
        <v>89</v>
      </c>
      <c r="AT228" s="199" t="s">
        <v>78</v>
      </c>
      <c r="AU228" s="199" t="s">
        <v>87</v>
      </c>
      <c r="AY228" s="198" t="s">
        <v>151</v>
      </c>
      <c r="BK228" s="200">
        <f>SUM(BK229:BK237)</f>
        <v>0</v>
      </c>
    </row>
    <row r="229" spans="1:65" s="2" customFormat="1" ht="22.8">
      <c r="A229" s="33"/>
      <c r="B229" s="34"/>
      <c r="C229" s="203" t="s">
        <v>347</v>
      </c>
      <c r="D229" s="203" t="s">
        <v>154</v>
      </c>
      <c r="E229" s="204" t="s">
        <v>401</v>
      </c>
      <c r="F229" s="205" t="s">
        <v>402</v>
      </c>
      <c r="G229" s="206" t="s">
        <v>260</v>
      </c>
      <c r="H229" s="207">
        <v>2</v>
      </c>
      <c r="I229" s="208"/>
      <c r="J229" s="209">
        <f>ROUND(I229*H229,2)</f>
        <v>0</v>
      </c>
      <c r="K229" s="210"/>
      <c r="L229" s="38"/>
      <c r="M229" s="211" t="s">
        <v>1</v>
      </c>
      <c r="N229" s="212" t="s">
        <v>44</v>
      </c>
      <c r="O229" s="70"/>
      <c r="P229" s="213">
        <f>O229*H229</f>
        <v>0</v>
      </c>
      <c r="Q229" s="213">
        <v>7.7999999999999999E-4</v>
      </c>
      <c r="R229" s="213">
        <f>Q229*H229</f>
        <v>1.56E-3</v>
      </c>
      <c r="S229" s="213">
        <v>0</v>
      </c>
      <c r="T229" s="214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5" t="s">
        <v>244</v>
      </c>
      <c r="AT229" s="215" t="s">
        <v>154</v>
      </c>
      <c r="AU229" s="215" t="s">
        <v>89</v>
      </c>
      <c r="AY229" s="16" t="s">
        <v>151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6" t="s">
        <v>87</v>
      </c>
      <c r="BK229" s="216">
        <f>ROUND(I229*H229,2)</f>
        <v>0</v>
      </c>
      <c r="BL229" s="16" t="s">
        <v>244</v>
      </c>
      <c r="BM229" s="215" t="s">
        <v>919</v>
      </c>
    </row>
    <row r="230" spans="1:65" s="13" customFormat="1">
      <c r="B230" s="217"/>
      <c r="C230" s="218"/>
      <c r="D230" s="219" t="s">
        <v>160</v>
      </c>
      <c r="E230" s="220" t="s">
        <v>1</v>
      </c>
      <c r="F230" s="221" t="s">
        <v>89</v>
      </c>
      <c r="G230" s="218"/>
      <c r="H230" s="222">
        <v>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160</v>
      </c>
      <c r="AU230" s="228" t="s">
        <v>89</v>
      </c>
      <c r="AV230" s="13" t="s">
        <v>89</v>
      </c>
      <c r="AW230" s="13" t="s">
        <v>36</v>
      </c>
      <c r="AX230" s="13" t="s">
        <v>87</v>
      </c>
      <c r="AY230" s="228" t="s">
        <v>151</v>
      </c>
    </row>
    <row r="231" spans="1:65" s="2" customFormat="1" ht="34.200000000000003">
      <c r="A231" s="33"/>
      <c r="B231" s="34"/>
      <c r="C231" s="203" t="s">
        <v>351</v>
      </c>
      <c r="D231" s="203" t="s">
        <v>154</v>
      </c>
      <c r="E231" s="204" t="s">
        <v>406</v>
      </c>
      <c r="F231" s="205" t="s">
        <v>407</v>
      </c>
      <c r="G231" s="206" t="s">
        <v>260</v>
      </c>
      <c r="H231" s="207">
        <v>2</v>
      </c>
      <c r="I231" s="208"/>
      <c r="J231" s="209">
        <f>ROUND(I231*H231,2)</f>
        <v>0</v>
      </c>
      <c r="K231" s="210"/>
      <c r="L231" s="38"/>
      <c r="M231" s="211" t="s">
        <v>1</v>
      </c>
      <c r="N231" s="212" t="s">
        <v>44</v>
      </c>
      <c r="O231" s="70"/>
      <c r="P231" s="213">
        <f>O231*H231</f>
        <v>0</v>
      </c>
      <c r="Q231" s="213">
        <v>5.0000000000000002E-5</v>
      </c>
      <c r="R231" s="213">
        <f>Q231*H231</f>
        <v>1E-4</v>
      </c>
      <c r="S231" s="213">
        <v>0</v>
      </c>
      <c r="T231" s="214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5" t="s">
        <v>244</v>
      </c>
      <c r="AT231" s="215" t="s">
        <v>154</v>
      </c>
      <c r="AU231" s="215" t="s">
        <v>89</v>
      </c>
      <c r="AY231" s="16" t="s">
        <v>151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6" t="s">
        <v>87</v>
      </c>
      <c r="BK231" s="216">
        <f>ROUND(I231*H231,2)</f>
        <v>0</v>
      </c>
      <c r="BL231" s="16" t="s">
        <v>244</v>
      </c>
      <c r="BM231" s="215" t="s">
        <v>920</v>
      </c>
    </row>
    <row r="232" spans="1:65" s="13" customFormat="1">
      <c r="B232" s="217"/>
      <c r="C232" s="218"/>
      <c r="D232" s="219" t="s">
        <v>160</v>
      </c>
      <c r="E232" s="220" t="s">
        <v>1</v>
      </c>
      <c r="F232" s="221" t="s">
        <v>89</v>
      </c>
      <c r="G232" s="218"/>
      <c r="H232" s="222">
        <v>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160</v>
      </c>
      <c r="AU232" s="228" t="s">
        <v>89</v>
      </c>
      <c r="AV232" s="13" t="s">
        <v>89</v>
      </c>
      <c r="AW232" s="13" t="s">
        <v>36</v>
      </c>
      <c r="AX232" s="13" t="s">
        <v>87</v>
      </c>
      <c r="AY232" s="228" t="s">
        <v>151</v>
      </c>
    </row>
    <row r="233" spans="1:65" s="2" customFormat="1" ht="11.4">
      <c r="A233" s="33"/>
      <c r="B233" s="34"/>
      <c r="C233" s="203" t="s">
        <v>358</v>
      </c>
      <c r="D233" s="203" t="s">
        <v>154</v>
      </c>
      <c r="E233" s="204" t="s">
        <v>410</v>
      </c>
      <c r="F233" s="205" t="s">
        <v>411</v>
      </c>
      <c r="G233" s="206" t="s">
        <v>167</v>
      </c>
      <c r="H233" s="207">
        <v>2</v>
      </c>
      <c r="I233" s="208"/>
      <c r="J233" s="209">
        <f>ROUND(I233*H233,2)</f>
        <v>0</v>
      </c>
      <c r="K233" s="210"/>
      <c r="L233" s="38"/>
      <c r="M233" s="211" t="s">
        <v>1</v>
      </c>
      <c r="N233" s="212" t="s">
        <v>44</v>
      </c>
      <c r="O233" s="70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5" t="s">
        <v>244</v>
      </c>
      <c r="AT233" s="215" t="s">
        <v>154</v>
      </c>
      <c r="AU233" s="215" t="s">
        <v>89</v>
      </c>
      <c r="AY233" s="16" t="s">
        <v>151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6" t="s">
        <v>87</v>
      </c>
      <c r="BK233" s="216">
        <f>ROUND(I233*H233,2)</f>
        <v>0</v>
      </c>
      <c r="BL233" s="16" t="s">
        <v>244</v>
      </c>
      <c r="BM233" s="215" t="s">
        <v>921</v>
      </c>
    </row>
    <row r="234" spans="1:65" s="13" customFormat="1">
      <c r="B234" s="217"/>
      <c r="C234" s="218"/>
      <c r="D234" s="219" t="s">
        <v>160</v>
      </c>
      <c r="E234" s="220" t="s">
        <v>1</v>
      </c>
      <c r="F234" s="221" t="s">
        <v>922</v>
      </c>
      <c r="G234" s="218"/>
      <c r="H234" s="222">
        <v>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160</v>
      </c>
      <c r="AU234" s="228" t="s">
        <v>89</v>
      </c>
      <c r="AV234" s="13" t="s">
        <v>89</v>
      </c>
      <c r="AW234" s="13" t="s">
        <v>36</v>
      </c>
      <c r="AX234" s="13" t="s">
        <v>87</v>
      </c>
      <c r="AY234" s="228" t="s">
        <v>151</v>
      </c>
    </row>
    <row r="235" spans="1:65" s="2" customFormat="1" ht="22.8">
      <c r="A235" s="33"/>
      <c r="B235" s="34"/>
      <c r="C235" s="203" t="s">
        <v>363</v>
      </c>
      <c r="D235" s="203" t="s">
        <v>154</v>
      </c>
      <c r="E235" s="204" t="s">
        <v>414</v>
      </c>
      <c r="F235" s="205" t="s">
        <v>415</v>
      </c>
      <c r="G235" s="206" t="s">
        <v>167</v>
      </c>
      <c r="H235" s="207">
        <v>1</v>
      </c>
      <c r="I235" s="208"/>
      <c r="J235" s="209">
        <f>ROUND(I235*H235,2)</f>
        <v>0</v>
      </c>
      <c r="K235" s="210"/>
      <c r="L235" s="38"/>
      <c r="M235" s="211" t="s">
        <v>1</v>
      </c>
      <c r="N235" s="212" t="s">
        <v>44</v>
      </c>
      <c r="O235" s="70"/>
      <c r="P235" s="213">
        <f>O235*H235</f>
        <v>0</v>
      </c>
      <c r="Q235" s="213">
        <v>3.5E-4</v>
      </c>
      <c r="R235" s="213">
        <f>Q235*H235</f>
        <v>3.5E-4</v>
      </c>
      <c r="S235" s="213">
        <v>0</v>
      </c>
      <c r="T235" s="21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5" t="s">
        <v>244</v>
      </c>
      <c r="AT235" s="215" t="s">
        <v>154</v>
      </c>
      <c r="AU235" s="215" t="s">
        <v>89</v>
      </c>
      <c r="AY235" s="16" t="s">
        <v>151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6" t="s">
        <v>87</v>
      </c>
      <c r="BK235" s="216">
        <f>ROUND(I235*H235,2)</f>
        <v>0</v>
      </c>
      <c r="BL235" s="16" t="s">
        <v>244</v>
      </c>
      <c r="BM235" s="215" t="s">
        <v>923</v>
      </c>
    </row>
    <row r="236" spans="1:65" s="13" customFormat="1">
      <c r="B236" s="217"/>
      <c r="C236" s="218"/>
      <c r="D236" s="219" t="s">
        <v>160</v>
      </c>
      <c r="E236" s="220" t="s">
        <v>1</v>
      </c>
      <c r="F236" s="221" t="s">
        <v>87</v>
      </c>
      <c r="G236" s="218"/>
      <c r="H236" s="222">
        <v>1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160</v>
      </c>
      <c r="AU236" s="228" t="s">
        <v>89</v>
      </c>
      <c r="AV236" s="13" t="s">
        <v>89</v>
      </c>
      <c r="AW236" s="13" t="s">
        <v>36</v>
      </c>
      <c r="AX236" s="13" t="s">
        <v>87</v>
      </c>
      <c r="AY236" s="228" t="s">
        <v>151</v>
      </c>
    </row>
    <row r="237" spans="1:65" s="2" customFormat="1" ht="22.8">
      <c r="A237" s="33"/>
      <c r="B237" s="34"/>
      <c r="C237" s="203" t="s">
        <v>367</v>
      </c>
      <c r="D237" s="203" t="s">
        <v>154</v>
      </c>
      <c r="E237" s="204" t="s">
        <v>418</v>
      </c>
      <c r="F237" s="205" t="s">
        <v>419</v>
      </c>
      <c r="G237" s="206" t="s">
        <v>354</v>
      </c>
      <c r="H237" s="251"/>
      <c r="I237" s="208"/>
      <c r="J237" s="209">
        <f>ROUND(I237*H237,2)</f>
        <v>0</v>
      </c>
      <c r="K237" s="210"/>
      <c r="L237" s="38"/>
      <c r="M237" s="211" t="s">
        <v>1</v>
      </c>
      <c r="N237" s="212" t="s">
        <v>44</v>
      </c>
      <c r="O237" s="70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5" t="s">
        <v>244</v>
      </c>
      <c r="AT237" s="215" t="s">
        <v>154</v>
      </c>
      <c r="AU237" s="215" t="s">
        <v>89</v>
      </c>
      <c r="AY237" s="16" t="s">
        <v>151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6" t="s">
        <v>87</v>
      </c>
      <c r="BK237" s="216">
        <f>ROUND(I237*H237,2)</f>
        <v>0</v>
      </c>
      <c r="BL237" s="16" t="s">
        <v>244</v>
      </c>
      <c r="BM237" s="215" t="s">
        <v>924</v>
      </c>
    </row>
    <row r="238" spans="1:65" s="12" customFormat="1" ht="13.2">
      <c r="B238" s="187"/>
      <c r="C238" s="188"/>
      <c r="D238" s="189" t="s">
        <v>78</v>
      </c>
      <c r="E238" s="201" t="s">
        <v>445</v>
      </c>
      <c r="F238" s="201" t="s">
        <v>446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SUM(P239:P249)</f>
        <v>0</v>
      </c>
      <c r="Q238" s="195"/>
      <c r="R238" s="196">
        <f>SUM(R239:R249)</f>
        <v>1.865E-2</v>
      </c>
      <c r="S238" s="195"/>
      <c r="T238" s="197">
        <f>SUM(T239:T249)</f>
        <v>2.0320000000000001E-2</v>
      </c>
      <c r="AR238" s="198" t="s">
        <v>89</v>
      </c>
      <c r="AT238" s="199" t="s">
        <v>78</v>
      </c>
      <c r="AU238" s="199" t="s">
        <v>87</v>
      </c>
      <c r="AY238" s="198" t="s">
        <v>151</v>
      </c>
      <c r="BK238" s="200">
        <f>SUM(BK239:BK249)</f>
        <v>0</v>
      </c>
    </row>
    <row r="239" spans="1:65" s="2" customFormat="1" ht="22.8">
      <c r="A239" s="33"/>
      <c r="B239" s="34"/>
      <c r="C239" s="203" t="s">
        <v>371</v>
      </c>
      <c r="D239" s="203" t="s">
        <v>154</v>
      </c>
      <c r="E239" s="204" t="s">
        <v>448</v>
      </c>
      <c r="F239" s="205" t="s">
        <v>449</v>
      </c>
      <c r="G239" s="206" t="s">
        <v>431</v>
      </c>
      <c r="H239" s="207">
        <v>1</v>
      </c>
      <c r="I239" s="208"/>
      <c r="J239" s="209">
        <f>ROUND(I239*H239,2)</f>
        <v>0</v>
      </c>
      <c r="K239" s="210"/>
      <c r="L239" s="38"/>
      <c r="M239" s="211" t="s">
        <v>1</v>
      </c>
      <c r="N239" s="212" t="s">
        <v>44</v>
      </c>
      <c r="O239" s="70"/>
      <c r="P239" s="213">
        <f>O239*H239</f>
        <v>0</v>
      </c>
      <c r="Q239" s="213">
        <v>0</v>
      </c>
      <c r="R239" s="213">
        <f>Q239*H239</f>
        <v>0</v>
      </c>
      <c r="S239" s="213">
        <v>1.9460000000000002E-2</v>
      </c>
      <c r="T239" s="214">
        <f>S239*H239</f>
        <v>1.9460000000000002E-2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244</v>
      </c>
      <c r="AT239" s="215" t="s">
        <v>154</v>
      </c>
      <c r="AU239" s="215" t="s">
        <v>89</v>
      </c>
      <c r="AY239" s="16" t="s">
        <v>151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6" t="s">
        <v>87</v>
      </c>
      <c r="BK239" s="216">
        <f>ROUND(I239*H239,2)</f>
        <v>0</v>
      </c>
      <c r="BL239" s="16" t="s">
        <v>244</v>
      </c>
      <c r="BM239" s="215" t="s">
        <v>925</v>
      </c>
    </row>
    <row r="240" spans="1:65" s="13" customFormat="1">
      <c r="B240" s="217"/>
      <c r="C240" s="218"/>
      <c r="D240" s="219" t="s">
        <v>160</v>
      </c>
      <c r="E240" s="220" t="s">
        <v>1</v>
      </c>
      <c r="F240" s="221" t="s">
        <v>87</v>
      </c>
      <c r="G240" s="218"/>
      <c r="H240" s="222">
        <v>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160</v>
      </c>
      <c r="AU240" s="228" t="s">
        <v>89</v>
      </c>
      <c r="AV240" s="13" t="s">
        <v>89</v>
      </c>
      <c r="AW240" s="13" t="s">
        <v>36</v>
      </c>
      <c r="AX240" s="13" t="s">
        <v>87</v>
      </c>
      <c r="AY240" s="228" t="s">
        <v>151</v>
      </c>
    </row>
    <row r="241" spans="1:65" s="2" customFormat="1" ht="22.8">
      <c r="A241" s="33"/>
      <c r="B241" s="34"/>
      <c r="C241" s="203" t="s">
        <v>376</v>
      </c>
      <c r="D241" s="203" t="s">
        <v>154</v>
      </c>
      <c r="E241" s="204" t="s">
        <v>452</v>
      </c>
      <c r="F241" s="205" t="s">
        <v>453</v>
      </c>
      <c r="G241" s="206" t="s">
        <v>431</v>
      </c>
      <c r="H241" s="207">
        <v>1</v>
      </c>
      <c r="I241" s="208"/>
      <c r="J241" s="209">
        <f>ROUND(I241*H241,2)</f>
        <v>0</v>
      </c>
      <c r="K241" s="210"/>
      <c r="L241" s="38"/>
      <c r="M241" s="211" t="s">
        <v>1</v>
      </c>
      <c r="N241" s="212" t="s">
        <v>44</v>
      </c>
      <c r="O241" s="70"/>
      <c r="P241" s="213">
        <f>O241*H241</f>
        <v>0</v>
      </c>
      <c r="Q241" s="213">
        <v>0</v>
      </c>
      <c r="R241" s="213">
        <f>Q241*H241</f>
        <v>0</v>
      </c>
      <c r="S241" s="213">
        <v>8.5999999999999998E-4</v>
      </c>
      <c r="T241" s="214">
        <f>S241*H241</f>
        <v>8.5999999999999998E-4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5" t="s">
        <v>244</v>
      </c>
      <c r="AT241" s="215" t="s">
        <v>154</v>
      </c>
      <c r="AU241" s="215" t="s">
        <v>89</v>
      </c>
      <c r="AY241" s="16" t="s">
        <v>151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6" t="s">
        <v>87</v>
      </c>
      <c r="BK241" s="216">
        <f>ROUND(I241*H241,2)</f>
        <v>0</v>
      </c>
      <c r="BL241" s="16" t="s">
        <v>244</v>
      </c>
      <c r="BM241" s="215" t="s">
        <v>926</v>
      </c>
    </row>
    <row r="242" spans="1:65" s="13" customFormat="1">
      <c r="B242" s="217"/>
      <c r="C242" s="218"/>
      <c r="D242" s="219" t="s">
        <v>160</v>
      </c>
      <c r="E242" s="220" t="s">
        <v>1</v>
      </c>
      <c r="F242" s="221" t="s">
        <v>87</v>
      </c>
      <c r="G242" s="218"/>
      <c r="H242" s="222">
        <v>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160</v>
      </c>
      <c r="AU242" s="228" t="s">
        <v>89</v>
      </c>
      <c r="AV242" s="13" t="s">
        <v>89</v>
      </c>
      <c r="AW242" s="13" t="s">
        <v>36</v>
      </c>
      <c r="AX242" s="13" t="s">
        <v>87</v>
      </c>
      <c r="AY242" s="228" t="s">
        <v>151</v>
      </c>
    </row>
    <row r="243" spans="1:65" s="2" customFormat="1" ht="22.8">
      <c r="A243" s="33"/>
      <c r="B243" s="34"/>
      <c r="C243" s="203" t="s">
        <v>381</v>
      </c>
      <c r="D243" s="203" t="s">
        <v>154</v>
      </c>
      <c r="E243" s="204" t="s">
        <v>456</v>
      </c>
      <c r="F243" s="205" t="s">
        <v>457</v>
      </c>
      <c r="G243" s="206" t="s">
        <v>431</v>
      </c>
      <c r="H243" s="207">
        <v>1</v>
      </c>
      <c r="I243" s="208"/>
      <c r="J243" s="209">
        <f>ROUND(I243*H243,2)</f>
        <v>0</v>
      </c>
      <c r="K243" s="210"/>
      <c r="L243" s="38"/>
      <c r="M243" s="211" t="s">
        <v>1</v>
      </c>
      <c r="N243" s="212" t="s">
        <v>44</v>
      </c>
      <c r="O243" s="70"/>
      <c r="P243" s="213">
        <f>O243*H243</f>
        <v>0</v>
      </c>
      <c r="Q243" s="213">
        <v>1.8500000000000001E-3</v>
      </c>
      <c r="R243" s="213">
        <f>Q243*H243</f>
        <v>1.8500000000000001E-3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244</v>
      </c>
      <c r="AT243" s="215" t="s">
        <v>154</v>
      </c>
      <c r="AU243" s="215" t="s">
        <v>89</v>
      </c>
      <c r="AY243" s="16" t="s">
        <v>151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87</v>
      </c>
      <c r="BK243" s="216">
        <f>ROUND(I243*H243,2)</f>
        <v>0</v>
      </c>
      <c r="BL243" s="16" t="s">
        <v>244</v>
      </c>
      <c r="BM243" s="215" t="s">
        <v>927</v>
      </c>
    </row>
    <row r="244" spans="1:65" s="13" customFormat="1">
      <c r="B244" s="217"/>
      <c r="C244" s="218"/>
      <c r="D244" s="219" t="s">
        <v>160</v>
      </c>
      <c r="E244" s="220" t="s">
        <v>1</v>
      </c>
      <c r="F244" s="221" t="s">
        <v>87</v>
      </c>
      <c r="G244" s="218"/>
      <c r="H244" s="222">
        <v>1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160</v>
      </c>
      <c r="AU244" s="228" t="s">
        <v>89</v>
      </c>
      <c r="AV244" s="13" t="s">
        <v>89</v>
      </c>
      <c r="AW244" s="13" t="s">
        <v>36</v>
      </c>
      <c r="AX244" s="13" t="s">
        <v>87</v>
      </c>
      <c r="AY244" s="228" t="s">
        <v>151</v>
      </c>
    </row>
    <row r="245" spans="1:65" s="2" customFormat="1" ht="11.4">
      <c r="A245" s="33"/>
      <c r="B245" s="34"/>
      <c r="C245" s="240" t="s">
        <v>385</v>
      </c>
      <c r="D245" s="240" t="s">
        <v>245</v>
      </c>
      <c r="E245" s="241" t="s">
        <v>460</v>
      </c>
      <c r="F245" s="242" t="s">
        <v>461</v>
      </c>
      <c r="G245" s="243" t="s">
        <v>167</v>
      </c>
      <c r="H245" s="244">
        <v>1</v>
      </c>
      <c r="I245" s="245"/>
      <c r="J245" s="246">
        <f>ROUND(I245*H245,2)</f>
        <v>0</v>
      </c>
      <c r="K245" s="247"/>
      <c r="L245" s="248"/>
      <c r="M245" s="249" t="s">
        <v>1</v>
      </c>
      <c r="N245" s="250" t="s">
        <v>44</v>
      </c>
      <c r="O245" s="70"/>
      <c r="P245" s="213">
        <f>O245*H245</f>
        <v>0</v>
      </c>
      <c r="Q245" s="213">
        <v>1.4999999999999999E-2</v>
      </c>
      <c r="R245" s="213">
        <f>Q245*H245</f>
        <v>1.4999999999999999E-2</v>
      </c>
      <c r="S245" s="213">
        <v>0</v>
      </c>
      <c r="T245" s="21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323</v>
      </c>
      <c r="AT245" s="215" t="s">
        <v>245</v>
      </c>
      <c r="AU245" s="215" t="s">
        <v>89</v>
      </c>
      <c r="AY245" s="16" t="s">
        <v>151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87</v>
      </c>
      <c r="BK245" s="216">
        <f>ROUND(I245*H245,2)</f>
        <v>0</v>
      </c>
      <c r="BL245" s="16" t="s">
        <v>244</v>
      </c>
      <c r="BM245" s="215" t="s">
        <v>928</v>
      </c>
    </row>
    <row r="246" spans="1:65" s="13" customFormat="1">
      <c r="B246" s="217"/>
      <c r="C246" s="218"/>
      <c r="D246" s="219" t="s">
        <v>160</v>
      </c>
      <c r="E246" s="220" t="s">
        <v>1</v>
      </c>
      <c r="F246" s="221" t="s">
        <v>87</v>
      </c>
      <c r="G246" s="218"/>
      <c r="H246" s="222">
        <v>1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160</v>
      </c>
      <c r="AU246" s="228" t="s">
        <v>89</v>
      </c>
      <c r="AV246" s="13" t="s">
        <v>89</v>
      </c>
      <c r="AW246" s="13" t="s">
        <v>36</v>
      </c>
      <c r="AX246" s="13" t="s">
        <v>87</v>
      </c>
      <c r="AY246" s="228" t="s">
        <v>151</v>
      </c>
    </row>
    <row r="247" spans="1:65" s="2" customFormat="1" ht="22.8">
      <c r="A247" s="33"/>
      <c r="B247" s="34"/>
      <c r="C247" s="203" t="s">
        <v>389</v>
      </c>
      <c r="D247" s="203" t="s">
        <v>154</v>
      </c>
      <c r="E247" s="204" t="s">
        <v>464</v>
      </c>
      <c r="F247" s="205" t="s">
        <v>465</v>
      </c>
      <c r="G247" s="206" t="s">
        <v>431</v>
      </c>
      <c r="H247" s="207">
        <v>1</v>
      </c>
      <c r="I247" s="208"/>
      <c r="J247" s="209">
        <f>ROUND(I247*H247,2)</f>
        <v>0</v>
      </c>
      <c r="K247" s="210"/>
      <c r="L247" s="38"/>
      <c r="M247" s="211" t="s">
        <v>1</v>
      </c>
      <c r="N247" s="212" t="s">
        <v>44</v>
      </c>
      <c r="O247" s="70"/>
      <c r="P247" s="213">
        <f>O247*H247</f>
        <v>0</v>
      </c>
      <c r="Q247" s="213">
        <v>1.8E-3</v>
      </c>
      <c r="R247" s="213">
        <f>Q247*H247</f>
        <v>1.8E-3</v>
      </c>
      <c r="S247" s="213">
        <v>0</v>
      </c>
      <c r="T247" s="21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5" t="s">
        <v>244</v>
      </c>
      <c r="AT247" s="215" t="s">
        <v>154</v>
      </c>
      <c r="AU247" s="215" t="s">
        <v>89</v>
      </c>
      <c r="AY247" s="16" t="s">
        <v>151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87</v>
      </c>
      <c r="BK247" s="216">
        <f>ROUND(I247*H247,2)</f>
        <v>0</v>
      </c>
      <c r="BL247" s="16" t="s">
        <v>244</v>
      </c>
      <c r="BM247" s="215" t="s">
        <v>929</v>
      </c>
    </row>
    <row r="248" spans="1:65" s="13" customFormat="1">
      <c r="B248" s="217"/>
      <c r="C248" s="218"/>
      <c r="D248" s="219" t="s">
        <v>160</v>
      </c>
      <c r="E248" s="220" t="s">
        <v>1</v>
      </c>
      <c r="F248" s="221" t="s">
        <v>87</v>
      </c>
      <c r="G248" s="218"/>
      <c r="H248" s="222">
        <v>1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160</v>
      </c>
      <c r="AU248" s="228" t="s">
        <v>89</v>
      </c>
      <c r="AV248" s="13" t="s">
        <v>89</v>
      </c>
      <c r="AW248" s="13" t="s">
        <v>36</v>
      </c>
      <c r="AX248" s="13" t="s">
        <v>87</v>
      </c>
      <c r="AY248" s="228" t="s">
        <v>151</v>
      </c>
    </row>
    <row r="249" spans="1:65" s="2" customFormat="1" ht="22.8">
      <c r="A249" s="33"/>
      <c r="B249" s="34"/>
      <c r="C249" s="203" t="s">
        <v>394</v>
      </c>
      <c r="D249" s="203" t="s">
        <v>154</v>
      </c>
      <c r="E249" s="204" t="s">
        <v>468</v>
      </c>
      <c r="F249" s="205" t="s">
        <v>469</v>
      </c>
      <c r="G249" s="206" t="s">
        <v>354</v>
      </c>
      <c r="H249" s="251"/>
      <c r="I249" s="208"/>
      <c r="J249" s="209">
        <f>ROUND(I249*H249,2)</f>
        <v>0</v>
      </c>
      <c r="K249" s="210"/>
      <c r="L249" s="38"/>
      <c r="M249" s="211" t="s">
        <v>1</v>
      </c>
      <c r="N249" s="212" t="s">
        <v>44</v>
      </c>
      <c r="O249" s="70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244</v>
      </c>
      <c r="AT249" s="215" t="s">
        <v>154</v>
      </c>
      <c r="AU249" s="215" t="s">
        <v>89</v>
      </c>
      <c r="AY249" s="16" t="s">
        <v>151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87</v>
      </c>
      <c r="BK249" s="216">
        <f>ROUND(I249*H249,2)</f>
        <v>0</v>
      </c>
      <c r="BL249" s="16" t="s">
        <v>244</v>
      </c>
      <c r="BM249" s="215" t="s">
        <v>930</v>
      </c>
    </row>
    <row r="250" spans="1:65" s="12" customFormat="1" ht="13.2">
      <c r="B250" s="187"/>
      <c r="C250" s="188"/>
      <c r="D250" s="189" t="s">
        <v>78</v>
      </c>
      <c r="E250" s="201" t="s">
        <v>477</v>
      </c>
      <c r="F250" s="201" t="s">
        <v>478</v>
      </c>
      <c r="G250" s="188"/>
      <c r="H250" s="188"/>
      <c r="I250" s="191"/>
      <c r="J250" s="202">
        <f>BK250</f>
        <v>0</v>
      </c>
      <c r="K250" s="188"/>
      <c r="L250" s="193"/>
      <c r="M250" s="194"/>
      <c r="N250" s="195"/>
      <c r="O250" s="195"/>
      <c r="P250" s="196">
        <f>SUM(P251:P254)</f>
        <v>0</v>
      </c>
      <c r="Q250" s="195"/>
      <c r="R250" s="196">
        <f>SUM(R251:R254)</f>
        <v>0</v>
      </c>
      <c r="S250" s="195"/>
      <c r="T250" s="197">
        <f>SUM(T251:T254)</f>
        <v>0.12852000000000002</v>
      </c>
      <c r="AR250" s="198" t="s">
        <v>89</v>
      </c>
      <c r="AT250" s="199" t="s">
        <v>78</v>
      </c>
      <c r="AU250" s="199" t="s">
        <v>87</v>
      </c>
      <c r="AY250" s="198" t="s">
        <v>151</v>
      </c>
      <c r="BK250" s="200">
        <f>SUM(BK251:BK254)</f>
        <v>0</v>
      </c>
    </row>
    <row r="251" spans="1:65" s="2" customFormat="1" ht="11.4">
      <c r="A251" s="33"/>
      <c r="B251" s="34"/>
      <c r="C251" s="203" t="s">
        <v>400</v>
      </c>
      <c r="D251" s="203" t="s">
        <v>154</v>
      </c>
      <c r="E251" s="204" t="s">
        <v>480</v>
      </c>
      <c r="F251" s="205" t="s">
        <v>481</v>
      </c>
      <c r="G251" s="206" t="s">
        <v>157</v>
      </c>
      <c r="H251" s="207">
        <v>5.4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44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2.3800000000000002E-2</v>
      </c>
      <c r="T251" s="214">
        <f>S251*H251</f>
        <v>0.12852000000000002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244</v>
      </c>
      <c r="AT251" s="215" t="s">
        <v>154</v>
      </c>
      <c r="AU251" s="215" t="s">
        <v>89</v>
      </c>
      <c r="AY251" s="16" t="s">
        <v>151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87</v>
      </c>
      <c r="BK251" s="216">
        <f>ROUND(I251*H251,2)</f>
        <v>0</v>
      </c>
      <c r="BL251" s="16" t="s">
        <v>244</v>
      </c>
      <c r="BM251" s="215" t="s">
        <v>931</v>
      </c>
    </row>
    <row r="252" spans="1:65" s="13" customFormat="1">
      <c r="B252" s="217"/>
      <c r="C252" s="218"/>
      <c r="D252" s="219" t="s">
        <v>160</v>
      </c>
      <c r="E252" s="220" t="s">
        <v>1</v>
      </c>
      <c r="F252" s="221" t="s">
        <v>802</v>
      </c>
      <c r="G252" s="218"/>
      <c r="H252" s="222">
        <v>5.4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160</v>
      </c>
      <c r="AU252" s="228" t="s">
        <v>89</v>
      </c>
      <c r="AV252" s="13" t="s">
        <v>89</v>
      </c>
      <c r="AW252" s="13" t="s">
        <v>36</v>
      </c>
      <c r="AX252" s="13" t="s">
        <v>87</v>
      </c>
      <c r="AY252" s="228" t="s">
        <v>151</v>
      </c>
    </row>
    <row r="253" spans="1:65" s="2" customFormat="1" ht="11.4">
      <c r="A253" s="33"/>
      <c r="B253" s="34"/>
      <c r="C253" s="203" t="s">
        <v>405</v>
      </c>
      <c r="D253" s="203" t="s">
        <v>154</v>
      </c>
      <c r="E253" s="204" t="s">
        <v>485</v>
      </c>
      <c r="F253" s="205" t="s">
        <v>486</v>
      </c>
      <c r="G253" s="206" t="s">
        <v>157</v>
      </c>
      <c r="H253" s="207">
        <v>5.4</v>
      </c>
      <c r="I253" s="208"/>
      <c r="J253" s="209">
        <f>ROUND(I253*H253,2)</f>
        <v>0</v>
      </c>
      <c r="K253" s="210"/>
      <c r="L253" s="38"/>
      <c r="M253" s="211" t="s">
        <v>1</v>
      </c>
      <c r="N253" s="212" t="s">
        <v>44</v>
      </c>
      <c r="O253" s="70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5" t="s">
        <v>244</v>
      </c>
      <c r="AT253" s="215" t="s">
        <v>154</v>
      </c>
      <c r="AU253" s="215" t="s">
        <v>89</v>
      </c>
      <c r="AY253" s="16" t="s">
        <v>151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6" t="s">
        <v>87</v>
      </c>
      <c r="BK253" s="216">
        <f>ROUND(I253*H253,2)</f>
        <v>0</v>
      </c>
      <c r="BL253" s="16" t="s">
        <v>244</v>
      </c>
      <c r="BM253" s="215" t="s">
        <v>932</v>
      </c>
    </row>
    <row r="254" spans="1:65" s="13" customFormat="1">
      <c r="B254" s="217"/>
      <c r="C254" s="218"/>
      <c r="D254" s="219" t="s">
        <v>160</v>
      </c>
      <c r="E254" s="220" t="s">
        <v>1</v>
      </c>
      <c r="F254" s="221" t="s">
        <v>802</v>
      </c>
      <c r="G254" s="218"/>
      <c r="H254" s="222">
        <v>5.4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160</v>
      </c>
      <c r="AU254" s="228" t="s">
        <v>89</v>
      </c>
      <c r="AV254" s="13" t="s">
        <v>89</v>
      </c>
      <c r="AW254" s="13" t="s">
        <v>36</v>
      </c>
      <c r="AX254" s="13" t="s">
        <v>87</v>
      </c>
      <c r="AY254" s="228" t="s">
        <v>151</v>
      </c>
    </row>
    <row r="255" spans="1:65" s="12" customFormat="1" ht="13.2">
      <c r="B255" s="187"/>
      <c r="C255" s="188"/>
      <c r="D255" s="189" t="s">
        <v>78</v>
      </c>
      <c r="E255" s="201" t="s">
        <v>503</v>
      </c>
      <c r="F255" s="201" t="s">
        <v>504</v>
      </c>
      <c r="G255" s="188"/>
      <c r="H255" s="188"/>
      <c r="I255" s="191"/>
      <c r="J255" s="202">
        <f>BK255</f>
        <v>0</v>
      </c>
      <c r="K255" s="188"/>
      <c r="L255" s="193"/>
      <c r="M255" s="194"/>
      <c r="N255" s="195"/>
      <c r="O255" s="195"/>
      <c r="P255" s="196">
        <f>SUM(P256:P274)</f>
        <v>0</v>
      </c>
      <c r="Q255" s="195"/>
      <c r="R255" s="196">
        <f>SUM(R256:R274)</f>
        <v>8.3199999999999996E-2</v>
      </c>
      <c r="S255" s="195"/>
      <c r="T255" s="197">
        <f>SUM(T256:T274)</f>
        <v>4.2000000000000003E-2</v>
      </c>
      <c r="AR255" s="198" t="s">
        <v>89</v>
      </c>
      <c r="AT255" s="199" t="s">
        <v>78</v>
      </c>
      <c r="AU255" s="199" t="s">
        <v>87</v>
      </c>
      <c r="AY255" s="198" t="s">
        <v>151</v>
      </c>
      <c r="BK255" s="200">
        <f>SUM(BK256:BK274)</f>
        <v>0</v>
      </c>
    </row>
    <row r="256" spans="1:65" s="2" customFormat="1" ht="22.8">
      <c r="A256" s="33"/>
      <c r="B256" s="34"/>
      <c r="C256" s="203" t="s">
        <v>409</v>
      </c>
      <c r="D256" s="203" t="s">
        <v>154</v>
      </c>
      <c r="E256" s="204" t="s">
        <v>506</v>
      </c>
      <c r="F256" s="205" t="s">
        <v>507</v>
      </c>
      <c r="G256" s="206" t="s">
        <v>167</v>
      </c>
      <c r="H256" s="207">
        <v>1</v>
      </c>
      <c r="I256" s="208"/>
      <c r="J256" s="209">
        <f>ROUND(I256*H256,2)</f>
        <v>0</v>
      </c>
      <c r="K256" s="210"/>
      <c r="L256" s="38"/>
      <c r="M256" s="211" t="s">
        <v>1</v>
      </c>
      <c r="N256" s="212" t="s">
        <v>44</v>
      </c>
      <c r="O256" s="70"/>
      <c r="P256" s="213">
        <f>O256*H256</f>
        <v>0</v>
      </c>
      <c r="Q256" s="213">
        <v>0</v>
      </c>
      <c r="R256" s="213">
        <f>Q256*H256</f>
        <v>0</v>
      </c>
      <c r="S256" s="213">
        <v>2.4E-2</v>
      </c>
      <c r="T256" s="214">
        <f>S256*H256</f>
        <v>2.4E-2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5" t="s">
        <v>244</v>
      </c>
      <c r="AT256" s="215" t="s">
        <v>154</v>
      </c>
      <c r="AU256" s="215" t="s">
        <v>89</v>
      </c>
      <c r="AY256" s="16" t="s">
        <v>151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6" t="s">
        <v>87</v>
      </c>
      <c r="BK256" s="216">
        <f>ROUND(I256*H256,2)</f>
        <v>0</v>
      </c>
      <c r="BL256" s="16" t="s">
        <v>244</v>
      </c>
      <c r="BM256" s="215" t="s">
        <v>933</v>
      </c>
    </row>
    <row r="257" spans="1:65" s="13" customFormat="1">
      <c r="B257" s="217"/>
      <c r="C257" s="218"/>
      <c r="D257" s="219" t="s">
        <v>160</v>
      </c>
      <c r="E257" s="220" t="s">
        <v>1</v>
      </c>
      <c r="F257" s="221" t="s">
        <v>87</v>
      </c>
      <c r="G257" s="218"/>
      <c r="H257" s="222">
        <v>1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160</v>
      </c>
      <c r="AU257" s="228" t="s">
        <v>89</v>
      </c>
      <c r="AV257" s="13" t="s">
        <v>89</v>
      </c>
      <c r="AW257" s="13" t="s">
        <v>36</v>
      </c>
      <c r="AX257" s="13" t="s">
        <v>87</v>
      </c>
      <c r="AY257" s="228" t="s">
        <v>151</v>
      </c>
    </row>
    <row r="258" spans="1:65" s="2" customFormat="1" ht="22.8">
      <c r="A258" s="33"/>
      <c r="B258" s="34"/>
      <c r="C258" s="203" t="s">
        <v>262</v>
      </c>
      <c r="D258" s="203" t="s">
        <v>154</v>
      </c>
      <c r="E258" s="204" t="s">
        <v>511</v>
      </c>
      <c r="F258" s="205" t="s">
        <v>512</v>
      </c>
      <c r="G258" s="206" t="s">
        <v>167</v>
      </c>
      <c r="H258" s="207">
        <v>3</v>
      </c>
      <c r="I258" s="208"/>
      <c r="J258" s="209">
        <f>ROUND(I258*H258,2)</f>
        <v>0</v>
      </c>
      <c r="K258" s="210"/>
      <c r="L258" s="38"/>
      <c r="M258" s="211" t="s">
        <v>1</v>
      </c>
      <c r="N258" s="212" t="s">
        <v>44</v>
      </c>
      <c r="O258" s="70"/>
      <c r="P258" s="213">
        <f>O258*H258</f>
        <v>0</v>
      </c>
      <c r="Q258" s="213">
        <v>0</v>
      </c>
      <c r="R258" s="213">
        <f>Q258*H258</f>
        <v>0</v>
      </c>
      <c r="S258" s="213">
        <v>6.0000000000000001E-3</v>
      </c>
      <c r="T258" s="214">
        <f>S258*H258</f>
        <v>1.8000000000000002E-2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244</v>
      </c>
      <c r="AT258" s="215" t="s">
        <v>154</v>
      </c>
      <c r="AU258" s="215" t="s">
        <v>89</v>
      </c>
      <c r="AY258" s="16" t="s">
        <v>151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6" t="s">
        <v>87</v>
      </c>
      <c r="BK258" s="216">
        <f>ROUND(I258*H258,2)</f>
        <v>0</v>
      </c>
      <c r="BL258" s="16" t="s">
        <v>244</v>
      </c>
      <c r="BM258" s="215" t="s">
        <v>934</v>
      </c>
    </row>
    <row r="259" spans="1:65" s="13" customFormat="1">
      <c r="B259" s="217"/>
      <c r="C259" s="218"/>
      <c r="D259" s="219" t="s">
        <v>160</v>
      </c>
      <c r="E259" s="220" t="s">
        <v>1</v>
      </c>
      <c r="F259" s="221" t="s">
        <v>805</v>
      </c>
      <c r="G259" s="218"/>
      <c r="H259" s="222">
        <v>3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160</v>
      </c>
      <c r="AU259" s="228" t="s">
        <v>89</v>
      </c>
      <c r="AV259" s="13" t="s">
        <v>89</v>
      </c>
      <c r="AW259" s="13" t="s">
        <v>36</v>
      </c>
      <c r="AX259" s="13" t="s">
        <v>87</v>
      </c>
      <c r="AY259" s="228" t="s">
        <v>151</v>
      </c>
    </row>
    <row r="260" spans="1:65" s="2" customFormat="1" ht="22.8">
      <c r="A260" s="33"/>
      <c r="B260" s="34"/>
      <c r="C260" s="203" t="s">
        <v>417</v>
      </c>
      <c r="D260" s="203" t="s">
        <v>154</v>
      </c>
      <c r="E260" s="204" t="s">
        <v>516</v>
      </c>
      <c r="F260" s="205" t="s">
        <v>517</v>
      </c>
      <c r="G260" s="206" t="s">
        <v>167</v>
      </c>
      <c r="H260" s="207">
        <v>3</v>
      </c>
      <c r="I260" s="208"/>
      <c r="J260" s="209">
        <f>ROUND(I260*H260,2)</f>
        <v>0</v>
      </c>
      <c r="K260" s="210"/>
      <c r="L260" s="38"/>
      <c r="M260" s="211" t="s">
        <v>1</v>
      </c>
      <c r="N260" s="212" t="s">
        <v>44</v>
      </c>
      <c r="O260" s="70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5" t="s">
        <v>244</v>
      </c>
      <c r="AT260" s="215" t="s">
        <v>154</v>
      </c>
      <c r="AU260" s="215" t="s">
        <v>89</v>
      </c>
      <c r="AY260" s="16" t="s">
        <v>151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87</v>
      </c>
      <c r="BK260" s="216">
        <f>ROUND(I260*H260,2)</f>
        <v>0</v>
      </c>
      <c r="BL260" s="16" t="s">
        <v>244</v>
      </c>
      <c r="BM260" s="215" t="s">
        <v>935</v>
      </c>
    </row>
    <row r="261" spans="1:65" s="13" customFormat="1">
      <c r="B261" s="217"/>
      <c r="C261" s="218"/>
      <c r="D261" s="219" t="s">
        <v>160</v>
      </c>
      <c r="E261" s="220" t="s">
        <v>1</v>
      </c>
      <c r="F261" s="221" t="s">
        <v>152</v>
      </c>
      <c r="G261" s="218"/>
      <c r="H261" s="222">
        <v>3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160</v>
      </c>
      <c r="AU261" s="228" t="s">
        <v>89</v>
      </c>
      <c r="AV261" s="13" t="s">
        <v>89</v>
      </c>
      <c r="AW261" s="13" t="s">
        <v>36</v>
      </c>
      <c r="AX261" s="13" t="s">
        <v>87</v>
      </c>
      <c r="AY261" s="228" t="s">
        <v>151</v>
      </c>
    </row>
    <row r="262" spans="1:65" s="2" customFormat="1" ht="11.4">
      <c r="A262" s="33"/>
      <c r="B262" s="34"/>
      <c r="C262" s="240" t="s">
        <v>423</v>
      </c>
      <c r="D262" s="240" t="s">
        <v>245</v>
      </c>
      <c r="E262" s="241" t="s">
        <v>520</v>
      </c>
      <c r="F262" s="242" t="s">
        <v>521</v>
      </c>
      <c r="G262" s="243" t="s">
        <v>260</v>
      </c>
      <c r="H262" s="244">
        <v>8.1</v>
      </c>
      <c r="I262" s="245"/>
      <c r="J262" s="246">
        <f>ROUND(I262*H262,2)</f>
        <v>0</v>
      </c>
      <c r="K262" s="247"/>
      <c r="L262" s="248"/>
      <c r="M262" s="249" t="s">
        <v>1</v>
      </c>
      <c r="N262" s="250" t="s">
        <v>44</v>
      </c>
      <c r="O262" s="70"/>
      <c r="P262" s="213">
        <f>O262*H262</f>
        <v>0</v>
      </c>
      <c r="Q262" s="213">
        <v>0.01</v>
      </c>
      <c r="R262" s="213">
        <f>Q262*H262</f>
        <v>8.1000000000000003E-2</v>
      </c>
      <c r="S262" s="213">
        <v>0</v>
      </c>
      <c r="T262" s="214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5" t="s">
        <v>323</v>
      </c>
      <c r="AT262" s="215" t="s">
        <v>245</v>
      </c>
      <c r="AU262" s="215" t="s">
        <v>89</v>
      </c>
      <c r="AY262" s="16" t="s">
        <v>151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6" t="s">
        <v>87</v>
      </c>
      <c r="BK262" s="216">
        <f>ROUND(I262*H262,2)</f>
        <v>0</v>
      </c>
      <c r="BL262" s="16" t="s">
        <v>244</v>
      </c>
      <c r="BM262" s="215" t="s">
        <v>936</v>
      </c>
    </row>
    <row r="263" spans="1:65" s="13" customFormat="1">
      <c r="B263" s="217"/>
      <c r="C263" s="218"/>
      <c r="D263" s="219" t="s">
        <v>160</v>
      </c>
      <c r="E263" s="220" t="s">
        <v>1</v>
      </c>
      <c r="F263" s="221" t="s">
        <v>937</v>
      </c>
      <c r="G263" s="218"/>
      <c r="H263" s="222">
        <v>8.1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160</v>
      </c>
      <c r="AU263" s="228" t="s">
        <v>89</v>
      </c>
      <c r="AV263" s="13" t="s">
        <v>89</v>
      </c>
      <c r="AW263" s="13" t="s">
        <v>36</v>
      </c>
      <c r="AX263" s="13" t="s">
        <v>87</v>
      </c>
      <c r="AY263" s="228" t="s">
        <v>151</v>
      </c>
    </row>
    <row r="264" spans="1:65" s="2" customFormat="1" ht="22.8">
      <c r="A264" s="33"/>
      <c r="B264" s="34"/>
      <c r="C264" s="203" t="s">
        <v>428</v>
      </c>
      <c r="D264" s="203" t="s">
        <v>154</v>
      </c>
      <c r="E264" s="204" t="s">
        <v>525</v>
      </c>
      <c r="F264" s="205" t="s">
        <v>526</v>
      </c>
      <c r="G264" s="206" t="s">
        <v>527</v>
      </c>
      <c r="H264" s="207">
        <v>1</v>
      </c>
      <c r="I264" s="208"/>
      <c r="J264" s="209">
        <f>ROUND(I264*H264,2)</f>
        <v>0</v>
      </c>
      <c r="K264" s="210"/>
      <c r="L264" s="38"/>
      <c r="M264" s="211" t="s">
        <v>1</v>
      </c>
      <c r="N264" s="212" t="s">
        <v>44</v>
      </c>
      <c r="O264" s="70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5" t="s">
        <v>244</v>
      </c>
      <c r="AT264" s="215" t="s">
        <v>154</v>
      </c>
      <c r="AU264" s="215" t="s">
        <v>89</v>
      </c>
      <c r="AY264" s="16" t="s">
        <v>151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6" t="s">
        <v>87</v>
      </c>
      <c r="BK264" s="216">
        <f>ROUND(I264*H264,2)</f>
        <v>0</v>
      </c>
      <c r="BL264" s="16" t="s">
        <v>244</v>
      </c>
      <c r="BM264" s="215" t="s">
        <v>938</v>
      </c>
    </row>
    <row r="265" spans="1:65" s="2" customFormat="1" ht="22.8">
      <c r="A265" s="33"/>
      <c r="B265" s="34"/>
      <c r="C265" s="203" t="s">
        <v>433</v>
      </c>
      <c r="D265" s="203" t="s">
        <v>154</v>
      </c>
      <c r="E265" s="204" t="s">
        <v>530</v>
      </c>
      <c r="F265" s="205" t="s">
        <v>531</v>
      </c>
      <c r="G265" s="206" t="s">
        <v>527</v>
      </c>
      <c r="H265" s="207">
        <v>1</v>
      </c>
      <c r="I265" s="208"/>
      <c r="J265" s="209">
        <f>ROUND(I265*H265,2)</f>
        <v>0</v>
      </c>
      <c r="K265" s="210"/>
      <c r="L265" s="38"/>
      <c r="M265" s="211" t="s">
        <v>1</v>
      </c>
      <c r="N265" s="212" t="s">
        <v>44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244</v>
      </c>
      <c r="AT265" s="215" t="s">
        <v>154</v>
      </c>
      <c r="AU265" s="215" t="s">
        <v>89</v>
      </c>
      <c r="AY265" s="16" t="s">
        <v>151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87</v>
      </c>
      <c r="BK265" s="216">
        <f>ROUND(I265*H265,2)</f>
        <v>0</v>
      </c>
      <c r="BL265" s="16" t="s">
        <v>244</v>
      </c>
      <c r="BM265" s="215" t="s">
        <v>939</v>
      </c>
    </row>
    <row r="266" spans="1:65" s="2" customFormat="1" ht="22.8">
      <c r="A266" s="33"/>
      <c r="B266" s="34"/>
      <c r="C266" s="203" t="s">
        <v>437</v>
      </c>
      <c r="D266" s="203" t="s">
        <v>154</v>
      </c>
      <c r="E266" s="204" t="s">
        <v>546</v>
      </c>
      <c r="F266" s="205" t="s">
        <v>547</v>
      </c>
      <c r="G266" s="206" t="s">
        <v>167</v>
      </c>
      <c r="H266" s="207">
        <v>1</v>
      </c>
      <c r="I266" s="208"/>
      <c r="J266" s="209">
        <f>ROUND(I266*H266,2)</f>
        <v>0</v>
      </c>
      <c r="K266" s="210"/>
      <c r="L266" s="38"/>
      <c r="M266" s="211" t="s">
        <v>1</v>
      </c>
      <c r="N266" s="212" t="s">
        <v>44</v>
      </c>
      <c r="O266" s="70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5" t="s">
        <v>244</v>
      </c>
      <c r="AT266" s="215" t="s">
        <v>154</v>
      </c>
      <c r="AU266" s="215" t="s">
        <v>89</v>
      </c>
      <c r="AY266" s="16" t="s">
        <v>151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87</v>
      </c>
      <c r="BK266" s="216">
        <f>ROUND(I266*H266,2)</f>
        <v>0</v>
      </c>
      <c r="BL266" s="16" t="s">
        <v>244</v>
      </c>
      <c r="BM266" s="215" t="s">
        <v>940</v>
      </c>
    </row>
    <row r="267" spans="1:65" s="13" customFormat="1">
      <c r="B267" s="217"/>
      <c r="C267" s="218"/>
      <c r="D267" s="219" t="s">
        <v>160</v>
      </c>
      <c r="E267" s="220" t="s">
        <v>1</v>
      </c>
      <c r="F267" s="221" t="s">
        <v>87</v>
      </c>
      <c r="G267" s="218"/>
      <c r="H267" s="222">
        <v>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160</v>
      </c>
      <c r="AU267" s="228" t="s">
        <v>89</v>
      </c>
      <c r="AV267" s="13" t="s">
        <v>89</v>
      </c>
      <c r="AW267" s="13" t="s">
        <v>36</v>
      </c>
      <c r="AX267" s="13" t="s">
        <v>87</v>
      </c>
      <c r="AY267" s="228" t="s">
        <v>151</v>
      </c>
    </row>
    <row r="268" spans="1:65" s="2" customFormat="1" ht="34.200000000000003">
      <c r="A268" s="33"/>
      <c r="B268" s="34"/>
      <c r="C268" s="240" t="s">
        <v>441</v>
      </c>
      <c r="D268" s="240" t="s">
        <v>245</v>
      </c>
      <c r="E268" s="241" t="s">
        <v>550</v>
      </c>
      <c r="F268" s="242" t="s">
        <v>551</v>
      </c>
      <c r="G268" s="243" t="s">
        <v>167</v>
      </c>
      <c r="H268" s="244">
        <v>1</v>
      </c>
      <c r="I268" s="245"/>
      <c r="J268" s="246">
        <f>ROUND(I268*H268,2)</f>
        <v>0</v>
      </c>
      <c r="K268" s="247"/>
      <c r="L268" s="248"/>
      <c r="M268" s="249" t="s">
        <v>1</v>
      </c>
      <c r="N268" s="250" t="s">
        <v>44</v>
      </c>
      <c r="O268" s="70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323</v>
      </c>
      <c r="AT268" s="215" t="s">
        <v>245</v>
      </c>
      <c r="AU268" s="215" t="s">
        <v>89</v>
      </c>
      <c r="AY268" s="16" t="s">
        <v>151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6" t="s">
        <v>87</v>
      </c>
      <c r="BK268" s="216">
        <f>ROUND(I268*H268,2)</f>
        <v>0</v>
      </c>
      <c r="BL268" s="16" t="s">
        <v>244</v>
      </c>
      <c r="BM268" s="215" t="s">
        <v>941</v>
      </c>
    </row>
    <row r="269" spans="1:65" s="13" customFormat="1">
      <c r="B269" s="217"/>
      <c r="C269" s="218"/>
      <c r="D269" s="219" t="s">
        <v>160</v>
      </c>
      <c r="E269" s="220" t="s">
        <v>1</v>
      </c>
      <c r="F269" s="221" t="s">
        <v>87</v>
      </c>
      <c r="G269" s="218"/>
      <c r="H269" s="222">
        <v>1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160</v>
      </c>
      <c r="AU269" s="228" t="s">
        <v>89</v>
      </c>
      <c r="AV269" s="13" t="s">
        <v>89</v>
      </c>
      <c r="AW269" s="13" t="s">
        <v>36</v>
      </c>
      <c r="AX269" s="13" t="s">
        <v>87</v>
      </c>
      <c r="AY269" s="228" t="s">
        <v>151</v>
      </c>
    </row>
    <row r="270" spans="1:65" s="2" customFormat="1" ht="11.4">
      <c r="A270" s="33"/>
      <c r="B270" s="34"/>
      <c r="C270" s="203" t="s">
        <v>447</v>
      </c>
      <c r="D270" s="203" t="s">
        <v>154</v>
      </c>
      <c r="E270" s="204" t="s">
        <v>554</v>
      </c>
      <c r="F270" s="205" t="s">
        <v>555</v>
      </c>
      <c r="G270" s="206" t="s">
        <v>167</v>
      </c>
      <c r="H270" s="207">
        <v>1</v>
      </c>
      <c r="I270" s="208"/>
      <c r="J270" s="209">
        <f>ROUND(I270*H270,2)</f>
        <v>0</v>
      </c>
      <c r="K270" s="210"/>
      <c r="L270" s="38"/>
      <c r="M270" s="211" t="s">
        <v>1</v>
      </c>
      <c r="N270" s="212" t="s">
        <v>44</v>
      </c>
      <c r="O270" s="70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5" t="s">
        <v>244</v>
      </c>
      <c r="AT270" s="215" t="s">
        <v>154</v>
      </c>
      <c r="AU270" s="215" t="s">
        <v>89</v>
      </c>
      <c r="AY270" s="16" t="s">
        <v>151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87</v>
      </c>
      <c r="BK270" s="216">
        <f>ROUND(I270*H270,2)</f>
        <v>0</v>
      </c>
      <c r="BL270" s="16" t="s">
        <v>244</v>
      </c>
      <c r="BM270" s="215" t="s">
        <v>942</v>
      </c>
    </row>
    <row r="271" spans="1:65" s="13" customFormat="1">
      <c r="B271" s="217"/>
      <c r="C271" s="218"/>
      <c r="D271" s="219" t="s">
        <v>160</v>
      </c>
      <c r="E271" s="220" t="s">
        <v>1</v>
      </c>
      <c r="F271" s="221" t="s">
        <v>87</v>
      </c>
      <c r="G271" s="218"/>
      <c r="H271" s="222">
        <v>1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160</v>
      </c>
      <c r="AU271" s="228" t="s">
        <v>89</v>
      </c>
      <c r="AV271" s="13" t="s">
        <v>89</v>
      </c>
      <c r="AW271" s="13" t="s">
        <v>36</v>
      </c>
      <c r="AX271" s="13" t="s">
        <v>87</v>
      </c>
      <c r="AY271" s="228" t="s">
        <v>151</v>
      </c>
    </row>
    <row r="272" spans="1:65" s="2" customFormat="1" ht="11.4">
      <c r="A272" s="33"/>
      <c r="B272" s="34"/>
      <c r="C272" s="240" t="s">
        <v>451</v>
      </c>
      <c r="D272" s="240" t="s">
        <v>245</v>
      </c>
      <c r="E272" s="241" t="s">
        <v>558</v>
      </c>
      <c r="F272" s="242" t="s">
        <v>559</v>
      </c>
      <c r="G272" s="243" t="s">
        <v>167</v>
      </c>
      <c r="H272" s="244">
        <v>1</v>
      </c>
      <c r="I272" s="245"/>
      <c r="J272" s="246">
        <f>ROUND(I272*H272,2)</f>
        <v>0</v>
      </c>
      <c r="K272" s="247"/>
      <c r="L272" s="248"/>
      <c r="M272" s="249" t="s">
        <v>1</v>
      </c>
      <c r="N272" s="250" t="s">
        <v>44</v>
      </c>
      <c r="O272" s="70"/>
      <c r="P272" s="213">
        <f>O272*H272</f>
        <v>0</v>
      </c>
      <c r="Q272" s="213">
        <v>2.2000000000000001E-3</v>
      </c>
      <c r="R272" s="213">
        <f>Q272*H272</f>
        <v>2.2000000000000001E-3</v>
      </c>
      <c r="S272" s="213">
        <v>0</v>
      </c>
      <c r="T272" s="214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5" t="s">
        <v>323</v>
      </c>
      <c r="AT272" s="215" t="s">
        <v>245</v>
      </c>
      <c r="AU272" s="215" t="s">
        <v>89</v>
      </c>
      <c r="AY272" s="16" t="s">
        <v>151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87</v>
      </c>
      <c r="BK272" s="216">
        <f>ROUND(I272*H272,2)</f>
        <v>0</v>
      </c>
      <c r="BL272" s="16" t="s">
        <v>244</v>
      </c>
      <c r="BM272" s="215" t="s">
        <v>943</v>
      </c>
    </row>
    <row r="273" spans="1:65" s="13" customFormat="1">
      <c r="B273" s="217"/>
      <c r="C273" s="218"/>
      <c r="D273" s="219" t="s">
        <v>160</v>
      </c>
      <c r="E273" s="220" t="s">
        <v>1</v>
      </c>
      <c r="F273" s="221" t="s">
        <v>87</v>
      </c>
      <c r="G273" s="218"/>
      <c r="H273" s="222">
        <v>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160</v>
      </c>
      <c r="AU273" s="228" t="s">
        <v>89</v>
      </c>
      <c r="AV273" s="13" t="s">
        <v>89</v>
      </c>
      <c r="AW273" s="13" t="s">
        <v>36</v>
      </c>
      <c r="AX273" s="13" t="s">
        <v>87</v>
      </c>
      <c r="AY273" s="228" t="s">
        <v>151</v>
      </c>
    </row>
    <row r="274" spans="1:65" s="2" customFormat="1" ht="22.8">
      <c r="A274" s="33"/>
      <c r="B274" s="34"/>
      <c r="C274" s="203" t="s">
        <v>455</v>
      </c>
      <c r="D274" s="203" t="s">
        <v>154</v>
      </c>
      <c r="E274" s="204" t="s">
        <v>562</v>
      </c>
      <c r="F274" s="205" t="s">
        <v>563</v>
      </c>
      <c r="G274" s="206" t="s">
        <v>354</v>
      </c>
      <c r="H274" s="251"/>
      <c r="I274" s="208"/>
      <c r="J274" s="209">
        <f>ROUND(I274*H274,2)</f>
        <v>0</v>
      </c>
      <c r="K274" s="210"/>
      <c r="L274" s="38"/>
      <c r="M274" s="211" t="s">
        <v>1</v>
      </c>
      <c r="N274" s="212" t="s">
        <v>44</v>
      </c>
      <c r="O274" s="70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5" t="s">
        <v>244</v>
      </c>
      <c r="AT274" s="215" t="s">
        <v>154</v>
      </c>
      <c r="AU274" s="215" t="s">
        <v>89</v>
      </c>
      <c r="AY274" s="16" t="s">
        <v>151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87</v>
      </c>
      <c r="BK274" s="216">
        <f>ROUND(I274*H274,2)</f>
        <v>0</v>
      </c>
      <c r="BL274" s="16" t="s">
        <v>244</v>
      </c>
      <c r="BM274" s="215" t="s">
        <v>944</v>
      </c>
    </row>
    <row r="275" spans="1:65" s="12" customFormat="1" ht="13.2">
      <c r="B275" s="187"/>
      <c r="C275" s="188"/>
      <c r="D275" s="189" t="s">
        <v>78</v>
      </c>
      <c r="E275" s="201" t="s">
        <v>565</v>
      </c>
      <c r="F275" s="201" t="s">
        <v>566</v>
      </c>
      <c r="G275" s="188"/>
      <c r="H275" s="188"/>
      <c r="I275" s="191"/>
      <c r="J275" s="202">
        <f>BK275</f>
        <v>0</v>
      </c>
      <c r="K275" s="188"/>
      <c r="L275" s="193"/>
      <c r="M275" s="194"/>
      <c r="N275" s="195"/>
      <c r="O275" s="195"/>
      <c r="P275" s="196">
        <f>SUM(P276:P279)</f>
        <v>0</v>
      </c>
      <c r="Q275" s="195"/>
      <c r="R275" s="196">
        <f>SUM(R276:R279)</f>
        <v>1.09E-3</v>
      </c>
      <c r="S275" s="195"/>
      <c r="T275" s="197">
        <f>SUM(T276:T279)</f>
        <v>0</v>
      </c>
      <c r="AR275" s="198" t="s">
        <v>89</v>
      </c>
      <c r="AT275" s="199" t="s">
        <v>78</v>
      </c>
      <c r="AU275" s="199" t="s">
        <v>87</v>
      </c>
      <c r="AY275" s="198" t="s">
        <v>151</v>
      </c>
      <c r="BK275" s="200">
        <f>SUM(BK276:BK279)</f>
        <v>0</v>
      </c>
    </row>
    <row r="276" spans="1:65" s="2" customFormat="1" ht="22.8">
      <c r="A276" s="33"/>
      <c r="B276" s="34"/>
      <c r="C276" s="203" t="s">
        <v>459</v>
      </c>
      <c r="D276" s="203" t="s">
        <v>154</v>
      </c>
      <c r="E276" s="204" t="s">
        <v>568</v>
      </c>
      <c r="F276" s="205" t="s">
        <v>569</v>
      </c>
      <c r="G276" s="206" t="s">
        <v>167</v>
      </c>
      <c r="H276" s="207">
        <v>1</v>
      </c>
      <c r="I276" s="208"/>
      <c r="J276" s="209">
        <f>ROUND(I276*H276,2)</f>
        <v>0</v>
      </c>
      <c r="K276" s="210"/>
      <c r="L276" s="38"/>
      <c r="M276" s="211" t="s">
        <v>1</v>
      </c>
      <c r="N276" s="212" t="s">
        <v>44</v>
      </c>
      <c r="O276" s="70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5" t="s">
        <v>244</v>
      </c>
      <c r="AT276" s="215" t="s">
        <v>154</v>
      </c>
      <c r="AU276" s="215" t="s">
        <v>89</v>
      </c>
      <c r="AY276" s="16" t="s">
        <v>151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6" t="s">
        <v>87</v>
      </c>
      <c r="BK276" s="216">
        <f>ROUND(I276*H276,2)</f>
        <v>0</v>
      </c>
      <c r="BL276" s="16" t="s">
        <v>244</v>
      </c>
      <c r="BM276" s="215" t="s">
        <v>945</v>
      </c>
    </row>
    <row r="277" spans="1:65" s="13" customFormat="1">
      <c r="B277" s="217"/>
      <c r="C277" s="218"/>
      <c r="D277" s="219" t="s">
        <v>160</v>
      </c>
      <c r="E277" s="220" t="s">
        <v>1</v>
      </c>
      <c r="F277" s="221" t="s">
        <v>87</v>
      </c>
      <c r="G277" s="218"/>
      <c r="H277" s="222">
        <v>1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160</v>
      </c>
      <c r="AU277" s="228" t="s">
        <v>89</v>
      </c>
      <c r="AV277" s="13" t="s">
        <v>89</v>
      </c>
      <c r="AW277" s="13" t="s">
        <v>36</v>
      </c>
      <c r="AX277" s="13" t="s">
        <v>87</v>
      </c>
      <c r="AY277" s="228" t="s">
        <v>151</v>
      </c>
    </row>
    <row r="278" spans="1:65" s="2" customFormat="1" ht="11.4">
      <c r="A278" s="33"/>
      <c r="B278" s="34"/>
      <c r="C278" s="240" t="s">
        <v>463</v>
      </c>
      <c r="D278" s="240" t="s">
        <v>245</v>
      </c>
      <c r="E278" s="241" t="s">
        <v>572</v>
      </c>
      <c r="F278" s="242" t="s">
        <v>573</v>
      </c>
      <c r="G278" s="243" t="s">
        <v>167</v>
      </c>
      <c r="H278" s="244">
        <v>1</v>
      </c>
      <c r="I278" s="245"/>
      <c r="J278" s="246">
        <f>ROUND(I278*H278,2)</f>
        <v>0</v>
      </c>
      <c r="K278" s="247"/>
      <c r="L278" s="248"/>
      <c r="M278" s="249" t="s">
        <v>1</v>
      </c>
      <c r="N278" s="250" t="s">
        <v>44</v>
      </c>
      <c r="O278" s="70"/>
      <c r="P278" s="213">
        <f>O278*H278</f>
        <v>0</v>
      </c>
      <c r="Q278" s="213">
        <v>1.09E-3</v>
      </c>
      <c r="R278" s="213">
        <f>Q278*H278</f>
        <v>1.09E-3</v>
      </c>
      <c r="S278" s="213">
        <v>0</v>
      </c>
      <c r="T278" s="21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15" t="s">
        <v>323</v>
      </c>
      <c r="AT278" s="215" t="s">
        <v>245</v>
      </c>
      <c r="AU278" s="215" t="s">
        <v>89</v>
      </c>
      <c r="AY278" s="16" t="s">
        <v>151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6" t="s">
        <v>87</v>
      </c>
      <c r="BK278" s="216">
        <f>ROUND(I278*H278,2)</f>
        <v>0</v>
      </c>
      <c r="BL278" s="16" t="s">
        <v>244</v>
      </c>
      <c r="BM278" s="215" t="s">
        <v>946</v>
      </c>
    </row>
    <row r="279" spans="1:65" s="2" customFormat="1" ht="22.8">
      <c r="A279" s="33"/>
      <c r="B279" s="34"/>
      <c r="C279" s="203" t="s">
        <v>467</v>
      </c>
      <c r="D279" s="203" t="s">
        <v>154</v>
      </c>
      <c r="E279" s="204" t="s">
        <v>576</v>
      </c>
      <c r="F279" s="205" t="s">
        <v>577</v>
      </c>
      <c r="G279" s="206" t="s">
        <v>354</v>
      </c>
      <c r="H279" s="251"/>
      <c r="I279" s="208"/>
      <c r="J279" s="209">
        <f>ROUND(I279*H279,2)</f>
        <v>0</v>
      </c>
      <c r="K279" s="210"/>
      <c r="L279" s="38"/>
      <c r="M279" s="211" t="s">
        <v>1</v>
      </c>
      <c r="N279" s="212" t="s">
        <v>44</v>
      </c>
      <c r="O279" s="70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244</v>
      </c>
      <c r="AT279" s="215" t="s">
        <v>154</v>
      </c>
      <c r="AU279" s="215" t="s">
        <v>89</v>
      </c>
      <c r="AY279" s="16" t="s">
        <v>151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87</v>
      </c>
      <c r="BK279" s="216">
        <f>ROUND(I279*H279,2)</f>
        <v>0</v>
      </c>
      <c r="BL279" s="16" t="s">
        <v>244</v>
      </c>
      <c r="BM279" s="215" t="s">
        <v>947</v>
      </c>
    </row>
    <row r="280" spans="1:65" s="12" customFormat="1" ht="13.2">
      <c r="B280" s="187"/>
      <c r="C280" s="188"/>
      <c r="D280" s="189" t="s">
        <v>78</v>
      </c>
      <c r="E280" s="201" t="s">
        <v>579</v>
      </c>
      <c r="F280" s="201" t="s">
        <v>580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SUM(P281:P307)</f>
        <v>0</v>
      </c>
      <c r="Q280" s="195"/>
      <c r="R280" s="196">
        <f>SUM(R281:R307)</f>
        <v>0.71678768999999987</v>
      </c>
      <c r="S280" s="195"/>
      <c r="T280" s="197">
        <f>SUM(T281:T307)</f>
        <v>0.39178199999999996</v>
      </c>
      <c r="AR280" s="198" t="s">
        <v>89</v>
      </c>
      <c r="AT280" s="199" t="s">
        <v>78</v>
      </c>
      <c r="AU280" s="199" t="s">
        <v>87</v>
      </c>
      <c r="AY280" s="198" t="s">
        <v>151</v>
      </c>
      <c r="BK280" s="200">
        <f>SUM(BK281:BK307)</f>
        <v>0</v>
      </c>
    </row>
    <row r="281" spans="1:65" s="2" customFormat="1" ht="22.8">
      <c r="A281" s="33"/>
      <c r="B281" s="34"/>
      <c r="C281" s="203" t="s">
        <v>473</v>
      </c>
      <c r="D281" s="203" t="s">
        <v>154</v>
      </c>
      <c r="E281" s="204" t="s">
        <v>582</v>
      </c>
      <c r="F281" s="205" t="s">
        <v>583</v>
      </c>
      <c r="G281" s="206" t="s">
        <v>157</v>
      </c>
      <c r="H281" s="207">
        <v>127.38</v>
      </c>
      <c r="I281" s="208"/>
      <c r="J281" s="209">
        <f>ROUND(I281*H281,2)</f>
        <v>0</v>
      </c>
      <c r="K281" s="210"/>
      <c r="L281" s="38"/>
      <c r="M281" s="211" t="s">
        <v>1</v>
      </c>
      <c r="N281" s="212" t="s">
        <v>44</v>
      </c>
      <c r="O281" s="70"/>
      <c r="P281" s="213">
        <f>O281*H281</f>
        <v>0</v>
      </c>
      <c r="Q281" s="213">
        <v>0</v>
      </c>
      <c r="R281" s="213">
        <f>Q281*H281</f>
        <v>0</v>
      </c>
      <c r="S281" s="213">
        <v>3.0000000000000001E-3</v>
      </c>
      <c r="T281" s="214">
        <f>S281*H281</f>
        <v>0.38213999999999998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244</v>
      </c>
      <c r="AT281" s="215" t="s">
        <v>154</v>
      </c>
      <c r="AU281" s="215" t="s">
        <v>89</v>
      </c>
      <c r="AY281" s="16" t="s">
        <v>151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6" t="s">
        <v>87</v>
      </c>
      <c r="BK281" s="216">
        <f>ROUND(I281*H281,2)</f>
        <v>0</v>
      </c>
      <c r="BL281" s="16" t="s">
        <v>244</v>
      </c>
      <c r="BM281" s="215" t="s">
        <v>948</v>
      </c>
    </row>
    <row r="282" spans="1:65" s="13" customFormat="1">
      <c r="B282" s="217"/>
      <c r="C282" s="218"/>
      <c r="D282" s="219" t="s">
        <v>160</v>
      </c>
      <c r="E282" s="220" t="s">
        <v>1</v>
      </c>
      <c r="F282" s="221" t="s">
        <v>949</v>
      </c>
      <c r="G282" s="218"/>
      <c r="H282" s="222">
        <v>127.38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160</v>
      </c>
      <c r="AU282" s="228" t="s">
        <v>89</v>
      </c>
      <c r="AV282" s="13" t="s">
        <v>89</v>
      </c>
      <c r="AW282" s="13" t="s">
        <v>36</v>
      </c>
      <c r="AX282" s="13" t="s">
        <v>87</v>
      </c>
      <c r="AY282" s="228" t="s">
        <v>151</v>
      </c>
    </row>
    <row r="283" spans="1:65" s="2" customFormat="1" ht="11.4">
      <c r="A283" s="33"/>
      <c r="B283" s="34"/>
      <c r="C283" s="203" t="s">
        <v>479</v>
      </c>
      <c r="D283" s="203" t="s">
        <v>154</v>
      </c>
      <c r="E283" s="204" t="s">
        <v>591</v>
      </c>
      <c r="F283" s="205" t="s">
        <v>592</v>
      </c>
      <c r="G283" s="206" t="s">
        <v>260</v>
      </c>
      <c r="H283" s="207">
        <v>32.14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44</v>
      </c>
      <c r="O283" s="70"/>
      <c r="P283" s="213">
        <f>O283*H283</f>
        <v>0</v>
      </c>
      <c r="Q283" s="213">
        <v>0</v>
      </c>
      <c r="R283" s="213">
        <f>Q283*H283</f>
        <v>0</v>
      </c>
      <c r="S283" s="213">
        <v>2.9999999999999997E-4</v>
      </c>
      <c r="T283" s="214">
        <f>S283*H283</f>
        <v>9.6419999999999995E-3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244</v>
      </c>
      <c r="AT283" s="215" t="s">
        <v>154</v>
      </c>
      <c r="AU283" s="215" t="s">
        <v>89</v>
      </c>
      <c r="AY283" s="16" t="s">
        <v>151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87</v>
      </c>
      <c r="BK283" s="216">
        <f>ROUND(I283*H283,2)</f>
        <v>0</v>
      </c>
      <c r="BL283" s="16" t="s">
        <v>244</v>
      </c>
      <c r="BM283" s="215" t="s">
        <v>950</v>
      </c>
    </row>
    <row r="284" spans="1:65" s="13" customFormat="1">
      <c r="B284" s="217"/>
      <c r="C284" s="218"/>
      <c r="D284" s="219" t="s">
        <v>160</v>
      </c>
      <c r="E284" s="220" t="s">
        <v>1</v>
      </c>
      <c r="F284" s="221" t="s">
        <v>951</v>
      </c>
      <c r="G284" s="218"/>
      <c r="H284" s="222">
        <v>31.12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160</v>
      </c>
      <c r="AU284" s="228" t="s">
        <v>89</v>
      </c>
      <c r="AV284" s="13" t="s">
        <v>89</v>
      </c>
      <c r="AW284" s="13" t="s">
        <v>36</v>
      </c>
      <c r="AX284" s="13" t="s">
        <v>79</v>
      </c>
      <c r="AY284" s="228" t="s">
        <v>151</v>
      </c>
    </row>
    <row r="285" spans="1:65" s="13" customFormat="1">
      <c r="B285" s="217"/>
      <c r="C285" s="218"/>
      <c r="D285" s="219" t="s">
        <v>160</v>
      </c>
      <c r="E285" s="220" t="s">
        <v>1</v>
      </c>
      <c r="F285" s="221" t="s">
        <v>952</v>
      </c>
      <c r="G285" s="218"/>
      <c r="H285" s="222">
        <v>1.92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160</v>
      </c>
      <c r="AU285" s="228" t="s">
        <v>89</v>
      </c>
      <c r="AV285" s="13" t="s">
        <v>89</v>
      </c>
      <c r="AW285" s="13" t="s">
        <v>36</v>
      </c>
      <c r="AX285" s="13" t="s">
        <v>79</v>
      </c>
      <c r="AY285" s="228" t="s">
        <v>151</v>
      </c>
    </row>
    <row r="286" spans="1:65" s="13" customFormat="1">
      <c r="B286" s="217"/>
      <c r="C286" s="218"/>
      <c r="D286" s="219" t="s">
        <v>160</v>
      </c>
      <c r="E286" s="220" t="s">
        <v>1</v>
      </c>
      <c r="F286" s="221" t="s">
        <v>599</v>
      </c>
      <c r="G286" s="218"/>
      <c r="H286" s="222">
        <v>-0.9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160</v>
      </c>
      <c r="AU286" s="228" t="s">
        <v>89</v>
      </c>
      <c r="AV286" s="13" t="s">
        <v>89</v>
      </c>
      <c r="AW286" s="13" t="s">
        <v>36</v>
      </c>
      <c r="AX286" s="13" t="s">
        <v>79</v>
      </c>
      <c r="AY286" s="228" t="s">
        <v>151</v>
      </c>
    </row>
    <row r="287" spans="1:65" s="14" customFormat="1">
      <c r="B287" s="229"/>
      <c r="C287" s="230"/>
      <c r="D287" s="219" t="s">
        <v>160</v>
      </c>
      <c r="E287" s="231" t="s">
        <v>1</v>
      </c>
      <c r="F287" s="232" t="s">
        <v>163</v>
      </c>
      <c r="G287" s="230"/>
      <c r="H287" s="233">
        <v>32.14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160</v>
      </c>
      <c r="AU287" s="239" t="s">
        <v>89</v>
      </c>
      <c r="AV287" s="14" t="s">
        <v>158</v>
      </c>
      <c r="AW287" s="14" t="s">
        <v>36</v>
      </c>
      <c r="AX287" s="14" t="s">
        <v>87</v>
      </c>
      <c r="AY287" s="239" t="s">
        <v>151</v>
      </c>
    </row>
    <row r="288" spans="1:65" s="2" customFormat="1" ht="22.8">
      <c r="A288" s="33"/>
      <c r="B288" s="34"/>
      <c r="C288" s="203" t="s">
        <v>484</v>
      </c>
      <c r="D288" s="203" t="s">
        <v>154</v>
      </c>
      <c r="E288" s="204" t="s">
        <v>601</v>
      </c>
      <c r="F288" s="205" t="s">
        <v>602</v>
      </c>
      <c r="G288" s="206" t="s">
        <v>157</v>
      </c>
      <c r="H288" s="207">
        <v>63.69</v>
      </c>
      <c r="I288" s="208"/>
      <c r="J288" s="209">
        <f>ROUND(I288*H288,2)</f>
        <v>0</v>
      </c>
      <c r="K288" s="210"/>
      <c r="L288" s="38"/>
      <c r="M288" s="211" t="s">
        <v>1</v>
      </c>
      <c r="N288" s="212" t="s">
        <v>44</v>
      </c>
      <c r="O288" s="70"/>
      <c r="P288" s="213">
        <f>O288*H288</f>
        <v>0</v>
      </c>
      <c r="Q288" s="213">
        <v>2.0000000000000001E-4</v>
      </c>
      <c r="R288" s="213">
        <f>Q288*H288</f>
        <v>1.2737999999999999E-2</v>
      </c>
      <c r="S288" s="213">
        <v>0</v>
      </c>
      <c r="T288" s="214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5" t="s">
        <v>244</v>
      </c>
      <c r="AT288" s="215" t="s">
        <v>154</v>
      </c>
      <c r="AU288" s="215" t="s">
        <v>89</v>
      </c>
      <c r="AY288" s="16" t="s">
        <v>151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87</v>
      </c>
      <c r="BK288" s="216">
        <f>ROUND(I288*H288,2)</f>
        <v>0</v>
      </c>
      <c r="BL288" s="16" t="s">
        <v>244</v>
      </c>
      <c r="BM288" s="215" t="s">
        <v>953</v>
      </c>
    </row>
    <row r="289" spans="1:65" s="13" customFormat="1">
      <c r="B289" s="217"/>
      <c r="C289" s="218"/>
      <c r="D289" s="219" t="s">
        <v>160</v>
      </c>
      <c r="E289" s="220" t="s">
        <v>1</v>
      </c>
      <c r="F289" s="221" t="s">
        <v>872</v>
      </c>
      <c r="G289" s="218"/>
      <c r="H289" s="222">
        <v>63.69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160</v>
      </c>
      <c r="AU289" s="228" t="s">
        <v>89</v>
      </c>
      <c r="AV289" s="13" t="s">
        <v>89</v>
      </c>
      <c r="AW289" s="13" t="s">
        <v>36</v>
      </c>
      <c r="AX289" s="13" t="s">
        <v>87</v>
      </c>
      <c r="AY289" s="228" t="s">
        <v>151</v>
      </c>
    </row>
    <row r="290" spans="1:65" s="2" customFormat="1" ht="22.8">
      <c r="A290" s="33"/>
      <c r="B290" s="34"/>
      <c r="C290" s="203" t="s">
        <v>490</v>
      </c>
      <c r="D290" s="203" t="s">
        <v>154</v>
      </c>
      <c r="E290" s="204" t="s">
        <v>610</v>
      </c>
      <c r="F290" s="205" t="s">
        <v>611</v>
      </c>
      <c r="G290" s="206" t="s">
        <v>157</v>
      </c>
      <c r="H290" s="207">
        <v>63.69</v>
      </c>
      <c r="I290" s="208"/>
      <c r="J290" s="209">
        <f>ROUND(I290*H290,2)</f>
        <v>0</v>
      </c>
      <c r="K290" s="210"/>
      <c r="L290" s="38"/>
      <c r="M290" s="211" t="s">
        <v>1</v>
      </c>
      <c r="N290" s="212" t="s">
        <v>44</v>
      </c>
      <c r="O290" s="70"/>
      <c r="P290" s="213">
        <f>O290*H290</f>
        <v>0</v>
      </c>
      <c r="Q290" s="213">
        <v>7.4999999999999997E-3</v>
      </c>
      <c r="R290" s="213">
        <f>Q290*H290</f>
        <v>0.47767499999999996</v>
      </c>
      <c r="S290" s="213">
        <v>0</v>
      </c>
      <c r="T290" s="214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15" t="s">
        <v>244</v>
      </c>
      <c r="AT290" s="215" t="s">
        <v>154</v>
      </c>
      <c r="AU290" s="215" t="s">
        <v>89</v>
      </c>
      <c r="AY290" s="16" t="s">
        <v>151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6" t="s">
        <v>87</v>
      </c>
      <c r="BK290" s="216">
        <f>ROUND(I290*H290,2)</f>
        <v>0</v>
      </c>
      <c r="BL290" s="16" t="s">
        <v>244</v>
      </c>
      <c r="BM290" s="215" t="s">
        <v>954</v>
      </c>
    </row>
    <row r="291" spans="1:65" s="13" customFormat="1">
      <c r="B291" s="217"/>
      <c r="C291" s="218"/>
      <c r="D291" s="219" t="s">
        <v>160</v>
      </c>
      <c r="E291" s="220" t="s">
        <v>1</v>
      </c>
      <c r="F291" s="221" t="s">
        <v>872</v>
      </c>
      <c r="G291" s="218"/>
      <c r="H291" s="222">
        <v>63.69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160</v>
      </c>
      <c r="AU291" s="228" t="s">
        <v>89</v>
      </c>
      <c r="AV291" s="13" t="s">
        <v>89</v>
      </c>
      <c r="AW291" s="13" t="s">
        <v>36</v>
      </c>
      <c r="AX291" s="13" t="s">
        <v>87</v>
      </c>
      <c r="AY291" s="228" t="s">
        <v>151</v>
      </c>
    </row>
    <row r="292" spans="1:65" s="2" customFormat="1" ht="11.4">
      <c r="A292" s="33"/>
      <c r="B292" s="34"/>
      <c r="C292" s="203" t="s">
        <v>494</v>
      </c>
      <c r="D292" s="203" t="s">
        <v>154</v>
      </c>
      <c r="E292" s="204" t="s">
        <v>614</v>
      </c>
      <c r="F292" s="205" t="s">
        <v>615</v>
      </c>
      <c r="G292" s="206" t="s">
        <v>157</v>
      </c>
      <c r="H292" s="207">
        <v>63.69</v>
      </c>
      <c r="I292" s="208"/>
      <c r="J292" s="209">
        <f>ROUND(I292*H292,2)</f>
        <v>0</v>
      </c>
      <c r="K292" s="210"/>
      <c r="L292" s="38"/>
      <c r="M292" s="211" t="s">
        <v>1</v>
      </c>
      <c r="N292" s="212" t="s">
        <v>44</v>
      </c>
      <c r="O292" s="70"/>
      <c r="P292" s="213">
        <f>O292*H292</f>
        <v>0</v>
      </c>
      <c r="Q292" s="213">
        <v>2.9999999999999997E-4</v>
      </c>
      <c r="R292" s="213">
        <f>Q292*H292</f>
        <v>1.9106999999999999E-2</v>
      </c>
      <c r="S292" s="213">
        <v>0</v>
      </c>
      <c r="T292" s="214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15" t="s">
        <v>244</v>
      </c>
      <c r="AT292" s="215" t="s">
        <v>154</v>
      </c>
      <c r="AU292" s="215" t="s">
        <v>89</v>
      </c>
      <c r="AY292" s="16" t="s">
        <v>151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6" t="s">
        <v>87</v>
      </c>
      <c r="BK292" s="216">
        <f>ROUND(I292*H292,2)</f>
        <v>0</v>
      </c>
      <c r="BL292" s="16" t="s">
        <v>244</v>
      </c>
      <c r="BM292" s="215" t="s">
        <v>955</v>
      </c>
    </row>
    <row r="293" spans="1:65" s="13" customFormat="1">
      <c r="B293" s="217"/>
      <c r="C293" s="218"/>
      <c r="D293" s="219" t="s">
        <v>160</v>
      </c>
      <c r="E293" s="220" t="s">
        <v>1</v>
      </c>
      <c r="F293" s="221" t="s">
        <v>872</v>
      </c>
      <c r="G293" s="218"/>
      <c r="H293" s="222">
        <v>63.69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160</v>
      </c>
      <c r="AU293" s="228" t="s">
        <v>89</v>
      </c>
      <c r="AV293" s="13" t="s">
        <v>89</v>
      </c>
      <c r="AW293" s="13" t="s">
        <v>36</v>
      </c>
      <c r="AX293" s="13" t="s">
        <v>87</v>
      </c>
      <c r="AY293" s="228" t="s">
        <v>151</v>
      </c>
    </row>
    <row r="294" spans="1:65" s="2" customFormat="1" ht="34.200000000000003">
      <c r="A294" s="33"/>
      <c r="B294" s="34"/>
      <c r="C294" s="240" t="s">
        <v>499</v>
      </c>
      <c r="D294" s="240" t="s">
        <v>245</v>
      </c>
      <c r="E294" s="241" t="s">
        <v>618</v>
      </c>
      <c r="F294" s="242" t="s">
        <v>619</v>
      </c>
      <c r="G294" s="243" t="s">
        <v>157</v>
      </c>
      <c r="H294" s="244">
        <v>70.058999999999997</v>
      </c>
      <c r="I294" s="245"/>
      <c r="J294" s="246">
        <f>ROUND(I294*H294,2)</f>
        <v>0</v>
      </c>
      <c r="K294" s="247"/>
      <c r="L294" s="248"/>
      <c r="M294" s="249" t="s">
        <v>1</v>
      </c>
      <c r="N294" s="250" t="s">
        <v>44</v>
      </c>
      <c r="O294" s="70"/>
      <c r="P294" s="213">
        <f>O294*H294</f>
        <v>0</v>
      </c>
      <c r="Q294" s="213">
        <v>2.7699999999999999E-3</v>
      </c>
      <c r="R294" s="213">
        <f>Q294*H294</f>
        <v>0.19406342999999998</v>
      </c>
      <c r="S294" s="213">
        <v>0</v>
      </c>
      <c r="T294" s="214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15" t="s">
        <v>323</v>
      </c>
      <c r="AT294" s="215" t="s">
        <v>245</v>
      </c>
      <c r="AU294" s="215" t="s">
        <v>89</v>
      </c>
      <c r="AY294" s="16" t="s">
        <v>151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6" t="s">
        <v>87</v>
      </c>
      <c r="BK294" s="216">
        <f>ROUND(I294*H294,2)</f>
        <v>0</v>
      </c>
      <c r="BL294" s="16" t="s">
        <v>244</v>
      </c>
      <c r="BM294" s="215" t="s">
        <v>956</v>
      </c>
    </row>
    <row r="295" spans="1:65" s="13" customFormat="1">
      <c r="B295" s="217"/>
      <c r="C295" s="218"/>
      <c r="D295" s="219" t="s">
        <v>160</v>
      </c>
      <c r="E295" s="218"/>
      <c r="F295" s="221" t="s">
        <v>957</v>
      </c>
      <c r="G295" s="218"/>
      <c r="H295" s="222">
        <v>70.058999999999997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160</v>
      </c>
      <c r="AU295" s="228" t="s">
        <v>89</v>
      </c>
      <c r="AV295" s="13" t="s">
        <v>89</v>
      </c>
      <c r="AW295" s="13" t="s">
        <v>4</v>
      </c>
      <c r="AX295" s="13" t="s">
        <v>87</v>
      </c>
      <c r="AY295" s="228" t="s">
        <v>151</v>
      </c>
    </row>
    <row r="296" spans="1:65" s="2" customFormat="1" ht="11.4">
      <c r="A296" s="33"/>
      <c r="B296" s="34"/>
      <c r="C296" s="203" t="s">
        <v>505</v>
      </c>
      <c r="D296" s="203" t="s">
        <v>154</v>
      </c>
      <c r="E296" s="204" t="s">
        <v>623</v>
      </c>
      <c r="F296" s="205" t="s">
        <v>624</v>
      </c>
      <c r="G296" s="206" t="s">
        <v>260</v>
      </c>
      <c r="H296" s="207">
        <v>32.14</v>
      </c>
      <c r="I296" s="208"/>
      <c r="J296" s="209">
        <f>ROUND(I296*H296,2)</f>
        <v>0</v>
      </c>
      <c r="K296" s="210"/>
      <c r="L296" s="38"/>
      <c r="M296" s="211" t="s">
        <v>1</v>
      </c>
      <c r="N296" s="212" t="s">
        <v>44</v>
      </c>
      <c r="O296" s="70"/>
      <c r="P296" s="213">
        <f>O296*H296</f>
        <v>0</v>
      </c>
      <c r="Q296" s="213">
        <v>3.0000000000000001E-5</v>
      </c>
      <c r="R296" s="213">
        <f>Q296*H296</f>
        <v>9.6420000000000002E-4</v>
      </c>
      <c r="S296" s="213">
        <v>0</v>
      </c>
      <c r="T296" s="21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5" t="s">
        <v>244</v>
      </c>
      <c r="AT296" s="215" t="s">
        <v>154</v>
      </c>
      <c r="AU296" s="215" t="s">
        <v>89</v>
      </c>
      <c r="AY296" s="16" t="s">
        <v>151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87</v>
      </c>
      <c r="BK296" s="216">
        <f>ROUND(I296*H296,2)</f>
        <v>0</v>
      </c>
      <c r="BL296" s="16" t="s">
        <v>244</v>
      </c>
      <c r="BM296" s="215" t="s">
        <v>958</v>
      </c>
    </row>
    <row r="297" spans="1:65" s="13" customFormat="1">
      <c r="B297" s="217"/>
      <c r="C297" s="218"/>
      <c r="D297" s="219" t="s">
        <v>160</v>
      </c>
      <c r="E297" s="220" t="s">
        <v>1</v>
      </c>
      <c r="F297" s="221" t="s">
        <v>951</v>
      </c>
      <c r="G297" s="218"/>
      <c r="H297" s="222">
        <v>31.12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160</v>
      </c>
      <c r="AU297" s="228" t="s">
        <v>89</v>
      </c>
      <c r="AV297" s="13" t="s">
        <v>89</v>
      </c>
      <c r="AW297" s="13" t="s">
        <v>36</v>
      </c>
      <c r="AX297" s="13" t="s">
        <v>79</v>
      </c>
      <c r="AY297" s="228" t="s">
        <v>151</v>
      </c>
    </row>
    <row r="298" spans="1:65" s="13" customFormat="1">
      <c r="B298" s="217"/>
      <c r="C298" s="218"/>
      <c r="D298" s="219" t="s">
        <v>160</v>
      </c>
      <c r="E298" s="220" t="s">
        <v>1</v>
      </c>
      <c r="F298" s="221" t="s">
        <v>952</v>
      </c>
      <c r="G298" s="218"/>
      <c r="H298" s="222">
        <v>1.92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160</v>
      </c>
      <c r="AU298" s="228" t="s">
        <v>89</v>
      </c>
      <c r="AV298" s="13" t="s">
        <v>89</v>
      </c>
      <c r="AW298" s="13" t="s">
        <v>36</v>
      </c>
      <c r="AX298" s="13" t="s">
        <v>79</v>
      </c>
      <c r="AY298" s="228" t="s">
        <v>151</v>
      </c>
    </row>
    <row r="299" spans="1:65" s="13" customFormat="1">
      <c r="B299" s="217"/>
      <c r="C299" s="218"/>
      <c r="D299" s="219" t="s">
        <v>160</v>
      </c>
      <c r="E299" s="220" t="s">
        <v>1</v>
      </c>
      <c r="F299" s="221" t="s">
        <v>599</v>
      </c>
      <c r="G299" s="218"/>
      <c r="H299" s="222">
        <v>-0.9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160</v>
      </c>
      <c r="AU299" s="228" t="s">
        <v>89</v>
      </c>
      <c r="AV299" s="13" t="s">
        <v>89</v>
      </c>
      <c r="AW299" s="13" t="s">
        <v>36</v>
      </c>
      <c r="AX299" s="13" t="s">
        <v>79</v>
      </c>
      <c r="AY299" s="228" t="s">
        <v>151</v>
      </c>
    </row>
    <row r="300" spans="1:65" s="14" customFormat="1">
      <c r="B300" s="229"/>
      <c r="C300" s="230"/>
      <c r="D300" s="219" t="s">
        <v>160</v>
      </c>
      <c r="E300" s="231" t="s">
        <v>1</v>
      </c>
      <c r="F300" s="232" t="s">
        <v>163</v>
      </c>
      <c r="G300" s="230"/>
      <c r="H300" s="233">
        <v>32.14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160</v>
      </c>
      <c r="AU300" s="239" t="s">
        <v>89</v>
      </c>
      <c r="AV300" s="14" t="s">
        <v>158</v>
      </c>
      <c r="AW300" s="14" t="s">
        <v>36</v>
      </c>
      <c r="AX300" s="14" t="s">
        <v>87</v>
      </c>
      <c r="AY300" s="239" t="s">
        <v>151</v>
      </c>
    </row>
    <row r="301" spans="1:65" s="2" customFormat="1" ht="11.4">
      <c r="A301" s="33"/>
      <c r="B301" s="34"/>
      <c r="C301" s="240" t="s">
        <v>510</v>
      </c>
      <c r="D301" s="240" t="s">
        <v>245</v>
      </c>
      <c r="E301" s="241" t="s">
        <v>627</v>
      </c>
      <c r="F301" s="242" t="s">
        <v>628</v>
      </c>
      <c r="G301" s="243" t="s">
        <v>260</v>
      </c>
      <c r="H301" s="244">
        <v>31.8</v>
      </c>
      <c r="I301" s="245"/>
      <c r="J301" s="246">
        <f>ROUND(I301*H301,2)</f>
        <v>0</v>
      </c>
      <c r="K301" s="247"/>
      <c r="L301" s="248"/>
      <c r="M301" s="249" t="s">
        <v>1</v>
      </c>
      <c r="N301" s="250" t="s">
        <v>44</v>
      </c>
      <c r="O301" s="70"/>
      <c r="P301" s="213">
        <f>O301*H301</f>
        <v>0</v>
      </c>
      <c r="Q301" s="213">
        <v>3.8000000000000002E-4</v>
      </c>
      <c r="R301" s="213">
        <f>Q301*H301</f>
        <v>1.2084000000000001E-2</v>
      </c>
      <c r="S301" s="213">
        <v>0</v>
      </c>
      <c r="T301" s="21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5" t="s">
        <v>323</v>
      </c>
      <c r="AT301" s="215" t="s">
        <v>245</v>
      </c>
      <c r="AU301" s="215" t="s">
        <v>89</v>
      </c>
      <c r="AY301" s="16" t="s">
        <v>151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6" t="s">
        <v>87</v>
      </c>
      <c r="BK301" s="216">
        <f>ROUND(I301*H301,2)</f>
        <v>0</v>
      </c>
      <c r="BL301" s="16" t="s">
        <v>244</v>
      </c>
      <c r="BM301" s="215" t="s">
        <v>959</v>
      </c>
    </row>
    <row r="302" spans="1:65" s="13" customFormat="1" ht="20.399999999999999">
      <c r="B302" s="217"/>
      <c r="C302" s="218"/>
      <c r="D302" s="219" t="s">
        <v>160</v>
      </c>
      <c r="E302" s="218"/>
      <c r="F302" s="221" t="s">
        <v>960</v>
      </c>
      <c r="G302" s="218"/>
      <c r="H302" s="222">
        <v>31.8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160</v>
      </c>
      <c r="AU302" s="228" t="s">
        <v>89</v>
      </c>
      <c r="AV302" s="13" t="s">
        <v>89</v>
      </c>
      <c r="AW302" s="13" t="s">
        <v>4</v>
      </c>
      <c r="AX302" s="13" t="s">
        <v>87</v>
      </c>
      <c r="AY302" s="228" t="s">
        <v>151</v>
      </c>
    </row>
    <row r="303" spans="1:65" s="2" customFormat="1" ht="11.4">
      <c r="A303" s="33"/>
      <c r="B303" s="34"/>
      <c r="C303" s="203" t="s">
        <v>515</v>
      </c>
      <c r="D303" s="203" t="s">
        <v>154</v>
      </c>
      <c r="E303" s="204" t="s">
        <v>632</v>
      </c>
      <c r="F303" s="205" t="s">
        <v>633</v>
      </c>
      <c r="G303" s="206" t="s">
        <v>260</v>
      </c>
      <c r="H303" s="207">
        <v>0.9</v>
      </c>
      <c r="I303" s="208"/>
      <c r="J303" s="209">
        <f>ROUND(I303*H303,2)</f>
        <v>0</v>
      </c>
      <c r="K303" s="210"/>
      <c r="L303" s="38"/>
      <c r="M303" s="211" t="s">
        <v>1</v>
      </c>
      <c r="N303" s="212" t="s">
        <v>44</v>
      </c>
      <c r="O303" s="70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15" t="s">
        <v>244</v>
      </c>
      <c r="AT303" s="215" t="s">
        <v>154</v>
      </c>
      <c r="AU303" s="215" t="s">
        <v>89</v>
      </c>
      <c r="AY303" s="16" t="s">
        <v>151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87</v>
      </c>
      <c r="BK303" s="216">
        <f>ROUND(I303*H303,2)</f>
        <v>0</v>
      </c>
      <c r="BL303" s="16" t="s">
        <v>244</v>
      </c>
      <c r="BM303" s="215" t="s">
        <v>961</v>
      </c>
    </row>
    <row r="304" spans="1:65" s="13" customFormat="1">
      <c r="B304" s="217"/>
      <c r="C304" s="218"/>
      <c r="D304" s="219" t="s">
        <v>160</v>
      </c>
      <c r="E304" s="220" t="s">
        <v>1</v>
      </c>
      <c r="F304" s="221" t="s">
        <v>962</v>
      </c>
      <c r="G304" s="218"/>
      <c r="H304" s="222">
        <v>0.9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160</v>
      </c>
      <c r="AU304" s="228" t="s">
        <v>89</v>
      </c>
      <c r="AV304" s="13" t="s">
        <v>89</v>
      </c>
      <c r="AW304" s="13" t="s">
        <v>36</v>
      </c>
      <c r="AX304" s="13" t="s">
        <v>87</v>
      </c>
      <c r="AY304" s="228" t="s">
        <v>151</v>
      </c>
    </row>
    <row r="305" spans="1:65" s="2" customFormat="1" ht="11.4">
      <c r="A305" s="33"/>
      <c r="B305" s="34"/>
      <c r="C305" s="240" t="s">
        <v>519</v>
      </c>
      <c r="D305" s="240" t="s">
        <v>245</v>
      </c>
      <c r="E305" s="241" t="s">
        <v>637</v>
      </c>
      <c r="F305" s="242" t="s">
        <v>638</v>
      </c>
      <c r="G305" s="243" t="s">
        <v>260</v>
      </c>
      <c r="H305" s="244">
        <v>0.91800000000000004</v>
      </c>
      <c r="I305" s="245"/>
      <c r="J305" s="246">
        <f>ROUND(I305*H305,2)</f>
        <v>0</v>
      </c>
      <c r="K305" s="247"/>
      <c r="L305" s="248"/>
      <c r="M305" s="249" t="s">
        <v>1</v>
      </c>
      <c r="N305" s="250" t="s">
        <v>44</v>
      </c>
      <c r="O305" s="70"/>
      <c r="P305" s="213">
        <f>O305*H305</f>
        <v>0</v>
      </c>
      <c r="Q305" s="213">
        <v>1.7000000000000001E-4</v>
      </c>
      <c r="R305" s="213">
        <f>Q305*H305</f>
        <v>1.5606000000000002E-4</v>
      </c>
      <c r="S305" s="213">
        <v>0</v>
      </c>
      <c r="T305" s="21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15" t="s">
        <v>323</v>
      </c>
      <c r="AT305" s="215" t="s">
        <v>245</v>
      </c>
      <c r="AU305" s="215" t="s">
        <v>89</v>
      </c>
      <c r="AY305" s="16" t="s">
        <v>151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6" t="s">
        <v>87</v>
      </c>
      <c r="BK305" s="216">
        <f>ROUND(I305*H305,2)</f>
        <v>0</v>
      </c>
      <c r="BL305" s="16" t="s">
        <v>244</v>
      </c>
      <c r="BM305" s="215" t="s">
        <v>963</v>
      </c>
    </row>
    <row r="306" spans="1:65" s="13" customFormat="1">
      <c r="B306" s="217"/>
      <c r="C306" s="218"/>
      <c r="D306" s="219" t="s">
        <v>160</v>
      </c>
      <c r="E306" s="218"/>
      <c r="F306" s="221" t="s">
        <v>964</v>
      </c>
      <c r="G306" s="218"/>
      <c r="H306" s="222">
        <v>0.91800000000000004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160</v>
      </c>
      <c r="AU306" s="228" t="s">
        <v>89</v>
      </c>
      <c r="AV306" s="13" t="s">
        <v>89</v>
      </c>
      <c r="AW306" s="13" t="s">
        <v>4</v>
      </c>
      <c r="AX306" s="13" t="s">
        <v>87</v>
      </c>
      <c r="AY306" s="228" t="s">
        <v>151</v>
      </c>
    </row>
    <row r="307" spans="1:65" s="2" customFormat="1" ht="22.8">
      <c r="A307" s="33"/>
      <c r="B307" s="34"/>
      <c r="C307" s="203" t="s">
        <v>524</v>
      </c>
      <c r="D307" s="203" t="s">
        <v>154</v>
      </c>
      <c r="E307" s="204" t="s">
        <v>642</v>
      </c>
      <c r="F307" s="205" t="s">
        <v>643</v>
      </c>
      <c r="G307" s="206" t="s">
        <v>354</v>
      </c>
      <c r="H307" s="251"/>
      <c r="I307" s="208"/>
      <c r="J307" s="209">
        <f>ROUND(I307*H307,2)</f>
        <v>0</v>
      </c>
      <c r="K307" s="210"/>
      <c r="L307" s="38"/>
      <c r="M307" s="211" t="s">
        <v>1</v>
      </c>
      <c r="N307" s="212" t="s">
        <v>44</v>
      </c>
      <c r="O307" s="70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15" t="s">
        <v>244</v>
      </c>
      <c r="AT307" s="215" t="s">
        <v>154</v>
      </c>
      <c r="AU307" s="215" t="s">
        <v>89</v>
      </c>
      <c r="AY307" s="16" t="s">
        <v>151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6" t="s">
        <v>87</v>
      </c>
      <c r="BK307" s="216">
        <f>ROUND(I307*H307,2)</f>
        <v>0</v>
      </c>
      <c r="BL307" s="16" t="s">
        <v>244</v>
      </c>
      <c r="BM307" s="215" t="s">
        <v>965</v>
      </c>
    </row>
    <row r="308" spans="1:65" s="12" customFormat="1" ht="13.2">
      <c r="B308" s="187"/>
      <c r="C308" s="188"/>
      <c r="D308" s="189" t="s">
        <v>78</v>
      </c>
      <c r="E308" s="201" t="s">
        <v>645</v>
      </c>
      <c r="F308" s="201" t="s">
        <v>646</v>
      </c>
      <c r="G308" s="188"/>
      <c r="H308" s="188"/>
      <c r="I308" s="191"/>
      <c r="J308" s="202">
        <f>BK308</f>
        <v>0</v>
      </c>
      <c r="K308" s="188"/>
      <c r="L308" s="193"/>
      <c r="M308" s="194"/>
      <c r="N308" s="195"/>
      <c r="O308" s="195"/>
      <c r="P308" s="196">
        <f>SUM(P309:P318)</f>
        <v>0</v>
      </c>
      <c r="Q308" s="195"/>
      <c r="R308" s="196">
        <f>SUM(R309:R318)</f>
        <v>5.9532399999999999E-2</v>
      </c>
      <c r="S308" s="195"/>
      <c r="T308" s="197">
        <f>SUM(T309:T318)</f>
        <v>0</v>
      </c>
      <c r="AR308" s="198" t="s">
        <v>89</v>
      </c>
      <c r="AT308" s="199" t="s">
        <v>78</v>
      </c>
      <c r="AU308" s="199" t="s">
        <v>87</v>
      </c>
      <c r="AY308" s="198" t="s">
        <v>151</v>
      </c>
      <c r="BK308" s="200">
        <f>SUM(BK309:BK318)</f>
        <v>0</v>
      </c>
    </row>
    <row r="309" spans="1:65" s="2" customFormat="1" ht="11.4">
      <c r="A309" s="33"/>
      <c r="B309" s="34"/>
      <c r="C309" s="203" t="s">
        <v>529</v>
      </c>
      <c r="D309" s="203" t="s">
        <v>154</v>
      </c>
      <c r="E309" s="204" t="s">
        <v>648</v>
      </c>
      <c r="F309" s="205" t="s">
        <v>649</v>
      </c>
      <c r="G309" s="206" t="s">
        <v>157</v>
      </c>
      <c r="H309" s="207">
        <v>3.68</v>
      </c>
      <c r="I309" s="208"/>
      <c r="J309" s="209">
        <f>ROUND(I309*H309,2)</f>
        <v>0</v>
      </c>
      <c r="K309" s="210"/>
      <c r="L309" s="38"/>
      <c r="M309" s="211" t="s">
        <v>1</v>
      </c>
      <c r="N309" s="212" t="s">
        <v>44</v>
      </c>
      <c r="O309" s="70"/>
      <c r="P309" s="213">
        <f>O309*H309</f>
        <v>0</v>
      </c>
      <c r="Q309" s="213">
        <v>2.9999999999999997E-4</v>
      </c>
      <c r="R309" s="213">
        <f>Q309*H309</f>
        <v>1.1039999999999999E-3</v>
      </c>
      <c r="S309" s="213">
        <v>0</v>
      </c>
      <c r="T309" s="214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15" t="s">
        <v>244</v>
      </c>
      <c r="AT309" s="215" t="s">
        <v>154</v>
      </c>
      <c r="AU309" s="215" t="s">
        <v>89</v>
      </c>
      <c r="AY309" s="16" t="s">
        <v>151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6" t="s">
        <v>87</v>
      </c>
      <c r="BK309" s="216">
        <f>ROUND(I309*H309,2)</f>
        <v>0</v>
      </c>
      <c r="BL309" s="16" t="s">
        <v>244</v>
      </c>
      <c r="BM309" s="215" t="s">
        <v>966</v>
      </c>
    </row>
    <row r="310" spans="1:65" s="13" customFormat="1">
      <c r="B310" s="217"/>
      <c r="C310" s="218"/>
      <c r="D310" s="219" t="s">
        <v>160</v>
      </c>
      <c r="E310" s="220" t="s">
        <v>1</v>
      </c>
      <c r="F310" s="221" t="s">
        <v>900</v>
      </c>
      <c r="G310" s="218"/>
      <c r="H310" s="222">
        <v>3.68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160</v>
      </c>
      <c r="AU310" s="228" t="s">
        <v>89</v>
      </c>
      <c r="AV310" s="13" t="s">
        <v>89</v>
      </c>
      <c r="AW310" s="13" t="s">
        <v>36</v>
      </c>
      <c r="AX310" s="13" t="s">
        <v>87</v>
      </c>
      <c r="AY310" s="228" t="s">
        <v>151</v>
      </c>
    </row>
    <row r="311" spans="1:65" s="2" customFormat="1" ht="22.8">
      <c r="A311" s="33"/>
      <c r="B311" s="34"/>
      <c r="C311" s="203" t="s">
        <v>533</v>
      </c>
      <c r="D311" s="203" t="s">
        <v>154</v>
      </c>
      <c r="E311" s="204" t="s">
        <v>652</v>
      </c>
      <c r="F311" s="205" t="s">
        <v>653</v>
      </c>
      <c r="G311" s="206" t="s">
        <v>157</v>
      </c>
      <c r="H311" s="207">
        <v>3.68</v>
      </c>
      <c r="I311" s="208"/>
      <c r="J311" s="209">
        <f>ROUND(I311*H311,2)</f>
        <v>0</v>
      </c>
      <c r="K311" s="210"/>
      <c r="L311" s="38"/>
      <c r="M311" s="211" t="s">
        <v>1</v>
      </c>
      <c r="N311" s="212" t="s">
        <v>44</v>
      </c>
      <c r="O311" s="70"/>
      <c r="P311" s="213">
        <f>O311*H311</f>
        <v>0</v>
      </c>
      <c r="Q311" s="213">
        <v>3.0000000000000001E-3</v>
      </c>
      <c r="R311" s="213">
        <f>Q311*H311</f>
        <v>1.1040000000000001E-2</v>
      </c>
      <c r="S311" s="213">
        <v>0</v>
      </c>
      <c r="T311" s="214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15" t="s">
        <v>244</v>
      </c>
      <c r="AT311" s="215" t="s">
        <v>154</v>
      </c>
      <c r="AU311" s="215" t="s">
        <v>89</v>
      </c>
      <c r="AY311" s="16" t="s">
        <v>151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6" t="s">
        <v>87</v>
      </c>
      <c r="BK311" s="216">
        <f>ROUND(I311*H311,2)</f>
        <v>0</v>
      </c>
      <c r="BL311" s="16" t="s">
        <v>244</v>
      </c>
      <c r="BM311" s="215" t="s">
        <v>967</v>
      </c>
    </row>
    <row r="312" spans="1:65" s="13" customFormat="1">
      <c r="B312" s="217"/>
      <c r="C312" s="218"/>
      <c r="D312" s="219" t="s">
        <v>160</v>
      </c>
      <c r="E312" s="220" t="s">
        <v>1</v>
      </c>
      <c r="F312" s="221" t="s">
        <v>900</v>
      </c>
      <c r="G312" s="218"/>
      <c r="H312" s="222">
        <v>3.68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160</v>
      </c>
      <c r="AU312" s="228" t="s">
        <v>89</v>
      </c>
      <c r="AV312" s="13" t="s">
        <v>89</v>
      </c>
      <c r="AW312" s="13" t="s">
        <v>36</v>
      </c>
      <c r="AX312" s="13" t="s">
        <v>87</v>
      </c>
      <c r="AY312" s="228" t="s">
        <v>151</v>
      </c>
    </row>
    <row r="313" spans="1:65" s="2" customFormat="1" ht="22.8">
      <c r="A313" s="33"/>
      <c r="B313" s="34"/>
      <c r="C313" s="240" t="s">
        <v>537</v>
      </c>
      <c r="D313" s="240" t="s">
        <v>245</v>
      </c>
      <c r="E313" s="241" t="s">
        <v>656</v>
      </c>
      <c r="F313" s="242" t="s">
        <v>657</v>
      </c>
      <c r="G313" s="243" t="s">
        <v>157</v>
      </c>
      <c r="H313" s="244">
        <v>3.68</v>
      </c>
      <c r="I313" s="245"/>
      <c r="J313" s="246">
        <f>ROUND(I313*H313,2)</f>
        <v>0</v>
      </c>
      <c r="K313" s="247"/>
      <c r="L313" s="248"/>
      <c r="M313" s="249" t="s">
        <v>1</v>
      </c>
      <c r="N313" s="250" t="s">
        <v>44</v>
      </c>
      <c r="O313" s="70"/>
      <c r="P313" s="213">
        <f>O313*H313</f>
        <v>0</v>
      </c>
      <c r="Q313" s="213">
        <v>1.26E-2</v>
      </c>
      <c r="R313" s="213">
        <f>Q313*H313</f>
        <v>4.6367999999999999E-2</v>
      </c>
      <c r="S313" s="213">
        <v>0</v>
      </c>
      <c r="T313" s="21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15" t="s">
        <v>323</v>
      </c>
      <c r="AT313" s="215" t="s">
        <v>245</v>
      </c>
      <c r="AU313" s="215" t="s">
        <v>89</v>
      </c>
      <c r="AY313" s="16" t="s">
        <v>151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6" t="s">
        <v>87</v>
      </c>
      <c r="BK313" s="216">
        <f>ROUND(I313*H313,2)</f>
        <v>0</v>
      </c>
      <c r="BL313" s="16" t="s">
        <v>244</v>
      </c>
      <c r="BM313" s="215" t="s">
        <v>968</v>
      </c>
    </row>
    <row r="314" spans="1:65" s="2" customFormat="1" ht="11.4">
      <c r="A314" s="33"/>
      <c r="B314" s="34"/>
      <c r="C314" s="203" t="s">
        <v>541</v>
      </c>
      <c r="D314" s="203" t="s">
        <v>154</v>
      </c>
      <c r="E314" s="204" t="s">
        <v>660</v>
      </c>
      <c r="F314" s="205" t="s">
        <v>661</v>
      </c>
      <c r="G314" s="206" t="s">
        <v>260</v>
      </c>
      <c r="H314" s="207">
        <v>1.84</v>
      </c>
      <c r="I314" s="208"/>
      <c r="J314" s="209">
        <f>ROUND(I314*H314,2)</f>
        <v>0</v>
      </c>
      <c r="K314" s="210"/>
      <c r="L314" s="38"/>
      <c r="M314" s="211" t="s">
        <v>1</v>
      </c>
      <c r="N314" s="212" t="s">
        <v>44</v>
      </c>
      <c r="O314" s="70"/>
      <c r="P314" s="213">
        <f>O314*H314</f>
        <v>0</v>
      </c>
      <c r="Q314" s="213">
        <v>3.1E-4</v>
      </c>
      <c r="R314" s="213">
        <f>Q314*H314</f>
        <v>5.7039999999999999E-4</v>
      </c>
      <c r="S314" s="213">
        <v>0</v>
      </c>
      <c r="T314" s="214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15" t="s">
        <v>244</v>
      </c>
      <c r="AT314" s="215" t="s">
        <v>154</v>
      </c>
      <c r="AU314" s="215" t="s">
        <v>89</v>
      </c>
      <c r="AY314" s="16" t="s">
        <v>151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6" t="s">
        <v>87</v>
      </c>
      <c r="BK314" s="216">
        <f>ROUND(I314*H314,2)</f>
        <v>0</v>
      </c>
      <c r="BL314" s="16" t="s">
        <v>244</v>
      </c>
      <c r="BM314" s="215" t="s">
        <v>969</v>
      </c>
    </row>
    <row r="315" spans="1:65" s="13" customFormat="1">
      <c r="B315" s="217"/>
      <c r="C315" s="218"/>
      <c r="D315" s="219" t="s">
        <v>160</v>
      </c>
      <c r="E315" s="220" t="s">
        <v>1</v>
      </c>
      <c r="F315" s="221" t="s">
        <v>970</v>
      </c>
      <c r="G315" s="218"/>
      <c r="H315" s="222">
        <v>1.84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160</v>
      </c>
      <c r="AU315" s="228" t="s">
        <v>89</v>
      </c>
      <c r="AV315" s="13" t="s">
        <v>89</v>
      </c>
      <c r="AW315" s="13" t="s">
        <v>36</v>
      </c>
      <c r="AX315" s="13" t="s">
        <v>87</v>
      </c>
      <c r="AY315" s="228" t="s">
        <v>151</v>
      </c>
    </row>
    <row r="316" spans="1:65" s="2" customFormat="1" ht="11.4">
      <c r="A316" s="33"/>
      <c r="B316" s="34"/>
      <c r="C316" s="203" t="s">
        <v>545</v>
      </c>
      <c r="D316" s="203" t="s">
        <v>154</v>
      </c>
      <c r="E316" s="204" t="s">
        <v>666</v>
      </c>
      <c r="F316" s="205" t="s">
        <v>667</v>
      </c>
      <c r="G316" s="206" t="s">
        <v>260</v>
      </c>
      <c r="H316" s="207">
        <v>15</v>
      </c>
      <c r="I316" s="208"/>
      <c r="J316" s="209">
        <f>ROUND(I316*H316,2)</f>
        <v>0</v>
      </c>
      <c r="K316" s="210"/>
      <c r="L316" s="38"/>
      <c r="M316" s="211" t="s">
        <v>1</v>
      </c>
      <c r="N316" s="212" t="s">
        <v>44</v>
      </c>
      <c r="O316" s="70"/>
      <c r="P316" s="213">
        <f>O316*H316</f>
        <v>0</v>
      </c>
      <c r="Q316" s="213">
        <v>3.0000000000000001E-5</v>
      </c>
      <c r="R316" s="213">
        <f>Q316*H316</f>
        <v>4.4999999999999999E-4</v>
      </c>
      <c r="S316" s="213">
        <v>0</v>
      </c>
      <c r="T316" s="21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15" t="s">
        <v>244</v>
      </c>
      <c r="AT316" s="215" t="s">
        <v>154</v>
      </c>
      <c r="AU316" s="215" t="s">
        <v>89</v>
      </c>
      <c r="AY316" s="16" t="s">
        <v>151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6" t="s">
        <v>87</v>
      </c>
      <c r="BK316" s="216">
        <f>ROUND(I316*H316,2)</f>
        <v>0</v>
      </c>
      <c r="BL316" s="16" t="s">
        <v>244</v>
      </c>
      <c r="BM316" s="215" t="s">
        <v>971</v>
      </c>
    </row>
    <row r="317" spans="1:65" s="13" customFormat="1">
      <c r="B317" s="217"/>
      <c r="C317" s="218"/>
      <c r="D317" s="219" t="s">
        <v>160</v>
      </c>
      <c r="E317" s="220" t="s">
        <v>1</v>
      </c>
      <c r="F317" s="221" t="s">
        <v>8</v>
      </c>
      <c r="G317" s="218"/>
      <c r="H317" s="222">
        <v>15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160</v>
      </c>
      <c r="AU317" s="228" t="s">
        <v>89</v>
      </c>
      <c r="AV317" s="13" t="s">
        <v>89</v>
      </c>
      <c r="AW317" s="13" t="s">
        <v>36</v>
      </c>
      <c r="AX317" s="13" t="s">
        <v>87</v>
      </c>
      <c r="AY317" s="228" t="s">
        <v>151</v>
      </c>
    </row>
    <row r="318" spans="1:65" s="2" customFormat="1" ht="22.8">
      <c r="A318" s="33"/>
      <c r="B318" s="34"/>
      <c r="C318" s="203" t="s">
        <v>549</v>
      </c>
      <c r="D318" s="203" t="s">
        <v>154</v>
      </c>
      <c r="E318" s="204" t="s">
        <v>670</v>
      </c>
      <c r="F318" s="205" t="s">
        <v>671</v>
      </c>
      <c r="G318" s="206" t="s">
        <v>354</v>
      </c>
      <c r="H318" s="251"/>
      <c r="I318" s="208"/>
      <c r="J318" s="209">
        <f>ROUND(I318*H318,2)</f>
        <v>0</v>
      </c>
      <c r="K318" s="210"/>
      <c r="L318" s="38"/>
      <c r="M318" s="211" t="s">
        <v>1</v>
      </c>
      <c r="N318" s="212" t="s">
        <v>44</v>
      </c>
      <c r="O318" s="70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15" t="s">
        <v>244</v>
      </c>
      <c r="AT318" s="215" t="s">
        <v>154</v>
      </c>
      <c r="AU318" s="215" t="s">
        <v>89</v>
      </c>
      <c r="AY318" s="16" t="s">
        <v>151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6" t="s">
        <v>87</v>
      </c>
      <c r="BK318" s="216">
        <f>ROUND(I318*H318,2)</f>
        <v>0</v>
      </c>
      <c r="BL318" s="16" t="s">
        <v>244</v>
      </c>
      <c r="BM318" s="215" t="s">
        <v>972</v>
      </c>
    </row>
    <row r="319" spans="1:65" s="12" customFormat="1" ht="13.2">
      <c r="B319" s="187"/>
      <c r="C319" s="188"/>
      <c r="D319" s="189" t="s">
        <v>78</v>
      </c>
      <c r="E319" s="201" t="s">
        <v>673</v>
      </c>
      <c r="F319" s="201" t="s">
        <v>674</v>
      </c>
      <c r="G319" s="188"/>
      <c r="H319" s="188"/>
      <c r="I319" s="191"/>
      <c r="J319" s="202">
        <f>BK319</f>
        <v>0</v>
      </c>
      <c r="K319" s="188"/>
      <c r="L319" s="193"/>
      <c r="M319" s="194"/>
      <c r="N319" s="195"/>
      <c r="O319" s="195"/>
      <c r="P319" s="196">
        <f>SUM(P320:P323)</f>
        <v>0</v>
      </c>
      <c r="Q319" s="195"/>
      <c r="R319" s="196">
        <f>SUM(R320:R323)</f>
        <v>1.4069999999999999E-2</v>
      </c>
      <c r="S319" s="195"/>
      <c r="T319" s="197">
        <f>SUM(T320:T323)</f>
        <v>0</v>
      </c>
      <c r="AR319" s="198" t="s">
        <v>89</v>
      </c>
      <c r="AT319" s="199" t="s">
        <v>78</v>
      </c>
      <c r="AU319" s="199" t="s">
        <v>87</v>
      </c>
      <c r="AY319" s="198" t="s">
        <v>151</v>
      </c>
      <c r="BK319" s="200">
        <f>SUM(BK320:BK323)</f>
        <v>0</v>
      </c>
    </row>
    <row r="320" spans="1:65" s="2" customFormat="1" ht="11.4">
      <c r="A320" s="33"/>
      <c r="B320" s="34"/>
      <c r="C320" s="203" t="s">
        <v>553</v>
      </c>
      <c r="D320" s="203" t="s">
        <v>154</v>
      </c>
      <c r="E320" s="204" t="s">
        <v>676</v>
      </c>
      <c r="F320" s="205" t="s">
        <v>677</v>
      </c>
      <c r="G320" s="206" t="s">
        <v>157</v>
      </c>
      <c r="H320" s="207">
        <v>21</v>
      </c>
      <c r="I320" s="208"/>
      <c r="J320" s="209">
        <f>ROUND(I320*H320,2)</f>
        <v>0</v>
      </c>
      <c r="K320" s="210"/>
      <c r="L320" s="38"/>
      <c r="M320" s="211" t="s">
        <v>1</v>
      </c>
      <c r="N320" s="212" t="s">
        <v>44</v>
      </c>
      <c r="O320" s="70"/>
      <c r="P320" s="213">
        <f>O320*H320</f>
        <v>0</v>
      </c>
      <c r="Q320" s="213">
        <v>4.4000000000000002E-4</v>
      </c>
      <c r="R320" s="213">
        <f>Q320*H320</f>
        <v>9.2399999999999999E-3</v>
      </c>
      <c r="S320" s="213">
        <v>0</v>
      </c>
      <c r="T320" s="21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15" t="s">
        <v>244</v>
      </c>
      <c r="AT320" s="215" t="s">
        <v>154</v>
      </c>
      <c r="AU320" s="215" t="s">
        <v>89</v>
      </c>
      <c r="AY320" s="16" t="s">
        <v>151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6" t="s">
        <v>87</v>
      </c>
      <c r="BK320" s="216">
        <f>ROUND(I320*H320,2)</f>
        <v>0</v>
      </c>
      <c r="BL320" s="16" t="s">
        <v>244</v>
      </c>
      <c r="BM320" s="215" t="s">
        <v>973</v>
      </c>
    </row>
    <row r="321" spans="1:65" s="13" customFormat="1">
      <c r="B321" s="217"/>
      <c r="C321" s="218"/>
      <c r="D321" s="219" t="s">
        <v>160</v>
      </c>
      <c r="E321" s="220" t="s">
        <v>1</v>
      </c>
      <c r="F321" s="221" t="s">
        <v>859</v>
      </c>
      <c r="G321" s="218"/>
      <c r="H321" s="222">
        <v>21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160</v>
      </c>
      <c r="AU321" s="228" t="s">
        <v>89</v>
      </c>
      <c r="AV321" s="13" t="s">
        <v>89</v>
      </c>
      <c r="AW321" s="13" t="s">
        <v>36</v>
      </c>
      <c r="AX321" s="13" t="s">
        <v>87</v>
      </c>
      <c r="AY321" s="228" t="s">
        <v>151</v>
      </c>
    </row>
    <row r="322" spans="1:65" s="2" customFormat="1" ht="22.8">
      <c r="A322" s="33"/>
      <c r="B322" s="34"/>
      <c r="C322" s="203" t="s">
        <v>557</v>
      </c>
      <c r="D322" s="203" t="s">
        <v>154</v>
      </c>
      <c r="E322" s="204" t="s">
        <v>681</v>
      </c>
      <c r="F322" s="205" t="s">
        <v>682</v>
      </c>
      <c r="G322" s="206" t="s">
        <v>157</v>
      </c>
      <c r="H322" s="207">
        <v>21</v>
      </c>
      <c r="I322" s="208"/>
      <c r="J322" s="209">
        <f>ROUND(I322*H322,2)</f>
        <v>0</v>
      </c>
      <c r="K322" s="210"/>
      <c r="L322" s="38"/>
      <c r="M322" s="211" t="s">
        <v>1</v>
      </c>
      <c r="N322" s="212" t="s">
        <v>44</v>
      </c>
      <c r="O322" s="70"/>
      <c r="P322" s="213">
        <f>O322*H322</f>
        <v>0</v>
      </c>
      <c r="Q322" s="213">
        <v>2.3000000000000001E-4</v>
      </c>
      <c r="R322" s="213">
        <f>Q322*H322</f>
        <v>4.8300000000000001E-3</v>
      </c>
      <c r="S322" s="213">
        <v>0</v>
      </c>
      <c r="T322" s="214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15" t="s">
        <v>244</v>
      </c>
      <c r="AT322" s="215" t="s">
        <v>154</v>
      </c>
      <c r="AU322" s="215" t="s">
        <v>89</v>
      </c>
      <c r="AY322" s="16" t="s">
        <v>151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6" t="s">
        <v>87</v>
      </c>
      <c r="BK322" s="216">
        <f>ROUND(I322*H322,2)</f>
        <v>0</v>
      </c>
      <c r="BL322" s="16" t="s">
        <v>244</v>
      </c>
      <c r="BM322" s="215" t="s">
        <v>974</v>
      </c>
    </row>
    <row r="323" spans="1:65" s="13" customFormat="1">
      <c r="B323" s="217"/>
      <c r="C323" s="218"/>
      <c r="D323" s="219" t="s">
        <v>160</v>
      </c>
      <c r="E323" s="220" t="s">
        <v>1</v>
      </c>
      <c r="F323" s="221" t="s">
        <v>859</v>
      </c>
      <c r="G323" s="218"/>
      <c r="H323" s="222">
        <v>21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160</v>
      </c>
      <c r="AU323" s="228" t="s">
        <v>89</v>
      </c>
      <c r="AV323" s="13" t="s">
        <v>89</v>
      </c>
      <c r="AW323" s="13" t="s">
        <v>36</v>
      </c>
      <c r="AX323" s="13" t="s">
        <v>87</v>
      </c>
      <c r="AY323" s="228" t="s">
        <v>151</v>
      </c>
    </row>
    <row r="324" spans="1:65" s="12" customFormat="1" ht="13.2">
      <c r="B324" s="187"/>
      <c r="C324" s="188"/>
      <c r="D324" s="189" t="s">
        <v>78</v>
      </c>
      <c r="E324" s="201" t="s">
        <v>692</v>
      </c>
      <c r="F324" s="201" t="s">
        <v>693</v>
      </c>
      <c r="G324" s="188"/>
      <c r="H324" s="188"/>
      <c r="I324" s="191"/>
      <c r="J324" s="202">
        <f>BK324</f>
        <v>0</v>
      </c>
      <c r="K324" s="188"/>
      <c r="L324" s="193"/>
      <c r="M324" s="194"/>
      <c r="N324" s="195"/>
      <c r="O324" s="195"/>
      <c r="P324" s="196">
        <f>SUM(P325:P356)</f>
        <v>0</v>
      </c>
      <c r="Q324" s="195"/>
      <c r="R324" s="196">
        <f>SUM(R325:R356)</f>
        <v>0.28774900000000003</v>
      </c>
      <c r="S324" s="195"/>
      <c r="T324" s="197">
        <f>SUM(T325:T356)</f>
        <v>6.0271750000000006E-2</v>
      </c>
      <c r="AR324" s="198" t="s">
        <v>89</v>
      </c>
      <c r="AT324" s="199" t="s">
        <v>78</v>
      </c>
      <c r="AU324" s="199" t="s">
        <v>87</v>
      </c>
      <c r="AY324" s="198" t="s">
        <v>151</v>
      </c>
      <c r="BK324" s="200">
        <f>SUM(BK325:BK356)</f>
        <v>0</v>
      </c>
    </row>
    <row r="325" spans="1:65" s="2" customFormat="1" ht="11.4">
      <c r="A325" s="33"/>
      <c r="B325" s="34"/>
      <c r="C325" s="203" t="s">
        <v>561</v>
      </c>
      <c r="D325" s="203" t="s">
        <v>154</v>
      </c>
      <c r="E325" s="204" t="s">
        <v>695</v>
      </c>
      <c r="F325" s="205" t="s">
        <v>696</v>
      </c>
      <c r="G325" s="206" t="s">
        <v>157</v>
      </c>
      <c r="H325" s="207">
        <v>194.42500000000001</v>
      </c>
      <c r="I325" s="208"/>
      <c r="J325" s="209">
        <f>ROUND(I325*H325,2)</f>
        <v>0</v>
      </c>
      <c r="K325" s="210"/>
      <c r="L325" s="38"/>
      <c r="M325" s="211" t="s">
        <v>1</v>
      </c>
      <c r="N325" s="212" t="s">
        <v>44</v>
      </c>
      <c r="O325" s="70"/>
      <c r="P325" s="213">
        <f>O325*H325</f>
        <v>0</v>
      </c>
      <c r="Q325" s="213">
        <v>1E-3</v>
      </c>
      <c r="R325" s="213">
        <f>Q325*H325</f>
        <v>0.19442500000000001</v>
      </c>
      <c r="S325" s="213">
        <v>3.1E-4</v>
      </c>
      <c r="T325" s="214">
        <f>S325*H325</f>
        <v>6.0271750000000006E-2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15" t="s">
        <v>244</v>
      </c>
      <c r="AT325" s="215" t="s">
        <v>154</v>
      </c>
      <c r="AU325" s="215" t="s">
        <v>89</v>
      </c>
      <c r="AY325" s="16" t="s">
        <v>151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6" t="s">
        <v>87</v>
      </c>
      <c r="BK325" s="216">
        <f>ROUND(I325*H325,2)</f>
        <v>0</v>
      </c>
      <c r="BL325" s="16" t="s">
        <v>244</v>
      </c>
      <c r="BM325" s="215" t="s">
        <v>975</v>
      </c>
    </row>
    <row r="326" spans="1:65" s="13" customFormat="1" ht="20.399999999999999">
      <c r="B326" s="217"/>
      <c r="C326" s="218"/>
      <c r="D326" s="219" t="s">
        <v>160</v>
      </c>
      <c r="E326" s="220" t="s">
        <v>1</v>
      </c>
      <c r="F326" s="221" t="s">
        <v>878</v>
      </c>
      <c r="G326" s="218"/>
      <c r="H326" s="222">
        <v>106.83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160</v>
      </c>
      <c r="AU326" s="228" t="s">
        <v>89</v>
      </c>
      <c r="AV326" s="13" t="s">
        <v>89</v>
      </c>
      <c r="AW326" s="13" t="s">
        <v>36</v>
      </c>
      <c r="AX326" s="13" t="s">
        <v>79</v>
      </c>
      <c r="AY326" s="228" t="s">
        <v>151</v>
      </c>
    </row>
    <row r="327" spans="1:65" s="13" customFormat="1">
      <c r="B327" s="217"/>
      <c r="C327" s="218"/>
      <c r="D327" s="219" t="s">
        <v>160</v>
      </c>
      <c r="E327" s="220" t="s">
        <v>1</v>
      </c>
      <c r="F327" s="221" t="s">
        <v>879</v>
      </c>
      <c r="G327" s="218"/>
      <c r="H327" s="222">
        <v>-19.440000000000001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160</v>
      </c>
      <c r="AU327" s="228" t="s">
        <v>89</v>
      </c>
      <c r="AV327" s="13" t="s">
        <v>89</v>
      </c>
      <c r="AW327" s="13" t="s">
        <v>36</v>
      </c>
      <c r="AX327" s="13" t="s">
        <v>79</v>
      </c>
      <c r="AY327" s="228" t="s">
        <v>151</v>
      </c>
    </row>
    <row r="328" spans="1:65" s="13" customFormat="1">
      <c r="B328" s="217"/>
      <c r="C328" s="218"/>
      <c r="D328" s="219" t="s">
        <v>160</v>
      </c>
      <c r="E328" s="220" t="s">
        <v>1</v>
      </c>
      <c r="F328" s="221" t="s">
        <v>880</v>
      </c>
      <c r="G328" s="218"/>
      <c r="H328" s="222">
        <v>15.75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160</v>
      </c>
      <c r="AU328" s="228" t="s">
        <v>89</v>
      </c>
      <c r="AV328" s="13" t="s">
        <v>89</v>
      </c>
      <c r="AW328" s="13" t="s">
        <v>36</v>
      </c>
      <c r="AX328" s="13" t="s">
        <v>79</v>
      </c>
      <c r="AY328" s="228" t="s">
        <v>151</v>
      </c>
    </row>
    <row r="329" spans="1:65" s="13" customFormat="1">
      <c r="B329" s="217"/>
      <c r="C329" s="218"/>
      <c r="D329" s="219" t="s">
        <v>160</v>
      </c>
      <c r="E329" s="220" t="s">
        <v>1</v>
      </c>
      <c r="F329" s="221" t="s">
        <v>872</v>
      </c>
      <c r="G329" s="218"/>
      <c r="H329" s="222">
        <v>63.69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160</v>
      </c>
      <c r="AU329" s="228" t="s">
        <v>89</v>
      </c>
      <c r="AV329" s="13" t="s">
        <v>89</v>
      </c>
      <c r="AW329" s="13" t="s">
        <v>36</v>
      </c>
      <c r="AX329" s="13" t="s">
        <v>79</v>
      </c>
      <c r="AY329" s="228" t="s">
        <v>151</v>
      </c>
    </row>
    <row r="330" spans="1:65" s="13" customFormat="1">
      <c r="B330" s="217"/>
      <c r="C330" s="218"/>
      <c r="D330" s="219" t="s">
        <v>160</v>
      </c>
      <c r="E330" s="220" t="s">
        <v>1</v>
      </c>
      <c r="F330" s="221" t="s">
        <v>884</v>
      </c>
      <c r="G330" s="218"/>
      <c r="H330" s="222">
        <v>31.274999999999999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160</v>
      </c>
      <c r="AU330" s="228" t="s">
        <v>89</v>
      </c>
      <c r="AV330" s="13" t="s">
        <v>89</v>
      </c>
      <c r="AW330" s="13" t="s">
        <v>36</v>
      </c>
      <c r="AX330" s="13" t="s">
        <v>79</v>
      </c>
      <c r="AY330" s="228" t="s">
        <v>151</v>
      </c>
    </row>
    <row r="331" spans="1:65" s="13" customFormat="1">
      <c r="B331" s="217"/>
      <c r="C331" s="218"/>
      <c r="D331" s="219" t="s">
        <v>160</v>
      </c>
      <c r="E331" s="220" t="s">
        <v>1</v>
      </c>
      <c r="F331" s="221" t="s">
        <v>881</v>
      </c>
      <c r="G331" s="218"/>
      <c r="H331" s="222">
        <v>-3.68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160</v>
      </c>
      <c r="AU331" s="228" t="s">
        <v>89</v>
      </c>
      <c r="AV331" s="13" t="s">
        <v>89</v>
      </c>
      <c r="AW331" s="13" t="s">
        <v>36</v>
      </c>
      <c r="AX331" s="13" t="s">
        <v>79</v>
      </c>
      <c r="AY331" s="228" t="s">
        <v>151</v>
      </c>
    </row>
    <row r="332" spans="1:65" s="14" customFormat="1">
      <c r="B332" s="229"/>
      <c r="C332" s="230"/>
      <c r="D332" s="219" t="s">
        <v>160</v>
      </c>
      <c r="E332" s="231" t="s">
        <v>1</v>
      </c>
      <c r="F332" s="232" t="s">
        <v>163</v>
      </c>
      <c r="G332" s="230"/>
      <c r="H332" s="233">
        <v>194.42499999999998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160</v>
      </c>
      <c r="AU332" s="239" t="s">
        <v>89</v>
      </c>
      <c r="AV332" s="14" t="s">
        <v>158</v>
      </c>
      <c r="AW332" s="14" t="s">
        <v>36</v>
      </c>
      <c r="AX332" s="14" t="s">
        <v>87</v>
      </c>
      <c r="AY332" s="239" t="s">
        <v>151</v>
      </c>
    </row>
    <row r="333" spans="1:65" s="2" customFormat="1" ht="22.8">
      <c r="A333" s="33"/>
      <c r="B333" s="34"/>
      <c r="C333" s="203" t="s">
        <v>567</v>
      </c>
      <c r="D333" s="203" t="s">
        <v>154</v>
      </c>
      <c r="E333" s="204" t="s">
        <v>700</v>
      </c>
      <c r="F333" s="205" t="s">
        <v>701</v>
      </c>
      <c r="G333" s="206" t="s">
        <v>157</v>
      </c>
      <c r="H333" s="207">
        <v>194.42500000000001</v>
      </c>
      <c r="I333" s="208"/>
      <c r="J333" s="209">
        <f>ROUND(I333*H333,2)</f>
        <v>0</v>
      </c>
      <c r="K333" s="210"/>
      <c r="L333" s="38"/>
      <c r="M333" s="211" t="s">
        <v>1</v>
      </c>
      <c r="N333" s="212" t="s">
        <v>44</v>
      </c>
      <c r="O333" s="70"/>
      <c r="P333" s="213">
        <f>O333*H333</f>
        <v>0</v>
      </c>
      <c r="Q333" s="213">
        <v>2.0000000000000001E-4</v>
      </c>
      <c r="R333" s="213">
        <f>Q333*H333</f>
        <v>3.8885000000000003E-2</v>
      </c>
      <c r="S333" s="213">
        <v>0</v>
      </c>
      <c r="T333" s="214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15" t="s">
        <v>244</v>
      </c>
      <c r="AT333" s="215" t="s">
        <v>154</v>
      </c>
      <c r="AU333" s="215" t="s">
        <v>89</v>
      </c>
      <c r="AY333" s="16" t="s">
        <v>151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6" t="s">
        <v>87</v>
      </c>
      <c r="BK333" s="216">
        <f>ROUND(I333*H333,2)</f>
        <v>0</v>
      </c>
      <c r="BL333" s="16" t="s">
        <v>244</v>
      </c>
      <c r="BM333" s="215" t="s">
        <v>976</v>
      </c>
    </row>
    <row r="334" spans="1:65" s="13" customFormat="1" ht="20.399999999999999">
      <c r="B334" s="217"/>
      <c r="C334" s="218"/>
      <c r="D334" s="219" t="s">
        <v>160</v>
      </c>
      <c r="E334" s="220" t="s">
        <v>1</v>
      </c>
      <c r="F334" s="221" t="s">
        <v>878</v>
      </c>
      <c r="G334" s="218"/>
      <c r="H334" s="222">
        <v>106.83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160</v>
      </c>
      <c r="AU334" s="228" t="s">
        <v>89</v>
      </c>
      <c r="AV334" s="13" t="s">
        <v>89</v>
      </c>
      <c r="AW334" s="13" t="s">
        <v>36</v>
      </c>
      <c r="AX334" s="13" t="s">
        <v>79</v>
      </c>
      <c r="AY334" s="228" t="s">
        <v>151</v>
      </c>
    </row>
    <row r="335" spans="1:65" s="13" customFormat="1">
      <c r="B335" s="217"/>
      <c r="C335" s="218"/>
      <c r="D335" s="219" t="s">
        <v>160</v>
      </c>
      <c r="E335" s="220" t="s">
        <v>1</v>
      </c>
      <c r="F335" s="221" t="s">
        <v>879</v>
      </c>
      <c r="G335" s="218"/>
      <c r="H335" s="222">
        <v>-19.440000000000001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160</v>
      </c>
      <c r="AU335" s="228" t="s">
        <v>89</v>
      </c>
      <c r="AV335" s="13" t="s">
        <v>89</v>
      </c>
      <c r="AW335" s="13" t="s">
        <v>36</v>
      </c>
      <c r="AX335" s="13" t="s">
        <v>79</v>
      </c>
      <c r="AY335" s="228" t="s">
        <v>151</v>
      </c>
    </row>
    <row r="336" spans="1:65" s="13" customFormat="1">
      <c r="B336" s="217"/>
      <c r="C336" s="218"/>
      <c r="D336" s="219" t="s">
        <v>160</v>
      </c>
      <c r="E336" s="220" t="s">
        <v>1</v>
      </c>
      <c r="F336" s="221" t="s">
        <v>880</v>
      </c>
      <c r="G336" s="218"/>
      <c r="H336" s="222">
        <v>15.75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160</v>
      </c>
      <c r="AU336" s="228" t="s">
        <v>89</v>
      </c>
      <c r="AV336" s="13" t="s">
        <v>89</v>
      </c>
      <c r="AW336" s="13" t="s">
        <v>36</v>
      </c>
      <c r="AX336" s="13" t="s">
        <v>79</v>
      </c>
      <c r="AY336" s="228" t="s">
        <v>151</v>
      </c>
    </row>
    <row r="337" spans="1:65" s="13" customFormat="1">
      <c r="B337" s="217"/>
      <c r="C337" s="218"/>
      <c r="D337" s="219" t="s">
        <v>160</v>
      </c>
      <c r="E337" s="220" t="s">
        <v>1</v>
      </c>
      <c r="F337" s="221" t="s">
        <v>872</v>
      </c>
      <c r="G337" s="218"/>
      <c r="H337" s="222">
        <v>63.69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160</v>
      </c>
      <c r="AU337" s="228" t="s">
        <v>89</v>
      </c>
      <c r="AV337" s="13" t="s">
        <v>89</v>
      </c>
      <c r="AW337" s="13" t="s">
        <v>36</v>
      </c>
      <c r="AX337" s="13" t="s">
        <v>79</v>
      </c>
      <c r="AY337" s="228" t="s">
        <v>151</v>
      </c>
    </row>
    <row r="338" spans="1:65" s="13" customFormat="1">
      <c r="B338" s="217"/>
      <c r="C338" s="218"/>
      <c r="D338" s="219" t="s">
        <v>160</v>
      </c>
      <c r="E338" s="220" t="s">
        <v>1</v>
      </c>
      <c r="F338" s="221" t="s">
        <v>884</v>
      </c>
      <c r="G338" s="218"/>
      <c r="H338" s="222">
        <v>31.274999999999999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160</v>
      </c>
      <c r="AU338" s="228" t="s">
        <v>89</v>
      </c>
      <c r="AV338" s="13" t="s">
        <v>89</v>
      </c>
      <c r="AW338" s="13" t="s">
        <v>36</v>
      </c>
      <c r="AX338" s="13" t="s">
        <v>79</v>
      </c>
      <c r="AY338" s="228" t="s">
        <v>151</v>
      </c>
    </row>
    <row r="339" spans="1:65" s="13" customFormat="1">
      <c r="B339" s="217"/>
      <c r="C339" s="218"/>
      <c r="D339" s="219" t="s">
        <v>160</v>
      </c>
      <c r="E339" s="220" t="s">
        <v>1</v>
      </c>
      <c r="F339" s="221" t="s">
        <v>881</v>
      </c>
      <c r="G339" s="218"/>
      <c r="H339" s="222">
        <v>-3.68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160</v>
      </c>
      <c r="AU339" s="228" t="s">
        <v>89</v>
      </c>
      <c r="AV339" s="13" t="s">
        <v>89</v>
      </c>
      <c r="AW339" s="13" t="s">
        <v>36</v>
      </c>
      <c r="AX339" s="13" t="s">
        <v>79</v>
      </c>
      <c r="AY339" s="228" t="s">
        <v>151</v>
      </c>
    </row>
    <row r="340" spans="1:65" s="14" customFormat="1">
      <c r="B340" s="229"/>
      <c r="C340" s="230"/>
      <c r="D340" s="219" t="s">
        <v>160</v>
      </c>
      <c r="E340" s="231" t="s">
        <v>1</v>
      </c>
      <c r="F340" s="232" t="s">
        <v>163</v>
      </c>
      <c r="G340" s="230"/>
      <c r="H340" s="233">
        <v>194.42499999999998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160</v>
      </c>
      <c r="AU340" s="239" t="s">
        <v>89</v>
      </c>
      <c r="AV340" s="14" t="s">
        <v>158</v>
      </c>
      <c r="AW340" s="14" t="s">
        <v>36</v>
      </c>
      <c r="AX340" s="14" t="s">
        <v>87</v>
      </c>
      <c r="AY340" s="239" t="s">
        <v>151</v>
      </c>
    </row>
    <row r="341" spans="1:65" s="2" customFormat="1" ht="22.8">
      <c r="A341" s="33"/>
      <c r="B341" s="34"/>
      <c r="C341" s="203" t="s">
        <v>571</v>
      </c>
      <c r="D341" s="203" t="s">
        <v>154</v>
      </c>
      <c r="E341" s="204" t="s">
        <v>704</v>
      </c>
      <c r="F341" s="205" t="s">
        <v>705</v>
      </c>
      <c r="G341" s="206" t="s">
        <v>157</v>
      </c>
      <c r="H341" s="207">
        <v>194.42500000000001</v>
      </c>
      <c r="I341" s="208"/>
      <c r="J341" s="209">
        <f>ROUND(I341*H341,2)</f>
        <v>0</v>
      </c>
      <c r="K341" s="210"/>
      <c r="L341" s="38"/>
      <c r="M341" s="211" t="s">
        <v>1</v>
      </c>
      <c r="N341" s="212" t="s">
        <v>44</v>
      </c>
      <c r="O341" s="70"/>
      <c r="P341" s="213">
        <f>O341*H341</f>
        <v>0</v>
      </c>
      <c r="Q341" s="213">
        <v>2.5999999999999998E-4</v>
      </c>
      <c r="R341" s="213">
        <f>Q341*H341</f>
        <v>5.0550499999999998E-2</v>
      </c>
      <c r="S341" s="213">
        <v>0</v>
      </c>
      <c r="T341" s="214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15" t="s">
        <v>244</v>
      </c>
      <c r="AT341" s="215" t="s">
        <v>154</v>
      </c>
      <c r="AU341" s="215" t="s">
        <v>89</v>
      </c>
      <c r="AY341" s="16" t="s">
        <v>151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6" t="s">
        <v>87</v>
      </c>
      <c r="BK341" s="216">
        <f>ROUND(I341*H341,2)</f>
        <v>0</v>
      </c>
      <c r="BL341" s="16" t="s">
        <v>244</v>
      </c>
      <c r="BM341" s="215" t="s">
        <v>977</v>
      </c>
    </row>
    <row r="342" spans="1:65" s="13" customFormat="1" ht="20.399999999999999">
      <c r="B342" s="217"/>
      <c r="C342" s="218"/>
      <c r="D342" s="219" t="s">
        <v>160</v>
      </c>
      <c r="E342" s="220" t="s">
        <v>1</v>
      </c>
      <c r="F342" s="221" t="s">
        <v>878</v>
      </c>
      <c r="G342" s="218"/>
      <c r="H342" s="222">
        <v>106.83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160</v>
      </c>
      <c r="AU342" s="228" t="s">
        <v>89</v>
      </c>
      <c r="AV342" s="13" t="s">
        <v>89</v>
      </c>
      <c r="AW342" s="13" t="s">
        <v>36</v>
      </c>
      <c r="AX342" s="13" t="s">
        <v>79</v>
      </c>
      <c r="AY342" s="228" t="s">
        <v>151</v>
      </c>
    </row>
    <row r="343" spans="1:65" s="13" customFormat="1">
      <c r="B343" s="217"/>
      <c r="C343" s="218"/>
      <c r="D343" s="219" t="s">
        <v>160</v>
      </c>
      <c r="E343" s="220" t="s">
        <v>1</v>
      </c>
      <c r="F343" s="221" t="s">
        <v>879</v>
      </c>
      <c r="G343" s="218"/>
      <c r="H343" s="222">
        <v>-19.440000000000001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160</v>
      </c>
      <c r="AU343" s="228" t="s">
        <v>89</v>
      </c>
      <c r="AV343" s="13" t="s">
        <v>89</v>
      </c>
      <c r="AW343" s="13" t="s">
        <v>36</v>
      </c>
      <c r="AX343" s="13" t="s">
        <v>79</v>
      </c>
      <c r="AY343" s="228" t="s">
        <v>151</v>
      </c>
    </row>
    <row r="344" spans="1:65" s="13" customFormat="1">
      <c r="B344" s="217"/>
      <c r="C344" s="218"/>
      <c r="D344" s="219" t="s">
        <v>160</v>
      </c>
      <c r="E344" s="220" t="s">
        <v>1</v>
      </c>
      <c r="F344" s="221" t="s">
        <v>880</v>
      </c>
      <c r="G344" s="218"/>
      <c r="H344" s="222">
        <v>15.75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160</v>
      </c>
      <c r="AU344" s="228" t="s">
        <v>89</v>
      </c>
      <c r="AV344" s="13" t="s">
        <v>89</v>
      </c>
      <c r="AW344" s="13" t="s">
        <v>36</v>
      </c>
      <c r="AX344" s="13" t="s">
        <v>79</v>
      </c>
      <c r="AY344" s="228" t="s">
        <v>151</v>
      </c>
    </row>
    <row r="345" spans="1:65" s="13" customFormat="1">
      <c r="B345" s="217"/>
      <c r="C345" s="218"/>
      <c r="D345" s="219" t="s">
        <v>160</v>
      </c>
      <c r="E345" s="220" t="s">
        <v>1</v>
      </c>
      <c r="F345" s="221" t="s">
        <v>872</v>
      </c>
      <c r="G345" s="218"/>
      <c r="H345" s="222">
        <v>63.69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160</v>
      </c>
      <c r="AU345" s="228" t="s">
        <v>89</v>
      </c>
      <c r="AV345" s="13" t="s">
        <v>89</v>
      </c>
      <c r="AW345" s="13" t="s">
        <v>36</v>
      </c>
      <c r="AX345" s="13" t="s">
        <v>79</v>
      </c>
      <c r="AY345" s="228" t="s">
        <v>151</v>
      </c>
    </row>
    <row r="346" spans="1:65" s="13" customFormat="1">
      <c r="B346" s="217"/>
      <c r="C346" s="218"/>
      <c r="D346" s="219" t="s">
        <v>160</v>
      </c>
      <c r="E346" s="220" t="s">
        <v>1</v>
      </c>
      <c r="F346" s="221" t="s">
        <v>884</v>
      </c>
      <c r="G346" s="218"/>
      <c r="H346" s="222">
        <v>31.274999999999999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160</v>
      </c>
      <c r="AU346" s="228" t="s">
        <v>89</v>
      </c>
      <c r="AV346" s="13" t="s">
        <v>89</v>
      </c>
      <c r="AW346" s="13" t="s">
        <v>36</v>
      </c>
      <c r="AX346" s="13" t="s">
        <v>79</v>
      </c>
      <c r="AY346" s="228" t="s">
        <v>151</v>
      </c>
    </row>
    <row r="347" spans="1:65" s="13" customFormat="1">
      <c r="B347" s="217"/>
      <c r="C347" s="218"/>
      <c r="D347" s="219" t="s">
        <v>160</v>
      </c>
      <c r="E347" s="220" t="s">
        <v>1</v>
      </c>
      <c r="F347" s="221" t="s">
        <v>881</v>
      </c>
      <c r="G347" s="218"/>
      <c r="H347" s="222">
        <v>-3.68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160</v>
      </c>
      <c r="AU347" s="228" t="s">
        <v>89</v>
      </c>
      <c r="AV347" s="13" t="s">
        <v>89</v>
      </c>
      <c r="AW347" s="13" t="s">
        <v>36</v>
      </c>
      <c r="AX347" s="13" t="s">
        <v>79</v>
      </c>
      <c r="AY347" s="228" t="s">
        <v>151</v>
      </c>
    </row>
    <row r="348" spans="1:65" s="14" customFormat="1">
      <c r="B348" s="229"/>
      <c r="C348" s="230"/>
      <c r="D348" s="219" t="s">
        <v>160</v>
      </c>
      <c r="E348" s="231" t="s">
        <v>1</v>
      </c>
      <c r="F348" s="232" t="s">
        <v>163</v>
      </c>
      <c r="G348" s="230"/>
      <c r="H348" s="233">
        <v>194.42499999999998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160</v>
      </c>
      <c r="AU348" s="239" t="s">
        <v>89</v>
      </c>
      <c r="AV348" s="14" t="s">
        <v>158</v>
      </c>
      <c r="AW348" s="14" t="s">
        <v>36</v>
      </c>
      <c r="AX348" s="14" t="s">
        <v>87</v>
      </c>
      <c r="AY348" s="239" t="s">
        <v>151</v>
      </c>
    </row>
    <row r="349" spans="1:65" s="2" customFormat="1" ht="34.200000000000003">
      <c r="A349" s="33"/>
      <c r="B349" s="34"/>
      <c r="C349" s="203" t="s">
        <v>575</v>
      </c>
      <c r="D349" s="203" t="s">
        <v>154</v>
      </c>
      <c r="E349" s="204" t="s">
        <v>708</v>
      </c>
      <c r="F349" s="205" t="s">
        <v>709</v>
      </c>
      <c r="G349" s="206" t="s">
        <v>157</v>
      </c>
      <c r="H349" s="207">
        <v>194.42500000000001</v>
      </c>
      <c r="I349" s="208"/>
      <c r="J349" s="209">
        <f>ROUND(I349*H349,2)</f>
        <v>0</v>
      </c>
      <c r="K349" s="210"/>
      <c r="L349" s="38"/>
      <c r="M349" s="211" t="s">
        <v>1</v>
      </c>
      <c r="N349" s="212" t="s">
        <v>44</v>
      </c>
      <c r="O349" s="70"/>
      <c r="P349" s="213">
        <f>O349*H349</f>
        <v>0</v>
      </c>
      <c r="Q349" s="213">
        <v>2.0000000000000002E-5</v>
      </c>
      <c r="R349" s="213">
        <f>Q349*H349</f>
        <v>3.8885000000000005E-3</v>
      </c>
      <c r="S349" s="213">
        <v>0</v>
      </c>
      <c r="T349" s="21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5" t="s">
        <v>244</v>
      </c>
      <c r="AT349" s="215" t="s">
        <v>154</v>
      </c>
      <c r="AU349" s="215" t="s">
        <v>89</v>
      </c>
      <c r="AY349" s="16" t="s">
        <v>151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6" t="s">
        <v>87</v>
      </c>
      <c r="BK349" s="216">
        <f>ROUND(I349*H349,2)</f>
        <v>0</v>
      </c>
      <c r="BL349" s="16" t="s">
        <v>244</v>
      </c>
      <c r="BM349" s="215" t="s">
        <v>978</v>
      </c>
    </row>
    <row r="350" spans="1:65" s="13" customFormat="1" ht="20.399999999999999">
      <c r="B350" s="217"/>
      <c r="C350" s="218"/>
      <c r="D350" s="219" t="s">
        <v>160</v>
      </c>
      <c r="E350" s="220" t="s">
        <v>1</v>
      </c>
      <c r="F350" s="221" t="s">
        <v>878</v>
      </c>
      <c r="G350" s="218"/>
      <c r="H350" s="222">
        <v>106.83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160</v>
      </c>
      <c r="AU350" s="228" t="s">
        <v>89</v>
      </c>
      <c r="AV350" s="13" t="s">
        <v>89</v>
      </c>
      <c r="AW350" s="13" t="s">
        <v>36</v>
      </c>
      <c r="AX350" s="13" t="s">
        <v>79</v>
      </c>
      <c r="AY350" s="228" t="s">
        <v>151</v>
      </c>
    </row>
    <row r="351" spans="1:65" s="13" customFormat="1">
      <c r="B351" s="217"/>
      <c r="C351" s="218"/>
      <c r="D351" s="219" t="s">
        <v>160</v>
      </c>
      <c r="E351" s="220" t="s">
        <v>1</v>
      </c>
      <c r="F351" s="221" t="s">
        <v>879</v>
      </c>
      <c r="G351" s="218"/>
      <c r="H351" s="222">
        <v>-19.440000000000001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160</v>
      </c>
      <c r="AU351" s="228" t="s">
        <v>89</v>
      </c>
      <c r="AV351" s="13" t="s">
        <v>89</v>
      </c>
      <c r="AW351" s="13" t="s">
        <v>36</v>
      </c>
      <c r="AX351" s="13" t="s">
        <v>79</v>
      </c>
      <c r="AY351" s="228" t="s">
        <v>151</v>
      </c>
    </row>
    <row r="352" spans="1:65" s="13" customFormat="1">
      <c r="B352" s="217"/>
      <c r="C352" s="218"/>
      <c r="D352" s="219" t="s">
        <v>160</v>
      </c>
      <c r="E352" s="220" t="s">
        <v>1</v>
      </c>
      <c r="F352" s="221" t="s">
        <v>880</v>
      </c>
      <c r="G352" s="218"/>
      <c r="H352" s="222">
        <v>15.75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160</v>
      </c>
      <c r="AU352" s="228" t="s">
        <v>89</v>
      </c>
      <c r="AV352" s="13" t="s">
        <v>89</v>
      </c>
      <c r="AW352" s="13" t="s">
        <v>36</v>
      </c>
      <c r="AX352" s="13" t="s">
        <v>79</v>
      </c>
      <c r="AY352" s="228" t="s">
        <v>151</v>
      </c>
    </row>
    <row r="353" spans="1:65" s="13" customFormat="1">
      <c r="B353" s="217"/>
      <c r="C353" s="218"/>
      <c r="D353" s="219" t="s">
        <v>160</v>
      </c>
      <c r="E353" s="220" t="s">
        <v>1</v>
      </c>
      <c r="F353" s="221" t="s">
        <v>872</v>
      </c>
      <c r="G353" s="218"/>
      <c r="H353" s="222">
        <v>63.69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160</v>
      </c>
      <c r="AU353" s="228" t="s">
        <v>89</v>
      </c>
      <c r="AV353" s="13" t="s">
        <v>89</v>
      </c>
      <c r="AW353" s="13" t="s">
        <v>36</v>
      </c>
      <c r="AX353" s="13" t="s">
        <v>79</v>
      </c>
      <c r="AY353" s="228" t="s">
        <v>151</v>
      </c>
    </row>
    <row r="354" spans="1:65" s="13" customFormat="1">
      <c r="B354" s="217"/>
      <c r="C354" s="218"/>
      <c r="D354" s="219" t="s">
        <v>160</v>
      </c>
      <c r="E354" s="220" t="s">
        <v>1</v>
      </c>
      <c r="F354" s="221" t="s">
        <v>884</v>
      </c>
      <c r="G354" s="218"/>
      <c r="H354" s="222">
        <v>31.274999999999999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160</v>
      </c>
      <c r="AU354" s="228" t="s">
        <v>89</v>
      </c>
      <c r="AV354" s="13" t="s">
        <v>89</v>
      </c>
      <c r="AW354" s="13" t="s">
        <v>36</v>
      </c>
      <c r="AX354" s="13" t="s">
        <v>79</v>
      </c>
      <c r="AY354" s="228" t="s">
        <v>151</v>
      </c>
    </row>
    <row r="355" spans="1:65" s="13" customFormat="1">
      <c r="B355" s="217"/>
      <c r="C355" s="218"/>
      <c r="D355" s="219" t="s">
        <v>160</v>
      </c>
      <c r="E355" s="220" t="s">
        <v>1</v>
      </c>
      <c r="F355" s="221" t="s">
        <v>881</v>
      </c>
      <c r="G355" s="218"/>
      <c r="H355" s="222">
        <v>-3.68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160</v>
      </c>
      <c r="AU355" s="228" t="s">
        <v>89</v>
      </c>
      <c r="AV355" s="13" t="s">
        <v>89</v>
      </c>
      <c r="AW355" s="13" t="s">
        <v>36</v>
      </c>
      <c r="AX355" s="13" t="s">
        <v>79</v>
      </c>
      <c r="AY355" s="228" t="s">
        <v>151</v>
      </c>
    </row>
    <row r="356" spans="1:65" s="14" customFormat="1">
      <c r="B356" s="229"/>
      <c r="C356" s="230"/>
      <c r="D356" s="219" t="s">
        <v>160</v>
      </c>
      <c r="E356" s="231" t="s">
        <v>1</v>
      </c>
      <c r="F356" s="232" t="s">
        <v>163</v>
      </c>
      <c r="G356" s="230"/>
      <c r="H356" s="233">
        <v>194.42499999999998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160</v>
      </c>
      <c r="AU356" s="239" t="s">
        <v>89</v>
      </c>
      <c r="AV356" s="14" t="s">
        <v>158</v>
      </c>
      <c r="AW356" s="14" t="s">
        <v>36</v>
      </c>
      <c r="AX356" s="14" t="s">
        <v>87</v>
      </c>
      <c r="AY356" s="239" t="s">
        <v>151</v>
      </c>
    </row>
    <row r="357" spans="1:65" s="12" customFormat="1" ht="13.2">
      <c r="B357" s="187"/>
      <c r="C357" s="188"/>
      <c r="D357" s="189" t="s">
        <v>78</v>
      </c>
      <c r="E357" s="201" t="s">
        <v>711</v>
      </c>
      <c r="F357" s="201" t="s">
        <v>712</v>
      </c>
      <c r="G357" s="188"/>
      <c r="H357" s="188"/>
      <c r="I357" s="191"/>
      <c r="J357" s="202">
        <f>BK357</f>
        <v>0</v>
      </c>
      <c r="K357" s="188"/>
      <c r="L357" s="193"/>
      <c r="M357" s="194"/>
      <c r="N357" s="195"/>
      <c r="O357" s="195"/>
      <c r="P357" s="196">
        <f>SUM(P358:P361)</f>
        <v>0</v>
      </c>
      <c r="Q357" s="195"/>
      <c r="R357" s="196">
        <f>SUM(R358:R361)</f>
        <v>0</v>
      </c>
      <c r="S357" s="195"/>
      <c r="T357" s="197">
        <f>SUM(T358:T361)</f>
        <v>0</v>
      </c>
      <c r="AR357" s="198" t="s">
        <v>89</v>
      </c>
      <c r="AT357" s="199" t="s">
        <v>78</v>
      </c>
      <c r="AU357" s="199" t="s">
        <v>87</v>
      </c>
      <c r="AY357" s="198" t="s">
        <v>151</v>
      </c>
      <c r="BK357" s="200">
        <f>SUM(BK358:BK361)</f>
        <v>0</v>
      </c>
    </row>
    <row r="358" spans="1:65" s="2" customFormat="1" ht="11.4">
      <c r="A358" s="33"/>
      <c r="B358" s="34"/>
      <c r="C358" s="203" t="s">
        <v>581</v>
      </c>
      <c r="D358" s="203" t="s">
        <v>154</v>
      </c>
      <c r="E358" s="204" t="s">
        <v>714</v>
      </c>
      <c r="F358" s="205" t="s">
        <v>715</v>
      </c>
      <c r="G358" s="206" t="s">
        <v>157</v>
      </c>
      <c r="H358" s="207">
        <v>19.079999999999998</v>
      </c>
      <c r="I358" s="208"/>
      <c r="J358" s="209">
        <f>ROUND(I358*H358,2)</f>
        <v>0</v>
      </c>
      <c r="K358" s="210"/>
      <c r="L358" s="38"/>
      <c r="M358" s="211" t="s">
        <v>1</v>
      </c>
      <c r="N358" s="212" t="s">
        <v>44</v>
      </c>
      <c r="O358" s="70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15" t="s">
        <v>244</v>
      </c>
      <c r="AT358" s="215" t="s">
        <v>154</v>
      </c>
      <c r="AU358" s="215" t="s">
        <v>89</v>
      </c>
      <c r="AY358" s="16" t="s">
        <v>151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87</v>
      </c>
      <c r="BK358" s="216">
        <f>ROUND(I358*H358,2)</f>
        <v>0</v>
      </c>
      <c r="BL358" s="16" t="s">
        <v>244</v>
      </c>
      <c r="BM358" s="215" t="s">
        <v>979</v>
      </c>
    </row>
    <row r="359" spans="1:65" s="13" customFormat="1">
      <c r="B359" s="217"/>
      <c r="C359" s="218"/>
      <c r="D359" s="219" t="s">
        <v>160</v>
      </c>
      <c r="E359" s="220" t="s">
        <v>1</v>
      </c>
      <c r="F359" s="221" t="s">
        <v>980</v>
      </c>
      <c r="G359" s="218"/>
      <c r="H359" s="222">
        <v>19.079999999999998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160</v>
      </c>
      <c r="AU359" s="228" t="s">
        <v>89</v>
      </c>
      <c r="AV359" s="13" t="s">
        <v>89</v>
      </c>
      <c r="AW359" s="13" t="s">
        <v>36</v>
      </c>
      <c r="AX359" s="13" t="s">
        <v>87</v>
      </c>
      <c r="AY359" s="228" t="s">
        <v>151</v>
      </c>
    </row>
    <row r="360" spans="1:65" s="2" customFormat="1" ht="22.8">
      <c r="A360" s="33"/>
      <c r="B360" s="34"/>
      <c r="C360" s="240" t="s">
        <v>590</v>
      </c>
      <c r="D360" s="240" t="s">
        <v>245</v>
      </c>
      <c r="E360" s="241" t="s">
        <v>719</v>
      </c>
      <c r="F360" s="242" t="s">
        <v>720</v>
      </c>
      <c r="G360" s="243" t="s">
        <v>167</v>
      </c>
      <c r="H360" s="244">
        <v>3</v>
      </c>
      <c r="I360" s="245"/>
      <c r="J360" s="246">
        <f>ROUND(I360*H360,2)</f>
        <v>0</v>
      </c>
      <c r="K360" s="247"/>
      <c r="L360" s="248"/>
      <c r="M360" s="249" t="s">
        <v>1</v>
      </c>
      <c r="N360" s="250" t="s">
        <v>44</v>
      </c>
      <c r="O360" s="70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15" t="s">
        <v>323</v>
      </c>
      <c r="AT360" s="215" t="s">
        <v>245</v>
      </c>
      <c r="AU360" s="215" t="s">
        <v>89</v>
      </c>
      <c r="AY360" s="16" t="s">
        <v>151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6" t="s">
        <v>87</v>
      </c>
      <c r="BK360" s="216">
        <f>ROUND(I360*H360,2)</f>
        <v>0</v>
      </c>
      <c r="BL360" s="16" t="s">
        <v>244</v>
      </c>
      <c r="BM360" s="215" t="s">
        <v>981</v>
      </c>
    </row>
    <row r="361" spans="1:65" s="2" customFormat="1" ht="22.8">
      <c r="A361" s="33"/>
      <c r="B361" s="34"/>
      <c r="C361" s="203" t="s">
        <v>600</v>
      </c>
      <c r="D361" s="203" t="s">
        <v>154</v>
      </c>
      <c r="E361" s="204" t="s">
        <v>723</v>
      </c>
      <c r="F361" s="205" t="s">
        <v>724</v>
      </c>
      <c r="G361" s="206" t="s">
        <v>354</v>
      </c>
      <c r="H361" s="251"/>
      <c r="I361" s="208"/>
      <c r="J361" s="209">
        <f>ROUND(I361*H361,2)</f>
        <v>0</v>
      </c>
      <c r="K361" s="210"/>
      <c r="L361" s="38"/>
      <c r="M361" s="252" t="s">
        <v>1</v>
      </c>
      <c r="N361" s="253" t="s">
        <v>44</v>
      </c>
      <c r="O361" s="254"/>
      <c r="P361" s="255">
        <f>O361*H361</f>
        <v>0</v>
      </c>
      <c r="Q361" s="255">
        <v>0</v>
      </c>
      <c r="R361" s="255">
        <f>Q361*H361</f>
        <v>0</v>
      </c>
      <c r="S361" s="255">
        <v>0</v>
      </c>
      <c r="T361" s="256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15" t="s">
        <v>244</v>
      </c>
      <c r="AT361" s="215" t="s">
        <v>154</v>
      </c>
      <c r="AU361" s="215" t="s">
        <v>89</v>
      </c>
      <c r="AY361" s="16" t="s">
        <v>151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6" t="s">
        <v>87</v>
      </c>
      <c r="BK361" s="216">
        <f>ROUND(I361*H361,2)</f>
        <v>0</v>
      </c>
      <c r="BL361" s="16" t="s">
        <v>244</v>
      </c>
      <c r="BM361" s="215" t="s">
        <v>982</v>
      </c>
    </row>
    <row r="362" spans="1:65" s="2" customFormat="1">
      <c r="A362" s="33"/>
      <c r="B362" s="53"/>
      <c r="C362" s="54"/>
      <c r="D362" s="54"/>
      <c r="E362" s="54"/>
      <c r="F362" s="54"/>
      <c r="G362" s="54"/>
      <c r="H362" s="54"/>
      <c r="I362" s="151"/>
      <c r="J362" s="54"/>
      <c r="K362" s="54"/>
      <c r="L362" s="38"/>
      <c r="M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</row>
  </sheetData>
  <sheetProtection algorithmName="SHA-512" hashValue="mGf/s5c5MqR+8Jj84NZMYWMkHyp1syqR2+CUBNXglF3dJ37lesiZhkZ45O6YugeqDklwzJe8XeJ1br6Wsn/25A==" saltValue="zdmH9O3s3NNheWl8nSsEsxLHX8BHbCyj/nbzw4NaTL7AbZKiPf45veaKvsHWkZrQjW8Zs+QgN4HPz6+sL7tLMQ==" spinCount="100000" sheet="1" objects="1" scenarios="1" formatColumns="0" formatRows="0" autoFilter="0"/>
  <autoFilter ref="C134:K361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05"/>
  <sheetViews>
    <sheetView showGridLines="0" workbookViewId="0">
      <selection activeCell="E6" sqref="E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9.8" customHeight="1">
      <c r="A9" s="33"/>
      <c r="B9" s="38"/>
      <c r="C9" s="33"/>
      <c r="D9" s="33"/>
      <c r="E9" s="300" t="s">
        <v>983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ROUND(J135,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ROUND((SUM(BE135:BE404)),  2)</f>
        <v>0</v>
      </c>
      <c r="G33" s="33"/>
      <c r="H33" s="33"/>
      <c r="I33" s="130">
        <v>0.21</v>
      </c>
      <c r="J33" s="129">
        <f>ROUND(((SUM(BE135:BE404))*I33),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ROUND((SUM(BF135:BF404)),  2)</f>
        <v>0</v>
      </c>
      <c r="G34" s="33"/>
      <c r="H34" s="33"/>
      <c r="I34" s="130">
        <v>0.15</v>
      </c>
      <c r="J34" s="129">
        <f>ROUND(((SUM(BF135:BF404))*I34),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ROUND((SUM(BG135:BG404)),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ROUND((SUM(BH135:BH404)),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ROUND((SUM(BI135:BI404)),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9.2" customHeight="1">
      <c r="A87" s="33"/>
      <c r="B87" s="34"/>
      <c r="C87" s="35"/>
      <c r="D87" s="35"/>
      <c r="E87" s="257" t="str">
        <f>E9</f>
        <v>04 - UČEBNA POČÍTAČŮ 4.NP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J135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2:12" s="9" customFormat="1" ht="15">
      <c r="B97" s="160"/>
      <c r="C97" s="161"/>
      <c r="D97" s="162" t="s">
        <v>113</v>
      </c>
      <c r="E97" s="163"/>
      <c r="F97" s="163"/>
      <c r="G97" s="163"/>
      <c r="H97" s="163"/>
      <c r="I97" s="164"/>
      <c r="J97" s="165">
        <f>J136</f>
        <v>0</v>
      </c>
      <c r="K97" s="161"/>
      <c r="L97" s="166"/>
    </row>
    <row r="98" spans="2:12" s="10" customFormat="1" ht="13.2">
      <c r="B98" s="167"/>
      <c r="C98" s="168"/>
      <c r="D98" s="169" t="s">
        <v>114</v>
      </c>
      <c r="E98" s="170"/>
      <c r="F98" s="170"/>
      <c r="G98" s="170"/>
      <c r="H98" s="170"/>
      <c r="I98" s="171"/>
      <c r="J98" s="172">
        <f>J137</f>
        <v>0</v>
      </c>
      <c r="K98" s="168"/>
      <c r="L98" s="173"/>
    </row>
    <row r="99" spans="2:12" s="10" customFormat="1" ht="13.2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J142</f>
        <v>0</v>
      </c>
      <c r="K99" s="168"/>
      <c r="L99" s="173"/>
    </row>
    <row r="100" spans="2:12" s="10" customFormat="1" ht="13.2">
      <c r="B100" s="167"/>
      <c r="C100" s="168"/>
      <c r="D100" s="169" t="s">
        <v>117</v>
      </c>
      <c r="E100" s="170"/>
      <c r="F100" s="170"/>
      <c r="G100" s="170"/>
      <c r="H100" s="170"/>
      <c r="I100" s="171"/>
      <c r="J100" s="172">
        <f>J204</f>
        <v>0</v>
      </c>
      <c r="K100" s="168"/>
      <c r="L100" s="173"/>
    </row>
    <row r="101" spans="2:12" s="10" customFormat="1" ht="13.2">
      <c r="B101" s="167"/>
      <c r="C101" s="168"/>
      <c r="D101" s="169" t="s">
        <v>118</v>
      </c>
      <c r="E101" s="170"/>
      <c r="F101" s="170"/>
      <c r="G101" s="170"/>
      <c r="H101" s="170"/>
      <c r="I101" s="171"/>
      <c r="J101" s="172">
        <f>J219</f>
        <v>0</v>
      </c>
      <c r="K101" s="168"/>
      <c r="L101" s="173"/>
    </row>
    <row r="102" spans="2:12" s="10" customFormat="1" ht="13.2">
      <c r="B102" s="167"/>
      <c r="C102" s="168"/>
      <c r="D102" s="169" t="s">
        <v>119</v>
      </c>
      <c r="E102" s="170"/>
      <c r="F102" s="170"/>
      <c r="G102" s="170"/>
      <c r="H102" s="170"/>
      <c r="I102" s="171"/>
      <c r="J102" s="172">
        <f>J227</f>
        <v>0</v>
      </c>
      <c r="K102" s="168"/>
      <c r="L102" s="173"/>
    </row>
    <row r="103" spans="2:12" s="9" customFormat="1" ht="15">
      <c r="B103" s="160"/>
      <c r="C103" s="161"/>
      <c r="D103" s="162" t="s">
        <v>120</v>
      </c>
      <c r="E103" s="163"/>
      <c r="F103" s="163"/>
      <c r="G103" s="163"/>
      <c r="H103" s="163"/>
      <c r="I103" s="164"/>
      <c r="J103" s="165">
        <f>J229</f>
        <v>0</v>
      </c>
      <c r="K103" s="161"/>
      <c r="L103" s="166"/>
    </row>
    <row r="104" spans="2:12" s="10" customFormat="1" ht="13.2">
      <c r="B104" s="167"/>
      <c r="C104" s="168"/>
      <c r="D104" s="169" t="s">
        <v>121</v>
      </c>
      <c r="E104" s="170"/>
      <c r="F104" s="170"/>
      <c r="G104" s="170"/>
      <c r="H104" s="170"/>
      <c r="I104" s="171"/>
      <c r="J104" s="172">
        <f>J230</f>
        <v>0</v>
      </c>
      <c r="K104" s="168"/>
      <c r="L104" s="173"/>
    </row>
    <row r="105" spans="2:12" s="10" customFormat="1" ht="13.2">
      <c r="B105" s="167"/>
      <c r="C105" s="168"/>
      <c r="D105" s="169" t="s">
        <v>122</v>
      </c>
      <c r="E105" s="170"/>
      <c r="F105" s="170"/>
      <c r="G105" s="170"/>
      <c r="H105" s="170"/>
      <c r="I105" s="171"/>
      <c r="J105" s="172">
        <f>J237</f>
        <v>0</v>
      </c>
      <c r="K105" s="168"/>
      <c r="L105" s="173"/>
    </row>
    <row r="106" spans="2:12" s="10" customFormat="1" ht="13.2">
      <c r="B106" s="167"/>
      <c r="C106" s="168"/>
      <c r="D106" s="169" t="s">
        <v>123</v>
      </c>
      <c r="E106" s="170"/>
      <c r="F106" s="170"/>
      <c r="G106" s="170"/>
      <c r="H106" s="170"/>
      <c r="I106" s="171"/>
      <c r="J106" s="172">
        <f>J249</f>
        <v>0</v>
      </c>
      <c r="K106" s="168"/>
      <c r="L106" s="173"/>
    </row>
    <row r="107" spans="2:12" s="10" customFormat="1" ht="13.2">
      <c r="B107" s="167"/>
      <c r="C107" s="168"/>
      <c r="D107" s="169" t="s">
        <v>125</v>
      </c>
      <c r="E107" s="170"/>
      <c r="F107" s="170"/>
      <c r="G107" s="170"/>
      <c r="H107" s="170"/>
      <c r="I107" s="171"/>
      <c r="J107" s="172">
        <f>J259</f>
        <v>0</v>
      </c>
      <c r="K107" s="168"/>
      <c r="L107" s="173"/>
    </row>
    <row r="108" spans="2:12" s="10" customFormat="1" ht="13.2">
      <c r="B108" s="167"/>
      <c r="C108" s="168"/>
      <c r="D108" s="169" t="s">
        <v>127</v>
      </c>
      <c r="E108" s="170"/>
      <c r="F108" s="170"/>
      <c r="G108" s="170"/>
      <c r="H108" s="170"/>
      <c r="I108" s="171"/>
      <c r="J108" s="172">
        <f>J271</f>
        <v>0</v>
      </c>
      <c r="K108" s="168"/>
      <c r="L108" s="173"/>
    </row>
    <row r="109" spans="2:12" s="10" customFormat="1" ht="13.2">
      <c r="B109" s="167"/>
      <c r="C109" s="168"/>
      <c r="D109" s="169" t="s">
        <v>129</v>
      </c>
      <c r="E109" s="170"/>
      <c r="F109" s="170"/>
      <c r="G109" s="170"/>
      <c r="H109" s="170"/>
      <c r="I109" s="171"/>
      <c r="J109" s="172">
        <f>J276</f>
        <v>0</v>
      </c>
      <c r="K109" s="168"/>
      <c r="L109" s="173"/>
    </row>
    <row r="110" spans="2:12" s="10" customFormat="1" ht="13.2">
      <c r="B110" s="167"/>
      <c r="C110" s="168"/>
      <c r="D110" s="169" t="s">
        <v>130</v>
      </c>
      <c r="E110" s="170"/>
      <c r="F110" s="170"/>
      <c r="G110" s="170"/>
      <c r="H110" s="170"/>
      <c r="I110" s="171"/>
      <c r="J110" s="172">
        <f>J298</f>
        <v>0</v>
      </c>
      <c r="K110" s="168"/>
      <c r="L110" s="173"/>
    </row>
    <row r="111" spans="2:12" s="10" customFormat="1" ht="13.2">
      <c r="B111" s="167"/>
      <c r="C111" s="168"/>
      <c r="D111" s="169" t="s">
        <v>131</v>
      </c>
      <c r="E111" s="170"/>
      <c r="F111" s="170"/>
      <c r="G111" s="170"/>
      <c r="H111" s="170"/>
      <c r="I111" s="171"/>
      <c r="J111" s="172">
        <f>J303</f>
        <v>0</v>
      </c>
      <c r="K111" s="168"/>
      <c r="L111" s="173"/>
    </row>
    <row r="112" spans="2:12" s="10" customFormat="1" ht="13.2">
      <c r="B112" s="167"/>
      <c r="C112" s="168"/>
      <c r="D112" s="169" t="s">
        <v>132</v>
      </c>
      <c r="E112" s="170"/>
      <c r="F112" s="170"/>
      <c r="G112" s="170"/>
      <c r="H112" s="170"/>
      <c r="I112" s="171"/>
      <c r="J112" s="172">
        <f>J335</f>
        <v>0</v>
      </c>
      <c r="K112" s="168"/>
      <c r="L112" s="173"/>
    </row>
    <row r="113" spans="1:31" s="10" customFormat="1" ht="13.2">
      <c r="B113" s="167"/>
      <c r="C113" s="168"/>
      <c r="D113" s="169" t="s">
        <v>133</v>
      </c>
      <c r="E113" s="170"/>
      <c r="F113" s="170"/>
      <c r="G113" s="170"/>
      <c r="H113" s="170"/>
      <c r="I113" s="171"/>
      <c r="J113" s="172">
        <f>J346</f>
        <v>0</v>
      </c>
      <c r="K113" s="168"/>
      <c r="L113" s="173"/>
    </row>
    <row r="114" spans="1:31" s="10" customFormat="1" ht="13.2">
      <c r="B114" s="167"/>
      <c r="C114" s="168"/>
      <c r="D114" s="169" t="s">
        <v>134</v>
      </c>
      <c r="E114" s="170"/>
      <c r="F114" s="170"/>
      <c r="G114" s="170"/>
      <c r="H114" s="170"/>
      <c r="I114" s="171"/>
      <c r="J114" s="172">
        <f>J351</f>
        <v>0</v>
      </c>
      <c r="K114" s="168"/>
      <c r="L114" s="173"/>
    </row>
    <row r="115" spans="1:31" s="10" customFormat="1" ht="13.2">
      <c r="B115" s="167"/>
      <c r="C115" s="168"/>
      <c r="D115" s="169" t="s">
        <v>135</v>
      </c>
      <c r="E115" s="170"/>
      <c r="F115" s="170"/>
      <c r="G115" s="170"/>
      <c r="H115" s="170"/>
      <c r="I115" s="171"/>
      <c r="J115" s="172">
        <f>J400</f>
        <v>0</v>
      </c>
      <c r="K115" s="168"/>
      <c r="L115" s="173"/>
    </row>
    <row r="116" spans="1:31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>
      <c r="A117" s="33"/>
      <c r="B117" s="53"/>
      <c r="C117" s="54"/>
      <c r="D117" s="54"/>
      <c r="E117" s="54"/>
      <c r="F117" s="54"/>
      <c r="G117" s="54"/>
      <c r="H117" s="54"/>
      <c r="I117" s="151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>
      <c r="A121" s="33"/>
      <c r="B121" s="55"/>
      <c r="C121" s="56"/>
      <c r="D121" s="56"/>
      <c r="E121" s="56"/>
      <c r="F121" s="56"/>
      <c r="G121" s="56"/>
      <c r="H121" s="56"/>
      <c r="I121" s="154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7.399999999999999">
      <c r="A122" s="33"/>
      <c r="B122" s="34"/>
      <c r="C122" s="22" t="s">
        <v>136</v>
      </c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3.2">
      <c r="A124" s="33"/>
      <c r="B124" s="34"/>
      <c r="C124" s="28" t="s">
        <v>16</v>
      </c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3.2">
      <c r="A125" s="33"/>
      <c r="B125" s="34"/>
      <c r="C125" s="35"/>
      <c r="D125" s="35"/>
      <c r="E125" s="305" t="str">
        <f>E7</f>
        <v>Podpora klíčových kompetencí žáků v přírodovědném-technickém, it, jazykovém a digitálním vzdělávání na 6.zš</v>
      </c>
      <c r="F125" s="306"/>
      <c r="G125" s="306"/>
      <c r="H125" s="306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3.2">
      <c r="A126" s="33"/>
      <c r="B126" s="34"/>
      <c r="C126" s="28" t="s">
        <v>106</v>
      </c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9.2" customHeight="1">
      <c r="A127" s="33"/>
      <c r="B127" s="34"/>
      <c r="C127" s="35"/>
      <c r="D127" s="35"/>
      <c r="E127" s="257" t="str">
        <f>E9</f>
        <v>04 - UČEBNA POČÍTAČŮ 4.NP</v>
      </c>
      <c r="F127" s="307"/>
      <c r="G127" s="307"/>
      <c r="H127" s="307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28" t="s">
        <v>20</v>
      </c>
      <c r="D129" s="35"/>
      <c r="E129" s="35"/>
      <c r="F129" s="26" t="str">
        <f>F12</f>
        <v>Obětí nacismu 1127/16, 350 02 Cheb</v>
      </c>
      <c r="G129" s="35"/>
      <c r="H129" s="35"/>
      <c r="I129" s="116" t="s">
        <v>22</v>
      </c>
      <c r="J129" s="65" t="str">
        <f>IF(J12="","",J12)</f>
        <v>10. 12. 2019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>
      <c r="A130" s="33"/>
      <c r="B130" s="34"/>
      <c r="C130" s="35"/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6.4">
      <c r="A131" s="33"/>
      <c r="B131" s="34"/>
      <c r="C131" s="28" t="s">
        <v>24</v>
      </c>
      <c r="D131" s="35"/>
      <c r="E131" s="35"/>
      <c r="F131" s="26" t="str">
        <f>E15</f>
        <v>Město Cheb</v>
      </c>
      <c r="G131" s="35"/>
      <c r="H131" s="35"/>
      <c r="I131" s="116" t="s">
        <v>32</v>
      </c>
      <c r="J131" s="31" t="str">
        <f>E21</f>
        <v>MgA. Hana Fischerová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6.4">
      <c r="A132" s="33"/>
      <c r="B132" s="34"/>
      <c r="C132" s="28" t="s">
        <v>30</v>
      </c>
      <c r="D132" s="35"/>
      <c r="E132" s="35"/>
      <c r="F132" s="26" t="str">
        <f>IF(E18="","",E18)</f>
        <v>Vyplň údaj</v>
      </c>
      <c r="G132" s="35"/>
      <c r="H132" s="35"/>
      <c r="I132" s="116" t="s">
        <v>37</v>
      </c>
      <c r="J132" s="31" t="str">
        <f>E24</f>
        <v>MgA. Hana Fischerová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2.8">
      <c r="A134" s="174"/>
      <c r="B134" s="175"/>
      <c r="C134" s="176" t="s">
        <v>137</v>
      </c>
      <c r="D134" s="177" t="s">
        <v>64</v>
      </c>
      <c r="E134" s="177" t="s">
        <v>60</v>
      </c>
      <c r="F134" s="177" t="s">
        <v>61</v>
      </c>
      <c r="G134" s="177" t="s">
        <v>138</v>
      </c>
      <c r="H134" s="177" t="s">
        <v>139</v>
      </c>
      <c r="I134" s="178" t="s">
        <v>140</v>
      </c>
      <c r="J134" s="179" t="s">
        <v>110</v>
      </c>
      <c r="K134" s="180" t="s">
        <v>141</v>
      </c>
      <c r="L134" s="181"/>
      <c r="M134" s="74" t="s">
        <v>1</v>
      </c>
      <c r="N134" s="75" t="s">
        <v>43</v>
      </c>
      <c r="O134" s="75" t="s">
        <v>142</v>
      </c>
      <c r="P134" s="75" t="s">
        <v>143</v>
      </c>
      <c r="Q134" s="75" t="s">
        <v>144</v>
      </c>
      <c r="R134" s="75" t="s">
        <v>145</v>
      </c>
      <c r="S134" s="75" t="s">
        <v>146</v>
      </c>
      <c r="T134" s="76" t="s">
        <v>147</v>
      </c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1:65" s="2" customFormat="1" ht="15.6">
      <c r="A135" s="33"/>
      <c r="B135" s="34"/>
      <c r="C135" s="81" t="s">
        <v>148</v>
      </c>
      <c r="D135" s="35"/>
      <c r="E135" s="35"/>
      <c r="F135" s="35"/>
      <c r="G135" s="35"/>
      <c r="H135" s="35"/>
      <c r="I135" s="114"/>
      <c r="J135" s="182">
        <f>BK135</f>
        <v>0</v>
      </c>
      <c r="K135" s="35"/>
      <c r="L135" s="38"/>
      <c r="M135" s="77"/>
      <c r="N135" s="183"/>
      <c r="O135" s="78"/>
      <c r="P135" s="184">
        <f>P136+P229</f>
        <v>0</v>
      </c>
      <c r="Q135" s="78"/>
      <c r="R135" s="184">
        <f>R136+R229</f>
        <v>11.194526199999999</v>
      </c>
      <c r="S135" s="78"/>
      <c r="T135" s="185">
        <f>T136+T229</f>
        <v>1.4091424000000001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78</v>
      </c>
      <c r="AU135" s="16" t="s">
        <v>112</v>
      </c>
      <c r="BK135" s="186">
        <f>BK136+BK229</f>
        <v>0</v>
      </c>
    </row>
    <row r="136" spans="1:65" s="12" customFormat="1" ht="15">
      <c r="B136" s="187"/>
      <c r="C136" s="188"/>
      <c r="D136" s="189" t="s">
        <v>78</v>
      </c>
      <c r="E136" s="190" t="s">
        <v>149</v>
      </c>
      <c r="F136" s="190" t="s">
        <v>150</v>
      </c>
      <c r="G136" s="188"/>
      <c r="H136" s="188"/>
      <c r="I136" s="191"/>
      <c r="J136" s="192">
        <f>BK136</f>
        <v>0</v>
      </c>
      <c r="K136" s="188"/>
      <c r="L136" s="193"/>
      <c r="M136" s="194"/>
      <c r="N136" s="195"/>
      <c r="O136" s="195"/>
      <c r="P136" s="196">
        <f>P137+P142+P204+P219+P227</f>
        <v>0</v>
      </c>
      <c r="Q136" s="195"/>
      <c r="R136" s="196">
        <f>R137+R142+R204+R219+R227</f>
        <v>9.311367559999999</v>
      </c>
      <c r="S136" s="195"/>
      <c r="T136" s="197">
        <f>T137+T142+T204+T219+T227</f>
        <v>0.57590000000000008</v>
      </c>
      <c r="AR136" s="198" t="s">
        <v>87</v>
      </c>
      <c r="AT136" s="199" t="s">
        <v>78</v>
      </c>
      <c r="AU136" s="199" t="s">
        <v>79</v>
      </c>
      <c r="AY136" s="198" t="s">
        <v>151</v>
      </c>
      <c r="BK136" s="200">
        <f>BK137+BK142+BK204+BK219+BK227</f>
        <v>0</v>
      </c>
    </row>
    <row r="137" spans="1:65" s="12" customFormat="1" ht="13.2">
      <c r="B137" s="187"/>
      <c r="C137" s="188"/>
      <c r="D137" s="189" t="s">
        <v>78</v>
      </c>
      <c r="E137" s="201" t="s">
        <v>152</v>
      </c>
      <c r="F137" s="201" t="s">
        <v>153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SUM(P138:P141)</f>
        <v>0</v>
      </c>
      <c r="Q137" s="195"/>
      <c r="R137" s="196">
        <f>SUM(R138:R141)</f>
        <v>1.3081180000000001</v>
      </c>
      <c r="S137" s="195"/>
      <c r="T137" s="197">
        <f>SUM(T138:T141)</f>
        <v>0</v>
      </c>
      <c r="AR137" s="198" t="s">
        <v>87</v>
      </c>
      <c r="AT137" s="199" t="s">
        <v>78</v>
      </c>
      <c r="AU137" s="199" t="s">
        <v>87</v>
      </c>
      <c r="AY137" s="198" t="s">
        <v>151</v>
      </c>
      <c r="BK137" s="200">
        <f>SUM(BK138:BK141)</f>
        <v>0</v>
      </c>
    </row>
    <row r="138" spans="1:65" s="2" customFormat="1" ht="22.8">
      <c r="A138" s="33"/>
      <c r="B138" s="34"/>
      <c r="C138" s="203" t="s">
        <v>87</v>
      </c>
      <c r="D138" s="203" t="s">
        <v>154</v>
      </c>
      <c r="E138" s="204" t="s">
        <v>155</v>
      </c>
      <c r="F138" s="205" t="s">
        <v>156</v>
      </c>
      <c r="G138" s="206" t="s">
        <v>157</v>
      </c>
      <c r="H138" s="207">
        <v>4.46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44</v>
      </c>
      <c r="O138" s="70"/>
      <c r="P138" s="213">
        <f>O138*H138</f>
        <v>0</v>
      </c>
      <c r="Q138" s="213">
        <v>0.29330000000000001</v>
      </c>
      <c r="R138" s="213">
        <f>Q138*H138</f>
        <v>1.3081180000000001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158</v>
      </c>
      <c r="AT138" s="215" t="s">
        <v>154</v>
      </c>
      <c r="AU138" s="215" t="s">
        <v>89</v>
      </c>
      <c r="AY138" s="16" t="s">
        <v>151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87</v>
      </c>
      <c r="BK138" s="216">
        <f>ROUND(I138*H138,2)</f>
        <v>0</v>
      </c>
      <c r="BL138" s="16" t="s">
        <v>158</v>
      </c>
      <c r="BM138" s="215" t="s">
        <v>984</v>
      </c>
    </row>
    <row r="139" spans="1:65" s="13" customFormat="1">
      <c r="B139" s="217"/>
      <c r="C139" s="218"/>
      <c r="D139" s="219" t="s">
        <v>160</v>
      </c>
      <c r="E139" s="220" t="s">
        <v>1</v>
      </c>
      <c r="F139" s="221" t="s">
        <v>985</v>
      </c>
      <c r="G139" s="218"/>
      <c r="H139" s="222">
        <v>3.26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160</v>
      </c>
      <c r="AU139" s="228" t="s">
        <v>89</v>
      </c>
      <c r="AV139" s="13" t="s">
        <v>89</v>
      </c>
      <c r="AW139" s="13" t="s">
        <v>36</v>
      </c>
      <c r="AX139" s="13" t="s">
        <v>79</v>
      </c>
      <c r="AY139" s="228" t="s">
        <v>151</v>
      </c>
    </row>
    <row r="140" spans="1:65" s="13" customFormat="1">
      <c r="B140" s="217"/>
      <c r="C140" s="218"/>
      <c r="D140" s="219" t="s">
        <v>160</v>
      </c>
      <c r="E140" s="220" t="s">
        <v>1</v>
      </c>
      <c r="F140" s="221" t="s">
        <v>986</v>
      </c>
      <c r="G140" s="218"/>
      <c r="H140" s="222">
        <v>1.2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160</v>
      </c>
      <c r="AU140" s="228" t="s">
        <v>89</v>
      </c>
      <c r="AV140" s="13" t="s">
        <v>89</v>
      </c>
      <c r="AW140" s="13" t="s">
        <v>36</v>
      </c>
      <c r="AX140" s="13" t="s">
        <v>79</v>
      </c>
      <c r="AY140" s="228" t="s">
        <v>151</v>
      </c>
    </row>
    <row r="141" spans="1:65" s="14" customFormat="1">
      <c r="B141" s="229"/>
      <c r="C141" s="230"/>
      <c r="D141" s="219" t="s">
        <v>160</v>
      </c>
      <c r="E141" s="231" t="s">
        <v>1</v>
      </c>
      <c r="F141" s="232" t="s">
        <v>163</v>
      </c>
      <c r="G141" s="230"/>
      <c r="H141" s="233">
        <v>4.46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160</v>
      </c>
      <c r="AU141" s="239" t="s">
        <v>89</v>
      </c>
      <c r="AV141" s="14" t="s">
        <v>158</v>
      </c>
      <c r="AW141" s="14" t="s">
        <v>36</v>
      </c>
      <c r="AX141" s="14" t="s">
        <v>87</v>
      </c>
      <c r="AY141" s="239" t="s">
        <v>151</v>
      </c>
    </row>
    <row r="142" spans="1:65" s="12" customFormat="1" ht="13.2">
      <c r="B142" s="187"/>
      <c r="C142" s="188"/>
      <c r="D142" s="189" t="s">
        <v>78</v>
      </c>
      <c r="E142" s="201" t="s">
        <v>169</v>
      </c>
      <c r="F142" s="201" t="s">
        <v>170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SUM(P143:P203)</f>
        <v>0</v>
      </c>
      <c r="Q142" s="195"/>
      <c r="R142" s="196">
        <f>SUM(R143:R203)</f>
        <v>7.9897423600000002</v>
      </c>
      <c r="S142" s="195"/>
      <c r="T142" s="197">
        <f>SUM(T143:T203)</f>
        <v>0</v>
      </c>
      <c r="AR142" s="198" t="s">
        <v>87</v>
      </c>
      <c r="AT142" s="199" t="s">
        <v>78</v>
      </c>
      <c r="AU142" s="199" t="s">
        <v>87</v>
      </c>
      <c r="AY142" s="198" t="s">
        <v>151</v>
      </c>
      <c r="BK142" s="200">
        <f>SUM(BK143:BK203)</f>
        <v>0</v>
      </c>
    </row>
    <row r="143" spans="1:65" s="2" customFormat="1" ht="11.4">
      <c r="A143" s="33"/>
      <c r="B143" s="34"/>
      <c r="C143" s="203" t="s">
        <v>89</v>
      </c>
      <c r="D143" s="203" t="s">
        <v>154</v>
      </c>
      <c r="E143" s="204" t="s">
        <v>171</v>
      </c>
      <c r="F143" s="205" t="s">
        <v>172</v>
      </c>
      <c r="G143" s="206" t="s">
        <v>157</v>
      </c>
      <c r="H143" s="207">
        <v>64.319999999999993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44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158</v>
      </c>
      <c r="AT143" s="215" t="s">
        <v>154</v>
      </c>
      <c r="AU143" s="215" t="s">
        <v>89</v>
      </c>
      <c r="AY143" s="16" t="s">
        <v>151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87</v>
      </c>
      <c r="BK143" s="216">
        <f>ROUND(I143*H143,2)</f>
        <v>0</v>
      </c>
      <c r="BL143" s="16" t="s">
        <v>158</v>
      </c>
      <c r="BM143" s="215" t="s">
        <v>987</v>
      </c>
    </row>
    <row r="144" spans="1:65" s="13" customFormat="1">
      <c r="B144" s="217"/>
      <c r="C144" s="218"/>
      <c r="D144" s="219" t="s">
        <v>160</v>
      </c>
      <c r="E144" s="220" t="s">
        <v>1</v>
      </c>
      <c r="F144" s="221" t="s">
        <v>988</v>
      </c>
      <c r="G144" s="218"/>
      <c r="H144" s="222">
        <v>64.319999999999993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160</v>
      </c>
      <c r="AU144" s="228" t="s">
        <v>89</v>
      </c>
      <c r="AV144" s="13" t="s">
        <v>89</v>
      </c>
      <c r="AW144" s="13" t="s">
        <v>36</v>
      </c>
      <c r="AX144" s="13" t="s">
        <v>87</v>
      </c>
      <c r="AY144" s="228" t="s">
        <v>151</v>
      </c>
    </row>
    <row r="145" spans="1:65" s="2" customFormat="1" ht="22.8">
      <c r="A145" s="33"/>
      <c r="B145" s="34"/>
      <c r="C145" s="203" t="s">
        <v>152</v>
      </c>
      <c r="D145" s="203" t="s">
        <v>154</v>
      </c>
      <c r="E145" s="204" t="s">
        <v>175</v>
      </c>
      <c r="F145" s="205" t="s">
        <v>176</v>
      </c>
      <c r="G145" s="206" t="s">
        <v>157</v>
      </c>
      <c r="H145" s="207">
        <v>19.440000000000001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44</v>
      </c>
      <c r="O145" s="70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158</v>
      </c>
      <c r="AT145" s="215" t="s">
        <v>154</v>
      </c>
      <c r="AU145" s="215" t="s">
        <v>89</v>
      </c>
      <c r="AY145" s="16" t="s">
        <v>151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87</v>
      </c>
      <c r="BK145" s="216">
        <f>ROUND(I145*H145,2)</f>
        <v>0</v>
      </c>
      <c r="BL145" s="16" t="s">
        <v>158</v>
      </c>
      <c r="BM145" s="215" t="s">
        <v>989</v>
      </c>
    </row>
    <row r="146" spans="1:65" s="13" customFormat="1">
      <c r="B146" s="217"/>
      <c r="C146" s="218"/>
      <c r="D146" s="219" t="s">
        <v>160</v>
      </c>
      <c r="E146" s="220" t="s">
        <v>1</v>
      </c>
      <c r="F146" s="221" t="s">
        <v>874</v>
      </c>
      <c r="G146" s="218"/>
      <c r="H146" s="222">
        <v>19.440000000000001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160</v>
      </c>
      <c r="AU146" s="228" t="s">
        <v>89</v>
      </c>
      <c r="AV146" s="13" t="s">
        <v>89</v>
      </c>
      <c r="AW146" s="13" t="s">
        <v>36</v>
      </c>
      <c r="AX146" s="13" t="s">
        <v>87</v>
      </c>
      <c r="AY146" s="228" t="s">
        <v>151</v>
      </c>
    </row>
    <row r="147" spans="1:65" s="2" customFormat="1" ht="11.4">
      <c r="A147" s="33"/>
      <c r="B147" s="34"/>
      <c r="C147" s="203" t="s">
        <v>158</v>
      </c>
      <c r="D147" s="203" t="s">
        <v>154</v>
      </c>
      <c r="E147" s="204" t="s">
        <v>180</v>
      </c>
      <c r="F147" s="205" t="s">
        <v>181</v>
      </c>
      <c r="G147" s="206" t="s">
        <v>157</v>
      </c>
      <c r="H147" s="207">
        <v>36.04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44</v>
      </c>
      <c r="O147" s="70"/>
      <c r="P147" s="213">
        <f>O147*H147</f>
        <v>0</v>
      </c>
      <c r="Q147" s="213">
        <v>0.04</v>
      </c>
      <c r="R147" s="213">
        <f>Q147*H147</f>
        <v>1.4416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158</v>
      </c>
      <c r="AT147" s="215" t="s">
        <v>154</v>
      </c>
      <c r="AU147" s="215" t="s">
        <v>89</v>
      </c>
      <c r="AY147" s="16" t="s">
        <v>151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87</v>
      </c>
      <c r="BK147" s="216">
        <f>ROUND(I147*H147,2)</f>
        <v>0</v>
      </c>
      <c r="BL147" s="16" t="s">
        <v>158</v>
      </c>
      <c r="BM147" s="215" t="s">
        <v>990</v>
      </c>
    </row>
    <row r="148" spans="1:65" s="13" customFormat="1">
      <c r="B148" s="217"/>
      <c r="C148" s="218"/>
      <c r="D148" s="219" t="s">
        <v>160</v>
      </c>
      <c r="E148" s="220" t="s">
        <v>1</v>
      </c>
      <c r="F148" s="221" t="s">
        <v>876</v>
      </c>
      <c r="G148" s="218"/>
      <c r="H148" s="222">
        <v>36.04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160</v>
      </c>
      <c r="AU148" s="228" t="s">
        <v>89</v>
      </c>
      <c r="AV148" s="13" t="s">
        <v>89</v>
      </c>
      <c r="AW148" s="13" t="s">
        <v>36</v>
      </c>
      <c r="AX148" s="13" t="s">
        <v>87</v>
      </c>
      <c r="AY148" s="228" t="s">
        <v>151</v>
      </c>
    </row>
    <row r="149" spans="1:65" s="2" customFormat="1" ht="22.8">
      <c r="A149" s="33"/>
      <c r="B149" s="34"/>
      <c r="C149" s="203" t="s">
        <v>179</v>
      </c>
      <c r="D149" s="203" t="s">
        <v>154</v>
      </c>
      <c r="E149" s="204" t="s">
        <v>184</v>
      </c>
      <c r="F149" s="205" t="s">
        <v>185</v>
      </c>
      <c r="G149" s="206" t="s">
        <v>157</v>
      </c>
      <c r="H149" s="207">
        <v>228</v>
      </c>
      <c r="I149" s="208"/>
      <c r="J149" s="209">
        <f>ROUND(I149*H149,2)</f>
        <v>0</v>
      </c>
      <c r="K149" s="210"/>
      <c r="L149" s="38"/>
      <c r="M149" s="211" t="s">
        <v>1</v>
      </c>
      <c r="N149" s="212" t="s">
        <v>44</v>
      </c>
      <c r="O149" s="70"/>
      <c r="P149" s="213">
        <f>O149*H149</f>
        <v>0</v>
      </c>
      <c r="Q149" s="213">
        <v>5.1999999999999998E-3</v>
      </c>
      <c r="R149" s="213">
        <f>Q149*H149</f>
        <v>1.1856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158</v>
      </c>
      <c r="AT149" s="215" t="s">
        <v>154</v>
      </c>
      <c r="AU149" s="215" t="s">
        <v>89</v>
      </c>
      <c r="AY149" s="16" t="s">
        <v>151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87</v>
      </c>
      <c r="BK149" s="216">
        <f>ROUND(I149*H149,2)</f>
        <v>0</v>
      </c>
      <c r="BL149" s="16" t="s">
        <v>158</v>
      </c>
      <c r="BM149" s="215" t="s">
        <v>991</v>
      </c>
    </row>
    <row r="150" spans="1:65" s="13" customFormat="1">
      <c r="B150" s="217"/>
      <c r="C150" s="218"/>
      <c r="D150" s="219" t="s">
        <v>160</v>
      </c>
      <c r="E150" s="220" t="s">
        <v>1</v>
      </c>
      <c r="F150" s="221" t="s">
        <v>187</v>
      </c>
      <c r="G150" s="218"/>
      <c r="H150" s="222">
        <v>228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160</v>
      </c>
      <c r="AU150" s="228" t="s">
        <v>89</v>
      </c>
      <c r="AV150" s="13" t="s">
        <v>89</v>
      </c>
      <c r="AW150" s="13" t="s">
        <v>36</v>
      </c>
      <c r="AX150" s="13" t="s">
        <v>87</v>
      </c>
      <c r="AY150" s="228" t="s">
        <v>151</v>
      </c>
    </row>
    <row r="151" spans="1:65" s="2" customFormat="1" ht="22.8">
      <c r="A151" s="33"/>
      <c r="B151" s="34"/>
      <c r="C151" s="203" t="s">
        <v>169</v>
      </c>
      <c r="D151" s="203" t="s">
        <v>154</v>
      </c>
      <c r="E151" s="204" t="s">
        <v>189</v>
      </c>
      <c r="F151" s="205" t="s">
        <v>190</v>
      </c>
      <c r="G151" s="206" t="s">
        <v>157</v>
      </c>
      <c r="H151" s="207">
        <v>162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44</v>
      </c>
      <c r="O151" s="70"/>
      <c r="P151" s="213">
        <f>O151*H151</f>
        <v>0</v>
      </c>
      <c r="Q151" s="213">
        <v>5.1000000000000004E-3</v>
      </c>
      <c r="R151" s="213">
        <f>Q151*H151</f>
        <v>0.82620000000000005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158</v>
      </c>
      <c r="AT151" s="215" t="s">
        <v>154</v>
      </c>
      <c r="AU151" s="215" t="s">
        <v>89</v>
      </c>
      <c r="AY151" s="16" t="s">
        <v>151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87</v>
      </c>
      <c r="BK151" s="216">
        <f>ROUND(I151*H151,2)</f>
        <v>0</v>
      </c>
      <c r="BL151" s="16" t="s">
        <v>158</v>
      </c>
      <c r="BM151" s="215" t="s">
        <v>992</v>
      </c>
    </row>
    <row r="152" spans="1:65" s="13" customFormat="1">
      <c r="B152" s="217"/>
      <c r="C152" s="218"/>
      <c r="D152" s="219" t="s">
        <v>160</v>
      </c>
      <c r="E152" s="220" t="s">
        <v>1</v>
      </c>
      <c r="F152" s="221" t="s">
        <v>192</v>
      </c>
      <c r="G152" s="218"/>
      <c r="H152" s="222">
        <v>162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160</v>
      </c>
      <c r="AU152" s="228" t="s">
        <v>89</v>
      </c>
      <c r="AV152" s="13" t="s">
        <v>89</v>
      </c>
      <c r="AW152" s="13" t="s">
        <v>36</v>
      </c>
      <c r="AX152" s="13" t="s">
        <v>87</v>
      </c>
      <c r="AY152" s="228" t="s">
        <v>151</v>
      </c>
    </row>
    <row r="153" spans="1:65" s="2" customFormat="1" ht="22.8">
      <c r="A153" s="33"/>
      <c r="B153" s="34"/>
      <c r="C153" s="203" t="s">
        <v>188</v>
      </c>
      <c r="D153" s="203" t="s">
        <v>154</v>
      </c>
      <c r="E153" s="204" t="s">
        <v>194</v>
      </c>
      <c r="F153" s="205" t="s">
        <v>195</v>
      </c>
      <c r="G153" s="206" t="s">
        <v>157</v>
      </c>
      <c r="H153" s="207">
        <v>114.345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44</v>
      </c>
      <c r="O153" s="70"/>
      <c r="P153" s="213">
        <f>O153*H153</f>
        <v>0</v>
      </c>
      <c r="Q153" s="213">
        <v>1.5599999999999999E-2</v>
      </c>
      <c r="R153" s="213">
        <f>Q153*H153</f>
        <v>1.783782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158</v>
      </c>
      <c r="AT153" s="215" t="s">
        <v>154</v>
      </c>
      <c r="AU153" s="215" t="s">
        <v>89</v>
      </c>
      <c r="AY153" s="16" t="s">
        <v>151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87</v>
      </c>
      <c r="BK153" s="216">
        <f>ROUND(I153*H153,2)</f>
        <v>0</v>
      </c>
      <c r="BL153" s="16" t="s">
        <v>158</v>
      </c>
      <c r="BM153" s="215" t="s">
        <v>993</v>
      </c>
    </row>
    <row r="154" spans="1:65" s="13" customFormat="1" ht="20.399999999999999">
      <c r="B154" s="217"/>
      <c r="C154" s="218"/>
      <c r="D154" s="219" t="s">
        <v>160</v>
      </c>
      <c r="E154" s="220" t="s">
        <v>1</v>
      </c>
      <c r="F154" s="221" t="s">
        <v>994</v>
      </c>
      <c r="G154" s="218"/>
      <c r="H154" s="222">
        <v>104.19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160</v>
      </c>
      <c r="AU154" s="228" t="s">
        <v>89</v>
      </c>
      <c r="AV154" s="13" t="s">
        <v>89</v>
      </c>
      <c r="AW154" s="13" t="s">
        <v>36</v>
      </c>
      <c r="AX154" s="13" t="s">
        <v>79</v>
      </c>
      <c r="AY154" s="228" t="s">
        <v>151</v>
      </c>
    </row>
    <row r="155" spans="1:65" s="13" customFormat="1">
      <c r="B155" s="217"/>
      <c r="C155" s="218"/>
      <c r="D155" s="219" t="s">
        <v>160</v>
      </c>
      <c r="E155" s="220" t="s">
        <v>1</v>
      </c>
      <c r="F155" s="221" t="s">
        <v>995</v>
      </c>
      <c r="G155" s="218"/>
      <c r="H155" s="222">
        <v>20.245000000000001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160</v>
      </c>
      <c r="AU155" s="228" t="s">
        <v>89</v>
      </c>
      <c r="AV155" s="13" t="s">
        <v>89</v>
      </c>
      <c r="AW155" s="13" t="s">
        <v>36</v>
      </c>
      <c r="AX155" s="13" t="s">
        <v>79</v>
      </c>
      <c r="AY155" s="228" t="s">
        <v>151</v>
      </c>
    </row>
    <row r="156" spans="1:65" s="13" customFormat="1">
      <c r="B156" s="217"/>
      <c r="C156" s="218"/>
      <c r="D156" s="219" t="s">
        <v>160</v>
      </c>
      <c r="E156" s="220" t="s">
        <v>1</v>
      </c>
      <c r="F156" s="221" t="s">
        <v>879</v>
      </c>
      <c r="G156" s="218"/>
      <c r="H156" s="222">
        <v>-19.440000000000001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160</v>
      </c>
      <c r="AU156" s="228" t="s">
        <v>89</v>
      </c>
      <c r="AV156" s="13" t="s">
        <v>89</v>
      </c>
      <c r="AW156" s="13" t="s">
        <v>36</v>
      </c>
      <c r="AX156" s="13" t="s">
        <v>79</v>
      </c>
      <c r="AY156" s="228" t="s">
        <v>151</v>
      </c>
    </row>
    <row r="157" spans="1:65" s="13" customFormat="1">
      <c r="B157" s="217"/>
      <c r="C157" s="218"/>
      <c r="D157" s="219" t="s">
        <v>160</v>
      </c>
      <c r="E157" s="220" t="s">
        <v>1</v>
      </c>
      <c r="F157" s="221" t="s">
        <v>880</v>
      </c>
      <c r="G157" s="218"/>
      <c r="H157" s="222">
        <v>15.75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160</v>
      </c>
      <c r="AU157" s="228" t="s">
        <v>89</v>
      </c>
      <c r="AV157" s="13" t="s">
        <v>89</v>
      </c>
      <c r="AW157" s="13" t="s">
        <v>36</v>
      </c>
      <c r="AX157" s="13" t="s">
        <v>79</v>
      </c>
      <c r="AY157" s="228" t="s">
        <v>151</v>
      </c>
    </row>
    <row r="158" spans="1:65" s="13" customFormat="1">
      <c r="B158" s="217"/>
      <c r="C158" s="218"/>
      <c r="D158" s="219" t="s">
        <v>160</v>
      </c>
      <c r="E158" s="220" t="s">
        <v>1</v>
      </c>
      <c r="F158" s="221" t="s">
        <v>739</v>
      </c>
      <c r="G158" s="218"/>
      <c r="H158" s="222">
        <v>-1.8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160</v>
      </c>
      <c r="AU158" s="228" t="s">
        <v>89</v>
      </c>
      <c r="AV158" s="13" t="s">
        <v>89</v>
      </c>
      <c r="AW158" s="13" t="s">
        <v>36</v>
      </c>
      <c r="AX158" s="13" t="s">
        <v>79</v>
      </c>
      <c r="AY158" s="228" t="s">
        <v>151</v>
      </c>
    </row>
    <row r="159" spans="1:65" s="13" customFormat="1">
      <c r="B159" s="217"/>
      <c r="C159" s="218"/>
      <c r="D159" s="219" t="s">
        <v>160</v>
      </c>
      <c r="E159" s="220" t="s">
        <v>1</v>
      </c>
      <c r="F159" s="221" t="s">
        <v>996</v>
      </c>
      <c r="G159" s="218"/>
      <c r="H159" s="222">
        <v>-1.2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160</v>
      </c>
      <c r="AU159" s="228" t="s">
        <v>89</v>
      </c>
      <c r="AV159" s="13" t="s">
        <v>89</v>
      </c>
      <c r="AW159" s="13" t="s">
        <v>36</v>
      </c>
      <c r="AX159" s="13" t="s">
        <v>79</v>
      </c>
      <c r="AY159" s="228" t="s">
        <v>151</v>
      </c>
    </row>
    <row r="160" spans="1:65" s="13" customFormat="1">
      <c r="B160" s="217"/>
      <c r="C160" s="218"/>
      <c r="D160" s="219" t="s">
        <v>160</v>
      </c>
      <c r="E160" s="220" t="s">
        <v>1</v>
      </c>
      <c r="F160" s="221" t="s">
        <v>997</v>
      </c>
      <c r="G160" s="218"/>
      <c r="H160" s="222">
        <v>-3.4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160</v>
      </c>
      <c r="AU160" s="228" t="s">
        <v>89</v>
      </c>
      <c r="AV160" s="13" t="s">
        <v>89</v>
      </c>
      <c r="AW160" s="13" t="s">
        <v>36</v>
      </c>
      <c r="AX160" s="13" t="s">
        <v>79</v>
      </c>
      <c r="AY160" s="228" t="s">
        <v>151</v>
      </c>
    </row>
    <row r="161" spans="1:65" s="14" customFormat="1">
      <c r="B161" s="229"/>
      <c r="C161" s="230"/>
      <c r="D161" s="219" t="s">
        <v>160</v>
      </c>
      <c r="E161" s="231" t="s">
        <v>1</v>
      </c>
      <c r="F161" s="232" t="s">
        <v>163</v>
      </c>
      <c r="G161" s="230"/>
      <c r="H161" s="233">
        <v>114.345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89</v>
      </c>
      <c r="AV161" s="14" t="s">
        <v>158</v>
      </c>
      <c r="AW161" s="14" t="s">
        <v>36</v>
      </c>
      <c r="AX161" s="14" t="s">
        <v>87</v>
      </c>
      <c r="AY161" s="239" t="s">
        <v>151</v>
      </c>
    </row>
    <row r="162" spans="1:65" s="2" customFormat="1" ht="22.8">
      <c r="A162" s="33"/>
      <c r="B162" s="34"/>
      <c r="C162" s="203" t="s">
        <v>193</v>
      </c>
      <c r="D162" s="203" t="s">
        <v>154</v>
      </c>
      <c r="E162" s="204" t="s">
        <v>212</v>
      </c>
      <c r="F162" s="205" t="s">
        <v>213</v>
      </c>
      <c r="G162" s="206" t="s">
        <v>157</v>
      </c>
      <c r="H162" s="207">
        <v>114.345</v>
      </c>
      <c r="I162" s="208"/>
      <c r="J162" s="209">
        <f>ROUND(I162*H162,2)</f>
        <v>0</v>
      </c>
      <c r="K162" s="210"/>
      <c r="L162" s="38"/>
      <c r="M162" s="211" t="s">
        <v>1</v>
      </c>
      <c r="N162" s="212" t="s">
        <v>44</v>
      </c>
      <c r="O162" s="70"/>
      <c r="P162" s="213">
        <f>O162*H162</f>
        <v>0</v>
      </c>
      <c r="Q162" s="213">
        <v>2.5999999999999998E-4</v>
      </c>
      <c r="R162" s="213">
        <f>Q162*H162</f>
        <v>2.9729699999999998E-2</v>
      </c>
      <c r="S162" s="213">
        <v>0</v>
      </c>
      <c r="T162" s="21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158</v>
      </c>
      <c r="AT162" s="215" t="s">
        <v>154</v>
      </c>
      <c r="AU162" s="215" t="s">
        <v>89</v>
      </c>
      <c r="AY162" s="16" t="s">
        <v>151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87</v>
      </c>
      <c r="BK162" s="216">
        <f>ROUND(I162*H162,2)</f>
        <v>0</v>
      </c>
      <c r="BL162" s="16" t="s">
        <v>158</v>
      </c>
      <c r="BM162" s="215" t="s">
        <v>998</v>
      </c>
    </row>
    <row r="163" spans="1:65" s="13" customFormat="1" ht="20.399999999999999">
      <c r="B163" s="217"/>
      <c r="C163" s="218"/>
      <c r="D163" s="219" t="s">
        <v>160</v>
      </c>
      <c r="E163" s="220" t="s">
        <v>1</v>
      </c>
      <c r="F163" s="221" t="s">
        <v>994</v>
      </c>
      <c r="G163" s="218"/>
      <c r="H163" s="222">
        <v>104.19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160</v>
      </c>
      <c r="AU163" s="228" t="s">
        <v>89</v>
      </c>
      <c r="AV163" s="13" t="s">
        <v>89</v>
      </c>
      <c r="AW163" s="13" t="s">
        <v>36</v>
      </c>
      <c r="AX163" s="13" t="s">
        <v>79</v>
      </c>
      <c r="AY163" s="228" t="s">
        <v>151</v>
      </c>
    </row>
    <row r="164" spans="1:65" s="13" customFormat="1">
      <c r="B164" s="217"/>
      <c r="C164" s="218"/>
      <c r="D164" s="219" t="s">
        <v>160</v>
      </c>
      <c r="E164" s="220" t="s">
        <v>1</v>
      </c>
      <c r="F164" s="221" t="s">
        <v>995</v>
      </c>
      <c r="G164" s="218"/>
      <c r="H164" s="222">
        <v>20.245000000000001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160</v>
      </c>
      <c r="AU164" s="228" t="s">
        <v>89</v>
      </c>
      <c r="AV164" s="13" t="s">
        <v>89</v>
      </c>
      <c r="AW164" s="13" t="s">
        <v>36</v>
      </c>
      <c r="AX164" s="13" t="s">
        <v>79</v>
      </c>
      <c r="AY164" s="228" t="s">
        <v>151</v>
      </c>
    </row>
    <row r="165" spans="1:65" s="13" customFormat="1">
      <c r="B165" s="217"/>
      <c r="C165" s="218"/>
      <c r="D165" s="219" t="s">
        <v>160</v>
      </c>
      <c r="E165" s="220" t="s">
        <v>1</v>
      </c>
      <c r="F165" s="221" t="s">
        <v>879</v>
      </c>
      <c r="G165" s="218"/>
      <c r="H165" s="222">
        <v>-19.440000000000001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160</v>
      </c>
      <c r="AU165" s="228" t="s">
        <v>89</v>
      </c>
      <c r="AV165" s="13" t="s">
        <v>89</v>
      </c>
      <c r="AW165" s="13" t="s">
        <v>36</v>
      </c>
      <c r="AX165" s="13" t="s">
        <v>79</v>
      </c>
      <c r="AY165" s="228" t="s">
        <v>151</v>
      </c>
    </row>
    <row r="166" spans="1:65" s="13" customFormat="1">
      <c r="B166" s="217"/>
      <c r="C166" s="218"/>
      <c r="D166" s="219" t="s">
        <v>160</v>
      </c>
      <c r="E166" s="220" t="s">
        <v>1</v>
      </c>
      <c r="F166" s="221" t="s">
        <v>880</v>
      </c>
      <c r="G166" s="218"/>
      <c r="H166" s="222">
        <v>15.75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160</v>
      </c>
      <c r="AU166" s="228" t="s">
        <v>89</v>
      </c>
      <c r="AV166" s="13" t="s">
        <v>89</v>
      </c>
      <c r="AW166" s="13" t="s">
        <v>36</v>
      </c>
      <c r="AX166" s="13" t="s">
        <v>79</v>
      </c>
      <c r="AY166" s="228" t="s">
        <v>151</v>
      </c>
    </row>
    <row r="167" spans="1:65" s="13" customFormat="1">
      <c r="B167" s="217"/>
      <c r="C167" s="218"/>
      <c r="D167" s="219" t="s">
        <v>160</v>
      </c>
      <c r="E167" s="220" t="s">
        <v>1</v>
      </c>
      <c r="F167" s="221" t="s">
        <v>739</v>
      </c>
      <c r="G167" s="218"/>
      <c r="H167" s="222">
        <v>-1.8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160</v>
      </c>
      <c r="AU167" s="228" t="s">
        <v>89</v>
      </c>
      <c r="AV167" s="13" t="s">
        <v>89</v>
      </c>
      <c r="AW167" s="13" t="s">
        <v>36</v>
      </c>
      <c r="AX167" s="13" t="s">
        <v>79</v>
      </c>
      <c r="AY167" s="228" t="s">
        <v>151</v>
      </c>
    </row>
    <row r="168" spans="1:65" s="13" customFormat="1">
      <c r="B168" s="217"/>
      <c r="C168" s="218"/>
      <c r="D168" s="219" t="s">
        <v>160</v>
      </c>
      <c r="E168" s="220" t="s">
        <v>1</v>
      </c>
      <c r="F168" s="221" t="s">
        <v>996</v>
      </c>
      <c r="G168" s="218"/>
      <c r="H168" s="222">
        <v>-1.2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160</v>
      </c>
      <c r="AU168" s="228" t="s">
        <v>89</v>
      </c>
      <c r="AV168" s="13" t="s">
        <v>89</v>
      </c>
      <c r="AW168" s="13" t="s">
        <v>36</v>
      </c>
      <c r="AX168" s="13" t="s">
        <v>79</v>
      </c>
      <c r="AY168" s="228" t="s">
        <v>151</v>
      </c>
    </row>
    <row r="169" spans="1:65" s="13" customFormat="1">
      <c r="B169" s="217"/>
      <c r="C169" s="218"/>
      <c r="D169" s="219" t="s">
        <v>160</v>
      </c>
      <c r="E169" s="220" t="s">
        <v>1</v>
      </c>
      <c r="F169" s="221" t="s">
        <v>997</v>
      </c>
      <c r="G169" s="218"/>
      <c r="H169" s="222">
        <v>-3.4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160</v>
      </c>
      <c r="AU169" s="228" t="s">
        <v>89</v>
      </c>
      <c r="AV169" s="13" t="s">
        <v>89</v>
      </c>
      <c r="AW169" s="13" t="s">
        <v>36</v>
      </c>
      <c r="AX169" s="13" t="s">
        <v>79</v>
      </c>
      <c r="AY169" s="228" t="s">
        <v>151</v>
      </c>
    </row>
    <row r="170" spans="1:65" s="14" customFormat="1">
      <c r="B170" s="229"/>
      <c r="C170" s="230"/>
      <c r="D170" s="219" t="s">
        <v>160</v>
      </c>
      <c r="E170" s="231" t="s">
        <v>1</v>
      </c>
      <c r="F170" s="232" t="s">
        <v>163</v>
      </c>
      <c r="G170" s="230"/>
      <c r="H170" s="233">
        <v>114.345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160</v>
      </c>
      <c r="AU170" s="239" t="s">
        <v>89</v>
      </c>
      <c r="AV170" s="14" t="s">
        <v>158</v>
      </c>
      <c r="AW170" s="14" t="s">
        <v>36</v>
      </c>
      <c r="AX170" s="14" t="s">
        <v>87</v>
      </c>
      <c r="AY170" s="239" t="s">
        <v>151</v>
      </c>
    </row>
    <row r="171" spans="1:65" s="2" customFormat="1" ht="22.8">
      <c r="A171" s="33"/>
      <c r="B171" s="34"/>
      <c r="C171" s="203" t="s">
        <v>211</v>
      </c>
      <c r="D171" s="203" t="s">
        <v>154</v>
      </c>
      <c r="E171" s="204" t="s">
        <v>216</v>
      </c>
      <c r="F171" s="205" t="s">
        <v>217</v>
      </c>
      <c r="G171" s="206" t="s">
        <v>157</v>
      </c>
      <c r="H171" s="207">
        <v>95.594999999999999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44</v>
      </c>
      <c r="O171" s="70"/>
      <c r="P171" s="213">
        <f>O171*H171</f>
        <v>0</v>
      </c>
      <c r="Q171" s="213">
        <v>2.5999999999999998E-4</v>
      </c>
      <c r="R171" s="213">
        <f>Q171*H171</f>
        <v>2.4854699999999997E-2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158</v>
      </c>
      <c r="AT171" s="215" t="s">
        <v>154</v>
      </c>
      <c r="AU171" s="215" t="s">
        <v>89</v>
      </c>
      <c r="AY171" s="16" t="s">
        <v>151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87</v>
      </c>
      <c r="BK171" s="216">
        <f>ROUND(I171*H171,2)</f>
        <v>0</v>
      </c>
      <c r="BL171" s="16" t="s">
        <v>158</v>
      </c>
      <c r="BM171" s="215" t="s">
        <v>999</v>
      </c>
    </row>
    <row r="172" spans="1:65" s="13" customFormat="1">
      <c r="B172" s="217"/>
      <c r="C172" s="218"/>
      <c r="D172" s="219" t="s">
        <v>160</v>
      </c>
      <c r="E172" s="220" t="s">
        <v>1</v>
      </c>
      <c r="F172" s="221" t="s">
        <v>988</v>
      </c>
      <c r="G172" s="218"/>
      <c r="H172" s="222">
        <v>64.319999999999993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160</v>
      </c>
      <c r="AU172" s="228" t="s">
        <v>89</v>
      </c>
      <c r="AV172" s="13" t="s">
        <v>89</v>
      </c>
      <c r="AW172" s="13" t="s">
        <v>36</v>
      </c>
      <c r="AX172" s="13" t="s">
        <v>79</v>
      </c>
      <c r="AY172" s="228" t="s">
        <v>151</v>
      </c>
    </row>
    <row r="173" spans="1:65" s="13" customFormat="1">
      <c r="B173" s="217"/>
      <c r="C173" s="218"/>
      <c r="D173" s="219" t="s">
        <v>160</v>
      </c>
      <c r="E173" s="220" t="s">
        <v>1</v>
      </c>
      <c r="F173" s="221" t="s">
        <v>884</v>
      </c>
      <c r="G173" s="218"/>
      <c r="H173" s="222">
        <v>31.274999999999999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160</v>
      </c>
      <c r="AU173" s="228" t="s">
        <v>89</v>
      </c>
      <c r="AV173" s="13" t="s">
        <v>89</v>
      </c>
      <c r="AW173" s="13" t="s">
        <v>36</v>
      </c>
      <c r="AX173" s="13" t="s">
        <v>79</v>
      </c>
      <c r="AY173" s="228" t="s">
        <v>151</v>
      </c>
    </row>
    <row r="174" spans="1:65" s="14" customFormat="1">
      <c r="B174" s="229"/>
      <c r="C174" s="230"/>
      <c r="D174" s="219" t="s">
        <v>160</v>
      </c>
      <c r="E174" s="231" t="s">
        <v>1</v>
      </c>
      <c r="F174" s="232" t="s">
        <v>163</v>
      </c>
      <c r="G174" s="230"/>
      <c r="H174" s="233">
        <v>95.594999999999999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160</v>
      </c>
      <c r="AU174" s="239" t="s">
        <v>89</v>
      </c>
      <c r="AV174" s="14" t="s">
        <v>158</v>
      </c>
      <c r="AW174" s="14" t="s">
        <v>36</v>
      </c>
      <c r="AX174" s="14" t="s">
        <v>87</v>
      </c>
      <c r="AY174" s="239" t="s">
        <v>151</v>
      </c>
    </row>
    <row r="175" spans="1:65" s="2" customFormat="1" ht="22.8">
      <c r="A175" s="33"/>
      <c r="B175" s="34"/>
      <c r="C175" s="203" t="s">
        <v>215</v>
      </c>
      <c r="D175" s="203" t="s">
        <v>154</v>
      </c>
      <c r="E175" s="204" t="s">
        <v>221</v>
      </c>
      <c r="F175" s="205" t="s">
        <v>222</v>
      </c>
      <c r="G175" s="206" t="s">
        <v>157</v>
      </c>
      <c r="H175" s="207">
        <v>114.345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44</v>
      </c>
      <c r="O175" s="70"/>
      <c r="P175" s="213">
        <f>O175*H175</f>
        <v>0</v>
      </c>
      <c r="Q175" s="213">
        <v>3.0000000000000001E-3</v>
      </c>
      <c r="R175" s="213">
        <f>Q175*H175</f>
        <v>0.34303499999999998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158</v>
      </c>
      <c r="AT175" s="215" t="s">
        <v>154</v>
      </c>
      <c r="AU175" s="215" t="s">
        <v>89</v>
      </c>
      <c r="AY175" s="16" t="s">
        <v>151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87</v>
      </c>
      <c r="BK175" s="216">
        <f>ROUND(I175*H175,2)</f>
        <v>0</v>
      </c>
      <c r="BL175" s="16" t="s">
        <v>158</v>
      </c>
      <c r="BM175" s="215" t="s">
        <v>1000</v>
      </c>
    </row>
    <row r="176" spans="1:65" s="13" customFormat="1" ht="20.399999999999999">
      <c r="B176" s="217"/>
      <c r="C176" s="218"/>
      <c r="D176" s="219" t="s">
        <v>160</v>
      </c>
      <c r="E176" s="220" t="s">
        <v>1</v>
      </c>
      <c r="F176" s="221" t="s">
        <v>994</v>
      </c>
      <c r="G176" s="218"/>
      <c r="H176" s="222">
        <v>104.19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160</v>
      </c>
      <c r="AU176" s="228" t="s">
        <v>89</v>
      </c>
      <c r="AV176" s="13" t="s">
        <v>89</v>
      </c>
      <c r="AW176" s="13" t="s">
        <v>36</v>
      </c>
      <c r="AX176" s="13" t="s">
        <v>79</v>
      </c>
      <c r="AY176" s="228" t="s">
        <v>151</v>
      </c>
    </row>
    <row r="177" spans="1:65" s="13" customFormat="1">
      <c r="B177" s="217"/>
      <c r="C177" s="218"/>
      <c r="D177" s="219" t="s">
        <v>160</v>
      </c>
      <c r="E177" s="220" t="s">
        <v>1</v>
      </c>
      <c r="F177" s="221" t="s">
        <v>995</v>
      </c>
      <c r="G177" s="218"/>
      <c r="H177" s="222">
        <v>20.245000000000001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160</v>
      </c>
      <c r="AU177" s="228" t="s">
        <v>89</v>
      </c>
      <c r="AV177" s="13" t="s">
        <v>89</v>
      </c>
      <c r="AW177" s="13" t="s">
        <v>36</v>
      </c>
      <c r="AX177" s="13" t="s">
        <v>79</v>
      </c>
      <c r="AY177" s="228" t="s">
        <v>151</v>
      </c>
    </row>
    <row r="178" spans="1:65" s="13" customFormat="1">
      <c r="B178" s="217"/>
      <c r="C178" s="218"/>
      <c r="D178" s="219" t="s">
        <v>160</v>
      </c>
      <c r="E178" s="220" t="s">
        <v>1</v>
      </c>
      <c r="F178" s="221" t="s">
        <v>879</v>
      </c>
      <c r="G178" s="218"/>
      <c r="H178" s="222">
        <v>-19.440000000000001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160</v>
      </c>
      <c r="AU178" s="228" t="s">
        <v>89</v>
      </c>
      <c r="AV178" s="13" t="s">
        <v>89</v>
      </c>
      <c r="AW178" s="13" t="s">
        <v>36</v>
      </c>
      <c r="AX178" s="13" t="s">
        <v>79</v>
      </c>
      <c r="AY178" s="228" t="s">
        <v>151</v>
      </c>
    </row>
    <row r="179" spans="1:65" s="13" customFormat="1">
      <c r="B179" s="217"/>
      <c r="C179" s="218"/>
      <c r="D179" s="219" t="s">
        <v>160</v>
      </c>
      <c r="E179" s="220" t="s">
        <v>1</v>
      </c>
      <c r="F179" s="221" t="s">
        <v>880</v>
      </c>
      <c r="G179" s="218"/>
      <c r="H179" s="222">
        <v>15.75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160</v>
      </c>
      <c r="AU179" s="228" t="s">
        <v>89</v>
      </c>
      <c r="AV179" s="13" t="s">
        <v>89</v>
      </c>
      <c r="AW179" s="13" t="s">
        <v>36</v>
      </c>
      <c r="AX179" s="13" t="s">
        <v>79</v>
      </c>
      <c r="AY179" s="228" t="s">
        <v>151</v>
      </c>
    </row>
    <row r="180" spans="1:65" s="13" customFormat="1">
      <c r="B180" s="217"/>
      <c r="C180" s="218"/>
      <c r="D180" s="219" t="s">
        <v>160</v>
      </c>
      <c r="E180" s="220" t="s">
        <v>1</v>
      </c>
      <c r="F180" s="221" t="s">
        <v>739</v>
      </c>
      <c r="G180" s="218"/>
      <c r="H180" s="222">
        <v>-1.8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160</v>
      </c>
      <c r="AU180" s="228" t="s">
        <v>89</v>
      </c>
      <c r="AV180" s="13" t="s">
        <v>89</v>
      </c>
      <c r="AW180" s="13" t="s">
        <v>36</v>
      </c>
      <c r="AX180" s="13" t="s">
        <v>79</v>
      </c>
      <c r="AY180" s="228" t="s">
        <v>151</v>
      </c>
    </row>
    <row r="181" spans="1:65" s="13" customFormat="1">
      <c r="B181" s="217"/>
      <c r="C181" s="218"/>
      <c r="D181" s="219" t="s">
        <v>160</v>
      </c>
      <c r="E181" s="220" t="s">
        <v>1</v>
      </c>
      <c r="F181" s="221" t="s">
        <v>996</v>
      </c>
      <c r="G181" s="218"/>
      <c r="H181" s="222">
        <v>-1.2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160</v>
      </c>
      <c r="AU181" s="228" t="s">
        <v>89</v>
      </c>
      <c r="AV181" s="13" t="s">
        <v>89</v>
      </c>
      <c r="AW181" s="13" t="s">
        <v>36</v>
      </c>
      <c r="AX181" s="13" t="s">
        <v>79</v>
      </c>
      <c r="AY181" s="228" t="s">
        <v>151</v>
      </c>
    </row>
    <row r="182" spans="1:65" s="13" customFormat="1">
      <c r="B182" s="217"/>
      <c r="C182" s="218"/>
      <c r="D182" s="219" t="s">
        <v>160</v>
      </c>
      <c r="E182" s="220" t="s">
        <v>1</v>
      </c>
      <c r="F182" s="221" t="s">
        <v>997</v>
      </c>
      <c r="G182" s="218"/>
      <c r="H182" s="222">
        <v>-3.4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160</v>
      </c>
      <c r="AU182" s="228" t="s">
        <v>89</v>
      </c>
      <c r="AV182" s="13" t="s">
        <v>89</v>
      </c>
      <c r="AW182" s="13" t="s">
        <v>36</v>
      </c>
      <c r="AX182" s="13" t="s">
        <v>79</v>
      </c>
      <c r="AY182" s="228" t="s">
        <v>151</v>
      </c>
    </row>
    <row r="183" spans="1:65" s="14" customFormat="1">
      <c r="B183" s="229"/>
      <c r="C183" s="230"/>
      <c r="D183" s="219" t="s">
        <v>160</v>
      </c>
      <c r="E183" s="231" t="s">
        <v>1</v>
      </c>
      <c r="F183" s="232" t="s">
        <v>163</v>
      </c>
      <c r="G183" s="230"/>
      <c r="H183" s="233">
        <v>114.345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160</v>
      </c>
      <c r="AU183" s="239" t="s">
        <v>89</v>
      </c>
      <c r="AV183" s="14" t="s">
        <v>158</v>
      </c>
      <c r="AW183" s="14" t="s">
        <v>36</v>
      </c>
      <c r="AX183" s="14" t="s">
        <v>87</v>
      </c>
      <c r="AY183" s="239" t="s">
        <v>151</v>
      </c>
    </row>
    <row r="184" spans="1:65" s="2" customFormat="1" ht="22.8">
      <c r="A184" s="33"/>
      <c r="B184" s="34"/>
      <c r="C184" s="203" t="s">
        <v>220</v>
      </c>
      <c r="D184" s="203" t="s">
        <v>154</v>
      </c>
      <c r="E184" s="204" t="s">
        <v>225</v>
      </c>
      <c r="F184" s="205" t="s">
        <v>226</v>
      </c>
      <c r="G184" s="206" t="s">
        <v>157</v>
      </c>
      <c r="H184" s="207">
        <v>95.594999999999999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44</v>
      </c>
      <c r="O184" s="70"/>
      <c r="P184" s="213">
        <f>O184*H184</f>
        <v>0</v>
      </c>
      <c r="Q184" s="213">
        <v>3.0000000000000001E-3</v>
      </c>
      <c r="R184" s="213">
        <f>Q184*H184</f>
        <v>0.28678500000000001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158</v>
      </c>
      <c r="AT184" s="215" t="s">
        <v>154</v>
      </c>
      <c r="AU184" s="215" t="s">
        <v>89</v>
      </c>
      <c r="AY184" s="16" t="s">
        <v>151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87</v>
      </c>
      <c r="BK184" s="216">
        <f>ROUND(I184*H184,2)</f>
        <v>0</v>
      </c>
      <c r="BL184" s="16" t="s">
        <v>158</v>
      </c>
      <c r="BM184" s="215" t="s">
        <v>1001</v>
      </c>
    </row>
    <row r="185" spans="1:65" s="13" customFormat="1">
      <c r="B185" s="217"/>
      <c r="C185" s="218"/>
      <c r="D185" s="219" t="s">
        <v>160</v>
      </c>
      <c r="E185" s="220" t="s">
        <v>1</v>
      </c>
      <c r="F185" s="221" t="s">
        <v>988</v>
      </c>
      <c r="G185" s="218"/>
      <c r="H185" s="222">
        <v>64.319999999999993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160</v>
      </c>
      <c r="AU185" s="228" t="s">
        <v>89</v>
      </c>
      <c r="AV185" s="13" t="s">
        <v>89</v>
      </c>
      <c r="AW185" s="13" t="s">
        <v>36</v>
      </c>
      <c r="AX185" s="13" t="s">
        <v>79</v>
      </c>
      <c r="AY185" s="228" t="s">
        <v>151</v>
      </c>
    </row>
    <row r="186" spans="1:65" s="13" customFormat="1">
      <c r="B186" s="217"/>
      <c r="C186" s="218"/>
      <c r="D186" s="219" t="s">
        <v>160</v>
      </c>
      <c r="E186" s="220" t="s">
        <v>1</v>
      </c>
      <c r="F186" s="221" t="s">
        <v>884</v>
      </c>
      <c r="G186" s="218"/>
      <c r="H186" s="222">
        <v>31.274999999999999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160</v>
      </c>
      <c r="AU186" s="228" t="s">
        <v>89</v>
      </c>
      <c r="AV186" s="13" t="s">
        <v>89</v>
      </c>
      <c r="AW186" s="13" t="s">
        <v>36</v>
      </c>
      <c r="AX186" s="13" t="s">
        <v>79</v>
      </c>
      <c r="AY186" s="228" t="s">
        <v>151</v>
      </c>
    </row>
    <row r="187" spans="1:65" s="14" customFormat="1">
      <c r="B187" s="229"/>
      <c r="C187" s="230"/>
      <c r="D187" s="219" t="s">
        <v>160</v>
      </c>
      <c r="E187" s="231" t="s">
        <v>1</v>
      </c>
      <c r="F187" s="232" t="s">
        <v>163</v>
      </c>
      <c r="G187" s="230"/>
      <c r="H187" s="233">
        <v>95.594999999999999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160</v>
      </c>
      <c r="AU187" s="239" t="s">
        <v>89</v>
      </c>
      <c r="AV187" s="14" t="s">
        <v>158</v>
      </c>
      <c r="AW187" s="14" t="s">
        <v>36</v>
      </c>
      <c r="AX187" s="14" t="s">
        <v>87</v>
      </c>
      <c r="AY187" s="239" t="s">
        <v>151</v>
      </c>
    </row>
    <row r="188" spans="1:65" s="2" customFormat="1" ht="22.8">
      <c r="A188" s="33"/>
      <c r="B188" s="34"/>
      <c r="C188" s="203" t="s">
        <v>224</v>
      </c>
      <c r="D188" s="203" t="s">
        <v>154</v>
      </c>
      <c r="E188" s="204" t="s">
        <v>229</v>
      </c>
      <c r="F188" s="205" t="s">
        <v>230</v>
      </c>
      <c r="G188" s="206" t="s">
        <v>157</v>
      </c>
      <c r="H188" s="207">
        <v>3.4</v>
      </c>
      <c r="I188" s="208"/>
      <c r="J188" s="209">
        <f>ROUND(I188*H188,2)</f>
        <v>0</v>
      </c>
      <c r="K188" s="210"/>
      <c r="L188" s="38"/>
      <c r="M188" s="211" t="s">
        <v>1</v>
      </c>
      <c r="N188" s="212" t="s">
        <v>44</v>
      </c>
      <c r="O188" s="70"/>
      <c r="P188" s="213">
        <f>O188*H188</f>
        <v>0</v>
      </c>
      <c r="Q188" s="213">
        <v>1.575E-2</v>
      </c>
      <c r="R188" s="213">
        <f>Q188*H188</f>
        <v>5.355E-2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158</v>
      </c>
      <c r="AT188" s="215" t="s">
        <v>154</v>
      </c>
      <c r="AU188" s="215" t="s">
        <v>89</v>
      </c>
      <c r="AY188" s="16" t="s">
        <v>151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87</v>
      </c>
      <c r="BK188" s="216">
        <f>ROUND(I188*H188,2)</f>
        <v>0</v>
      </c>
      <c r="BL188" s="16" t="s">
        <v>158</v>
      </c>
      <c r="BM188" s="215" t="s">
        <v>1002</v>
      </c>
    </row>
    <row r="189" spans="1:65" s="13" customFormat="1">
      <c r="B189" s="217"/>
      <c r="C189" s="218"/>
      <c r="D189" s="219" t="s">
        <v>160</v>
      </c>
      <c r="E189" s="220" t="s">
        <v>1</v>
      </c>
      <c r="F189" s="221" t="s">
        <v>1003</v>
      </c>
      <c r="G189" s="218"/>
      <c r="H189" s="222">
        <v>3.4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160</v>
      </c>
      <c r="AU189" s="228" t="s">
        <v>89</v>
      </c>
      <c r="AV189" s="13" t="s">
        <v>89</v>
      </c>
      <c r="AW189" s="13" t="s">
        <v>36</v>
      </c>
      <c r="AX189" s="13" t="s">
        <v>87</v>
      </c>
      <c r="AY189" s="228" t="s">
        <v>151</v>
      </c>
    </row>
    <row r="190" spans="1:65" s="2" customFormat="1" ht="22.8">
      <c r="A190" s="33"/>
      <c r="B190" s="34"/>
      <c r="C190" s="203" t="s">
        <v>228</v>
      </c>
      <c r="D190" s="203" t="s">
        <v>154</v>
      </c>
      <c r="E190" s="204" t="s">
        <v>1004</v>
      </c>
      <c r="F190" s="205" t="s">
        <v>1005</v>
      </c>
      <c r="G190" s="206" t="s">
        <v>237</v>
      </c>
      <c r="H190" s="207">
        <v>0.59</v>
      </c>
      <c r="I190" s="208"/>
      <c r="J190" s="209">
        <f>ROUND(I190*H190,2)</f>
        <v>0</v>
      </c>
      <c r="K190" s="210"/>
      <c r="L190" s="38"/>
      <c r="M190" s="211" t="s">
        <v>1</v>
      </c>
      <c r="N190" s="212" t="s">
        <v>44</v>
      </c>
      <c r="O190" s="70"/>
      <c r="P190" s="213">
        <f>O190*H190</f>
        <v>0</v>
      </c>
      <c r="Q190" s="213">
        <v>2.45329</v>
      </c>
      <c r="R190" s="213">
        <f>Q190*H190</f>
        <v>1.4474410999999998</v>
      </c>
      <c r="S190" s="213">
        <v>0</v>
      </c>
      <c r="T190" s="21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158</v>
      </c>
      <c r="AT190" s="215" t="s">
        <v>154</v>
      </c>
      <c r="AU190" s="215" t="s">
        <v>89</v>
      </c>
      <c r="AY190" s="16" t="s">
        <v>151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87</v>
      </c>
      <c r="BK190" s="216">
        <f>ROUND(I190*H190,2)</f>
        <v>0</v>
      </c>
      <c r="BL190" s="16" t="s">
        <v>158</v>
      </c>
      <c r="BM190" s="215" t="s">
        <v>1006</v>
      </c>
    </row>
    <row r="191" spans="1:65" s="13" customFormat="1">
      <c r="B191" s="217"/>
      <c r="C191" s="218"/>
      <c r="D191" s="219" t="s">
        <v>160</v>
      </c>
      <c r="E191" s="220" t="s">
        <v>1</v>
      </c>
      <c r="F191" s="221" t="s">
        <v>1007</v>
      </c>
      <c r="G191" s="218"/>
      <c r="H191" s="222">
        <v>0.09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160</v>
      </c>
      <c r="AU191" s="228" t="s">
        <v>89</v>
      </c>
      <c r="AV191" s="13" t="s">
        <v>89</v>
      </c>
      <c r="AW191" s="13" t="s">
        <v>36</v>
      </c>
      <c r="AX191" s="13" t="s">
        <v>79</v>
      </c>
      <c r="AY191" s="228" t="s">
        <v>151</v>
      </c>
    </row>
    <row r="192" spans="1:65" s="13" customFormat="1">
      <c r="B192" s="217"/>
      <c r="C192" s="218"/>
      <c r="D192" s="219" t="s">
        <v>160</v>
      </c>
      <c r="E192" s="220" t="s">
        <v>1</v>
      </c>
      <c r="F192" s="221" t="s">
        <v>1008</v>
      </c>
      <c r="G192" s="218"/>
      <c r="H192" s="222">
        <v>0.5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160</v>
      </c>
      <c r="AU192" s="228" t="s">
        <v>89</v>
      </c>
      <c r="AV192" s="13" t="s">
        <v>89</v>
      </c>
      <c r="AW192" s="13" t="s">
        <v>36</v>
      </c>
      <c r="AX192" s="13" t="s">
        <v>79</v>
      </c>
      <c r="AY192" s="228" t="s">
        <v>151</v>
      </c>
    </row>
    <row r="193" spans="1:65" s="14" customFormat="1">
      <c r="B193" s="229"/>
      <c r="C193" s="230"/>
      <c r="D193" s="219" t="s">
        <v>160</v>
      </c>
      <c r="E193" s="231" t="s">
        <v>1</v>
      </c>
      <c r="F193" s="232" t="s">
        <v>163</v>
      </c>
      <c r="G193" s="230"/>
      <c r="H193" s="233">
        <v>0.59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160</v>
      </c>
      <c r="AU193" s="239" t="s">
        <v>89</v>
      </c>
      <c r="AV193" s="14" t="s">
        <v>158</v>
      </c>
      <c r="AW193" s="14" t="s">
        <v>36</v>
      </c>
      <c r="AX193" s="14" t="s">
        <v>87</v>
      </c>
      <c r="AY193" s="239" t="s">
        <v>151</v>
      </c>
    </row>
    <row r="194" spans="1:65" s="2" customFormat="1" ht="22.8">
      <c r="A194" s="33"/>
      <c r="B194" s="34"/>
      <c r="C194" s="203" t="s">
        <v>234</v>
      </c>
      <c r="D194" s="203" t="s">
        <v>154</v>
      </c>
      <c r="E194" s="204" t="s">
        <v>235</v>
      </c>
      <c r="F194" s="205" t="s">
        <v>236</v>
      </c>
      <c r="G194" s="206" t="s">
        <v>237</v>
      </c>
      <c r="H194" s="207">
        <v>0.17899999999999999</v>
      </c>
      <c r="I194" s="208"/>
      <c r="J194" s="209">
        <f>ROUND(I194*H194,2)</f>
        <v>0</v>
      </c>
      <c r="K194" s="210"/>
      <c r="L194" s="38"/>
      <c r="M194" s="211" t="s">
        <v>1</v>
      </c>
      <c r="N194" s="212" t="s">
        <v>44</v>
      </c>
      <c r="O194" s="70"/>
      <c r="P194" s="213">
        <f>O194*H194</f>
        <v>0</v>
      </c>
      <c r="Q194" s="213">
        <v>2.2563399999999998</v>
      </c>
      <c r="R194" s="213">
        <f>Q194*H194</f>
        <v>0.40388485999999996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158</v>
      </c>
      <c r="AT194" s="215" t="s">
        <v>154</v>
      </c>
      <c r="AU194" s="215" t="s">
        <v>89</v>
      </c>
      <c r="AY194" s="16" t="s">
        <v>151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87</v>
      </c>
      <c r="BK194" s="216">
        <f>ROUND(I194*H194,2)</f>
        <v>0</v>
      </c>
      <c r="BL194" s="16" t="s">
        <v>158</v>
      </c>
      <c r="BM194" s="215" t="s">
        <v>1009</v>
      </c>
    </row>
    <row r="195" spans="1:65" s="13" customFormat="1">
      <c r="B195" s="217"/>
      <c r="C195" s="218"/>
      <c r="D195" s="219" t="s">
        <v>160</v>
      </c>
      <c r="E195" s="220" t="s">
        <v>1</v>
      </c>
      <c r="F195" s="221" t="s">
        <v>1010</v>
      </c>
      <c r="G195" s="218"/>
      <c r="H195" s="222">
        <v>0.17899999999999999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160</v>
      </c>
      <c r="AU195" s="228" t="s">
        <v>89</v>
      </c>
      <c r="AV195" s="13" t="s">
        <v>89</v>
      </c>
      <c r="AW195" s="13" t="s">
        <v>36</v>
      </c>
      <c r="AX195" s="13" t="s">
        <v>87</v>
      </c>
      <c r="AY195" s="228" t="s">
        <v>151</v>
      </c>
    </row>
    <row r="196" spans="1:65" s="2" customFormat="1" ht="22.8">
      <c r="A196" s="33"/>
      <c r="B196" s="34"/>
      <c r="C196" s="203" t="s">
        <v>8</v>
      </c>
      <c r="D196" s="203" t="s">
        <v>154</v>
      </c>
      <c r="E196" s="204" t="s">
        <v>240</v>
      </c>
      <c r="F196" s="205" t="s">
        <v>241</v>
      </c>
      <c r="G196" s="206" t="s">
        <v>167</v>
      </c>
      <c r="H196" s="207">
        <v>2</v>
      </c>
      <c r="I196" s="208"/>
      <c r="J196" s="209">
        <f>ROUND(I196*H196,2)</f>
        <v>0</v>
      </c>
      <c r="K196" s="210"/>
      <c r="L196" s="38"/>
      <c r="M196" s="211" t="s">
        <v>1</v>
      </c>
      <c r="N196" s="212" t="s">
        <v>44</v>
      </c>
      <c r="O196" s="70"/>
      <c r="P196" s="213">
        <f>O196*H196</f>
        <v>0</v>
      </c>
      <c r="Q196" s="213">
        <v>4.684E-2</v>
      </c>
      <c r="R196" s="213">
        <f>Q196*H196</f>
        <v>9.3679999999999999E-2</v>
      </c>
      <c r="S196" s="213">
        <v>0</v>
      </c>
      <c r="T196" s="21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158</v>
      </c>
      <c r="AT196" s="215" t="s">
        <v>154</v>
      </c>
      <c r="AU196" s="215" t="s">
        <v>89</v>
      </c>
      <c r="AY196" s="16" t="s">
        <v>151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87</v>
      </c>
      <c r="BK196" s="216">
        <f>ROUND(I196*H196,2)</f>
        <v>0</v>
      </c>
      <c r="BL196" s="16" t="s">
        <v>158</v>
      </c>
      <c r="BM196" s="215" t="s">
        <v>1011</v>
      </c>
    </row>
    <row r="197" spans="1:65" s="13" customFormat="1">
      <c r="B197" s="217"/>
      <c r="C197" s="218"/>
      <c r="D197" s="219" t="s">
        <v>160</v>
      </c>
      <c r="E197" s="220" t="s">
        <v>1</v>
      </c>
      <c r="F197" s="221" t="s">
        <v>292</v>
      </c>
      <c r="G197" s="218"/>
      <c r="H197" s="222">
        <v>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160</v>
      </c>
      <c r="AU197" s="228" t="s">
        <v>89</v>
      </c>
      <c r="AV197" s="13" t="s">
        <v>89</v>
      </c>
      <c r="AW197" s="13" t="s">
        <v>36</v>
      </c>
      <c r="AX197" s="13" t="s">
        <v>87</v>
      </c>
      <c r="AY197" s="228" t="s">
        <v>151</v>
      </c>
    </row>
    <row r="198" spans="1:65" s="2" customFormat="1" ht="22.8">
      <c r="A198" s="33"/>
      <c r="B198" s="34"/>
      <c r="C198" s="240" t="s">
        <v>244</v>
      </c>
      <c r="D198" s="240" t="s">
        <v>245</v>
      </c>
      <c r="E198" s="241" t="s">
        <v>246</v>
      </c>
      <c r="F198" s="242" t="s">
        <v>247</v>
      </c>
      <c r="G198" s="243" t="s">
        <v>167</v>
      </c>
      <c r="H198" s="244">
        <v>1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44</v>
      </c>
      <c r="O198" s="70"/>
      <c r="P198" s="213">
        <f>O198*H198</f>
        <v>0</v>
      </c>
      <c r="Q198" s="213">
        <v>1.0800000000000001E-2</v>
      </c>
      <c r="R198" s="213">
        <f>Q198*H198</f>
        <v>1.0800000000000001E-2</v>
      </c>
      <c r="S198" s="213">
        <v>0</v>
      </c>
      <c r="T198" s="21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193</v>
      </c>
      <c r="AT198" s="215" t="s">
        <v>245</v>
      </c>
      <c r="AU198" s="215" t="s">
        <v>89</v>
      </c>
      <c r="AY198" s="16" t="s">
        <v>151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87</v>
      </c>
      <c r="BK198" s="216">
        <f>ROUND(I198*H198,2)</f>
        <v>0</v>
      </c>
      <c r="BL198" s="16" t="s">
        <v>158</v>
      </c>
      <c r="BM198" s="215" t="s">
        <v>1012</v>
      </c>
    </row>
    <row r="199" spans="1:65" s="13" customFormat="1">
      <c r="B199" s="217"/>
      <c r="C199" s="218"/>
      <c r="D199" s="219" t="s">
        <v>160</v>
      </c>
      <c r="E199" s="220" t="s">
        <v>1</v>
      </c>
      <c r="F199" s="221" t="s">
        <v>87</v>
      </c>
      <c r="G199" s="218"/>
      <c r="H199" s="222">
        <v>1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160</v>
      </c>
      <c r="AU199" s="228" t="s">
        <v>89</v>
      </c>
      <c r="AV199" s="13" t="s">
        <v>89</v>
      </c>
      <c r="AW199" s="13" t="s">
        <v>36</v>
      </c>
      <c r="AX199" s="13" t="s">
        <v>87</v>
      </c>
      <c r="AY199" s="228" t="s">
        <v>151</v>
      </c>
    </row>
    <row r="200" spans="1:65" s="2" customFormat="1" ht="22.8">
      <c r="A200" s="33"/>
      <c r="B200" s="34"/>
      <c r="C200" s="240" t="s">
        <v>249</v>
      </c>
      <c r="D200" s="240" t="s">
        <v>245</v>
      </c>
      <c r="E200" s="241" t="s">
        <v>254</v>
      </c>
      <c r="F200" s="242" t="s">
        <v>255</v>
      </c>
      <c r="G200" s="243" t="s">
        <v>167</v>
      </c>
      <c r="H200" s="244">
        <v>1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44</v>
      </c>
      <c r="O200" s="70"/>
      <c r="P200" s="213">
        <f>O200*H200</f>
        <v>0</v>
      </c>
      <c r="Q200" s="213">
        <v>1.38E-2</v>
      </c>
      <c r="R200" s="213">
        <f>Q200*H200</f>
        <v>1.38E-2</v>
      </c>
      <c r="S200" s="213">
        <v>0</v>
      </c>
      <c r="T200" s="21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193</v>
      </c>
      <c r="AT200" s="215" t="s">
        <v>245</v>
      </c>
      <c r="AU200" s="215" t="s">
        <v>89</v>
      </c>
      <c r="AY200" s="16" t="s">
        <v>151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87</v>
      </c>
      <c r="BK200" s="216">
        <f>ROUND(I200*H200,2)</f>
        <v>0</v>
      </c>
      <c r="BL200" s="16" t="s">
        <v>158</v>
      </c>
      <c r="BM200" s="215" t="s">
        <v>1013</v>
      </c>
    </row>
    <row r="201" spans="1:65" s="13" customFormat="1">
      <c r="B201" s="217"/>
      <c r="C201" s="218"/>
      <c r="D201" s="219" t="s">
        <v>160</v>
      </c>
      <c r="E201" s="220" t="s">
        <v>1</v>
      </c>
      <c r="F201" s="221" t="s">
        <v>87</v>
      </c>
      <c r="G201" s="218"/>
      <c r="H201" s="222">
        <v>1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160</v>
      </c>
      <c r="AU201" s="228" t="s">
        <v>89</v>
      </c>
      <c r="AV201" s="13" t="s">
        <v>89</v>
      </c>
      <c r="AW201" s="13" t="s">
        <v>36</v>
      </c>
      <c r="AX201" s="13" t="s">
        <v>87</v>
      </c>
      <c r="AY201" s="228" t="s">
        <v>151</v>
      </c>
    </row>
    <row r="202" spans="1:65" s="2" customFormat="1" ht="22.8">
      <c r="A202" s="33"/>
      <c r="B202" s="34"/>
      <c r="C202" s="203" t="s">
        <v>253</v>
      </c>
      <c r="D202" s="203" t="s">
        <v>154</v>
      </c>
      <c r="E202" s="204" t="s">
        <v>258</v>
      </c>
      <c r="F202" s="205" t="s">
        <v>259</v>
      </c>
      <c r="G202" s="206" t="s">
        <v>260</v>
      </c>
      <c r="H202" s="207">
        <v>30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44</v>
      </c>
      <c r="O202" s="70"/>
      <c r="P202" s="213">
        <f>O202*H202</f>
        <v>0</v>
      </c>
      <c r="Q202" s="213">
        <v>1.5E-3</v>
      </c>
      <c r="R202" s="213">
        <f>Q202*H202</f>
        <v>4.4999999999999998E-2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158</v>
      </c>
      <c r="AT202" s="215" t="s">
        <v>154</v>
      </c>
      <c r="AU202" s="215" t="s">
        <v>89</v>
      </c>
      <c r="AY202" s="16" t="s">
        <v>151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87</v>
      </c>
      <c r="BK202" s="216">
        <f>ROUND(I202*H202,2)</f>
        <v>0</v>
      </c>
      <c r="BL202" s="16" t="s">
        <v>158</v>
      </c>
      <c r="BM202" s="215" t="s">
        <v>1014</v>
      </c>
    </row>
    <row r="203" spans="1:65" s="13" customFormat="1">
      <c r="B203" s="217"/>
      <c r="C203" s="218"/>
      <c r="D203" s="219" t="s">
        <v>160</v>
      </c>
      <c r="E203" s="220" t="s">
        <v>1</v>
      </c>
      <c r="F203" s="221" t="s">
        <v>312</v>
      </c>
      <c r="G203" s="218"/>
      <c r="H203" s="222">
        <v>30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160</v>
      </c>
      <c r="AU203" s="228" t="s">
        <v>89</v>
      </c>
      <c r="AV203" s="13" t="s">
        <v>89</v>
      </c>
      <c r="AW203" s="13" t="s">
        <v>36</v>
      </c>
      <c r="AX203" s="13" t="s">
        <v>87</v>
      </c>
      <c r="AY203" s="228" t="s">
        <v>151</v>
      </c>
    </row>
    <row r="204" spans="1:65" s="12" customFormat="1" ht="13.2">
      <c r="B204" s="187"/>
      <c r="C204" s="188"/>
      <c r="D204" s="189" t="s">
        <v>78</v>
      </c>
      <c r="E204" s="201" t="s">
        <v>211</v>
      </c>
      <c r="F204" s="201" t="s">
        <v>263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SUM(P205:P218)</f>
        <v>0</v>
      </c>
      <c r="Q204" s="195"/>
      <c r="R204" s="196">
        <f>SUM(R205:R218)</f>
        <v>1.3507199999999999E-2</v>
      </c>
      <c r="S204" s="195"/>
      <c r="T204" s="197">
        <f>SUM(T205:T218)</f>
        <v>0.57590000000000008</v>
      </c>
      <c r="AR204" s="198" t="s">
        <v>87</v>
      </c>
      <c r="AT204" s="199" t="s">
        <v>78</v>
      </c>
      <c r="AU204" s="199" t="s">
        <v>87</v>
      </c>
      <c r="AY204" s="198" t="s">
        <v>151</v>
      </c>
      <c r="BK204" s="200">
        <f>SUM(BK205:BK218)</f>
        <v>0</v>
      </c>
    </row>
    <row r="205" spans="1:65" s="2" customFormat="1" ht="34.200000000000003">
      <c r="A205" s="33"/>
      <c r="B205" s="34"/>
      <c r="C205" s="203" t="s">
        <v>257</v>
      </c>
      <c r="D205" s="203" t="s">
        <v>154</v>
      </c>
      <c r="E205" s="204" t="s">
        <v>265</v>
      </c>
      <c r="F205" s="205" t="s">
        <v>266</v>
      </c>
      <c r="G205" s="206" t="s">
        <v>157</v>
      </c>
      <c r="H205" s="207">
        <v>64.319999999999993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44</v>
      </c>
      <c r="O205" s="70"/>
      <c r="P205" s="213">
        <f>O205*H205</f>
        <v>0</v>
      </c>
      <c r="Q205" s="213">
        <v>2.1000000000000001E-4</v>
      </c>
      <c r="R205" s="213">
        <f>Q205*H205</f>
        <v>1.3507199999999999E-2</v>
      </c>
      <c r="S205" s="213">
        <v>0</v>
      </c>
      <c r="T205" s="21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158</v>
      </c>
      <c r="AT205" s="215" t="s">
        <v>154</v>
      </c>
      <c r="AU205" s="215" t="s">
        <v>89</v>
      </c>
      <c r="AY205" s="16" t="s">
        <v>151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87</v>
      </c>
      <c r="BK205" s="216">
        <f>ROUND(I205*H205,2)</f>
        <v>0</v>
      </c>
      <c r="BL205" s="16" t="s">
        <v>158</v>
      </c>
      <c r="BM205" s="215" t="s">
        <v>1015</v>
      </c>
    </row>
    <row r="206" spans="1:65" s="13" customFormat="1">
      <c r="B206" s="217"/>
      <c r="C206" s="218"/>
      <c r="D206" s="219" t="s">
        <v>160</v>
      </c>
      <c r="E206" s="220" t="s">
        <v>1</v>
      </c>
      <c r="F206" s="221" t="s">
        <v>988</v>
      </c>
      <c r="G206" s="218"/>
      <c r="H206" s="222">
        <v>64.319999999999993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160</v>
      </c>
      <c r="AU206" s="228" t="s">
        <v>89</v>
      </c>
      <c r="AV206" s="13" t="s">
        <v>89</v>
      </c>
      <c r="AW206" s="13" t="s">
        <v>36</v>
      </c>
      <c r="AX206" s="13" t="s">
        <v>87</v>
      </c>
      <c r="AY206" s="228" t="s">
        <v>151</v>
      </c>
    </row>
    <row r="207" spans="1:65" s="2" customFormat="1" ht="11.4">
      <c r="A207" s="33"/>
      <c r="B207" s="34"/>
      <c r="C207" s="203" t="s">
        <v>264</v>
      </c>
      <c r="D207" s="203" t="s">
        <v>154</v>
      </c>
      <c r="E207" s="204" t="s">
        <v>268</v>
      </c>
      <c r="F207" s="205" t="s">
        <v>269</v>
      </c>
      <c r="G207" s="206" t="s">
        <v>157</v>
      </c>
      <c r="H207" s="207">
        <v>2.9550000000000001</v>
      </c>
      <c r="I207" s="208"/>
      <c r="J207" s="209">
        <f>ROUND(I207*H207,2)</f>
        <v>0</v>
      </c>
      <c r="K207" s="210"/>
      <c r="L207" s="38"/>
      <c r="M207" s="211" t="s">
        <v>1</v>
      </c>
      <c r="N207" s="212" t="s">
        <v>44</v>
      </c>
      <c r="O207" s="70"/>
      <c r="P207" s="213">
        <f>O207*H207</f>
        <v>0</v>
      </c>
      <c r="Q207" s="213">
        <v>0</v>
      </c>
      <c r="R207" s="213">
        <f>Q207*H207</f>
        <v>0</v>
      </c>
      <c r="S207" s="213">
        <v>7.5999999999999998E-2</v>
      </c>
      <c r="T207" s="214">
        <f>S207*H207</f>
        <v>0.22458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158</v>
      </c>
      <c r="AT207" s="215" t="s">
        <v>154</v>
      </c>
      <c r="AU207" s="215" t="s">
        <v>89</v>
      </c>
      <c r="AY207" s="16" t="s">
        <v>151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87</v>
      </c>
      <c r="BK207" s="216">
        <f>ROUND(I207*H207,2)</f>
        <v>0</v>
      </c>
      <c r="BL207" s="16" t="s">
        <v>158</v>
      </c>
      <c r="BM207" s="215" t="s">
        <v>1016</v>
      </c>
    </row>
    <row r="208" spans="1:65" s="13" customFormat="1">
      <c r="B208" s="217"/>
      <c r="C208" s="218"/>
      <c r="D208" s="219" t="s">
        <v>160</v>
      </c>
      <c r="E208" s="220" t="s">
        <v>1</v>
      </c>
      <c r="F208" s="221" t="s">
        <v>271</v>
      </c>
      <c r="G208" s="218"/>
      <c r="H208" s="222">
        <v>1.7729999999999999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160</v>
      </c>
      <c r="AU208" s="228" t="s">
        <v>89</v>
      </c>
      <c r="AV208" s="13" t="s">
        <v>89</v>
      </c>
      <c r="AW208" s="13" t="s">
        <v>36</v>
      </c>
      <c r="AX208" s="13" t="s">
        <v>79</v>
      </c>
      <c r="AY208" s="228" t="s">
        <v>151</v>
      </c>
    </row>
    <row r="209" spans="1:65" s="13" customFormat="1">
      <c r="B209" s="217"/>
      <c r="C209" s="218"/>
      <c r="D209" s="219" t="s">
        <v>160</v>
      </c>
      <c r="E209" s="220" t="s">
        <v>1</v>
      </c>
      <c r="F209" s="221" t="s">
        <v>273</v>
      </c>
      <c r="G209" s="218"/>
      <c r="H209" s="222">
        <v>1.1819999999999999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160</v>
      </c>
      <c r="AU209" s="228" t="s">
        <v>89</v>
      </c>
      <c r="AV209" s="13" t="s">
        <v>89</v>
      </c>
      <c r="AW209" s="13" t="s">
        <v>36</v>
      </c>
      <c r="AX209" s="13" t="s">
        <v>79</v>
      </c>
      <c r="AY209" s="228" t="s">
        <v>151</v>
      </c>
    </row>
    <row r="210" spans="1:65" s="14" customFormat="1">
      <c r="B210" s="229"/>
      <c r="C210" s="230"/>
      <c r="D210" s="219" t="s">
        <v>160</v>
      </c>
      <c r="E210" s="231" t="s">
        <v>1</v>
      </c>
      <c r="F210" s="232" t="s">
        <v>163</v>
      </c>
      <c r="G210" s="230"/>
      <c r="H210" s="233">
        <v>2.9550000000000001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160</v>
      </c>
      <c r="AU210" s="239" t="s">
        <v>89</v>
      </c>
      <c r="AV210" s="14" t="s">
        <v>158</v>
      </c>
      <c r="AW210" s="14" t="s">
        <v>36</v>
      </c>
      <c r="AX210" s="14" t="s">
        <v>87</v>
      </c>
      <c r="AY210" s="239" t="s">
        <v>151</v>
      </c>
    </row>
    <row r="211" spans="1:65" s="2" customFormat="1" ht="22.8">
      <c r="A211" s="33"/>
      <c r="B211" s="34"/>
      <c r="C211" s="203" t="s">
        <v>7</v>
      </c>
      <c r="D211" s="203" t="s">
        <v>154</v>
      </c>
      <c r="E211" s="204" t="s">
        <v>275</v>
      </c>
      <c r="F211" s="205" t="s">
        <v>276</v>
      </c>
      <c r="G211" s="206" t="s">
        <v>260</v>
      </c>
      <c r="H211" s="207">
        <v>33.04</v>
      </c>
      <c r="I211" s="208"/>
      <c r="J211" s="209">
        <f>ROUND(I211*H211,2)</f>
        <v>0</v>
      </c>
      <c r="K211" s="210"/>
      <c r="L211" s="38"/>
      <c r="M211" s="211" t="s">
        <v>1</v>
      </c>
      <c r="N211" s="212" t="s">
        <v>44</v>
      </c>
      <c r="O211" s="70"/>
      <c r="P211" s="213">
        <f>O211*H211</f>
        <v>0</v>
      </c>
      <c r="Q211" s="213">
        <v>0</v>
      </c>
      <c r="R211" s="213">
        <f>Q211*H211</f>
        <v>0</v>
      </c>
      <c r="S211" s="213">
        <v>3.0000000000000001E-3</v>
      </c>
      <c r="T211" s="214">
        <f>S211*H211</f>
        <v>9.912E-2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5" t="s">
        <v>158</v>
      </c>
      <c r="AT211" s="215" t="s">
        <v>154</v>
      </c>
      <c r="AU211" s="215" t="s">
        <v>89</v>
      </c>
      <c r="AY211" s="16" t="s">
        <v>151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6" t="s">
        <v>87</v>
      </c>
      <c r="BK211" s="216">
        <f>ROUND(I211*H211,2)</f>
        <v>0</v>
      </c>
      <c r="BL211" s="16" t="s">
        <v>158</v>
      </c>
      <c r="BM211" s="215" t="s">
        <v>1017</v>
      </c>
    </row>
    <row r="212" spans="1:65" s="13" customFormat="1">
      <c r="B212" s="217"/>
      <c r="C212" s="218"/>
      <c r="D212" s="219" t="s">
        <v>160</v>
      </c>
      <c r="E212" s="220" t="s">
        <v>1</v>
      </c>
      <c r="F212" s="221" t="s">
        <v>283</v>
      </c>
      <c r="G212" s="218"/>
      <c r="H212" s="222">
        <v>13.04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160</v>
      </c>
      <c r="AU212" s="228" t="s">
        <v>89</v>
      </c>
      <c r="AV212" s="13" t="s">
        <v>89</v>
      </c>
      <c r="AW212" s="13" t="s">
        <v>36</v>
      </c>
      <c r="AX212" s="13" t="s">
        <v>79</v>
      </c>
      <c r="AY212" s="228" t="s">
        <v>151</v>
      </c>
    </row>
    <row r="213" spans="1:65" s="13" customFormat="1">
      <c r="B213" s="217"/>
      <c r="C213" s="218"/>
      <c r="D213" s="219" t="s">
        <v>160</v>
      </c>
      <c r="E213" s="220" t="s">
        <v>1</v>
      </c>
      <c r="F213" s="221" t="s">
        <v>264</v>
      </c>
      <c r="G213" s="218"/>
      <c r="H213" s="222">
        <v>20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160</v>
      </c>
      <c r="AU213" s="228" t="s">
        <v>89</v>
      </c>
      <c r="AV213" s="13" t="s">
        <v>89</v>
      </c>
      <c r="AW213" s="13" t="s">
        <v>36</v>
      </c>
      <c r="AX213" s="13" t="s">
        <v>79</v>
      </c>
      <c r="AY213" s="228" t="s">
        <v>151</v>
      </c>
    </row>
    <row r="214" spans="1:65" s="14" customFormat="1">
      <c r="B214" s="229"/>
      <c r="C214" s="230"/>
      <c r="D214" s="219" t="s">
        <v>160</v>
      </c>
      <c r="E214" s="231" t="s">
        <v>1</v>
      </c>
      <c r="F214" s="232" t="s">
        <v>163</v>
      </c>
      <c r="G214" s="230"/>
      <c r="H214" s="233">
        <v>33.04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160</v>
      </c>
      <c r="AU214" s="239" t="s">
        <v>89</v>
      </c>
      <c r="AV214" s="14" t="s">
        <v>158</v>
      </c>
      <c r="AW214" s="14" t="s">
        <v>36</v>
      </c>
      <c r="AX214" s="14" t="s">
        <v>87</v>
      </c>
      <c r="AY214" s="239" t="s">
        <v>151</v>
      </c>
    </row>
    <row r="215" spans="1:65" s="2" customFormat="1" ht="22.8">
      <c r="A215" s="33"/>
      <c r="B215" s="34"/>
      <c r="C215" s="203" t="s">
        <v>274</v>
      </c>
      <c r="D215" s="203" t="s">
        <v>154</v>
      </c>
      <c r="E215" s="204" t="s">
        <v>280</v>
      </c>
      <c r="F215" s="205" t="s">
        <v>281</v>
      </c>
      <c r="G215" s="206" t="s">
        <v>260</v>
      </c>
      <c r="H215" s="207">
        <v>3</v>
      </c>
      <c r="I215" s="208"/>
      <c r="J215" s="209">
        <f>ROUND(I215*H215,2)</f>
        <v>0</v>
      </c>
      <c r="K215" s="210"/>
      <c r="L215" s="38"/>
      <c r="M215" s="211" t="s">
        <v>1</v>
      </c>
      <c r="N215" s="212" t="s">
        <v>44</v>
      </c>
      <c r="O215" s="70"/>
      <c r="P215" s="213">
        <f>O215*H215</f>
        <v>0</v>
      </c>
      <c r="Q215" s="213">
        <v>0</v>
      </c>
      <c r="R215" s="213">
        <f>Q215*H215</f>
        <v>0</v>
      </c>
      <c r="S215" s="213">
        <v>7.0000000000000001E-3</v>
      </c>
      <c r="T215" s="214">
        <f>S215*H215</f>
        <v>2.1000000000000001E-2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158</v>
      </c>
      <c r="AT215" s="215" t="s">
        <v>154</v>
      </c>
      <c r="AU215" s="215" t="s">
        <v>89</v>
      </c>
      <c r="AY215" s="16" t="s">
        <v>151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87</v>
      </c>
      <c r="BK215" s="216">
        <f>ROUND(I215*H215,2)</f>
        <v>0</v>
      </c>
      <c r="BL215" s="16" t="s">
        <v>158</v>
      </c>
      <c r="BM215" s="215" t="s">
        <v>1018</v>
      </c>
    </row>
    <row r="216" spans="1:65" s="13" customFormat="1">
      <c r="B216" s="217"/>
      <c r="C216" s="218"/>
      <c r="D216" s="219" t="s">
        <v>160</v>
      </c>
      <c r="E216" s="220" t="s">
        <v>1</v>
      </c>
      <c r="F216" s="221" t="s">
        <v>898</v>
      </c>
      <c r="G216" s="218"/>
      <c r="H216" s="222">
        <v>3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160</v>
      </c>
      <c r="AU216" s="228" t="s">
        <v>89</v>
      </c>
      <c r="AV216" s="13" t="s">
        <v>89</v>
      </c>
      <c r="AW216" s="13" t="s">
        <v>36</v>
      </c>
      <c r="AX216" s="13" t="s">
        <v>87</v>
      </c>
      <c r="AY216" s="228" t="s">
        <v>151</v>
      </c>
    </row>
    <row r="217" spans="1:65" s="2" customFormat="1" ht="22.8">
      <c r="A217" s="33"/>
      <c r="B217" s="34"/>
      <c r="C217" s="203" t="s">
        <v>279</v>
      </c>
      <c r="D217" s="203" t="s">
        <v>154</v>
      </c>
      <c r="E217" s="204" t="s">
        <v>285</v>
      </c>
      <c r="F217" s="205" t="s">
        <v>286</v>
      </c>
      <c r="G217" s="206" t="s">
        <v>157</v>
      </c>
      <c r="H217" s="207">
        <v>3.4</v>
      </c>
      <c r="I217" s="208"/>
      <c r="J217" s="209">
        <f>ROUND(I217*H217,2)</f>
        <v>0</v>
      </c>
      <c r="K217" s="210"/>
      <c r="L217" s="38"/>
      <c r="M217" s="211" t="s">
        <v>1</v>
      </c>
      <c r="N217" s="212" t="s">
        <v>44</v>
      </c>
      <c r="O217" s="70"/>
      <c r="P217" s="213">
        <f>O217*H217</f>
        <v>0</v>
      </c>
      <c r="Q217" s="213">
        <v>0</v>
      </c>
      <c r="R217" s="213">
        <f>Q217*H217</f>
        <v>0</v>
      </c>
      <c r="S217" s="213">
        <v>6.8000000000000005E-2</v>
      </c>
      <c r="T217" s="214">
        <f>S217*H217</f>
        <v>0.23120000000000002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158</v>
      </c>
      <c r="AT217" s="215" t="s">
        <v>154</v>
      </c>
      <c r="AU217" s="215" t="s">
        <v>89</v>
      </c>
      <c r="AY217" s="16" t="s">
        <v>151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87</v>
      </c>
      <c r="BK217" s="216">
        <f>ROUND(I217*H217,2)</f>
        <v>0</v>
      </c>
      <c r="BL217" s="16" t="s">
        <v>158</v>
      </c>
      <c r="BM217" s="215" t="s">
        <v>1019</v>
      </c>
    </row>
    <row r="218" spans="1:65" s="13" customFormat="1">
      <c r="B218" s="217"/>
      <c r="C218" s="218"/>
      <c r="D218" s="219" t="s">
        <v>160</v>
      </c>
      <c r="E218" s="220" t="s">
        <v>1</v>
      </c>
      <c r="F218" s="221" t="s">
        <v>1020</v>
      </c>
      <c r="G218" s="218"/>
      <c r="H218" s="222">
        <v>3.4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160</v>
      </c>
      <c r="AU218" s="228" t="s">
        <v>89</v>
      </c>
      <c r="AV218" s="13" t="s">
        <v>89</v>
      </c>
      <c r="AW218" s="13" t="s">
        <v>36</v>
      </c>
      <c r="AX218" s="13" t="s">
        <v>87</v>
      </c>
      <c r="AY218" s="228" t="s">
        <v>151</v>
      </c>
    </row>
    <row r="219" spans="1:65" s="12" customFormat="1" ht="13.2">
      <c r="B219" s="187"/>
      <c r="C219" s="188"/>
      <c r="D219" s="189" t="s">
        <v>78</v>
      </c>
      <c r="E219" s="201" t="s">
        <v>293</v>
      </c>
      <c r="F219" s="201" t="s">
        <v>294</v>
      </c>
      <c r="G219" s="188"/>
      <c r="H219" s="188"/>
      <c r="I219" s="191"/>
      <c r="J219" s="202">
        <f>BK219</f>
        <v>0</v>
      </c>
      <c r="K219" s="188"/>
      <c r="L219" s="193"/>
      <c r="M219" s="194"/>
      <c r="N219" s="195"/>
      <c r="O219" s="195"/>
      <c r="P219" s="196">
        <f>SUM(P220:P226)</f>
        <v>0</v>
      </c>
      <c r="Q219" s="195"/>
      <c r="R219" s="196">
        <f>SUM(R220:R226)</f>
        <v>0</v>
      </c>
      <c r="S219" s="195"/>
      <c r="T219" s="197">
        <f>SUM(T220:T226)</f>
        <v>0</v>
      </c>
      <c r="AR219" s="198" t="s">
        <v>87</v>
      </c>
      <c r="AT219" s="199" t="s">
        <v>78</v>
      </c>
      <c r="AU219" s="199" t="s">
        <v>87</v>
      </c>
      <c r="AY219" s="198" t="s">
        <v>151</v>
      </c>
      <c r="BK219" s="200">
        <f>SUM(BK220:BK226)</f>
        <v>0</v>
      </c>
    </row>
    <row r="220" spans="1:65" s="2" customFormat="1" ht="22.8">
      <c r="A220" s="33"/>
      <c r="B220" s="34"/>
      <c r="C220" s="203" t="s">
        <v>284</v>
      </c>
      <c r="D220" s="203" t="s">
        <v>154</v>
      </c>
      <c r="E220" s="204" t="s">
        <v>296</v>
      </c>
      <c r="F220" s="205" t="s">
        <v>297</v>
      </c>
      <c r="G220" s="206" t="s">
        <v>298</v>
      </c>
      <c r="H220" s="207">
        <v>1.409</v>
      </c>
      <c r="I220" s="208"/>
      <c r="J220" s="209">
        <f>ROUND(I220*H220,2)</f>
        <v>0</v>
      </c>
      <c r="K220" s="210"/>
      <c r="L220" s="38"/>
      <c r="M220" s="211" t="s">
        <v>1</v>
      </c>
      <c r="N220" s="212" t="s">
        <v>44</v>
      </c>
      <c r="O220" s="70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5" t="s">
        <v>158</v>
      </c>
      <c r="AT220" s="215" t="s">
        <v>154</v>
      </c>
      <c r="AU220" s="215" t="s">
        <v>89</v>
      </c>
      <c r="AY220" s="16" t="s">
        <v>151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6" t="s">
        <v>87</v>
      </c>
      <c r="BK220" s="216">
        <f>ROUND(I220*H220,2)</f>
        <v>0</v>
      </c>
      <c r="BL220" s="16" t="s">
        <v>158</v>
      </c>
      <c r="BM220" s="215" t="s">
        <v>1021</v>
      </c>
    </row>
    <row r="221" spans="1:65" s="2" customFormat="1" ht="22.8">
      <c r="A221" s="33"/>
      <c r="B221" s="34"/>
      <c r="C221" s="203" t="s">
        <v>288</v>
      </c>
      <c r="D221" s="203" t="s">
        <v>154</v>
      </c>
      <c r="E221" s="204" t="s">
        <v>301</v>
      </c>
      <c r="F221" s="205" t="s">
        <v>302</v>
      </c>
      <c r="G221" s="206" t="s">
        <v>298</v>
      </c>
      <c r="H221" s="207">
        <v>1.409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44</v>
      </c>
      <c r="O221" s="70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158</v>
      </c>
      <c r="AT221" s="215" t="s">
        <v>154</v>
      </c>
      <c r="AU221" s="215" t="s">
        <v>89</v>
      </c>
      <c r="AY221" s="16" t="s">
        <v>151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87</v>
      </c>
      <c r="BK221" s="216">
        <f>ROUND(I221*H221,2)</f>
        <v>0</v>
      </c>
      <c r="BL221" s="16" t="s">
        <v>158</v>
      </c>
      <c r="BM221" s="215" t="s">
        <v>1022</v>
      </c>
    </row>
    <row r="222" spans="1:65" s="2" customFormat="1" ht="22.8">
      <c r="A222" s="33"/>
      <c r="B222" s="34"/>
      <c r="C222" s="203" t="s">
        <v>295</v>
      </c>
      <c r="D222" s="203" t="s">
        <v>154</v>
      </c>
      <c r="E222" s="204" t="s">
        <v>305</v>
      </c>
      <c r="F222" s="205" t="s">
        <v>306</v>
      </c>
      <c r="G222" s="206" t="s">
        <v>298</v>
      </c>
      <c r="H222" s="207">
        <v>1.409</v>
      </c>
      <c r="I222" s="208"/>
      <c r="J222" s="209">
        <f>ROUND(I222*H222,2)</f>
        <v>0</v>
      </c>
      <c r="K222" s="210"/>
      <c r="L222" s="38"/>
      <c r="M222" s="211" t="s">
        <v>1</v>
      </c>
      <c r="N222" s="212" t="s">
        <v>44</v>
      </c>
      <c r="O222" s="70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158</v>
      </c>
      <c r="AT222" s="215" t="s">
        <v>154</v>
      </c>
      <c r="AU222" s="215" t="s">
        <v>89</v>
      </c>
      <c r="AY222" s="16" t="s">
        <v>151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87</v>
      </c>
      <c r="BK222" s="216">
        <f>ROUND(I222*H222,2)</f>
        <v>0</v>
      </c>
      <c r="BL222" s="16" t="s">
        <v>158</v>
      </c>
      <c r="BM222" s="215" t="s">
        <v>1023</v>
      </c>
    </row>
    <row r="223" spans="1:65" s="2" customFormat="1" ht="11.4">
      <c r="A223" s="33"/>
      <c r="B223" s="34"/>
      <c r="C223" s="203" t="s">
        <v>300</v>
      </c>
      <c r="D223" s="203" t="s">
        <v>154</v>
      </c>
      <c r="E223" s="204" t="s">
        <v>309</v>
      </c>
      <c r="F223" s="205" t="s">
        <v>310</v>
      </c>
      <c r="G223" s="206" t="s">
        <v>298</v>
      </c>
      <c r="H223" s="207">
        <v>1.409</v>
      </c>
      <c r="I223" s="208"/>
      <c r="J223" s="209">
        <f>ROUND(I223*H223,2)</f>
        <v>0</v>
      </c>
      <c r="K223" s="210"/>
      <c r="L223" s="38"/>
      <c r="M223" s="211" t="s">
        <v>1</v>
      </c>
      <c r="N223" s="212" t="s">
        <v>44</v>
      </c>
      <c r="O223" s="70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5" t="s">
        <v>158</v>
      </c>
      <c r="AT223" s="215" t="s">
        <v>154</v>
      </c>
      <c r="AU223" s="215" t="s">
        <v>89</v>
      </c>
      <c r="AY223" s="16" t="s">
        <v>151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6" t="s">
        <v>87</v>
      </c>
      <c r="BK223" s="216">
        <f>ROUND(I223*H223,2)</f>
        <v>0</v>
      </c>
      <c r="BL223" s="16" t="s">
        <v>158</v>
      </c>
      <c r="BM223" s="215" t="s">
        <v>1024</v>
      </c>
    </row>
    <row r="224" spans="1:65" s="2" customFormat="1" ht="22.8">
      <c r="A224" s="33"/>
      <c r="B224" s="34"/>
      <c r="C224" s="203" t="s">
        <v>304</v>
      </c>
      <c r="D224" s="203" t="s">
        <v>154</v>
      </c>
      <c r="E224" s="204" t="s">
        <v>313</v>
      </c>
      <c r="F224" s="205" t="s">
        <v>314</v>
      </c>
      <c r="G224" s="206" t="s">
        <v>298</v>
      </c>
      <c r="H224" s="207">
        <v>14.09</v>
      </c>
      <c r="I224" s="208"/>
      <c r="J224" s="209">
        <f>ROUND(I224*H224,2)</f>
        <v>0</v>
      </c>
      <c r="K224" s="210"/>
      <c r="L224" s="38"/>
      <c r="M224" s="211" t="s">
        <v>1</v>
      </c>
      <c r="N224" s="212" t="s">
        <v>44</v>
      </c>
      <c r="O224" s="70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158</v>
      </c>
      <c r="AT224" s="215" t="s">
        <v>154</v>
      </c>
      <c r="AU224" s="215" t="s">
        <v>89</v>
      </c>
      <c r="AY224" s="16" t="s">
        <v>151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87</v>
      </c>
      <c r="BK224" s="216">
        <f>ROUND(I224*H224,2)</f>
        <v>0</v>
      </c>
      <c r="BL224" s="16" t="s">
        <v>158</v>
      </c>
      <c r="BM224" s="215" t="s">
        <v>1025</v>
      </c>
    </row>
    <row r="225" spans="1:65" s="13" customFormat="1">
      <c r="B225" s="217"/>
      <c r="C225" s="218"/>
      <c r="D225" s="219" t="s">
        <v>160</v>
      </c>
      <c r="E225" s="220" t="s">
        <v>1</v>
      </c>
      <c r="F225" s="221" t="s">
        <v>1026</v>
      </c>
      <c r="G225" s="218"/>
      <c r="H225" s="222">
        <v>14.09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160</v>
      </c>
      <c r="AU225" s="228" t="s">
        <v>89</v>
      </c>
      <c r="AV225" s="13" t="s">
        <v>89</v>
      </c>
      <c r="AW225" s="13" t="s">
        <v>36</v>
      </c>
      <c r="AX225" s="13" t="s">
        <v>87</v>
      </c>
      <c r="AY225" s="228" t="s">
        <v>151</v>
      </c>
    </row>
    <row r="226" spans="1:65" s="2" customFormat="1" ht="22.8">
      <c r="A226" s="33"/>
      <c r="B226" s="34"/>
      <c r="C226" s="203" t="s">
        <v>308</v>
      </c>
      <c r="D226" s="203" t="s">
        <v>154</v>
      </c>
      <c r="E226" s="204" t="s">
        <v>318</v>
      </c>
      <c r="F226" s="205" t="s">
        <v>319</v>
      </c>
      <c r="G226" s="206" t="s">
        <v>298</v>
      </c>
      <c r="H226" s="207">
        <v>1.409</v>
      </c>
      <c r="I226" s="208"/>
      <c r="J226" s="209">
        <f>ROUND(I226*H226,2)</f>
        <v>0</v>
      </c>
      <c r="K226" s="210"/>
      <c r="L226" s="38"/>
      <c r="M226" s="211" t="s">
        <v>1</v>
      </c>
      <c r="N226" s="212" t="s">
        <v>44</v>
      </c>
      <c r="O226" s="70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158</v>
      </c>
      <c r="AT226" s="215" t="s">
        <v>154</v>
      </c>
      <c r="AU226" s="215" t="s">
        <v>89</v>
      </c>
      <c r="AY226" s="16" t="s">
        <v>151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87</v>
      </c>
      <c r="BK226" s="216">
        <f>ROUND(I226*H226,2)</f>
        <v>0</v>
      </c>
      <c r="BL226" s="16" t="s">
        <v>158</v>
      </c>
      <c r="BM226" s="215" t="s">
        <v>1027</v>
      </c>
    </row>
    <row r="227" spans="1:65" s="12" customFormat="1" ht="13.2">
      <c r="B227" s="187"/>
      <c r="C227" s="188"/>
      <c r="D227" s="189" t="s">
        <v>78</v>
      </c>
      <c r="E227" s="201" t="s">
        <v>321</v>
      </c>
      <c r="F227" s="201" t="s">
        <v>322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P228</f>
        <v>0</v>
      </c>
      <c r="Q227" s="195"/>
      <c r="R227" s="196">
        <f>R228</f>
        <v>0</v>
      </c>
      <c r="S227" s="195"/>
      <c r="T227" s="197">
        <f>T228</f>
        <v>0</v>
      </c>
      <c r="AR227" s="198" t="s">
        <v>87</v>
      </c>
      <c r="AT227" s="199" t="s">
        <v>78</v>
      </c>
      <c r="AU227" s="199" t="s">
        <v>87</v>
      </c>
      <c r="AY227" s="198" t="s">
        <v>151</v>
      </c>
      <c r="BK227" s="200">
        <f>BK228</f>
        <v>0</v>
      </c>
    </row>
    <row r="228" spans="1:65" s="2" customFormat="1" ht="11.4">
      <c r="A228" s="33"/>
      <c r="B228" s="34"/>
      <c r="C228" s="203" t="s">
        <v>312</v>
      </c>
      <c r="D228" s="203" t="s">
        <v>154</v>
      </c>
      <c r="E228" s="204" t="s">
        <v>324</v>
      </c>
      <c r="F228" s="205" t="s">
        <v>325</v>
      </c>
      <c r="G228" s="206" t="s">
        <v>298</v>
      </c>
      <c r="H228" s="207">
        <v>9.3109999999999999</v>
      </c>
      <c r="I228" s="208"/>
      <c r="J228" s="209">
        <f>ROUND(I228*H228,2)</f>
        <v>0</v>
      </c>
      <c r="K228" s="210"/>
      <c r="L228" s="38"/>
      <c r="M228" s="211" t="s">
        <v>1</v>
      </c>
      <c r="N228" s="212" t="s">
        <v>44</v>
      </c>
      <c r="O228" s="70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158</v>
      </c>
      <c r="AT228" s="215" t="s">
        <v>154</v>
      </c>
      <c r="AU228" s="215" t="s">
        <v>89</v>
      </c>
      <c r="AY228" s="16" t="s">
        <v>151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6" t="s">
        <v>87</v>
      </c>
      <c r="BK228" s="216">
        <f>ROUND(I228*H228,2)</f>
        <v>0</v>
      </c>
      <c r="BL228" s="16" t="s">
        <v>158</v>
      </c>
      <c r="BM228" s="215" t="s">
        <v>1028</v>
      </c>
    </row>
    <row r="229" spans="1:65" s="12" customFormat="1" ht="15">
      <c r="B229" s="187"/>
      <c r="C229" s="188"/>
      <c r="D229" s="189" t="s">
        <v>78</v>
      </c>
      <c r="E229" s="190" t="s">
        <v>327</v>
      </c>
      <c r="F229" s="190" t="s">
        <v>328</v>
      </c>
      <c r="G229" s="188"/>
      <c r="H229" s="188"/>
      <c r="I229" s="191"/>
      <c r="J229" s="192">
        <f>BK229</f>
        <v>0</v>
      </c>
      <c r="K229" s="188"/>
      <c r="L229" s="193"/>
      <c r="M229" s="194"/>
      <c r="N229" s="195"/>
      <c r="O229" s="195"/>
      <c r="P229" s="196">
        <f>P230+P237+P249+P259+P271+P276+P298+P303+P335+P346+P351+P400</f>
        <v>0</v>
      </c>
      <c r="Q229" s="195"/>
      <c r="R229" s="196">
        <f>R230+R237+R249+R259+R271+R276+R298+R303+R335+R346+R351+R400</f>
        <v>1.88315864</v>
      </c>
      <c r="S229" s="195"/>
      <c r="T229" s="197">
        <f>T230+T237+T249+T259+T271+T276+T298+T303+T335+T346+T351+T400</f>
        <v>0.83324240000000005</v>
      </c>
      <c r="AR229" s="198" t="s">
        <v>89</v>
      </c>
      <c r="AT229" s="199" t="s">
        <v>78</v>
      </c>
      <c r="AU229" s="199" t="s">
        <v>79</v>
      </c>
      <c r="AY229" s="198" t="s">
        <v>151</v>
      </c>
      <c r="BK229" s="200">
        <f>BK230+BK237+BK249+BK259+BK271+BK276+BK298+BK303+BK335+BK346+BK351+BK400</f>
        <v>0</v>
      </c>
    </row>
    <row r="230" spans="1:65" s="12" customFormat="1" ht="13.2">
      <c r="B230" s="187"/>
      <c r="C230" s="188"/>
      <c r="D230" s="189" t="s">
        <v>78</v>
      </c>
      <c r="E230" s="201" t="s">
        <v>329</v>
      </c>
      <c r="F230" s="201" t="s">
        <v>330</v>
      </c>
      <c r="G230" s="188"/>
      <c r="H230" s="188"/>
      <c r="I230" s="191"/>
      <c r="J230" s="202">
        <f>BK230</f>
        <v>0</v>
      </c>
      <c r="K230" s="188"/>
      <c r="L230" s="193"/>
      <c r="M230" s="194"/>
      <c r="N230" s="195"/>
      <c r="O230" s="195"/>
      <c r="P230" s="196">
        <f>SUM(P231:P236)</f>
        <v>0</v>
      </c>
      <c r="Q230" s="195"/>
      <c r="R230" s="196">
        <f>SUM(R231:R236)</f>
        <v>7.24992E-2</v>
      </c>
      <c r="S230" s="195"/>
      <c r="T230" s="197">
        <f>SUM(T231:T236)</f>
        <v>0</v>
      </c>
      <c r="AR230" s="198" t="s">
        <v>89</v>
      </c>
      <c r="AT230" s="199" t="s">
        <v>78</v>
      </c>
      <c r="AU230" s="199" t="s">
        <v>87</v>
      </c>
      <c r="AY230" s="198" t="s">
        <v>151</v>
      </c>
      <c r="BK230" s="200">
        <f>SUM(BK231:BK236)</f>
        <v>0</v>
      </c>
    </row>
    <row r="231" spans="1:65" s="2" customFormat="1" ht="22.8">
      <c r="A231" s="33"/>
      <c r="B231" s="34"/>
      <c r="C231" s="203" t="s">
        <v>317</v>
      </c>
      <c r="D231" s="203" t="s">
        <v>154</v>
      </c>
      <c r="E231" s="204" t="s">
        <v>332</v>
      </c>
      <c r="F231" s="205" t="s">
        <v>333</v>
      </c>
      <c r="G231" s="206" t="s">
        <v>157</v>
      </c>
      <c r="H231" s="207">
        <v>61.44</v>
      </c>
      <c r="I231" s="208"/>
      <c r="J231" s="209">
        <f>ROUND(I231*H231,2)</f>
        <v>0</v>
      </c>
      <c r="K231" s="210"/>
      <c r="L231" s="38"/>
      <c r="M231" s="211" t="s">
        <v>1</v>
      </c>
      <c r="N231" s="212" t="s">
        <v>44</v>
      </c>
      <c r="O231" s="70"/>
      <c r="P231" s="213">
        <f>O231*H231</f>
        <v>0</v>
      </c>
      <c r="Q231" s="213">
        <v>1.1800000000000001E-3</v>
      </c>
      <c r="R231" s="213">
        <f>Q231*H231</f>
        <v>7.24992E-2</v>
      </c>
      <c r="S231" s="213">
        <v>0</v>
      </c>
      <c r="T231" s="214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5" t="s">
        <v>244</v>
      </c>
      <c r="AT231" s="215" t="s">
        <v>154</v>
      </c>
      <c r="AU231" s="215" t="s">
        <v>89</v>
      </c>
      <c r="AY231" s="16" t="s">
        <v>151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6" t="s">
        <v>87</v>
      </c>
      <c r="BK231" s="216">
        <f>ROUND(I231*H231,2)</f>
        <v>0</v>
      </c>
      <c r="BL231" s="16" t="s">
        <v>244</v>
      </c>
      <c r="BM231" s="215" t="s">
        <v>1029</v>
      </c>
    </row>
    <row r="232" spans="1:65" s="13" customFormat="1">
      <c r="B232" s="217"/>
      <c r="C232" s="218"/>
      <c r="D232" s="219" t="s">
        <v>160</v>
      </c>
      <c r="E232" s="220" t="s">
        <v>1</v>
      </c>
      <c r="F232" s="221" t="s">
        <v>1030</v>
      </c>
      <c r="G232" s="218"/>
      <c r="H232" s="222">
        <v>52.8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160</v>
      </c>
      <c r="AU232" s="228" t="s">
        <v>89</v>
      </c>
      <c r="AV232" s="13" t="s">
        <v>89</v>
      </c>
      <c r="AW232" s="13" t="s">
        <v>36</v>
      </c>
      <c r="AX232" s="13" t="s">
        <v>79</v>
      </c>
      <c r="AY232" s="228" t="s">
        <v>151</v>
      </c>
    </row>
    <row r="233" spans="1:65" s="13" customFormat="1">
      <c r="B233" s="217"/>
      <c r="C233" s="218"/>
      <c r="D233" s="219" t="s">
        <v>160</v>
      </c>
      <c r="E233" s="220" t="s">
        <v>1</v>
      </c>
      <c r="F233" s="221" t="s">
        <v>336</v>
      </c>
      <c r="G233" s="218"/>
      <c r="H233" s="222">
        <v>8.64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160</v>
      </c>
      <c r="AU233" s="228" t="s">
        <v>89</v>
      </c>
      <c r="AV233" s="13" t="s">
        <v>89</v>
      </c>
      <c r="AW233" s="13" t="s">
        <v>36</v>
      </c>
      <c r="AX233" s="13" t="s">
        <v>79</v>
      </c>
      <c r="AY233" s="228" t="s">
        <v>151</v>
      </c>
    </row>
    <row r="234" spans="1:65" s="14" customFormat="1">
      <c r="B234" s="229"/>
      <c r="C234" s="230"/>
      <c r="D234" s="219" t="s">
        <v>160</v>
      </c>
      <c r="E234" s="231" t="s">
        <v>1</v>
      </c>
      <c r="F234" s="232" t="s">
        <v>163</v>
      </c>
      <c r="G234" s="230"/>
      <c r="H234" s="233">
        <v>61.44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160</v>
      </c>
      <c r="AU234" s="239" t="s">
        <v>89</v>
      </c>
      <c r="AV234" s="14" t="s">
        <v>158</v>
      </c>
      <c r="AW234" s="14" t="s">
        <v>36</v>
      </c>
      <c r="AX234" s="14" t="s">
        <v>87</v>
      </c>
      <c r="AY234" s="239" t="s">
        <v>151</v>
      </c>
    </row>
    <row r="235" spans="1:65" s="2" customFormat="1" ht="22.8">
      <c r="A235" s="33"/>
      <c r="B235" s="34"/>
      <c r="C235" s="240" t="s">
        <v>323</v>
      </c>
      <c r="D235" s="240" t="s">
        <v>245</v>
      </c>
      <c r="E235" s="241" t="s">
        <v>339</v>
      </c>
      <c r="F235" s="242" t="s">
        <v>340</v>
      </c>
      <c r="G235" s="243" t="s">
        <v>157</v>
      </c>
      <c r="H235" s="244">
        <v>62</v>
      </c>
      <c r="I235" s="245"/>
      <c r="J235" s="246">
        <f>ROUND(I235*H235,2)</f>
        <v>0</v>
      </c>
      <c r="K235" s="247"/>
      <c r="L235" s="248"/>
      <c r="M235" s="249" t="s">
        <v>1</v>
      </c>
      <c r="N235" s="250" t="s">
        <v>44</v>
      </c>
      <c r="O235" s="70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5" t="s">
        <v>323</v>
      </c>
      <c r="AT235" s="215" t="s">
        <v>245</v>
      </c>
      <c r="AU235" s="215" t="s">
        <v>89</v>
      </c>
      <c r="AY235" s="16" t="s">
        <v>151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6" t="s">
        <v>87</v>
      </c>
      <c r="BK235" s="216">
        <f>ROUND(I235*H235,2)</f>
        <v>0</v>
      </c>
      <c r="BL235" s="16" t="s">
        <v>244</v>
      </c>
      <c r="BM235" s="215" t="s">
        <v>1031</v>
      </c>
    </row>
    <row r="236" spans="1:65" s="2" customFormat="1" ht="22.8">
      <c r="A236" s="33"/>
      <c r="B236" s="34"/>
      <c r="C236" s="203" t="s">
        <v>331</v>
      </c>
      <c r="D236" s="203" t="s">
        <v>154</v>
      </c>
      <c r="E236" s="204" t="s">
        <v>352</v>
      </c>
      <c r="F236" s="205" t="s">
        <v>353</v>
      </c>
      <c r="G236" s="206" t="s">
        <v>354</v>
      </c>
      <c r="H236" s="251"/>
      <c r="I236" s="208"/>
      <c r="J236" s="209">
        <f>ROUND(I236*H236,2)</f>
        <v>0</v>
      </c>
      <c r="K236" s="210"/>
      <c r="L236" s="38"/>
      <c r="M236" s="211" t="s">
        <v>1</v>
      </c>
      <c r="N236" s="212" t="s">
        <v>44</v>
      </c>
      <c r="O236" s="70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5" t="s">
        <v>244</v>
      </c>
      <c r="AT236" s="215" t="s">
        <v>154</v>
      </c>
      <c r="AU236" s="215" t="s">
        <v>89</v>
      </c>
      <c r="AY236" s="16" t="s">
        <v>151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6" t="s">
        <v>87</v>
      </c>
      <c r="BK236" s="216">
        <f>ROUND(I236*H236,2)</f>
        <v>0</v>
      </c>
      <c r="BL236" s="16" t="s">
        <v>244</v>
      </c>
      <c r="BM236" s="215" t="s">
        <v>1032</v>
      </c>
    </row>
    <row r="237" spans="1:65" s="12" customFormat="1" ht="13.2">
      <c r="B237" s="187"/>
      <c r="C237" s="188"/>
      <c r="D237" s="189" t="s">
        <v>78</v>
      </c>
      <c r="E237" s="201" t="s">
        <v>356</v>
      </c>
      <c r="F237" s="201" t="s">
        <v>357</v>
      </c>
      <c r="G237" s="188"/>
      <c r="H237" s="188"/>
      <c r="I237" s="191"/>
      <c r="J237" s="202">
        <f>BK237</f>
        <v>0</v>
      </c>
      <c r="K237" s="188"/>
      <c r="L237" s="193"/>
      <c r="M237" s="194"/>
      <c r="N237" s="195"/>
      <c r="O237" s="195"/>
      <c r="P237" s="196">
        <f>SUM(P238:P248)</f>
        <v>0</v>
      </c>
      <c r="Q237" s="195"/>
      <c r="R237" s="196">
        <f>SUM(R238:R248)</f>
        <v>4.0000000000000001E-3</v>
      </c>
      <c r="S237" s="195"/>
      <c r="T237" s="197">
        <f>SUM(T238:T248)</f>
        <v>5.9679999999999997E-2</v>
      </c>
      <c r="AR237" s="198" t="s">
        <v>89</v>
      </c>
      <c r="AT237" s="199" t="s">
        <v>78</v>
      </c>
      <c r="AU237" s="199" t="s">
        <v>87</v>
      </c>
      <c r="AY237" s="198" t="s">
        <v>151</v>
      </c>
      <c r="BK237" s="200">
        <f>SUM(BK238:BK248)</f>
        <v>0</v>
      </c>
    </row>
    <row r="238" spans="1:65" s="2" customFormat="1" ht="11.4">
      <c r="A238" s="33"/>
      <c r="B238" s="34"/>
      <c r="C238" s="203" t="s">
        <v>338</v>
      </c>
      <c r="D238" s="203" t="s">
        <v>154</v>
      </c>
      <c r="E238" s="204" t="s">
        <v>359</v>
      </c>
      <c r="F238" s="205" t="s">
        <v>360</v>
      </c>
      <c r="G238" s="206" t="s">
        <v>260</v>
      </c>
      <c r="H238" s="207">
        <v>4</v>
      </c>
      <c r="I238" s="208"/>
      <c r="J238" s="209">
        <f>ROUND(I238*H238,2)</f>
        <v>0</v>
      </c>
      <c r="K238" s="210"/>
      <c r="L238" s="38"/>
      <c r="M238" s="211" t="s">
        <v>1</v>
      </c>
      <c r="N238" s="212" t="s">
        <v>44</v>
      </c>
      <c r="O238" s="70"/>
      <c r="P238" s="213">
        <f>O238*H238</f>
        <v>0</v>
      </c>
      <c r="Q238" s="213">
        <v>0</v>
      </c>
      <c r="R238" s="213">
        <f>Q238*H238</f>
        <v>0</v>
      </c>
      <c r="S238" s="213">
        <v>1.4919999999999999E-2</v>
      </c>
      <c r="T238" s="214">
        <f>S238*H238</f>
        <v>5.9679999999999997E-2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5" t="s">
        <v>244</v>
      </c>
      <c r="AT238" s="215" t="s">
        <v>154</v>
      </c>
      <c r="AU238" s="215" t="s">
        <v>89</v>
      </c>
      <c r="AY238" s="16" t="s">
        <v>151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6" t="s">
        <v>87</v>
      </c>
      <c r="BK238" s="216">
        <f>ROUND(I238*H238,2)</f>
        <v>0</v>
      </c>
      <c r="BL238" s="16" t="s">
        <v>244</v>
      </c>
      <c r="BM238" s="215" t="s">
        <v>1033</v>
      </c>
    </row>
    <row r="239" spans="1:65" s="13" customFormat="1">
      <c r="B239" s="217"/>
      <c r="C239" s="218"/>
      <c r="D239" s="219" t="s">
        <v>160</v>
      </c>
      <c r="E239" s="220" t="s">
        <v>1</v>
      </c>
      <c r="F239" s="221" t="s">
        <v>158</v>
      </c>
      <c r="G239" s="218"/>
      <c r="H239" s="222">
        <v>4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160</v>
      </c>
      <c r="AU239" s="228" t="s">
        <v>89</v>
      </c>
      <c r="AV239" s="13" t="s">
        <v>89</v>
      </c>
      <c r="AW239" s="13" t="s">
        <v>36</v>
      </c>
      <c r="AX239" s="13" t="s">
        <v>87</v>
      </c>
      <c r="AY239" s="228" t="s">
        <v>151</v>
      </c>
    </row>
    <row r="240" spans="1:65" s="2" customFormat="1" ht="11.4">
      <c r="A240" s="33"/>
      <c r="B240" s="34"/>
      <c r="C240" s="203" t="s">
        <v>342</v>
      </c>
      <c r="D240" s="203" t="s">
        <v>154</v>
      </c>
      <c r="E240" s="204" t="s">
        <v>364</v>
      </c>
      <c r="F240" s="205" t="s">
        <v>365</v>
      </c>
      <c r="G240" s="206" t="s">
        <v>260</v>
      </c>
      <c r="H240" s="207">
        <v>4</v>
      </c>
      <c r="I240" s="208"/>
      <c r="J240" s="209">
        <f>ROUND(I240*H240,2)</f>
        <v>0</v>
      </c>
      <c r="K240" s="210"/>
      <c r="L240" s="38"/>
      <c r="M240" s="211" t="s">
        <v>1</v>
      </c>
      <c r="N240" s="212" t="s">
        <v>44</v>
      </c>
      <c r="O240" s="70"/>
      <c r="P240" s="213">
        <f>O240*H240</f>
        <v>0</v>
      </c>
      <c r="Q240" s="213">
        <v>7.6999999999999996E-4</v>
      </c>
      <c r="R240" s="213">
        <f>Q240*H240</f>
        <v>3.0799999999999998E-3</v>
      </c>
      <c r="S240" s="213">
        <v>0</v>
      </c>
      <c r="T240" s="21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5" t="s">
        <v>244</v>
      </c>
      <c r="AT240" s="215" t="s">
        <v>154</v>
      </c>
      <c r="AU240" s="215" t="s">
        <v>89</v>
      </c>
      <c r="AY240" s="16" t="s">
        <v>151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6" t="s">
        <v>87</v>
      </c>
      <c r="BK240" s="216">
        <f>ROUND(I240*H240,2)</f>
        <v>0</v>
      </c>
      <c r="BL240" s="16" t="s">
        <v>244</v>
      </c>
      <c r="BM240" s="215" t="s">
        <v>1034</v>
      </c>
    </row>
    <row r="241" spans="1:65" s="13" customFormat="1">
      <c r="B241" s="217"/>
      <c r="C241" s="218"/>
      <c r="D241" s="219" t="s">
        <v>160</v>
      </c>
      <c r="E241" s="220" t="s">
        <v>1</v>
      </c>
      <c r="F241" s="221" t="s">
        <v>158</v>
      </c>
      <c r="G241" s="218"/>
      <c r="H241" s="222">
        <v>4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160</v>
      </c>
      <c r="AU241" s="228" t="s">
        <v>89</v>
      </c>
      <c r="AV241" s="13" t="s">
        <v>89</v>
      </c>
      <c r="AW241" s="13" t="s">
        <v>36</v>
      </c>
      <c r="AX241" s="13" t="s">
        <v>87</v>
      </c>
      <c r="AY241" s="228" t="s">
        <v>151</v>
      </c>
    </row>
    <row r="242" spans="1:65" s="2" customFormat="1" ht="11.4">
      <c r="A242" s="33"/>
      <c r="B242" s="34"/>
      <c r="C242" s="203" t="s">
        <v>347</v>
      </c>
      <c r="D242" s="203" t="s">
        <v>154</v>
      </c>
      <c r="E242" s="204" t="s">
        <v>372</v>
      </c>
      <c r="F242" s="205" t="s">
        <v>373</v>
      </c>
      <c r="G242" s="206" t="s">
        <v>260</v>
      </c>
      <c r="H242" s="207">
        <v>2</v>
      </c>
      <c r="I242" s="208"/>
      <c r="J242" s="209">
        <f>ROUND(I242*H242,2)</f>
        <v>0</v>
      </c>
      <c r="K242" s="210"/>
      <c r="L242" s="38"/>
      <c r="M242" s="211" t="s">
        <v>1</v>
      </c>
      <c r="N242" s="212" t="s">
        <v>44</v>
      </c>
      <c r="O242" s="70"/>
      <c r="P242" s="213">
        <f>O242*H242</f>
        <v>0</v>
      </c>
      <c r="Q242" s="213">
        <v>4.6000000000000001E-4</v>
      </c>
      <c r="R242" s="213">
        <f>Q242*H242</f>
        <v>9.2000000000000003E-4</v>
      </c>
      <c r="S242" s="213">
        <v>0</v>
      </c>
      <c r="T242" s="214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5" t="s">
        <v>244</v>
      </c>
      <c r="AT242" s="215" t="s">
        <v>154</v>
      </c>
      <c r="AU242" s="215" t="s">
        <v>89</v>
      </c>
      <c r="AY242" s="16" t="s">
        <v>151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87</v>
      </c>
      <c r="BK242" s="216">
        <f>ROUND(I242*H242,2)</f>
        <v>0</v>
      </c>
      <c r="BL242" s="16" t="s">
        <v>244</v>
      </c>
      <c r="BM242" s="215" t="s">
        <v>1035</v>
      </c>
    </row>
    <row r="243" spans="1:65" s="13" customFormat="1">
      <c r="B243" s="217"/>
      <c r="C243" s="218"/>
      <c r="D243" s="219" t="s">
        <v>160</v>
      </c>
      <c r="E243" s="220" t="s">
        <v>1</v>
      </c>
      <c r="F243" s="221" t="s">
        <v>89</v>
      </c>
      <c r="G243" s="218"/>
      <c r="H243" s="222">
        <v>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160</v>
      </c>
      <c r="AU243" s="228" t="s">
        <v>89</v>
      </c>
      <c r="AV243" s="13" t="s">
        <v>89</v>
      </c>
      <c r="AW243" s="13" t="s">
        <v>36</v>
      </c>
      <c r="AX243" s="13" t="s">
        <v>87</v>
      </c>
      <c r="AY243" s="228" t="s">
        <v>151</v>
      </c>
    </row>
    <row r="244" spans="1:65" s="2" customFormat="1" ht="11.4">
      <c r="A244" s="33"/>
      <c r="B244" s="34"/>
      <c r="C244" s="203" t="s">
        <v>351</v>
      </c>
      <c r="D244" s="203" t="s">
        <v>154</v>
      </c>
      <c r="E244" s="204" t="s">
        <v>382</v>
      </c>
      <c r="F244" s="205" t="s">
        <v>383</v>
      </c>
      <c r="G244" s="206" t="s">
        <v>167</v>
      </c>
      <c r="H244" s="207">
        <v>1</v>
      </c>
      <c r="I244" s="208"/>
      <c r="J244" s="209">
        <f>ROUND(I244*H244,2)</f>
        <v>0</v>
      </c>
      <c r="K244" s="210"/>
      <c r="L244" s="38"/>
      <c r="M244" s="211" t="s">
        <v>1</v>
      </c>
      <c r="N244" s="212" t="s">
        <v>44</v>
      </c>
      <c r="O244" s="70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5" t="s">
        <v>244</v>
      </c>
      <c r="AT244" s="215" t="s">
        <v>154</v>
      </c>
      <c r="AU244" s="215" t="s">
        <v>89</v>
      </c>
      <c r="AY244" s="16" t="s">
        <v>151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6" t="s">
        <v>87</v>
      </c>
      <c r="BK244" s="216">
        <f>ROUND(I244*H244,2)</f>
        <v>0</v>
      </c>
      <c r="BL244" s="16" t="s">
        <v>244</v>
      </c>
      <c r="BM244" s="215" t="s">
        <v>1036</v>
      </c>
    </row>
    <row r="245" spans="1:65" s="13" customFormat="1">
      <c r="B245" s="217"/>
      <c r="C245" s="218"/>
      <c r="D245" s="219" t="s">
        <v>160</v>
      </c>
      <c r="E245" s="220" t="s">
        <v>1</v>
      </c>
      <c r="F245" s="221" t="s">
        <v>87</v>
      </c>
      <c r="G245" s="218"/>
      <c r="H245" s="222">
        <v>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160</v>
      </c>
      <c r="AU245" s="228" t="s">
        <v>89</v>
      </c>
      <c r="AV245" s="13" t="s">
        <v>89</v>
      </c>
      <c r="AW245" s="13" t="s">
        <v>36</v>
      </c>
      <c r="AX245" s="13" t="s">
        <v>87</v>
      </c>
      <c r="AY245" s="228" t="s">
        <v>151</v>
      </c>
    </row>
    <row r="246" spans="1:65" s="2" customFormat="1" ht="22.8">
      <c r="A246" s="33"/>
      <c r="B246" s="34"/>
      <c r="C246" s="203" t="s">
        <v>358</v>
      </c>
      <c r="D246" s="203" t="s">
        <v>154</v>
      </c>
      <c r="E246" s="204" t="s">
        <v>390</v>
      </c>
      <c r="F246" s="205" t="s">
        <v>391</v>
      </c>
      <c r="G246" s="206" t="s">
        <v>260</v>
      </c>
      <c r="H246" s="207">
        <v>4</v>
      </c>
      <c r="I246" s="208"/>
      <c r="J246" s="209">
        <f>ROUND(I246*H246,2)</f>
        <v>0</v>
      </c>
      <c r="K246" s="210"/>
      <c r="L246" s="38"/>
      <c r="M246" s="211" t="s">
        <v>1</v>
      </c>
      <c r="N246" s="212" t="s">
        <v>44</v>
      </c>
      <c r="O246" s="70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5" t="s">
        <v>244</v>
      </c>
      <c r="AT246" s="215" t="s">
        <v>154</v>
      </c>
      <c r="AU246" s="215" t="s">
        <v>89</v>
      </c>
      <c r="AY246" s="16" t="s">
        <v>151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6" t="s">
        <v>87</v>
      </c>
      <c r="BK246" s="216">
        <f>ROUND(I246*H246,2)</f>
        <v>0</v>
      </c>
      <c r="BL246" s="16" t="s">
        <v>244</v>
      </c>
      <c r="BM246" s="215" t="s">
        <v>1037</v>
      </c>
    </row>
    <row r="247" spans="1:65" s="13" customFormat="1">
      <c r="B247" s="217"/>
      <c r="C247" s="218"/>
      <c r="D247" s="219" t="s">
        <v>160</v>
      </c>
      <c r="E247" s="220" t="s">
        <v>1</v>
      </c>
      <c r="F247" s="221" t="s">
        <v>158</v>
      </c>
      <c r="G247" s="218"/>
      <c r="H247" s="222">
        <v>4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160</v>
      </c>
      <c r="AU247" s="228" t="s">
        <v>89</v>
      </c>
      <c r="AV247" s="13" t="s">
        <v>89</v>
      </c>
      <c r="AW247" s="13" t="s">
        <v>36</v>
      </c>
      <c r="AX247" s="13" t="s">
        <v>87</v>
      </c>
      <c r="AY247" s="228" t="s">
        <v>151</v>
      </c>
    </row>
    <row r="248" spans="1:65" s="2" customFormat="1" ht="22.8">
      <c r="A248" s="33"/>
      <c r="B248" s="34"/>
      <c r="C248" s="203" t="s">
        <v>363</v>
      </c>
      <c r="D248" s="203" t="s">
        <v>154</v>
      </c>
      <c r="E248" s="204" t="s">
        <v>395</v>
      </c>
      <c r="F248" s="205" t="s">
        <v>396</v>
      </c>
      <c r="G248" s="206" t="s">
        <v>354</v>
      </c>
      <c r="H248" s="251"/>
      <c r="I248" s="208"/>
      <c r="J248" s="209">
        <f>ROUND(I248*H248,2)</f>
        <v>0</v>
      </c>
      <c r="K248" s="210"/>
      <c r="L248" s="38"/>
      <c r="M248" s="211" t="s">
        <v>1</v>
      </c>
      <c r="N248" s="212" t="s">
        <v>44</v>
      </c>
      <c r="O248" s="70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5" t="s">
        <v>244</v>
      </c>
      <c r="AT248" s="215" t="s">
        <v>154</v>
      </c>
      <c r="AU248" s="215" t="s">
        <v>89</v>
      </c>
      <c r="AY248" s="16" t="s">
        <v>151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6" t="s">
        <v>87</v>
      </c>
      <c r="BK248" s="216">
        <f>ROUND(I248*H248,2)</f>
        <v>0</v>
      </c>
      <c r="BL248" s="16" t="s">
        <v>244</v>
      </c>
      <c r="BM248" s="215" t="s">
        <v>1038</v>
      </c>
    </row>
    <row r="249" spans="1:65" s="12" customFormat="1" ht="13.2">
      <c r="B249" s="187"/>
      <c r="C249" s="188"/>
      <c r="D249" s="189" t="s">
        <v>78</v>
      </c>
      <c r="E249" s="201" t="s">
        <v>398</v>
      </c>
      <c r="F249" s="201" t="s">
        <v>399</v>
      </c>
      <c r="G249" s="188"/>
      <c r="H249" s="188"/>
      <c r="I249" s="191"/>
      <c r="J249" s="202">
        <f>BK249</f>
        <v>0</v>
      </c>
      <c r="K249" s="188"/>
      <c r="L249" s="193"/>
      <c r="M249" s="194"/>
      <c r="N249" s="195"/>
      <c r="O249" s="195"/>
      <c r="P249" s="196">
        <f>SUM(P250:P258)</f>
        <v>0</v>
      </c>
      <c r="Q249" s="195"/>
      <c r="R249" s="196">
        <f>SUM(R250:R258)</f>
        <v>2.0100000000000001E-3</v>
      </c>
      <c r="S249" s="195"/>
      <c r="T249" s="197">
        <f>SUM(T250:T258)</f>
        <v>0</v>
      </c>
      <c r="AR249" s="198" t="s">
        <v>89</v>
      </c>
      <c r="AT249" s="199" t="s">
        <v>78</v>
      </c>
      <c r="AU249" s="199" t="s">
        <v>87</v>
      </c>
      <c r="AY249" s="198" t="s">
        <v>151</v>
      </c>
      <c r="BK249" s="200">
        <f>SUM(BK250:BK258)</f>
        <v>0</v>
      </c>
    </row>
    <row r="250" spans="1:65" s="2" customFormat="1" ht="22.8">
      <c r="A250" s="33"/>
      <c r="B250" s="34"/>
      <c r="C250" s="203" t="s">
        <v>367</v>
      </c>
      <c r="D250" s="203" t="s">
        <v>154</v>
      </c>
      <c r="E250" s="204" t="s">
        <v>401</v>
      </c>
      <c r="F250" s="205" t="s">
        <v>402</v>
      </c>
      <c r="G250" s="206" t="s">
        <v>260</v>
      </c>
      <c r="H250" s="207">
        <v>2</v>
      </c>
      <c r="I250" s="208"/>
      <c r="J250" s="209">
        <f>ROUND(I250*H250,2)</f>
        <v>0</v>
      </c>
      <c r="K250" s="210"/>
      <c r="L250" s="38"/>
      <c r="M250" s="211" t="s">
        <v>1</v>
      </c>
      <c r="N250" s="212" t="s">
        <v>44</v>
      </c>
      <c r="O250" s="70"/>
      <c r="P250" s="213">
        <f>O250*H250</f>
        <v>0</v>
      </c>
      <c r="Q250" s="213">
        <v>7.7999999999999999E-4</v>
      </c>
      <c r="R250" s="213">
        <f>Q250*H250</f>
        <v>1.56E-3</v>
      </c>
      <c r="S250" s="213">
        <v>0</v>
      </c>
      <c r="T250" s="21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5" t="s">
        <v>244</v>
      </c>
      <c r="AT250" s="215" t="s">
        <v>154</v>
      </c>
      <c r="AU250" s="215" t="s">
        <v>89</v>
      </c>
      <c r="AY250" s="16" t="s">
        <v>151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6" t="s">
        <v>87</v>
      </c>
      <c r="BK250" s="216">
        <f>ROUND(I250*H250,2)</f>
        <v>0</v>
      </c>
      <c r="BL250" s="16" t="s">
        <v>244</v>
      </c>
      <c r="BM250" s="215" t="s">
        <v>1039</v>
      </c>
    </row>
    <row r="251" spans="1:65" s="13" customFormat="1">
      <c r="B251" s="217"/>
      <c r="C251" s="218"/>
      <c r="D251" s="219" t="s">
        <v>160</v>
      </c>
      <c r="E251" s="220" t="s">
        <v>1</v>
      </c>
      <c r="F251" s="221" t="s">
        <v>89</v>
      </c>
      <c r="G251" s="218"/>
      <c r="H251" s="222">
        <v>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160</v>
      </c>
      <c r="AU251" s="228" t="s">
        <v>89</v>
      </c>
      <c r="AV251" s="13" t="s">
        <v>89</v>
      </c>
      <c r="AW251" s="13" t="s">
        <v>36</v>
      </c>
      <c r="AX251" s="13" t="s">
        <v>87</v>
      </c>
      <c r="AY251" s="228" t="s">
        <v>151</v>
      </c>
    </row>
    <row r="252" spans="1:65" s="2" customFormat="1" ht="34.200000000000003">
      <c r="A252" s="33"/>
      <c r="B252" s="34"/>
      <c r="C252" s="203" t="s">
        <v>371</v>
      </c>
      <c r="D252" s="203" t="s">
        <v>154</v>
      </c>
      <c r="E252" s="204" t="s">
        <v>406</v>
      </c>
      <c r="F252" s="205" t="s">
        <v>407</v>
      </c>
      <c r="G252" s="206" t="s">
        <v>260</v>
      </c>
      <c r="H252" s="207">
        <v>2</v>
      </c>
      <c r="I252" s="208"/>
      <c r="J252" s="209">
        <f>ROUND(I252*H252,2)</f>
        <v>0</v>
      </c>
      <c r="K252" s="210"/>
      <c r="L252" s="38"/>
      <c r="M252" s="211" t="s">
        <v>1</v>
      </c>
      <c r="N252" s="212" t="s">
        <v>44</v>
      </c>
      <c r="O252" s="70"/>
      <c r="P252" s="213">
        <f>O252*H252</f>
        <v>0</v>
      </c>
      <c r="Q252" s="213">
        <v>5.0000000000000002E-5</v>
      </c>
      <c r="R252" s="213">
        <f>Q252*H252</f>
        <v>1E-4</v>
      </c>
      <c r="S252" s="213">
        <v>0</v>
      </c>
      <c r="T252" s="21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5" t="s">
        <v>244</v>
      </c>
      <c r="AT252" s="215" t="s">
        <v>154</v>
      </c>
      <c r="AU252" s="215" t="s">
        <v>89</v>
      </c>
      <c r="AY252" s="16" t="s">
        <v>151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6" t="s">
        <v>87</v>
      </c>
      <c r="BK252" s="216">
        <f>ROUND(I252*H252,2)</f>
        <v>0</v>
      </c>
      <c r="BL252" s="16" t="s">
        <v>244</v>
      </c>
      <c r="BM252" s="215" t="s">
        <v>1040</v>
      </c>
    </row>
    <row r="253" spans="1:65" s="13" customFormat="1">
      <c r="B253" s="217"/>
      <c r="C253" s="218"/>
      <c r="D253" s="219" t="s">
        <v>160</v>
      </c>
      <c r="E253" s="220" t="s">
        <v>1</v>
      </c>
      <c r="F253" s="221" t="s">
        <v>89</v>
      </c>
      <c r="G253" s="218"/>
      <c r="H253" s="222">
        <v>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160</v>
      </c>
      <c r="AU253" s="228" t="s">
        <v>89</v>
      </c>
      <c r="AV253" s="13" t="s">
        <v>89</v>
      </c>
      <c r="AW253" s="13" t="s">
        <v>36</v>
      </c>
      <c r="AX253" s="13" t="s">
        <v>87</v>
      </c>
      <c r="AY253" s="228" t="s">
        <v>151</v>
      </c>
    </row>
    <row r="254" spans="1:65" s="2" customFormat="1" ht="11.4">
      <c r="A254" s="33"/>
      <c r="B254" s="34"/>
      <c r="C254" s="203" t="s">
        <v>376</v>
      </c>
      <c r="D254" s="203" t="s">
        <v>154</v>
      </c>
      <c r="E254" s="204" t="s">
        <v>410</v>
      </c>
      <c r="F254" s="205" t="s">
        <v>411</v>
      </c>
      <c r="G254" s="206" t="s">
        <v>167</v>
      </c>
      <c r="H254" s="207">
        <v>2</v>
      </c>
      <c r="I254" s="208"/>
      <c r="J254" s="209">
        <f>ROUND(I254*H254,2)</f>
        <v>0</v>
      </c>
      <c r="K254" s="210"/>
      <c r="L254" s="38"/>
      <c r="M254" s="211" t="s">
        <v>1</v>
      </c>
      <c r="N254" s="212" t="s">
        <v>44</v>
      </c>
      <c r="O254" s="70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5" t="s">
        <v>244</v>
      </c>
      <c r="AT254" s="215" t="s">
        <v>154</v>
      </c>
      <c r="AU254" s="215" t="s">
        <v>89</v>
      </c>
      <c r="AY254" s="16" t="s">
        <v>151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6" t="s">
        <v>87</v>
      </c>
      <c r="BK254" s="216">
        <f>ROUND(I254*H254,2)</f>
        <v>0</v>
      </c>
      <c r="BL254" s="16" t="s">
        <v>244</v>
      </c>
      <c r="BM254" s="215" t="s">
        <v>1041</v>
      </c>
    </row>
    <row r="255" spans="1:65" s="13" customFormat="1">
      <c r="B255" s="217"/>
      <c r="C255" s="218"/>
      <c r="D255" s="219" t="s">
        <v>160</v>
      </c>
      <c r="E255" s="220" t="s">
        <v>1</v>
      </c>
      <c r="F255" s="221" t="s">
        <v>922</v>
      </c>
      <c r="G255" s="218"/>
      <c r="H255" s="222">
        <v>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160</v>
      </c>
      <c r="AU255" s="228" t="s">
        <v>89</v>
      </c>
      <c r="AV255" s="13" t="s">
        <v>89</v>
      </c>
      <c r="AW255" s="13" t="s">
        <v>36</v>
      </c>
      <c r="AX255" s="13" t="s">
        <v>87</v>
      </c>
      <c r="AY255" s="228" t="s">
        <v>151</v>
      </c>
    </row>
    <row r="256" spans="1:65" s="2" customFormat="1" ht="22.8">
      <c r="A256" s="33"/>
      <c r="B256" s="34"/>
      <c r="C256" s="203" t="s">
        <v>381</v>
      </c>
      <c r="D256" s="203" t="s">
        <v>154</v>
      </c>
      <c r="E256" s="204" t="s">
        <v>414</v>
      </c>
      <c r="F256" s="205" t="s">
        <v>415</v>
      </c>
      <c r="G256" s="206" t="s">
        <v>167</v>
      </c>
      <c r="H256" s="207">
        <v>1</v>
      </c>
      <c r="I256" s="208"/>
      <c r="J256" s="209">
        <f>ROUND(I256*H256,2)</f>
        <v>0</v>
      </c>
      <c r="K256" s="210"/>
      <c r="L256" s="38"/>
      <c r="M256" s="211" t="s">
        <v>1</v>
      </c>
      <c r="N256" s="212" t="s">
        <v>44</v>
      </c>
      <c r="O256" s="70"/>
      <c r="P256" s="213">
        <f>O256*H256</f>
        <v>0</v>
      </c>
      <c r="Q256" s="213">
        <v>3.5E-4</v>
      </c>
      <c r="R256" s="213">
        <f>Q256*H256</f>
        <v>3.5E-4</v>
      </c>
      <c r="S256" s="213">
        <v>0</v>
      </c>
      <c r="T256" s="21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5" t="s">
        <v>244</v>
      </c>
      <c r="AT256" s="215" t="s">
        <v>154</v>
      </c>
      <c r="AU256" s="215" t="s">
        <v>89</v>
      </c>
      <c r="AY256" s="16" t="s">
        <v>151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6" t="s">
        <v>87</v>
      </c>
      <c r="BK256" s="216">
        <f>ROUND(I256*H256,2)</f>
        <v>0</v>
      </c>
      <c r="BL256" s="16" t="s">
        <v>244</v>
      </c>
      <c r="BM256" s="215" t="s">
        <v>1042</v>
      </c>
    </row>
    <row r="257" spans="1:65" s="13" customFormat="1">
      <c r="B257" s="217"/>
      <c r="C257" s="218"/>
      <c r="D257" s="219" t="s">
        <v>160</v>
      </c>
      <c r="E257" s="220" t="s">
        <v>1</v>
      </c>
      <c r="F257" s="221" t="s">
        <v>87</v>
      </c>
      <c r="G257" s="218"/>
      <c r="H257" s="222">
        <v>1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160</v>
      </c>
      <c r="AU257" s="228" t="s">
        <v>89</v>
      </c>
      <c r="AV257" s="13" t="s">
        <v>89</v>
      </c>
      <c r="AW257" s="13" t="s">
        <v>36</v>
      </c>
      <c r="AX257" s="13" t="s">
        <v>87</v>
      </c>
      <c r="AY257" s="228" t="s">
        <v>151</v>
      </c>
    </row>
    <row r="258" spans="1:65" s="2" customFormat="1" ht="22.8">
      <c r="A258" s="33"/>
      <c r="B258" s="34"/>
      <c r="C258" s="203" t="s">
        <v>385</v>
      </c>
      <c r="D258" s="203" t="s">
        <v>154</v>
      </c>
      <c r="E258" s="204" t="s">
        <v>418</v>
      </c>
      <c r="F258" s="205" t="s">
        <v>419</v>
      </c>
      <c r="G258" s="206" t="s">
        <v>354</v>
      </c>
      <c r="H258" s="251"/>
      <c r="I258" s="208"/>
      <c r="J258" s="209">
        <f>ROUND(I258*H258,2)</f>
        <v>0</v>
      </c>
      <c r="K258" s="210"/>
      <c r="L258" s="38"/>
      <c r="M258" s="211" t="s">
        <v>1</v>
      </c>
      <c r="N258" s="212" t="s">
        <v>44</v>
      </c>
      <c r="O258" s="70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244</v>
      </c>
      <c r="AT258" s="215" t="s">
        <v>154</v>
      </c>
      <c r="AU258" s="215" t="s">
        <v>89</v>
      </c>
      <c r="AY258" s="16" t="s">
        <v>151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6" t="s">
        <v>87</v>
      </c>
      <c r="BK258" s="216">
        <f>ROUND(I258*H258,2)</f>
        <v>0</v>
      </c>
      <c r="BL258" s="16" t="s">
        <v>244</v>
      </c>
      <c r="BM258" s="215" t="s">
        <v>1043</v>
      </c>
    </row>
    <row r="259" spans="1:65" s="12" customFormat="1" ht="13.2">
      <c r="B259" s="187"/>
      <c r="C259" s="188"/>
      <c r="D259" s="189" t="s">
        <v>78</v>
      </c>
      <c r="E259" s="201" t="s">
        <v>445</v>
      </c>
      <c r="F259" s="201" t="s">
        <v>446</v>
      </c>
      <c r="G259" s="188"/>
      <c r="H259" s="188"/>
      <c r="I259" s="191"/>
      <c r="J259" s="202">
        <f>BK259</f>
        <v>0</v>
      </c>
      <c r="K259" s="188"/>
      <c r="L259" s="193"/>
      <c r="M259" s="194"/>
      <c r="N259" s="195"/>
      <c r="O259" s="195"/>
      <c r="P259" s="196">
        <f>SUM(P260:P270)</f>
        <v>0</v>
      </c>
      <c r="Q259" s="195"/>
      <c r="R259" s="196">
        <f>SUM(R260:R270)</f>
        <v>1.865E-2</v>
      </c>
      <c r="S259" s="195"/>
      <c r="T259" s="197">
        <f>SUM(T260:T270)</f>
        <v>2.0320000000000001E-2</v>
      </c>
      <c r="AR259" s="198" t="s">
        <v>89</v>
      </c>
      <c r="AT259" s="199" t="s">
        <v>78</v>
      </c>
      <c r="AU259" s="199" t="s">
        <v>87</v>
      </c>
      <c r="AY259" s="198" t="s">
        <v>151</v>
      </c>
      <c r="BK259" s="200">
        <f>SUM(BK260:BK270)</f>
        <v>0</v>
      </c>
    </row>
    <row r="260" spans="1:65" s="2" customFormat="1" ht="22.8">
      <c r="A260" s="33"/>
      <c r="B260" s="34"/>
      <c r="C260" s="203" t="s">
        <v>389</v>
      </c>
      <c r="D260" s="203" t="s">
        <v>154</v>
      </c>
      <c r="E260" s="204" t="s">
        <v>448</v>
      </c>
      <c r="F260" s="205" t="s">
        <v>449</v>
      </c>
      <c r="G260" s="206" t="s">
        <v>431</v>
      </c>
      <c r="H260" s="207">
        <v>1</v>
      </c>
      <c r="I260" s="208"/>
      <c r="J260" s="209">
        <f>ROUND(I260*H260,2)</f>
        <v>0</v>
      </c>
      <c r="K260" s="210"/>
      <c r="L260" s="38"/>
      <c r="M260" s="211" t="s">
        <v>1</v>
      </c>
      <c r="N260" s="212" t="s">
        <v>44</v>
      </c>
      <c r="O260" s="70"/>
      <c r="P260" s="213">
        <f>O260*H260</f>
        <v>0</v>
      </c>
      <c r="Q260" s="213">
        <v>0</v>
      </c>
      <c r="R260" s="213">
        <f>Q260*H260</f>
        <v>0</v>
      </c>
      <c r="S260" s="213">
        <v>1.9460000000000002E-2</v>
      </c>
      <c r="T260" s="214">
        <f>S260*H260</f>
        <v>1.9460000000000002E-2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5" t="s">
        <v>244</v>
      </c>
      <c r="AT260" s="215" t="s">
        <v>154</v>
      </c>
      <c r="AU260" s="215" t="s">
        <v>89</v>
      </c>
      <c r="AY260" s="16" t="s">
        <v>151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87</v>
      </c>
      <c r="BK260" s="216">
        <f>ROUND(I260*H260,2)</f>
        <v>0</v>
      </c>
      <c r="BL260" s="16" t="s">
        <v>244</v>
      </c>
      <c r="BM260" s="215" t="s">
        <v>1044</v>
      </c>
    </row>
    <row r="261" spans="1:65" s="13" customFormat="1">
      <c r="B261" s="217"/>
      <c r="C261" s="218"/>
      <c r="D261" s="219" t="s">
        <v>160</v>
      </c>
      <c r="E261" s="220" t="s">
        <v>1</v>
      </c>
      <c r="F261" s="221" t="s">
        <v>87</v>
      </c>
      <c r="G261" s="218"/>
      <c r="H261" s="222">
        <v>1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160</v>
      </c>
      <c r="AU261" s="228" t="s">
        <v>89</v>
      </c>
      <c r="AV261" s="13" t="s">
        <v>89</v>
      </c>
      <c r="AW261" s="13" t="s">
        <v>36</v>
      </c>
      <c r="AX261" s="13" t="s">
        <v>87</v>
      </c>
      <c r="AY261" s="228" t="s">
        <v>151</v>
      </c>
    </row>
    <row r="262" spans="1:65" s="2" customFormat="1" ht="22.8">
      <c r="A262" s="33"/>
      <c r="B262" s="34"/>
      <c r="C262" s="203" t="s">
        <v>394</v>
      </c>
      <c r="D262" s="203" t="s">
        <v>154</v>
      </c>
      <c r="E262" s="204" t="s">
        <v>452</v>
      </c>
      <c r="F262" s="205" t="s">
        <v>453</v>
      </c>
      <c r="G262" s="206" t="s">
        <v>431</v>
      </c>
      <c r="H262" s="207">
        <v>1</v>
      </c>
      <c r="I262" s="208"/>
      <c r="J262" s="209">
        <f>ROUND(I262*H262,2)</f>
        <v>0</v>
      </c>
      <c r="K262" s="210"/>
      <c r="L262" s="38"/>
      <c r="M262" s="211" t="s">
        <v>1</v>
      </c>
      <c r="N262" s="212" t="s">
        <v>44</v>
      </c>
      <c r="O262" s="70"/>
      <c r="P262" s="213">
        <f>O262*H262</f>
        <v>0</v>
      </c>
      <c r="Q262" s="213">
        <v>0</v>
      </c>
      <c r="R262" s="213">
        <f>Q262*H262</f>
        <v>0</v>
      </c>
      <c r="S262" s="213">
        <v>8.5999999999999998E-4</v>
      </c>
      <c r="T262" s="214">
        <f>S262*H262</f>
        <v>8.5999999999999998E-4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5" t="s">
        <v>244</v>
      </c>
      <c r="AT262" s="215" t="s">
        <v>154</v>
      </c>
      <c r="AU262" s="215" t="s">
        <v>89</v>
      </c>
      <c r="AY262" s="16" t="s">
        <v>151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6" t="s">
        <v>87</v>
      </c>
      <c r="BK262" s="216">
        <f>ROUND(I262*H262,2)</f>
        <v>0</v>
      </c>
      <c r="BL262" s="16" t="s">
        <v>244</v>
      </c>
      <c r="BM262" s="215" t="s">
        <v>1045</v>
      </c>
    </row>
    <row r="263" spans="1:65" s="13" customFormat="1">
      <c r="B263" s="217"/>
      <c r="C263" s="218"/>
      <c r="D263" s="219" t="s">
        <v>160</v>
      </c>
      <c r="E263" s="220" t="s">
        <v>1</v>
      </c>
      <c r="F263" s="221" t="s">
        <v>87</v>
      </c>
      <c r="G263" s="218"/>
      <c r="H263" s="222">
        <v>1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160</v>
      </c>
      <c r="AU263" s="228" t="s">
        <v>89</v>
      </c>
      <c r="AV263" s="13" t="s">
        <v>89</v>
      </c>
      <c r="AW263" s="13" t="s">
        <v>36</v>
      </c>
      <c r="AX263" s="13" t="s">
        <v>87</v>
      </c>
      <c r="AY263" s="228" t="s">
        <v>151</v>
      </c>
    </row>
    <row r="264" spans="1:65" s="2" customFormat="1" ht="22.8">
      <c r="A264" s="33"/>
      <c r="B264" s="34"/>
      <c r="C264" s="203" t="s">
        <v>400</v>
      </c>
      <c r="D264" s="203" t="s">
        <v>154</v>
      </c>
      <c r="E264" s="204" t="s">
        <v>456</v>
      </c>
      <c r="F264" s="205" t="s">
        <v>457</v>
      </c>
      <c r="G264" s="206" t="s">
        <v>431</v>
      </c>
      <c r="H264" s="207">
        <v>1</v>
      </c>
      <c r="I264" s="208"/>
      <c r="J264" s="209">
        <f>ROUND(I264*H264,2)</f>
        <v>0</v>
      </c>
      <c r="K264" s="210"/>
      <c r="L264" s="38"/>
      <c r="M264" s="211" t="s">
        <v>1</v>
      </c>
      <c r="N264" s="212" t="s">
        <v>44</v>
      </c>
      <c r="O264" s="70"/>
      <c r="P264" s="213">
        <f>O264*H264</f>
        <v>0</v>
      </c>
      <c r="Q264" s="213">
        <v>1.8500000000000001E-3</v>
      </c>
      <c r="R264" s="213">
        <f>Q264*H264</f>
        <v>1.8500000000000001E-3</v>
      </c>
      <c r="S264" s="213">
        <v>0</v>
      </c>
      <c r="T264" s="214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5" t="s">
        <v>244</v>
      </c>
      <c r="AT264" s="215" t="s">
        <v>154</v>
      </c>
      <c r="AU264" s="215" t="s">
        <v>89</v>
      </c>
      <c r="AY264" s="16" t="s">
        <v>151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6" t="s">
        <v>87</v>
      </c>
      <c r="BK264" s="216">
        <f>ROUND(I264*H264,2)</f>
        <v>0</v>
      </c>
      <c r="BL264" s="16" t="s">
        <v>244</v>
      </c>
      <c r="BM264" s="215" t="s">
        <v>1046</v>
      </c>
    </row>
    <row r="265" spans="1:65" s="13" customFormat="1">
      <c r="B265" s="217"/>
      <c r="C265" s="218"/>
      <c r="D265" s="219" t="s">
        <v>160</v>
      </c>
      <c r="E265" s="220" t="s">
        <v>1</v>
      </c>
      <c r="F265" s="221" t="s">
        <v>87</v>
      </c>
      <c r="G265" s="218"/>
      <c r="H265" s="222">
        <v>1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160</v>
      </c>
      <c r="AU265" s="228" t="s">
        <v>89</v>
      </c>
      <c r="AV265" s="13" t="s">
        <v>89</v>
      </c>
      <c r="AW265" s="13" t="s">
        <v>36</v>
      </c>
      <c r="AX265" s="13" t="s">
        <v>87</v>
      </c>
      <c r="AY265" s="228" t="s">
        <v>151</v>
      </c>
    </row>
    <row r="266" spans="1:65" s="2" customFormat="1" ht="11.4">
      <c r="A266" s="33"/>
      <c r="B266" s="34"/>
      <c r="C266" s="240" t="s">
        <v>405</v>
      </c>
      <c r="D266" s="240" t="s">
        <v>245</v>
      </c>
      <c r="E266" s="241" t="s">
        <v>460</v>
      </c>
      <c r="F266" s="242" t="s">
        <v>461</v>
      </c>
      <c r="G266" s="243" t="s">
        <v>167</v>
      </c>
      <c r="H266" s="244">
        <v>1</v>
      </c>
      <c r="I266" s="245"/>
      <c r="J266" s="246">
        <f>ROUND(I266*H266,2)</f>
        <v>0</v>
      </c>
      <c r="K266" s="247"/>
      <c r="L266" s="248"/>
      <c r="M266" s="249" t="s">
        <v>1</v>
      </c>
      <c r="N266" s="250" t="s">
        <v>44</v>
      </c>
      <c r="O266" s="70"/>
      <c r="P266" s="213">
        <f>O266*H266</f>
        <v>0</v>
      </c>
      <c r="Q266" s="213">
        <v>1.4999999999999999E-2</v>
      </c>
      <c r="R266" s="213">
        <f>Q266*H266</f>
        <v>1.4999999999999999E-2</v>
      </c>
      <c r="S266" s="213">
        <v>0</v>
      </c>
      <c r="T266" s="21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5" t="s">
        <v>323</v>
      </c>
      <c r="AT266" s="215" t="s">
        <v>245</v>
      </c>
      <c r="AU266" s="215" t="s">
        <v>89</v>
      </c>
      <c r="AY266" s="16" t="s">
        <v>151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87</v>
      </c>
      <c r="BK266" s="216">
        <f>ROUND(I266*H266,2)</f>
        <v>0</v>
      </c>
      <c r="BL266" s="16" t="s">
        <v>244</v>
      </c>
      <c r="BM266" s="215" t="s">
        <v>1047</v>
      </c>
    </row>
    <row r="267" spans="1:65" s="13" customFormat="1">
      <c r="B267" s="217"/>
      <c r="C267" s="218"/>
      <c r="D267" s="219" t="s">
        <v>160</v>
      </c>
      <c r="E267" s="220" t="s">
        <v>1</v>
      </c>
      <c r="F267" s="221" t="s">
        <v>87</v>
      </c>
      <c r="G267" s="218"/>
      <c r="H267" s="222">
        <v>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160</v>
      </c>
      <c r="AU267" s="228" t="s">
        <v>89</v>
      </c>
      <c r="AV267" s="13" t="s">
        <v>89</v>
      </c>
      <c r="AW267" s="13" t="s">
        <v>36</v>
      </c>
      <c r="AX267" s="13" t="s">
        <v>87</v>
      </c>
      <c r="AY267" s="228" t="s">
        <v>151</v>
      </c>
    </row>
    <row r="268" spans="1:65" s="2" customFormat="1" ht="22.8">
      <c r="A268" s="33"/>
      <c r="B268" s="34"/>
      <c r="C268" s="203" t="s">
        <v>409</v>
      </c>
      <c r="D268" s="203" t="s">
        <v>154</v>
      </c>
      <c r="E268" s="204" t="s">
        <v>464</v>
      </c>
      <c r="F268" s="205" t="s">
        <v>465</v>
      </c>
      <c r="G268" s="206" t="s">
        <v>431</v>
      </c>
      <c r="H268" s="207">
        <v>1</v>
      </c>
      <c r="I268" s="208"/>
      <c r="J268" s="209">
        <f>ROUND(I268*H268,2)</f>
        <v>0</v>
      </c>
      <c r="K268" s="210"/>
      <c r="L268" s="38"/>
      <c r="M268" s="211" t="s">
        <v>1</v>
      </c>
      <c r="N268" s="212" t="s">
        <v>44</v>
      </c>
      <c r="O268" s="70"/>
      <c r="P268" s="213">
        <f>O268*H268</f>
        <v>0</v>
      </c>
      <c r="Q268" s="213">
        <v>1.8E-3</v>
      </c>
      <c r="R268" s="213">
        <f>Q268*H268</f>
        <v>1.8E-3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244</v>
      </c>
      <c r="AT268" s="215" t="s">
        <v>154</v>
      </c>
      <c r="AU268" s="215" t="s">
        <v>89</v>
      </c>
      <c r="AY268" s="16" t="s">
        <v>151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6" t="s">
        <v>87</v>
      </c>
      <c r="BK268" s="216">
        <f>ROUND(I268*H268,2)</f>
        <v>0</v>
      </c>
      <c r="BL268" s="16" t="s">
        <v>244</v>
      </c>
      <c r="BM268" s="215" t="s">
        <v>1048</v>
      </c>
    </row>
    <row r="269" spans="1:65" s="13" customFormat="1">
      <c r="B269" s="217"/>
      <c r="C269" s="218"/>
      <c r="D269" s="219" t="s">
        <v>160</v>
      </c>
      <c r="E269" s="220" t="s">
        <v>1</v>
      </c>
      <c r="F269" s="221" t="s">
        <v>87</v>
      </c>
      <c r="G269" s="218"/>
      <c r="H269" s="222">
        <v>1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160</v>
      </c>
      <c r="AU269" s="228" t="s">
        <v>89</v>
      </c>
      <c r="AV269" s="13" t="s">
        <v>89</v>
      </c>
      <c r="AW269" s="13" t="s">
        <v>36</v>
      </c>
      <c r="AX269" s="13" t="s">
        <v>87</v>
      </c>
      <c r="AY269" s="228" t="s">
        <v>151</v>
      </c>
    </row>
    <row r="270" spans="1:65" s="2" customFormat="1" ht="22.8">
      <c r="A270" s="33"/>
      <c r="B270" s="34"/>
      <c r="C270" s="203" t="s">
        <v>262</v>
      </c>
      <c r="D270" s="203" t="s">
        <v>154</v>
      </c>
      <c r="E270" s="204" t="s">
        <v>468</v>
      </c>
      <c r="F270" s="205" t="s">
        <v>469</v>
      </c>
      <c r="G270" s="206" t="s">
        <v>354</v>
      </c>
      <c r="H270" s="251"/>
      <c r="I270" s="208"/>
      <c r="J270" s="209">
        <f>ROUND(I270*H270,2)</f>
        <v>0</v>
      </c>
      <c r="K270" s="210"/>
      <c r="L270" s="38"/>
      <c r="M270" s="211" t="s">
        <v>1</v>
      </c>
      <c r="N270" s="212" t="s">
        <v>44</v>
      </c>
      <c r="O270" s="70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5" t="s">
        <v>244</v>
      </c>
      <c r="AT270" s="215" t="s">
        <v>154</v>
      </c>
      <c r="AU270" s="215" t="s">
        <v>89</v>
      </c>
      <c r="AY270" s="16" t="s">
        <v>151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87</v>
      </c>
      <c r="BK270" s="216">
        <f>ROUND(I270*H270,2)</f>
        <v>0</v>
      </c>
      <c r="BL270" s="16" t="s">
        <v>244</v>
      </c>
      <c r="BM270" s="215" t="s">
        <v>1049</v>
      </c>
    </row>
    <row r="271" spans="1:65" s="12" customFormat="1" ht="13.2">
      <c r="B271" s="187"/>
      <c r="C271" s="188"/>
      <c r="D271" s="189" t="s">
        <v>78</v>
      </c>
      <c r="E271" s="201" t="s">
        <v>477</v>
      </c>
      <c r="F271" s="201" t="s">
        <v>478</v>
      </c>
      <c r="G271" s="188"/>
      <c r="H271" s="188"/>
      <c r="I271" s="191"/>
      <c r="J271" s="202">
        <f>BK271</f>
        <v>0</v>
      </c>
      <c r="K271" s="188"/>
      <c r="L271" s="193"/>
      <c r="M271" s="194"/>
      <c r="N271" s="195"/>
      <c r="O271" s="195"/>
      <c r="P271" s="196">
        <f>SUM(P272:P275)</f>
        <v>0</v>
      </c>
      <c r="Q271" s="195"/>
      <c r="R271" s="196">
        <f>SUM(R272:R275)</f>
        <v>0</v>
      </c>
      <c r="S271" s="195"/>
      <c r="T271" s="197">
        <f>SUM(T272:T275)</f>
        <v>0.12852000000000002</v>
      </c>
      <c r="AR271" s="198" t="s">
        <v>89</v>
      </c>
      <c r="AT271" s="199" t="s">
        <v>78</v>
      </c>
      <c r="AU271" s="199" t="s">
        <v>87</v>
      </c>
      <c r="AY271" s="198" t="s">
        <v>151</v>
      </c>
      <c r="BK271" s="200">
        <f>SUM(BK272:BK275)</f>
        <v>0</v>
      </c>
    </row>
    <row r="272" spans="1:65" s="2" customFormat="1" ht="11.4">
      <c r="A272" s="33"/>
      <c r="B272" s="34"/>
      <c r="C272" s="203" t="s">
        <v>417</v>
      </c>
      <c r="D272" s="203" t="s">
        <v>154</v>
      </c>
      <c r="E272" s="204" t="s">
        <v>480</v>
      </c>
      <c r="F272" s="205" t="s">
        <v>481</v>
      </c>
      <c r="G272" s="206" t="s">
        <v>157</v>
      </c>
      <c r="H272" s="207">
        <v>5.4</v>
      </c>
      <c r="I272" s="208"/>
      <c r="J272" s="209">
        <f>ROUND(I272*H272,2)</f>
        <v>0</v>
      </c>
      <c r="K272" s="210"/>
      <c r="L272" s="38"/>
      <c r="M272" s="211" t="s">
        <v>1</v>
      </c>
      <c r="N272" s="212" t="s">
        <v>44</v>
      </c>
      <c r="O272" s="70"/>
      <c r="P272" s="213">
        <f>O272*H272</f>
        <v>0</v>
      </c>
      <c r="Q272" s="213">
        <v>0</v>
      </c>
      <c r="R272" s="213">
        <f>Q272*H272</f>
        <v>0</v>
      </c>
      <c r="S272" s="213">
        <v>2.3800000000000002E-2</v>
      </c>
      <c r="T272" s="214">
        <f>S272*H272</f>
        <v>0.12852000000000002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5" t="s">
        <v>244</v>
      </c>
      <c r="AT272" s="215" t="s">
        <v>154</v>
      </c>
      <c r="AU272" s="215" t="s">
        <v>89</v>
      </c>
      <c r="AY272" s="16" t="s">
        <v>151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87</v>
      </c>
      <c r="BK272" s="216">
        <f>ROUND(I272*H272,2)</f>
        <v>0</v>
      </c>
      <c r="BL272" s="16" t="s">
        <v>244</v>
      </c>
      <c r="BM272" s="215" t="s">
        <v>1050</v>
      </c>
    </row>
    <row r="273" spans="1:65" s="13" customFormat="1">
      <c r="B273" s="217"/>
      <c r="C273" s="218"/>
      <c r="D273" s="219" t="s">
        <v>160</v>
      </c>
      <c r="E273" s="220" t="s">
        <v>1</v>
      </c>
      <c r="F273" s="221" t="s">
        <v>802</v>
      </c>
      <c r="G273" s="218"/>
      <c r="H273" s="222">
        <v>5.4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160</v>
      </c>
      <c r="AU273" s="228" t="s">
        <v>89</v>
      </c>
      <c r="AV273" s="13" t="s">
        <v>89</v>
      </c>
      <c r="AW273" s="13" t="s">
        <v>36</v>
      </c>
      <c r="AX273" s="13" t="s">
        <v>87</v>
      </c>
      <c r="AY273" s="228" t="s">
        <v>151</v>
      </c>
    </row>
    <row r="274" spans="1:65" s="2" customFormat="1" ht="11.4">
      <c r="A274" s="33"/>
      <c r="B274" s="34"/>
      <c r="C274" s="203" t="s">
        <v>423</v>
      </c>
      <c r="D274" s="203" t="s">
        <v>154</v>
      </c>
      <c r="E274" s="204" t="s">
        <v>485</v>
      </c>
      <c r="F274" s="205" t="s">
        <v>486</v>
      </c>
      <c r="G274" s="206" t="s">
        <v>157</v>
      </c>
      <c r="H274" s="207">
        <v>5.4</v>
      </c>
      <c r="I274" s="208"/>
      <c r="J274" s="209">
        <f>ROUND(I274*H274,2)</f>
        <v>0</v>
      </c>
      <c r="K274" s="210"/>
      <c r="L274" s="38"/>
      <c r="M274" s="211" t="s">
        <v>1</v>
      </c>
      <c r="N274" s="212" t="s">
        <v>44</v>
      </c>
      <c r="O274" s="70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5" t="s">
        <v>244</v>
      </c>
      <c r="AT274" s="215" t="s">
        <v>154</v>
      </c>
      <c r="AU274" s="215" t="s">
        <v>89</v>
      </c>
      <c r="AY274" s="16" t="s">
        <v>151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87</v>
      </c>
      <c r="BK274" s="216">
        <f>ROUND(I274*H274,2)</f>
        <v>0</v>
      </c>
      <c r="BL274" s="16" t="s">
        <v>244</v>
      </c>
      <c r="BM274" s="215" t="s">
        <v>1051</v>
      </c>
    </row>
    <row r="275" spans="1:65" s="13" customFormat="1">
      <c r="B275" s="217"/>
      <c r="C275" s="218"/>
      <c r="D275" s="219" t="s">
        <v>160</v>
      </c>
      <c r="E275" s="220" t="s">
        <v>1</v>
      </c>
      <c r="F275" s="221" t="s">
        <v>802</v>
      </c>
      <c r="G275" s="218"/>
      <c r="H275" s="222">
        <v>5.4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160</v>
      </c>
      <c r="AU275" s="228" t="s">
        <v>89</v>
      </c>
      <c r="AV275" s="13" t="s">
        <v>89</v>
      </c>
      <c r="AW275" s="13" t="s">
        <v>36</v>
      </c>
      <c r="AX275" s="13" t="s">
        <v>87</v>
      </c>
      <c r="AY275" s="228" t="s">
        <v>151</v>
      </c>
    </row>
    <row r="276" spans="1:65" s="12" customFormat="1" ht="13.2">
      <c r="B276" s="187"/>
      <c r="C276" s="188"/>
      <c r="D276" s="189" t="s">
        <v>78</v>
      </c>
      <c r="E276" s="201" t="s">
        <v>503</v>
      </c>
      <c r="F276" s="201" t="s">
        <v>504</v>
      </c>
      <c r="G276" s="188"/>
      <c r="H276" s="188"/>
      <c r="I276" s="191"/>
      <c r="J276" s="202">
        <f>BK276</f>
        <v>0</v>
      </c>
      <c r="K276" s="188"/>
      <c r="L276" s="193"/>
      <c r="M276" s="194"/>
      <c r="N276" s="195"/>
      <c r="O276" s="195"/>
      <c r="P276" s="196">
        <f>SUM(P277:P297)</f>
        <v>0</v>
      </c>
      <c r="Q276" s="195"/>
      <c r="R276" s="196">
        <f>SUM(R277:R297)</f>
        <v>0.1004</v>
      </c>
      <c r="S276" s="195"/>
      <c r="T276" s="197">
        <f>SUM(T277:T297)</f>
        <v>4.2000000000000003E-2</v>
      </c>
      <c r="AR276" s="198" t="s">
        <v>89</v>
      </c>
      <c r="AT276" s="199" t="s">
        <v>78</v>
      </c>
      <c r="AU276" s="199" t="s">
        <v>87</v>
      </c>
      <c r="AY276" s="198" t="s">
        <v>151</v>
      </c>
      <c r="BK276" s="200">
        <f>SUM(BK277:BK297)</f>
        <v>0</v>
      </c>
    </row>
    <row r="277" spans="1:65" s="2" customFormat="1" ht="22.8">
      <c r="A277" s="33"/>
      <c r="B277" s="34"/>
      <c r="C277" s="203" t="s">
        <v>428</v>
      </c>
      <c r="D277" s="203" t="s">
        <v>154</v>
      </c>
      <c r="E277" s="204" t="s">
        <v>506</v>
      </c>
      <c r="F277" s="205" t="s">
        <v>507</v>
      </c>
      <c r="G277" s="206" t="s">
        <v>167</v>
      </c>
      <c r="H277" s="207">
        <v>1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44</v>
      </c>
      <c r="O277" s="70"/>
      <c r="P277" s="213">
        <f>O277*H277</f>
        <v>0</v>
      </c>
      <c r="Q277" s="213">
        <v>0</v>
      </c>
      <c r="R277" s="213">
        <f>Q277*H277</f>
        <v>0</v>
      </c>
      <c r="S277" s="213">
        <v>2.4E-2</v>
      </c>
      <c r="T277" s="214">
        <f>S277*H277</f>
        <v>2.4E-2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244</v>
      </c>
      <c r="AT277" s="215" t="s">
        <v>154</v>
      </c>
      <c r="AU277" s="215" t="s">
        <v>89</v>
      </c>
      <c r="AY277" s="16" t="s">
        <v>151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87</v>
      </c>
      <c r="BK277" s="216">
        <f>ROUND(I277*H277,2)</f>
        <v>0</v>
      </c>
      <c r="BL277" s="16" t="s">
        <v>244</v>
      </c>
      <c r="BM277" s="215" t="s">
        <v>1052</v>
      </c>
    </row>
    <row r="278" spans="1:65" s="13" customFormat="1">
      <c r="B278" s="217"/>
      <c r="C278" s="218"/>
      <c r="D278" s="219" t="s">
        <v>160</v>
      </c>
      <c r="E278" s="220" t="s">
        <v>1</v>
      </c>
      <c r="F278" s="221" t="s">
        <v>87</v>
      </c>
      <c r="G278" s="218"/>
      <c r="H278" s="222">
        <v>1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160</v>
      </c>
      <c r="AU278" s="228" t="s">
        <v>89</v>
      </c>
      <c r="AV278" s="13" t="s">
        <v>89</v>
      </c>
      <c r="AW278" s="13" t="s">
        <v>36</v>
      </c>
      <c r="AX278" s="13" t="s">
        <v>87</v>
      </c>
      <c r="AY278" s="228" t="s">
        <v>151</v>
      </c>
    </row>
    <row r="279" spans="1:65" s="2" customFormat="1" ht="22.8">
      <c r="A279" s="33"/>
      <c r="B279" s="34"/>
      <c r="C279" s="203" t="s">
        <v>433</v>
      </c>
      <c r="D279" s="203" t="s">
        <v>154</v>
      </c>
      <c r="E279" s="204" t="s">
        <v>511</v>
      </c>
      <c r="F279" s="205" t="s">
        <v>512</v>
      </c>
      <c r="G279" s="206" t="s">
        <v>167</v>
      </c>
      <c r="H279" s="207">
        <v>3</v>
      </c>
      <c r="I279" s="208"/>
      <c r="J279" s="209">
        <f>ROUND(I279*H279,2)</f>
        <v>0</v>
      </c>
      <c r="K279" s="210"/>
      <c r="L279" s="38"/>
      <c r="M279" s="211" t="s">
        <v>1</v>
      </c>
      <c r="N279" s="212" t="s">
        <v>44</v>
      </c>
      <c r="O279" s="70"/>
      <c r="P279" s="213">
        <f>O279*H279</f>
        <v>0</v>
      </c>
      <c r="Q279" s="213">
        <v>0</v>
      </c>
      <c r="R279" s="213">
        <f>Q279*H279</f>
        <v>0</v>
      </c>
      <c r="S279" s="213">
        <v>6.0000000000000001E-3</v>
      </c>
      <c r="T279" s="214">
        <f>S279*H279</f>
        <v>1.8000000000000002E-2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244</v>
      </c>
      <c r="AT279" s="215" t="s">
        <v>154</v>
      </c>
      <c r="AU279" s="215" t="s">
        <v>89</v>
      </c>
      <c r="AY279" s="16" t="s">
        <v>151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87</v>
      </c>
      <c r="BK279" s="216">
        <f>ROUND(I279*H279,2)</f>
        <v>0</v>
      </c>
      <c r="BL279" s="16" t="s">
        <v>244</v>
      </c>
      <c r="BM279" s="215" t="s">
        <v>1053</v>
      </c>
    </row>
    <row r="280" spans="1:65" s="13" customFormat="1">
      <c r="B280" s="217"/>
      <c r="C280" s="218"/>
      <c r="D280" s="219" t="s">
        <v>160</v>
      </c>
      <c r="E280" s="220" t="s">
        <v>1</v>
      </c>
      <c r="F280" s="221" t="s">
        <v>805</v>
      </c>
      <c r="G280" s="218"/>
      <c r="H280" s="222">
        <v>3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160</v>
      </c>
      <c r="AU280" s="228" t="s">
        <v>89</v>
      </c>
      <c r="AV280" s="13" t="s">
        <v>89</v>
      </c>
      <c r="AW280" s="13" t="s">
        <v>36</v>
      </c>
      <c r="AX280" s="13" t="s">
        <v>87</v>
      </c>
      <c r="AY280" s="228" t="s">
        <v>151</v>
      </c>
    </row>
    <row r="281" spans="1:65" s="2" customFormat="1" ht="22.8">
      <c r="A281" s="33"/>
      <c r="B281" s="34"/>
      <c r="C281" s="203" t="s">
        <v>437</v>
      </c>
      <c r="D281" s="203" t="s">
        <v>154</v>
      </c>
      <c r="E281" s="204" t="s">
        <v>516</v>
      </c>
      <c r="F281" s="205" t="s">
        <v>517</v>
      </c>
      <c r="G281" s="206" t="s">
        <v>167</v>
      </c>
      <c r="H281" s="207">
        <v>3</v>
      </c>
      <c r="I281" s="208"/>
      <c r="J281" s="209">
        <f>ROUND(I281*H281,2)</f>
        <v>0</v>
      </c>
      <c r="K281" s="210"/>
      <c r="L281" s="38"/>
      <c r="M281" s="211" t="s">
        <v>1</v>
      </c>
      <c r="N281" s="212" t="s">
        <v>44</v>
      </c>
      <c r="O281" s="70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244</v>
      </c>
      <c r="AT281" s="215" t="s">
        <v>154</v>
      </c>
      <c r="AU281" s="215" t="s">
        <v>89</v>
      </c>
      <c r="AY281" s="16" t="s">
        <v>151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6" t="s">
        <v>87</v>
      </c>
      <c r="BK281" s="216">
        <f>ROUND(I281*H281,2)</f>
        <v>0</v>
      </c>
      <c r="BL281" s="16" t="s">
        <v>244</v>
      </c>
      <c r="BM281" s="215" t="s">
        <v>1054</v>
      </c>
    </row>
    <row r="282" spans="1:65" s="13" customFormat="1">
      <c r="B282" s="217"/>
      <c r="C282" s="218"/>
      <c r="D282" s="219" t="s">
        <v>160</v>
      </c>
      <c r="E282" s="220" t="s">
        <v>1</v>
      </c>
      <c r="F282" s="221" t="s">
        <v>152</v>
      </c>
      <c r="G282" s="218"/>
      <c r="H282" s="222">
        <v>3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160</v>
      </c>
      <c r="AU282" s="228" t="s">
        <v>89</v>
      </c>
      <c r="AV282" s="13" t="s">
        <v>89</v>
      </c>
      <c r="AW282" s="13" t="s">
        <v>36</v>
      </c>
      <c r="AX282" s="13" t="s">
        <v>87</v>
      </c>
      <c r="AY282" s="228" t="s">
        <v>151</v>
      </c>
    </row>
    <row r="283" spans="1:65" s="2" customFormat="1" ht="11.4">
      <c r="A283" s="33"/>
      <c r="B283" s="34"/>
      <c r="C283" s="240" t="s">
        <v>441</v>
      </c>
      <c r="D283" s="240" t="s">
        <v>245</v>
      </c>
      <c r="E283" s="241" t="s">
        <v>520</v>
      </c>
      <c r="F283" s="242" t="s">
        <v>521</v>
      </c>
      <c r="G283" s="243" t="s">
        <v>260</v>
      </c>
      <c r="H283" s="244">
        <v>8.1</v>
      </c>
      <c r="I283" s="245"/>
      <c r="J283" s="246">
        <f>ROUND(I283*H283,2)</f>
        <v>0</v>
      </c>
      <c r="K283" s="247"/>
      <c r="L283" s="248"/>
      <c r="M283" s="249" t="s">
        <v>1</v>
      </c>
      <c r="N283" s="250" t="s">
        <v>44</v>
      </c>
      <c r="O283" s="70"/>
      <c r="P283" s="213">
        <f>O283*H283</f>
        <v>0</v>
      </c>
      <c r="Q283" s="213">
        <v>0.01</v>
      </c>
      <c r="R283" s="213">
        <f>Q283*H283</f>
        <v>8.1000000000000003E-2</v>
      </c>
      <c r="S283" s="213">
        <v>0</v>
      </c>
      <c r="T283" s="21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323</v>
      </c>
      <c r="AT283" s="215" t="s">
        <v>245</v>
      </c>
      <c r="AU283" s="215" t="s">
        <v>89</v>
      </c>
      <c r="AY283" s="16" t="s">
        <v>151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87</v>
      </c>
      <c r="BK283" s="216">
        <f>ROUND(I283*H283,2)</f>
        <v>0</v>
      </c>
      <c r="BL283" s="16" t="s">
        <v>244</v>
      </c>
      <c r="BM283" s="215" t="s">
        <v>1055</v>
      </c>
    </row>
    <row r="284" spans="1:65" s="13" customFormat="1">
      <c r="B284" s="217"/>
      <c r="C284" s="218"/>
      <c r="D284" s="219" t="s">
        <v>160</v>
      </c>
      <c r="E284" s="220" t="s">
        <v>1</v>
      </c>
      <c r="F284" s="221" t="s">
        <v>937</v>
      </c>
      <c r="G284" s="218"/>
      <c r="H284" s="222">
        <v>8.1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160</v>
      </c>
      <c r="AU284" s="228" t="s">
        <v>89</v>
      </c>
      <c r="AV284" s="13" t="s">
        <v>89</v>
      </c>
      <c r="AW284" s="13" t="s">
        <v>36</v>
      </c>
      <c r="AX284" s="13" t="s">
        <v>87</v>
      </c>
      <c r="AY284" s="228" t="s">
        <v>151</v>
      </c>
    </row>
    <row r="285" spans="1:65" s="2" customFormat="1" ht="22.8">
      <c r="A285" s="33"/>
      <c r="B285" s="34"/>
      <c r="C285" s="203" t="s">
        <v>447</v>
      </c>
      <c r="D285" s="203" t="s">
        <v>154</v>
      </c>
      <c r="E285" s="204" t="s">
        <v>525</v>
      </c>
      <c r="F285" s="205" t="s">
        <v>526</v>
      </c>
      <c r="G285" s="206" t="s">
        <v>527</v>
      </c>
      <c r="H285" s="207">
        <v>1</v>
      </c>
      <c r="I285" s="208"/>
      <c r="J285" s="209">
        <f>ROUND(I285*H285,2)</f>
        <v>0</v>
      </c>
      <c r="K285" s="210"/>
      <c r="L285" s="38"/>
      <c r="M285" s="211" t="s">
        <v>1</v>
      </c>
      <c r="N285" s="212" t="s">
        <v>44</v>
      </c>
      <c r="O285" s="70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5" t="s">
        <v>244</v>
      </c>
      <c r="AT285" s="215" t="s">
        <v>154</v>
      </c>
      <c r="AU285" s="215" t="s">
        <v>89</v>
      </c>
      <c r="AY285" s="16" t="s">
        <v>151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87</v>
      </c>
      <c r="BK285" s="216">
        <f>ROUND(I285*H285,2)</f>
        <v>0</v>
      </c>
      <c r="BL285" s="16" t="s">
        <v>244</v>
      </c>
      <c r="BM285" s="215" t="s">
        <v>1056</v>
      </c>
    </row>
    <row r="286" spans="1:65" s="2" customFormat="1" ht="22.8">
      <c r="A286" s="33"/>
      <c r="B286" s="34"/>
      <c r="C286" s="203" t="s">
        <v>451</v>
      </c>
      <c r="D286" s="203" t="s">
        <v>154</v>
      </c>
      <c r="E286" s="204" t="s">
        <v>530</v>
      </c>
      <c r="F286" s="205" t="s">
        <v>531</v>
      </c>
      <c r="G286" s="206" t="s">
        <v>527</v>
      </c>
      <c r="H286" s="207">
        <v>1</v>
      </c>
      <c r="I286" s="208"/>
      <c r="J286" s="209">
        <f>ROUND(I286*H286,2)</f>
        <v>0</v>
      </c>
      <c r="K286" s="210"/>
      <c r="L286" s="38"/>
      <c r="M286" s="211" t="s">
        <v>1</v>
      </c>
      <c r="N286" s="212" t="s">
        <v>44</v>
      </c>
      <c r="O286" s="70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15" t="s">
        <v>244</v>
      </c>
      <c r="AT286" s="215" t="s">
        <v>154</v>
      </c>
      <c r="AU286" s="215" t="s">
        <v>89</v>
      </c>
      <c r="AY286" s="16" t="s">
        <v>151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6" t="s">
        <v>87</v>
      </c>
      <c r="BK286" s="216">
        <f>ROUND(I286*H286,2)</f>
        <v>0</v>
      </c>
      <c r="BL286" s="16" t="s">
        <v>244</v>
      </c>
      <c r="BM286" s="215" t="s">
        <v>1057</v>
      </c>
    </row>
    <row r="287" spans="1:65" s="2" customFormat="1" ht="22.8">
      <c r="A287" s="33"/>
      <c r="B287" s="34"/>
      <c r="C287" s="203" t="s">
        <v>455</v>
      </c>
      <c r="D287" s="203" t="s">
        <v>154</v>
      </c>
      <c r="E287" s="204" t="s">
        <v>546</v>
      </c>
      <c r="F287" s="205" t="s">
        <v>547</v>
      </c>
      <c r="G287" s="206" t="s">
        <v>167</v>
      </c>
      <c r="H287" s="207">
        <v>2</v>
      </c>
      <c r="I287" s="208"/>
      <c r="J287" s="209">
        <f>ROUND(I287*H287,2)</f>
        <v>0</v>
      </c>
      <c r="K287" s="210"/>
      <c r="L287" s="38"/>
      <c r="M287" s="211" t="s">
        <v>1</v>
      </c>
      <c r="N287" s="212" t="s">
        <v>44</v>
      </c>
      <c r="O287" s="70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5" t="s">
        <v>244</v>
      </c>
      <c r="AT287" s="215" t="s">
        <v>154</v>
      </c>
      <c r="AU287" s="215" t="s">
        <v>89</v>
      </c>
      <c r="AY287" s="16" t="s">
        <v>151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6" t="s">
        <v>87</v>
      </c>
      <c r="BK287" s="216">
        <f>ROUND(I287*H287,2)</f>
        <v>0</v>
      </c>
      <c r="BL287" s="16" t="s">
        <v>244</v>
      </c>
      <c r="BM287" s="215" t="s">
        <v>1058</v>
      </c>
    </row>
    <row r="288" spans="1:65" s="13" customFormat="1">
      <c r="B288" s="217"/>
      <c r="C288" s="218"/>
      <c r="D288" s="219" t="s">
        <v>160</v>
      </c>
      <c r="E288" s="220" t="s">
        <v>1</v>
      </c>
      <c r="F288" s="221" t="s">
        <v>292</v>
      </c>
      <c r="G288" s="218"/>
      <c r="H288" s="222">
        <v>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160</v>
      </c>
      <c r="AU288" s="228" t="s">
        <v>89</v>
      </c>
      <c r="AV288" s="13" t="s">
        <v>89</v>
      </c>
      <c r="AW288" s="13" t="s">
        <v>36</v>
      </c>
      <c r="AX288" s="13" t="s">
        <v>87</v>
      </c>
      <c r="AY288" s="228" t="s">
        <v>151</v>
      </c>
    </row>
    <row r="289" spans="1:65" s="2" customFormat="1" ht="22.8">
      <c r="A289" s="33"/>
      <c r="B289" s="34"/>
      <c r="C289" s="240" t="s">
        <v>459</v>
      </c>
      <c r="D289" s="240" t="s">
        <v>245</v>
      </c>
      <c r="E289" s="241" t="s">
        <v>538</v>
      </c>
      <c r="F289" s="242" t="s">
        <v>539</v>
      </c>
      <c r="G289" s="243" t="s">
        <v>167</v>
      </c>
      <c r="H289" s="244">
        <v>1</v>
      </c>
      <c r="I289" s="245"/>
      <c r="J289" s="246">
        <f>ROUND(I289*H289,2)</f>
        <v>0</v>
      </c>
      <c r="K289" s="247"/>
      <c r="L289" s="248"/>
      <c r="M289" s="249" t="s">
        <v>1</v>
      </c>
      <c r="N289" s="250" t="s">
        <v>44</v>
      </c>
      <c r="O289" s="70"/>
      <c r="P289" s="213">
        <f>O289*H289</f>
        <v>0</v>
      </c>
      <c r="Q289" s="213">
        <v>1.4999999999999999E-2</v>
      </c>
      <c r="R289" s="213">
        <f>Q289*H289</f>
        <v>1.4999999999999999E-2</v>
      </c>
      <c r="S289" s="213">
        <v>0</v>
      </c>
      <c r="T289" s="214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5" t="s">
        <v>323</v>
      </c>
      <c r="AT289" s="215" t="s">
        <v>245</v>
      </c>
      <c r="AU289" s="215" t="s">
        <v>89</v>
      </c>
      <c r="AY289" s="16" t="s">
        <v>151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6" t="s">
        <v>87</v>
      </c>
      <c r="BK289" s="216">
        <f>ROUND(I289*H289,2)</f>
        <v>0</v>
      </c>
      <c r="BL289" s="16" t="s">
        <v>244</v>
      </c>
      <c r="BM289" s="215" t="s">
        <v>1059</v>
      </c>
    </row>
    <row r="290" spans="1:65" s="13" customFormat="1">
      <c r="B290" s="217"/>
      <c r="C290" s="218"/>
      <c r="D290" s="219" t="s">
        <v>160</v>
      </c>
      <c r="E290" s="220" t="s">
        <v>1</v>
      </c>
      <c r="F290" s="221" t="s">
        <v>87</v>
      </c>
      <c r="G290" s="218"/>
      <c r="H290" s="222">
        <v>1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160</v>
      </c>
      <c r="AU290" s="228" t="s">
        <v>89</v>
      </c>
      <c r="AV290" s="13" t="s">
        <v>89</v>
      </c>
      <c r="AW290" s="13" t="s">
        <v>36</v>
      </c>
      <c r="AX290" s="13" t="s">
        <v>87</v>
      </c>
      <c r="AY290" s="228" t="s">
        <v>151</v>
      </c>
    </row>
    <row r="291" spans="1:65" s="2" customFormat="1" ht="34.200000000000003">
      <c r="A291" s="33"/>
      <c r="B291" s="34"/>
      <c r="C291" s="240" t="s">
        <v>463</v>
      </c>
      <c r="D291" s="240" t="s">
        <v>245</v>
      </c>
      <c r="E291" s="241" t="s">
        <v>550</v>
      </c>
      <c r="F291" s="242" t="s">
        <v>551</v>
      </c>
      <c r="G291" s="243" t="s">
        <v>167</v>
      </c>
      <c r="H291" s="244">
        <v>1</v>
      </c>
      <c r="I291" s="245"/>
      <c r="J291" s="246">
        <f>ROUND(I291*H291,2)</f>
        <v>0</v>
      </c>
      <c r="K291" s="247"/>
      <c r="L291" s="248"/>
      <c r="M291" s="249" t="s">
        <v>1</v>
      </c>
      <c r="N291" s="250" t="s">
        <v>44</v>
      </c>
      <c r="O291" s="70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5" t="s">
        <v>323</v>
      </c>
      <c r="AT291" s="215" t="s">
        <v>245</v>
      </c>
      <c r="AU291" s="215" t="s">
        <v>89</v>
      </c>
      <c r="AY291" s="16" t="s">
        <v>151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87</v>
      </c>
      <c r="BK291" s="216">
        <f>ROUND(I291*H291,2)</f>
        <v>0</v>
      </c>
      <c r="BL291" s="16" t="s">
        <v>244</v>
      </c>
      <c r="BM291" s="215" t="s">
        <v>1060</v>
      </c>
    </row>
    <row r="292" spans="1:65" s="13" customFormat="1">
      <c r="B292" s="217"/>
      <c r="C292" s="218"/>
      <c r="D292" s="219" t="s">
        <v>160</v>
      </c>
      <c r="E292" s="220" t="s">
        <v>1</v>
      </c>
      <c r="F292" s="221" t="s">
        <v>87</v>
      </c>
      <c r="G292" s="218"/>
      <c r="H292" s="222">
        <v>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160</v>
      </c>
      <c r="AU292" s="228" t="s">
        <v>89</v>
      </c>
      <c r="AV292" s="13" t="s">
        <v>89</v>
      </c>
      <c r="AW292" s="13" t="s">
        <v>36</v>
      </c>
      <c r="AX292" s="13" t="s">
        <v>87</v>
      </c>
      <c r="AY292" s="228" t="s">
        <v>151</v>
      </c>
    </row>
    <row r="293" spans="1:65" s="2" customFormat="1" ht="11.4">
      <c r="A293" s="33"/>
      <c r="B293" s="34"/>
      <c r="C293" s="203" t="s">
        <v>467</v>
      </c>
      <c r="D293" s="203" t="s">
        <v>154</v>
      </c>
      <c r="E293" s="204" t="s">
        <v>554</v>
      </c>
      <c r="F293" s="205" t="s">
        <v>555</v>
      </c>
      <c r="G293" s="206" t="s">
        <v>167</v>
      </c>
      <c r="H293" s="207">
        <v>2</v>
      </c>
      <c r="I293" s="208"/>
      <c r="J293" s="209">
        <f>ROUND(I293*H293,2)</f>
        <v>0</v>
      </c>
      <c r="K293" s="210"/>
      <c r="L293" s="38"/>
      <c r="M293" s="211" t="s">
        <v>1</v>
      </c>
      <c r="N293" s="212" t="s">
        <v>44</v>
      </c>
      <c r="O293" s="70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15" t="s">
        <v>244</v>
      </c>
      <c r="AT293" s="215" t="s">
        <v>154</v>
      </c>
      <c r="AU293" s="215" t="s">
        <v>89</v>
      </c>
      <c r="AY293" s="16" t="s">
        <v>151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6" t="s">
        <v>87</v>
      </c>
      <c r="BK293" s="216">
        <f>ROUND(I293*H293,2)</f>
        <v>0</v>
      </c>
      <c r="BL293" s="16" t="s">
        <v>244</v>
      </c>
      <c r="BM293" s="215" t="s">
        <v>1061</v>
      </c>
    </row>
    <row r="294" spans="1:65" s="13" customFormat="1">
      <c r="B294" s="217"/>
      <c r="C294" s="218"/>
      <c r="D294" s="219" t="s">
        <v>160</v>
      </c>
      <c r="E294" s="220" t="s">
        <v>1</v>
      </c>
      <c r="F294" s="221" t="s">
        <v>292</v>
      </c>
      <c r="G294" s="218"/>
      <c r="H294" s="222">
        <v>2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160</v>
      </c>
      <c r="AU294" s="228" t="s">
        <v>89</v>
      </c>
      <c r="AV294" s="13" t="s">
        <v>89</v>
      </c>
      <c r="AW294" s="13" t="s">
        <v>36</v>
      </c>
      <c r="AX294" s="13" t="s">
        <v>87</v>
      </c>
      <c r="AY294" s="228" t="s">
        <v>151</v>
      </c>
    </row>
    <row r="295" spans="1:65" s="2" customFormat="1" ht="11.4">
      <c r="A295" s="33"/>
      <c r="B295" s="34"/>
      <c r="C295" s="240" t="s">
        <v>473</v>
      </c>
      <c r="D295" s="240" t="s">
        <v>245</v>
      </c>
      <c r="E295" s="241" t="s">
        <v>558</v>
      </c>
      <c r="F295" s="242" t="s">
        <v>559</v>
      </c>
      <c r="G295" s="243" t="s">
        <v>167</v>
      </c>
      <c r="H295" s="244">
        <v>2</v>
      </c>
      <c r="I295" s="245"/>
      <c r="J295" s="246">
        <f>ROUND(I295*H295,2)</f>
        <v>0</v>
      </c>
      <c r="K295" s="247"/>
      <c r="L295" s="248"/>
      <c r="M295" s="249" t="s">
        <v>1</v>
      </c>
      <c r="N295" s="250" t="s">
        <v>44</v>
      </c>
      <c r="O295" s="70"/>
      <c r="P295" s="213">
        <f>O295*H295</f>
        <v>0</v>
      </c>
      <c r="Q295" s="213">
        <v>2.2000000000000001E-3</v>
      </c>
      <c r="R295" s="213">
        <f>Q295*H295</f>
        <v>4.4000000000000003E-3</v>
      </c>
      <c r="S295" s="213">
        <v>0</v>
      </c>
      <c r="T295" s="21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5" t="s">
        <v>323</v>
      </c>
      <c r="AT295" s="215" t="s">
        <v>245</v>
      </c>
      <c r="AU295" s="215" t="s">
        <v>89</v>
      </c>
      <c r="AY295" s="16" t="s">
        <v>151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6" t="s">
        <v>87</v>
      </c>
      <c r="BK295" s="216">
        <f>ROUND(I295*H295,2)</f>
        <v>0</v>
      </c>
      <c r="BL295" s="16" t="s">
        <v>244</v>
      </c>
      <c r="BM295" s="215" t="s">
        <v>1062</v>
      </c>
    </row>
    <row r="296" spans="1:65" s="13" customFormat="1">
      <c r="B296" s="217"/>
      <c r="C296" s="218"/>
      <c r="D296" s="219" t="s">
        <v>160</v>
      </c>
      <c r="E296" s="220" t="s">
        <v>1</v>
      </c>
      <c r="F296" s="221" t="s">
        <v>292</v>
      </c>
      <c r="G296" s="218"/>
      <c r="H296" s="222">
        <v>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160</v>
      </c>
      <c r="AU296" s="228" t="s">
        <v>89</v>
      </c>
      <c r="AV296" s="13" t="s">
        <v>89</v>
      </c>
      <c r="AW296" s="13" t="s">
        <v>36</v>
      </c>
      <c r="AX296" s="13" t="s">
        <v>87</v>
      </c>
      <c r="AY296" s="228" t="s">
        <v>151</v>
      </c>
    </row>
    <row r="297" spans="1:65" s="2" customFormat="1" ht="22.8">
      <c r="A297" s="33"/>
      <c r="B297" s="34"/>
      <c r="C297" s="203" t="s">
        <v>479</v>
      </c>
      <c r="D297" s="203" t="s">
        <v>154</v>
      </c>
      <c r="E297" s="204" t="s">
        <v>562</v>
      </c>
      <c r="F297" s="205" t="s">
        <v>563</v>
      </c>
      <c r="G297" s="206" t="s">
        <v>354</v>
      </c>
      <c r="H297" s="251"/>
      <c r="I297" s="208"/>
      <c r="J297" s="209">
        <f>ROUND(I297*H297,2)</f>
        <v>0</v>
      </c>
      <c r="K297" s="210"/>
      <c r="L297" s="38"/>
      <c r="M297" s="211" t="s">
        <v>1</v>
      </c>
      <c r="N297" s="212" t="s">
        <v>44</v>
      </c>
      <c r="O297" s="70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15" t="s">
        <v>244</v>
      </c>
      <c r="AT297" s="215" t="s">
        <v>154</v>
      </c>
      <c r="AU297" s="215" t="s">
        <v>89</v>
      </c>
      <c r="AY297" s="16" t="s">
        <v>151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6" t="s">
        <v>87</v>
      </c>
      <c r="BK297" s="216">
        <f>ROUND(I297*H297,2)</f>
        <v>0</v>
      </c>
      <c r="BL297" s="16" t="s">
        <v>244</v>
      </c>
      <c r="BM297" s="215" t="s">
        <v>1063</v>
      </c>
    </row>
    <row r="298" spans="1:65" s="12" customFormat="1" ht="13.2">
      <c r="B298" s="187"/>
      <c r="C298" s="188"/>
      <c r="D298" s="189" t="s">
        <v>78</v>
      </c>
      <c r="E298" s="201" t="s">
        <v>565</v>
      </c>
      <c r="F298" s="201" t="s">
        <v>566</v>
      </c>
      <c r="G298" s="188"/>
      <c r="H298" s="188"/>
      <c r="I298" s="191"/>
      <c r="J298" s="202">
        <f>BK298</f>
        <v>0</v>
      </c>
      <c r="K298" s="188"/>
      <c r="L298" s="193"/>
      <c r="M298" s="194"/>
      <c r="N298" s="195"/>
      <c r="O298" s="195"/>
      <c r="P298" s="196">
        <f>SUM(P299:P302)</f>
        <v>0</v>
      </c>
      <c r="Q298" s="195"/>
      <c r="R298" s="196">
        <f>SUM(R299:R302)</f>
        <v>1.09E-3</v>
      </c>
      <c r="S298" s="195"/>
      <c r="T298" s="197">
        <f>SUM(T299:T302)</f>
        <v>0</v>
      </c>
      <c r="AR298" s="198" t="s">
        <v>89</v>
      </c>
      <c r="AT298" s="199" t="s">
        <v>78</v>
      </c>
      <c r="AU298" s="199" t="s">
        <v>87</v>
      </c>
      <c r="AY298" s="198" t="s">
        <v>151</v>
      </c>
      <c r="BK298" s="200">
        <f>SUM(BK299:BK302)</f>
        <v>0</v>
      </c>
    </row>
    <row r="299" spans="1:65" s="2" customFormat="1" ht="22.8">
      <c r="A299" s="33"/>
      <c r="B299" s="34"/>
      <c r="C299" s="203" t="s">
        <v>484</v>
      </c>
      <c r="D299" s="203" t="s">
        <v>154</v>
      </c>
      <c r="E299" s="204" t="s">
        <v>568</v>
      </c>
      <c r="F299" s="205" t="s">
        <v>569</v>
      </c>
      <c r="G299" s="206" t="s">
        <v>167</v>
      </c>
      <c r="H299" s="207">
        <v>1</v>
      </c>
      <c r="I299" s="208"/>
      <c r="J299" s="209">
        <f>ROUND(I299*H299,2)</f>
        <v>0</v>
      </c>
      <c r="K299" s="210"/>
      <c r="L299" s="38"/>
      <c r="M299" s="211" t="s">
        <v>1</v>
      </c>
      <c r="N299" s="212" t="s">
        <v>44</v>
      </c>
      <c r="O299" s="70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5" t="s">
        <v>244</v>
      </c>
      <c r="AT299" s="215" t="s">
        <v>154</v>
      </c>
      <c r="AU299" s="215" t="s">
        <v>89</v>
      </c>
      <c r="AY299" s="16" t="s">
        <v>151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6" t="s">
        <v>87</v>
      </c>
      <c r="BK299" s="216">
        <f>ROUND(I299*H299,2)</f>
        <v>0</v>
      </c>
      <c r="BL299" s="16" t="s">
        <v>244</v>
      </c>
      <c r="BM299" s="215" t="s">
        <v>1064</v>
      </c>
    </row>
    <row r="300" spans="1:65" s="13" customFormat="1">
      <c r="B300" s="217"/>
      <c r="C300" s="218"/>
      <c r="D300" s="219" t="s">
        <v>160</v>
      </c>
      <c r="E300" s="220" t="s">
        <v>1</v>
      </c>
      <c r="F300" s="221" t="s">
        <v>87</v>
      </c>
      <c r="G300" s="218"/>
      <c r="H300" s="222">
        <v>1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160</v>
      </c>
      <c r="AU300" s="228" t="s">
        <v>89</v>
      </c>
      <c r="AV300" s="13" t="s">
        <v>89</v>
      </c>
      <c r="AW300" s="13" t="s">
        <v>36</v>
      </c>
      <c r="AX300" s="13" t="s">
        <v>87</v>
      </c>
      <c r="AY300" s="228" t="s">
        <v>151</v>
      </c>
    </row>
    <row r="301" spans="1:65" s="2" customFormat="1" ht="11.4">
      <c r="A301" s="33"/>
      <c r="B301" s="34"/>
      <c r="C301" s="240" t="s">
        <v>490</v>
      </c>
      <c r="D301" s="240" t="s">
        <v>245</v>
      </c>
      <c r="E301" s="241" t="s">
        <v>572</v>
      </c>
      <c r="F301" s="242" t="s">
        <v>573</v>
      </c>
      <c r="G301" s="243" t="s">
        <v>167</v>
      </c>
      <c r="H301" s="244">
        <v>1</v>
      </c>
      <c r="I301" s="245"/>
      <c r="J301" s="246">
        <f>ROUND(I301*H301,2)</f>
        <v>0</v>
      </c>
      <c r="K301" s="247"/>
      <c r="L301" s="248"/>
      <c r="M301" s="249" t="s">
        <v>1</v>
      </c>
      <c r="N301" s="250" t="s">
        <v>44</v>
      </c>
      <c r="O301" s="70"/>
      <c r="P301" s="213">
        <f>O301*H301</f>
        <v>0</v>
      </c>
      <c r="Q301" s="213">
        <v>1.09E-3</v>
      </c>
      <c r="R301" s="213">
        <f>Q301*H301</f>
        <v>1.09E-3</v>
      </c>
      <c r="S301" s="213">
        <v>0</v>
      </c>
      <c r="T301" s="21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5" t="s">
        <v>323</v>
      </c>
      <c r="AT301" s="215" t="s">
        <v>245</v>
      </c>
      <c r="AU301" s="215" t="s">
        <v>89</v>
      </c>
      <c r="AY301" s="16" t="s">
        <v>151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6" t="s">
        <v>87</v>
      </c>
      <c r="BK301" s="216">
        <f>ROUND(I301*H301,2)</f>
        <v>0</v>
      </c>
      <c r="BL301" s="16" t="s">
        <v>244</v>
      </c>
      <c r="BM301" s="215" t="s">
        <v>1065</v>
      </c>
    </row>
    <row r="302" spans="1:65" s="2" customFormat="1" ht="22.8">
      <c r="A302" s="33"/>
      <c r="B302" s="34"/>
      <c r="C302" s="203" t="s">
        <v>494</v>
      </c>
      <c r="D302" s="203" t="s">
        <v>154</v>
      </c>
      <c r="E302" s="204" t="s">
        <v>576</v>
      </c>
      <c r="F302" s="205" t="s">
        <v>577</v>
      </c>
      <c r="G302" s="206" t="s">
        <v>354</v>
      </c>
      <c r="H302" s="251"/>
      <c r="I302" s="208"/>
      <c r="J302" s="209">
        <f>ROUND(I302*H302,2)</f>
        <v>0</v>
      </c>
      <c r="K302" s="210"/>
      <c r="L302" s="38"/>
      <c r="M302" s="211" t="s">
        <v>1</v>
      </c>
      <c r="N302" s="212" t="s">
        <v>44</v>
      </c>
      <c r="O302" s="70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5" t="s">
        <v>244</v>
      </c>
      <c r="AT302" s="215" t="s">
        <v>154</v>
      </c>
      <c r="AU302" s="215" t="s">
        <v>89</v>
      </c>
      <c r="AY302" s="16" t="s">
        <v>151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6" t="s">
        <v>87</v>
      </c>
      <c r="BK302" s="216">
        <f>ROUND(I302*H302,2)</f>
        <v>0</v>
      </c>
      <c r="BL302" s="16" t="s">
        <v>244</v>
      </c>
      <c r="BM302" s="215" t="s">
        <v>1066</v>
      </c>
    </row>
    <row r="303" spans="1:65" s="12" customFormat="1" ht="13.2">
      <c r="B303" s="187"/>
      <c r="C303" s="188"/>
      <c r="D303" s="189" t="s">
        <v>78</v>
      </c>
      <c r="E303" s="201" t="s">
        <v>579</v>
      </c>
      <c r="F303" s="201" t="s">
        <v>580</v>
      </c>
      <c r="G303" s="188"/>
      <c r="H303" s="188"/>
      <c r="I303" s="191"/>
      <c r="J303" s="202">
        <f>BK303</f>
        <v>0</v>
      </c>
      <c r="K303" s="188"/>
      <c r="L303" s="193"/>
      <c r="M303" s="194"/>
      <c r="N303" s="195"/>
      <c r="O303" s="195"/>
      <c r="P303" s="196">
        <f>SUM(P304:P334)</f>
        <v>0</v>
      </c>
      <c r="Q303" s="195"/>
      <c r="R303" s="196">
        <f>SUM(R304:R334)</f>
        <v>0.72640123999999984</v>
      </c>
      <c r="S303" s="195"/>
      <c r="T303" s="197">
        <f>SUM(T304:T334)</f>
        <v>0.39674100000000001</v>
      </c>
      <c r="AR303" s="198" t="s">
        <v>89</v>
      </c>
      <c r="AT303" s="199" t="s">
        <v>78</v>
      </c>
      <c r="AU303" s="199" t="s">
        <v>87</v>
      </c>
      <c r="AY303" s="198" t="s">
        <v>151</v>
      </c>
      <c r="BK303" s="200">
        <f>SUM(BK304:BK334)</f>
        <v>0</v>
      </c>
    </row>
    <row r="304" spans="1:65" s="2" customFormat="1" ht="22.8">
      <c r="A304" s="33"/>
      <c r="B304" s="34"/>
      <c r="C304" s="203" t="s">
        <v>499</v>
      </c>
      <c r="D304" s="203" t="s">
        <v>154</v>
      </c>
      <c r="E304" s="204" t="s">
        <v>582</v>
      </c>
      <c r="F304" s="205" t="s">
        <v>583</v>
      </c>
      <c r="G304" s="206" t="s">
        <v>157</v>
      </c>
      <c r="H304" s="207">
        <v>128.63999999999999</v>
      </c>
      <c r="I304" s="208"/>
      <c r="J304" s="209">
        <f>ROUND(I304*H304,2)</f>
        <v>0</v>
      </c>
      <c r="K304" s="210"/>
      <c r="L304" s="38"/>
      <c r="M304" s="211" t="s">
        <v>1</v>
      </c>
      <c r="N304" s="212" t="s">
        <v>44</v>
      </c>
      <c r="O304" s="70"/>
      <c r="P304" s="213">
        <f>O304*H304</f>
        <v>0</v>
      </c>
      <c r="Q304" s="213">
        <v>0</v>
      </c>
      <c r="R304" s="213">
        <f>Q304*H304</f>
        <v>0</v>
      </c>
      <c r="S304" s="213">
        <v>3.0000000000000001E-3</v>
      </c>
      <c r="T304" s="214">
        <f>S304*H304</f>
        <v>0.38591999999999999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15" t="s">
        <v>244</v>
      </c>
      <c r="AT304" s="215" t="s">
        <v>154</v>
      </c>
      <c r="AU304" s="215" t="s">
        <v>89</v>
      </c>
      <c r="AY304" s="16" t="s">
        <v>151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6" t="s">
        <v>87</v>
      </c>
      <c r="BK304" s="216">
        <f>ROUND(I304*H304,2)</f>
        <v>0</v>
      </c>
      <c r="BL304" s="16" t="s">
        <v>244</v>
      </c>
      <c r="BM304" s="215" t="s">
        <v>1067</v>
      </c>
    </row>
    <row r="305" spans="1:65" s="13" customFormat="1">
      <c r="B305" s="217"/>
      <c r="C305" s="218"/>
      <c r="D305" s="219" t="s">
        <v>160</v>
      </c>
      <c r="E305" s="220" t="s">
        <v>1</v>
      </c>
      <c r="F305" s="221" t="s">
        <v>1068</v>
      </c>
      <c r="G305" s="218"/>
      <c r="H305" s="222">
        <v>128.63999999999999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160</v>
      </c>
      <c r="AU305" s="228" t="s">
        <v>89</v>
      </c>
      <c r="AV305" s="13" t="s">
        <v>89</v>
      </c>
      <c r="AW305" s="13" t="s">
        <v>36</v>
      </c>
      <c r="AX305" s="13" t="s">
        <v>87</v>
      </c>
      <c r="AY305" s="228" t="s">
        <v>151</v>
      </c>
    </row>
    <row r="306" spans="1:65" s="2" customFormat="1" ht="11.4">
      <c r="A306" s="33"/>
      <c r="B306" s="34"/>
      <c r="C306" s="203" t="s">
        <v>505</v>
      </c>
      <c r="D306" s="203" t="s">
        <v>154</v>
      </c>
      <c r="E306" s="204" t="s">
        <v>591</v>
      </c>
      <c r="F306" s="205" t="s">
        <v>592</v>
      </c>
      <c r="G306" s="206" t="s">
        <v>260</v>
      </c>
      <c r="H306" s="207">
        <v>36.07</v>
      </c>
      <c r="I306" s="208"/>
      <c r="J306" s="209">
        <f>ROUND(I306*H306,2)</f>
        <v>0</v>
      </c>
      <c r="K306" s="210"/>
      <c r="L306" s="38"/>
      <c r="M306" s="211" t="s">
        <v>1</v>
      </c>
      <c r="N306" s="212" t="s">
        <v>44</v>
      </c>
      <c r="O306" s="70"/>
      <c r="P306" s="213">
        <f>O306*H306</f>
        <v>0</v>
      </c>
      <c r="Q306" s="213">
        <v>0</v>
      </c>
      <c r="R306" s="213">
        <f>Q306*H306</f>
        <v>0</v>
      </c>
      <c r="S306" s="213">
        <v>2.9999999999999997E-4</v>
      </c>
      <c r="T306" s="214">
        <f>S306*H306</f>
        <v>1.0820999999999999E-2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5" t="s">
        <v>244</v>
      </c>
      <c r="AT306" s="215" t="s">
        <v>154</v>
      </c>
      <c r="AU306" s="215" t="s">
        <v>89</v>
      </c>
      <c r="AY306" s="16" t="s">
        <v>151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6" t="s">
        <v>87</v>
      </c>
      <c r="BK306" s="216">
        <f>ROUND(I306*H306,2)</f>
        <v>0</v>
      </c>
      <c r="BL306" s="16" t="s">
        <v>244</v>
      </c>
      <c r="BM306" s="215" t="s">
        <v>1069</v>
      </c>
    </row>
    <row r="307" spans="1:65" s="13" customFormat="1" ht="20.399999999999999">
      <c r="B307" s="217"/>
      <c r="C307" s="218"/>
      <c r="D307" s="219" t="s">
        <v>160</v>
      </c>
      <c r="E307" s="220" t="s">
        <v>1</v>
      </c>
      <c r="F307" s="221" t="s">
        <v>1070</v>
      </c>
      <c r="G307" s="218"/>
      <c r="H307" s="222">
        <v>31.96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160</v>
      </c>
      <c r="AU307" s="228" t="s">
        <v>89</v>
      </c>
      <c r="AV307" s="13" t="s">
        <v>89</v>
      </c>
      <c r="AW307" s="13" t="s">
        <v>36</v>
      </c>
      <c r="AX307" s="13" t="s">
        <v>79</v>
      </c>
      <c r="AY307" s="228" t="s">
        <v>151</v>
      </c>
    </row>
    <row r="308" spans="1:65" s="13" customFormat="1">
      <c r="B308" s="217"/>
      <c r="C308" s="218"/>
      <c r="D308" s="219" t="s">
        <v>160</v>
      </c>
      <c r="E308" s="220" t="s">
        <v>1</v>
      </c>
      <c r="F308" s="221" t="s">
        <v>599</v>
      </c>
      <c r="G308" s="218"/>
      <c r="H308" s="222">
        <v>-0.9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160</v>
      </c>
      <c r="AU308" s="228" t="s">
        <v>89</v>
      </c>
      <c r="AV308" s="13" t="s">
        <v>89</v>
      </c>
      <c r="AW308" s="13" t="s">
        <v>36</v>
      </c>
      <c r="AX308" s="13" t="s">
        <v>79</v>
      </c>
      <c r="AY308" s="228" t="s">
        <v>151</v>
      </c>
    </row>
    <row r="309" spans="1:65" s="13" customFormat="1">
      <c r="B309" s="217"/>
      <c r="C309" s="218"/>
      <c r="D309" s="219" t="s">
        <v>160</v>
      </c>
      <c r="E309" s="220" t="s">
        <v>1</v>
      </c>
      <c r="F309" s="221" t="s">
        <v>596</v>
      </c>
      <c r="G309" s="218"/>
      <c r="H309" s="222">
        <v>-0.6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160</v>
      </c>
      <c r="AU309" s="228" t="s">
        <v>89</v>
      </c>
      <c r="AV309" s="13" t="s">
        <v>89</v>
      </c>
      <c r="AW309" s="13" t="s">
        <v>36</v>
      </c>
      <c r="AX309" s="13" t="s">
        <v>79</v>
      </c>
      <c r="AY309" s="228" t="s">
        <v>151</v>
      </c>
    </row>
    <row r="310" spans="1:65" s="13" customFormat="1">
      <c r="B310" s="217"/>
      <c r="C310" s="218"/>
      <c r="D310" s="219" t="s">
        <v>160</v>
      </c>
      <c r="E310" s="220" t="s">
        <v>1</v>
      </c>
      <c r="F310" s="221" t="s">
        <v>1071</v>
      </c>
      <c r="G310" s="218"/>
      <c r="H310" s="222">
        <v>6.21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160</v>
      </c>
      <c r="AU310" s="228" t="s">
        <v>89</v>
      </c>
      <c r="AV310" s="13" t="s">
        <v>89</v>
      </c>
      <c r="AW310" s="13" t="s">
        <v>36</v>
      </c>
      <c r="AX310" s="13" t="s">
        <v>79</v>
      </c>
      <c r="AY310" s="228" t="s">
        <v>151</v>
      </c>
    </row>
    <row r="311" spans="1:65" s="13" customFormat="1">
      <c r="B311" s="217"/>
      <c r="C311" s="218"/>
      <c r="D311" s="219" t="s">
        <v>160</v>
      </c>
      <c r="E311" s="220" t="s">
        <v>1</v>
      </c>
      <c r="F311" s="221" t="s">
        <v>596</v>
      </c>
      <c r="G311" s="218"/>
      <c r="H311" s="222">
        <v>-0.6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160</v>
      </c>
      <c r="AU311" s="228" t="s">
        <v>89</v>
      </c>
      <c r="AV311" s="13" t="s">
        <v>89</v>
      </c>
      <c r="AW311" s="13" t="s">
        <v>36</v>
      </c>
      <c r="AX311" s="13" t="s">
        <v>79</v>
      </c>
      <c r="AY311" s="228" t="s">
        <v>151</v>
      </c>
    </row>
    <row r="312" spans="1:65" s="14" customFormat="1">
      <c r="B312" s="229"/>
      <c r="C312" s="230"/>
      <c r="D312" s="219" t="s">
        <v>160</v>
      </c>
      <c r="E312" s="231" t="s">
        <v>1</v>
      </c>
      <c r="F312" s="232" t="s">
        <v>163</v>
      </c>
      <c r="G312" s="230"/>
      <c r="H312" s="233">
        <v>36.07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160</v>
      </c>
      <c r="AU312" s="239" t="s">
        <v>89</v>
      </c>
      <c r="AV312" s="14" t="s">
        <v>158</v>
      </c>
      <c r="AW312" s="14" t="s">
        <v>36</v>
      </c>
      <c r="AX312" s="14" t="s">
        <v>87</v>
      </c>
      <c r="AY312" s="239" t="s">
        <v>151</v>
      </c>
    </row>
    <row r="313" spans="1:65" s="2" customFormat="1" ht="22.8">
      <c r="A313" s="33"/>
      <c r="B313" s="34"/>
      <c r="C313" s="203" t="s">
        <v>510</v>
      </c>
      <c r="D313" s="203" t="s">
        <v>154</v>
      </c>
      <c r="E313" s="204" t="s">
        <v>601</v>
      </c>
      <c r="F313" s="205" t="s">
        <v>602</v>
      </c>
      <c r="G313" s="206" t="s">
        <v>157</v>
      </c>
      <c r="H313" s="207">
        <v>64.319999999999993</v>
      </c>
      <c r="I313" s="208"/>
      <c r="J313" s="209">
        <f>ROUND(I313*H313,2)</f>
        <v>0</v>
      </c>
      <c r="K313" s="210"/>
      <c r="L313" s="38"/>
      <c r="M313" s="211" t="s">
        <v>1</v>
      </c>
      <c r="N313" s="212" t="s">
        <v>44</v>
      </c>
      <c r="O313" s="70"/>
      <c r="P313" s="213">
        <f>O313*H313</f>
        <v>0</v>
      </c>
      <c r="Q313" s="213">
        <v>2.0000000000000001E-4</v>
      </c>
      <c r="R313" s="213">
        <f>Q313*H313</f>
        <v>1.2863999999999999E-2</v>
      </c>
      <c r="S313" s="213">
        <v>0</v>
      </c>
      <c r="T313" s="21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15" t="s">
        <v>244</v>
      </c>
      <c r="AT313" s="215" t="s">
        <v>154</v>
      </c>
      <c r="AU313" s="215" t="s">
        <v>89</v>
      </c>
      <c r="AY313" s="16" t="s">
        <v>151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6" t="s">
        <v>87</v>
      </c>
      <c r="BK313" s="216">
        <f>ROUND(I313*H313,2)</f>
        <v>0</v>
      </c>
      <c r="BL313" s="16" t="s">
        <v>244</v>
      </c>
      <c r="BM313" s="215" t="s">
        <v>1072</v>
      </c>
    </row>
    <row r="314" spans="1:65" s="13" customFormat="1">
      <c r="B314" s="217"/>
      <c r="C314" s="218"/>
      <c r="D314" s="219" t="s">
        <v>160</v>
      </c>
      <c r="E314" s="220" t="s">
        <v>1</v>
      </c>
      <c r="F314" s="221" t="s">
        <v>988</v>
      </c>
      <c r="G314" s="218"/>
      <c r="H314" s="222">
        <v>64.319999999999993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160</v>
      </c>
      <c r="AU314" s="228" t="s">
        <v>89</v>
      </c>
      <c r="AV314" s="13" t="s">
        <v>89</v>
      </c>
      <c r="AW314" s="13" t="s">
        <v>36</v>
      </c>
      <c r="AX314" s="13" t="s">
        <v>87</v>
      </c>
      <c r="AY314" s="228" t="s">
        <v>151</v>
      </c>
    </row>
    <row r="315" spans="1:65" s="2" customFormat="1" ht="22.8">
      <c r="A315" s="33"/>
      <c r="B315" s="34"/>
      <c r="C315" s="203" t="s">
        <v>515</v>
      </c>
      <c r="D315" s="203" t="s">
        <v>154</v>
      </c>
      <c r="E315" s="204" t="s">
        <v>610</v>
      </c>
      <c r="F315" s="205" t="s">
        <v>611</v>
      </c>
      <c r="G315" s="206" t="s">
        <v>157</v>
      </c>
      <c r="H315" s="207">
        <v>64.319999999999993</v>
      </c>
      <c r="I315" s="208"/>
      <c r="J315" s="209">
        <f>ROUND(I315*H315,2)</f>
        <v>0</v>
      </c>
      <c r="K315" s="210"/>
      <c r="L315" s="38"/>
      <c r="M315" s="211" t="s">
        <v>1</v>
      </c>
      <c r="N315" s="212" t="s">
        <v>44</v>
      </c>
      <c r="O315" s="70"/>
      <c r="P315" s="213">
        <f>O315*H315</f>
        <v>0</v>
      </c>
      <c r="Q315" s="213">
        <v>7.4999999999999997E-3</v>
      </c>
      <c r="R315" s="213">
        <f>Q315*H315</f>
        <v>0.48239999999999994</v>
      </c>
      <c r="S315" s="213">
        <v>0</v>
      </c>
      <c r="T315" s="21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15" t="s">
        <v>244</v>
      </c>
      <c r="AT315" s="215" t="s">
        <v>154</v>
      </c>
      <c r="AU315" s="215" t="s">
        <v>89</v>
      </c>
      <c r="AY315" s="16" t="s">
        <v>151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6" t="s">
        <v>87</v>
      </c>
      <c r="BK315" s="216">
        <f>ROUND(I315*H315,2)</f>
        <v>0</v>
      </c>
      <c r="BL315" s="16" t="s">
        <v>244</v>
      </c>
      <c r="BM315" s="215" t="s">
        <v>1073</v>
      </c>
    </row>
    <row r="316" spans="1:65" s="13" customFormat="1">
      <c r="B316" s="217"/>
      <c r="C316" s="218"/>
      <c r="D316" s="219" t="s">
        <v>160</v>
      </c>
      <c r="E316" s="220" t="s">
        <v>1</v>
      </c>
      <c r="F316" s="221" t="s">
        <v>988</v>
      </c>
      <c r="G316" s="218"/>
      <c r="H316" s="222">
        <v>64.319999999999993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160</v>
      </c>
      <c r="AU316" s="228" t="s">
        <v>89</v>
      </c>
      <c r="AV316" s="13" t="s">
        <v>89</v>
      </c>
      <c r="AW316" s="13" t="s">
        <v>36</v>
      </c>
      <c r="AX316" s="13" t="s">
        <v>87</v>
      </c>
      <c r="AY316" s="228" t="s">
        <v>151</v>
      </c>
    </row>
    <row r="317" spans="1:65" s="2" customFormat="1" ht="11.4">
      <c r="A317" s="33"/>
      <c r="B317" s="34"/>
      <c r="C317" s="203" t="s">
        <v>519</v>
      </c>
      <c r="D317" s="203" t="s">
        <v>154</v>
      </c>
      <c r="E317" s="204" t="s">
        <v>614</v>
      </c>
      <c r="F317" s="205" t="s">
        <v>615</v>
      </c>
      <c r="G317" s="206" t="s">
        <v>157</v>
      </c>
      <c r="H317" s="207">
        <v>64.319999999999993</v>
      </c>
      <c r="I317" s="208"/>
      <c r="J317" s="209">
        <f>ROUND(I317*H317,2)</f>
        <v>0</v>
      </c>
      <c r="K317" s="210"/>
      <c r="L317" s="38"/>
      <c r="M317" s="211" t="s">
        <v>1</v>
      </c>
      <c r="N317" s="212" t="s">
        <v>44</v>
      </c>
      <c r="O317" s="70"/>
      <c r="P317" s="213">
        <f>O317*H317</f>
        <v>0</v>
      </c>
      <c r="Q317" s="213">
        <v>2.9999999999999997E-4</v>
      </c>
      <c r="R317" s="213">
        <f>Q317*H317</f>
        <v>1.9295999999999997E-2</v>
      </c>
      <c r="S317" s="213">
        <v>0</v>
      </c>
      <c r="T317" s="214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15" t="s">
        <v>244</v>
      </c>
      <c r="AT317" s="215" t="s">
        <v>154</v>
      </c>
      <c r="AU317" s="215" t="s">
        <v>89</v>
      </c>
      <c r="AY317" s="16" t="s">
        <v>151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6" t="s">
        <v>87</v>
      </c>
      <c r="BK317" s="216">
        <f>ROUND(I317*H317,2)</f>
        <v>0</v>
      </c>
      <c r="BL317" s="16" t="s">
        <v>244</v>
      </c>
      <c r="BM317" s="215" t="s">
        <v>1074</v>
      </c>
    </row>
    <row r="318" spans="1:65" s="13" customFormat="1">
      <c r="B318" s="217"/>
      <c r="C318" s="218"/>
      <c r="D318" s="219" t="s">
        <v>160</v>
      </c>
      <c r="E318" s="220" t="s">
        <v>1</v>
      </c>
      <c r="F318" s="221" t="s">
        <v>988</v>
      </c>
      <c r="G318" s="218"/>
      <c r="H318" s="222">
        <v>64.319999999999993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160</v>
      </c>
      <c r="AU318" s="228" t="s">
        <v>89</v>
      </c>
      <c r="AV318" s="13" t="s">
        <v>89</v>
      </c>
      <c r="AW318" s="13" t="s">
        <v>36</v>
      </c>
      <c r="AX318" s="13" t="s">
        <v>87</v>
      </c>
      <c r="AY318" s="228" t="s">
        <v>151</v>
      </c>
    </row>
    <row r="319" spans="1:65" s="2" customFormat="1" ht="34.200000000000003">
      <c r="A319" s="33"/>
      <c r="B319" s="34"/>
      <c r="C319" s="240" t="s">
        <v>524</v>
      </c>
      <c r="D319" s="240" t="s">
        <v>245</v>
      </c>
      <c r="E319" s="241" t="s">
        <v>618</v>
      </c>
      <c r="F319" s="242" t="s">
        <v>619</v>
      </c>
      <c r="G319" s="243" t="s">
        <v>157</v>
      </c>
      <c r="H319" s="244">
        <v>70.751999999999995</v>
      </c>
      <c r="I319" s="245"/>
      <c r="J319" s="246">
        <f>ROUND(I319*H319,2)</f>
        <v>0</v>
      </c>
      <c r="K319" s="247"/>
      <c r="L319" s="248"/>
      <c r="M319" s="249" t="s">
        <v>1</v>
      </c>
      <c r="N319" s="250" t="s">
        <v>44</v>
      </c>
      <c r="O319" s="70"/>
      <c r="P319" s="213">
        <f>O319*H319</f>
        <v>0</v>
      </c>
      <c r="Q319" s="213">
        <v>2.7699999999999999E-3</v>
      </c>
      <c r="R319" s="213">
        <f>Q319*H319</f>
        <v>0.19598303999999997</v>
      </c>
      <c r="S319" s="213">
        <v>0</v>
      </c>
      <c r="T319" s="21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15" t="s">
        <v>323</v>
      </c>
      <c r="AT319" s="215" t="s">
        <v>245</v>
      </c>
      <c r="AU319" s="215" t="s">
        <v>89</v>
      </c>
      <c r="AY319" s="16" t="s">
        <v>151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6" t="s">
        <v>87</v>
      </c>
      <c r="BK319" s="216">
        <f>ROUND(I319*H319,2)</f>
        <v>0</v>
      </c>
      <c r="BL319" s="16" t="s">
        <v>244</v>
      </c>
      <c r="BM319" s="215" t="s">
        <v>1075</v>
      </c>
    </row>
    <row r="320" spans="1:65" s="13" customFormat="1">
      <c r="B320" s="217"/>
      <c r="C320" s="218"/>
      <c r="D320" s="219" t="s">
        <v>160</v>
      </c>
      <c r="E320" s="218"/>
      <c r="F320" s="221" t="s">
        <v>1076</v>
      </c>
      <c r="G320" s="218"/>
      <c r="H320" s="222">
        <v>70.751999999999995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160</v>
      </c>
      <c r="AU320" s="228" t="s">
        <v>89</v>
      </c>
      <c r="AV320" s="13" t="s">
        <v>89</v>
      </c>
      <c r="AW320" s="13" t="s">
        <v>4</v>
      </c>
      <c r="AX320" s="13" t="s">
        <v>87</v>
      </c>
      <c r="AY320" s="228" t="s">
        <v>151</v>
      </c>
    </row>
    <row r="321" spans="1:65" s="2" customFormat="1" ht="11.4">
      <c r="A321" s="33"/>
      <c r="B321" s="34"/>
      <c r="C321" s="203" t="s">
        <v>529</v>
      </c>
      <c r="D321" s="203" t="s">
        <v>154</v>
      </c>
      <c r="E321" s="204" t="s">
        <v>623</v>
      </c>
      <c r="F321" s="205" t="s">
        <v>624</v>
      </c>
      <c r="G321" s="206" t="s">
        <v>260</v>
      </c>
      <c r="H321" s="207">
        <v>36.07</v>
      </c>
      <c r="I321" s="208"/>
      <c r="J321" s="209">
        <f>ROUND(I321*H321,2)</f>
        <v>0</v>
      </c>
      <c r="K321" s="210"/>
      <c r="L321" s="38"/>
      <c r="M321" s="211" t="s">
        <v>1</v>
      </c>
      <c r="N321" s="212" t="s">
        <v>44</v>
      </c>
      <c r="O321" s="70"/>
      <c r="P321" s="213">
        <f>O321*H321</f>
        <v>0</v>
      </c>
      <c r="Q321" s="213">
        <v>3.0000000000000001E-5</v>
      </c>
      <c r="R321" s="213">
        <f>Q321*H321</f>
        <v>1.0821000000000001E-3</v>
      </c>
      <c r="S321" s="213">
        <v>0</v>
      </c>
      <c r="T321" s="214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15" t="s">
        <v>244</v>
      </c>
      <c r="AT321" s="215" t="s">
        <v>154</v>
      </c>
      <c r="AU321" s="215" t="s">
        <v>89</v>
      </c>
      <c r="AY321" s="16" t="s">
        <v>151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87</v>
      </c>
      <c r="BK321" s="216">
        <f>ROUND(I321*H321,2)</f>
        <v>0</v>
      </c>
      <c r="BL321" s="16" t="s">
        <v>244</v>
      </c>
      <c r="BM321" s="215" t="s">
        <v>1077</v>
      </c>
    </row>
    <row r="322" spans="1:65" s="13" customFormat="1" ht="20.399999999999999">
      <c r="B322" s="217"/>
      <c r="C322" s="218"/>
      <c r="D322" s="219" t="s">
        <v>160</v>
      </c>
      <c r="E322" s="220" t="s">
        <v>1</v>
      </c>
      <c r="F322" s="221" t="s">
        <v>1070</v>
      </c>
      <c r="G322" s="218"/>
      <c r="H322" s="222">
        <v>31.96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160</v>
      </c>
      <c r="AU322" s="228" t="s">
        <v>89</v>
      </c>
      <c r="AV322" s="13" t="s">
        <v>89</v>
      </c>
      <c r="AW322" s="13" t="s">
        <v>36</v>
      </c>
      <c r="AX322" s="13" t="s">
        <v>79</v>
      </c>
      <c r="AY322" s="228" t="s">
        <v>151</v>
      </c>
    </row>
    <row r="323" spans="1:65" s="13" customFormat="1">
      <c r="B323" s="217"/>
      <c r="C323" s="218"/>
      <c r="D323" s="219" t="s">
        <v>160</v>
      </c>
      <c r="E323" s="220" t="s">
        <v>1</v>
      </c>
      <c r="F323" s="221" t="s">
        <v>599</v>
      </c>
      <c r="G323" s="218"/>
      <c r="H323" s="222">
        <v>-0.9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160</v>
      </c>
      <c r="AU323" s="228" t="s">
        <v>89</v>
      </c>
      <c r="AV323" s="13" t="s">
        <v>89</v>
      </c>
      <c r="AW323" s="13" t="s">
        <v>36</v>
      </c>
      <c r="AX323" s="13" t="s">
        <v>79</v>
      </c>
      <c r="AY323" s="228" t="s">
        <v>151</v>
      </c>
    </row>
    <row r="324" spans="1:65" s="13" customFormat="1">
      <c r="B324" s="217"/>
      <c r="C324" s="218"/>
      <c r="D324" s="219" t="s">
        <v>160</v>
      </c>
      <c r="E324" s="220" t="s">
        <v>1</v>
      </c>
      <c r="F324" s="221" t="s">
        <v>596</v>
      </c>
      <c r="G324" s="218"/>
      <c r="H324" s="222">
        <v>-0.6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160</v>
      </c>
      <c r="AU324" s="228" t="s">
        <v>89</v>
      </c>
      <c r="AV324" s="13" t="s">
        <v>89</v>
      </c>
      <c r="AW324" s="13" t="s">
        <v>36</v>
      </c>
      <c r="AX324" s="13" t="s">
        <v>79</v>
      </c>
      <c r="AY324" s="228" t="s">
        <v>151</v>
      </c>
    </row>
    <row r="325" spans="1:65" s="13" customFormat="1">
      <c r="B325" s="217"/>
      <c r="C325" s="218"/>
      <c r="D325" s="219" t="s">
        <v>160</v>
      </c>
      <c r="E325" s="220" t="s">
        <v>1</v>
      </c>
      <c r="F325" s="221" t="s">
        <v>1071</v>
      </c>
      <c r="G325" s="218"/>
      <c r="H325" s="222">
        <v>6.21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160</v>
      </c>
      <c r="AU325" s="228" t="s">
        <v>89</v>
      </c>
      <c r="AV325" s="13" t="s">
        <v>89</v>
      </c>
      <c r="AW325" s="13" t="s">
        <v>36</v>
      </c>
      <c r="AX325" s="13" t="s">
        <v>79</v>
      </c>
      <c r="AY325" s="228" t="s">
        <v>151</v>
      </c>
    </row>
    <row r="326" spans="1:65" s="13" customFormat="1">
      <c r="B326" s="217"/>
      <c r="C326" s="218"/>
      <c r="D326" s="219" t="s">
        <v>160</v>
      </c>
      <c r="E326" s="220" t="s">
        <v>1</v>
      </c>
      <c r="F326" s="221" t="s">
        <v>596</v>
      </c>
      <c r="G326" s="218"/>
      <c r="H326" s="222">
        <v>-0.6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160</v>
      </c>
      <c r="AU326" s="228" t="s">
        <v>89</v>
      </c>
      <c r="AV326" s="13" t="s">
        <v>89</v>
      </c>
      <c r="AW326" s="13" t="s">
        <v>36</v>
      </c>
      <c r="AX326" s="13" t="s">
        <v>79</v>
      </c>
      <c r="AY326" s="228" t="s">
        <v>151</v>
      </c>
    </row>
    <row r="327" spans="1:65" s="14" customFormat="1">
      <c r="B327" s="229"/>
      <c r="C327" s="230"/>
      <c r="D327" s="219" t="s">
        <v>160</v>
      </c>
      <c r="E327" s="231" t="s">
        <v>1</v>
      </c>
      <c r="F327" s="232" t="s">
        <v>163</v>
      </c>
      <c r="G327" s="230"/>
      <c r="H327" s="233">
        <v>36.07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160</v>
      </c>
      <c r="AU327" s="239" t="s">
        <v>89</v>
      </c>
      <c r="AV327" s="14" t="s">
        <v>158</v>
      </c>
      <c r="AW327" s="14" t="s">
        <v>36</v>
      </c>
      <c r="AX327" s="14" t="s">
        <v>87</v>
      </c>
      <c r="AY327" s="239" t="s">
        <v>151</v>
      </c>
    </row>
    <row r="328" spans="1:65" s="2" customFormat="1" ht="11.4">
      <c r="A328" s="33"/>
      <c r="B328" s="34"/>
      <c r="C328" s="240" t="s">
        <v>533</v>
      </c>
      <c r="D328" s="240" t="s">
        <v>245</v>
      </c>
      <c r="E328" s="241" t="s">
        <v>627</v>
      </c>
      <c r="F328" s="242" t="s">
        <v>628</v>
      </c>
      <c r="G328" s="243" t="s">
        <v>260</v>
      </c>
      <c r="H328" s="244">
        <v>38.200000000000003</v>
      </c>
      <c r="I328" s="245"/>
      <c r="J328" s="246">
        <f>ROUND(I328*H328,2)</f>
        <v>0</v>
      </c>
      <c r="K328" s="247"/>
      <c r="L328" s="248"/>
      <c r="M328" s="249" t="s">
        <v>1</v>
      </c>
      <c r="N328" s="250" t="s">
        <v>44</v>
      </c>
      <c r="O328" s="70"/>
      <c r="P328" s="213">
        <f>O328*H328</f>
        <v>0</v>
      </c>
      <c r="Q328" s="213">
        <v>3.8000000000000002E-4</v>
      </c>
      <c r="R328" s="213">
        <f>Q328*H328</f>
        <v>1.4516000000000001E-2</v>
      </c>
      <c r="S328" s="213">
        <v>0</v>
      </c>
      <c r="T328" s="214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15" t="s">
        <v>323</v>
      </c>
      <c r="AT328" s="215" t="s">
        <v>245</v>
      </c>
      <c r="AU328" s="215" t="s">
        <v>89</v>
      </c>
      <c r="AY328" s="16" t="s">
        <v>151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6" t="s">
        <v>87</v>
      </c>
      <c r="BK328" s="216">
        <f>ROUND(I328*H328,2)</f>
        <v>0</v>
      </c>
      <c r="BL328" s="16" t="s">
        <v>244</v>
      </c>
      <c r="BM328" s="215" t="s">
        <v>1078</v>
      </c>
    </row>
    <row r="329" spans="1:65" s="13" customFormat="1" ht="20.399999999999999">
      <c r="B329" s="217"/>
      <c r="C329" s="218"/>
      <c r="D329" s="219" t="s">
        <v>160</v>
      </c>
      <c r="E329" s="218"/>
      <c r="F329" s="221" t="s">
        <v>1079</v>
      </c>
      <c r="G329" s="218"/>
      <c r="H329" s="222">
        <v>38.200000000000003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160</v>
      </c>
      <c r="AU329" s="228" t="s">
        <v>89</v>
      </c>
      <c r="AV329" s="13" t="s">
        <v>89</v>
      </c>
      <c r="AW329" s="13" t="s">
        <v>4</v>
      </c>
      <c r="AX329" s="13" t="s">
        <v>87</v>
      </c>
      <c r="AY329" s="228" t="s">
        <v>151</v>
      </c>
    </row>
    <row r="330" spans="1:65" s="2" customFormat="1" ht="11.4">
      <c r="A330" s="33"/>
      <c r="B330" s="34"/>
      <c r="C330" s="203" t="s">
        <v>537</v>
      </c>
      <c r="D330" s="203" t="s">
        <v>154</v>
      </c>
      <c r="E330" s="204" t="s">
        <v>632</v>
      </c>
      <c r="F330" s="205" t="s">
        <v>633</v>
      </c>
      <c r="G330" s="206" t="s">
        <v>260</v>
      </c>
      <c r="H330" s="207">
        <v>1.5</v>
      </c>
      <c r="I330" s="208"/>
      <c r="J330" s="209">
        <f>ROUND(I330*H330,2)</f>
        <v>0</v>
      </c>
      <c r="K330" s="210"/>
      <c r="L330" s="38"/>
      <c r="M330" s="211" t="s">
        <v>1</v>
      </c>
      <c r="N330" s="212" t="s">
        <v>44</v>
      </c>
      <c r="O330" s="70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5" t="s">
        <v>244</v>
      </c>
      <c r="AT330" s="215" t="s">
        <v>154</v>
      </c>
      <c r="AU330" s="215" t="s">
        <v>89</v>
      </c>
      <c r="AY330" s="16" t="s">
        <v>151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6" t="s">
        <v>87</v>
      </c>
      <c r="BK330" s="216">
        <f>ROUND(I330*H330,2)</f>
        <v>0</v>
      </c>
      <c r="BL330" s="16" t="s">
        <v>244</v>
      </c>
      <c r="BM330" s="215" t="s">
        <v>1080</v>
      </c>
    </row>
    <row r="331" spans="1:65" s="13" customFormat="1">
      <c r="B331" s="217"/>
      <c r="C331" s="218"/>
      <c r="D331" s="219" t="s">
        <v>160</v>
      </c>
      <c r="E331" s="220" t="s">
        <v>1</v>
      </c>
      <c r="F331" s="221" t="s">
        <v>1081</v>
      </c>
      <c r="G331" s="218"/>
      <c r="H331" s="222">
        <v>1.5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160</v>
      </c>
      <c r="AU331" s="228" t="s">
        <v>89</v>
      </c>
      <c r="AV331" s="13" t="s">
        <v>89</v>
      </c>
      <c r="AW331" s="13" t="s">
        <v>36</v>
      </c>
      <c r="AX331" s="13" t="s">
        <v>87</v>
      </c>
      <c r="AY331" s="228" t="s">
        <v>151</v>
      </c>
    </row>
    <row r="332" spans="1:65" s="2" customFormat="1" ht="11.4">
      <c r="A332" s="33"/>
      <c r="B332" s="34"/>
      <c r="C332" s="240" t="s">
        <v>541</v>
      </c>
      <c r="D332" s="240" t="s">
        <v>245</v>
      </c>
      <c r="E332" s="241" t="s">
        <v>637</v>
      </c>
      <c r="F332" s="242" t="s">
        <v>638</v>
      </c>
      <c r="G332" s="243" t="s">
        <v>260</v>
      </c>
      <c r="H332" s="244">
        <v>1.53</v>
      </c>
      <c r="I332" s="245"/>
      <c r="J332" s="246">
        <f>ROUND(I332*H332,2)</f>
        <v>0</v>
      </c>
      <c r="K332" s="247"/>
      <c r="L332" s="248"/>
      <c r="M332" s="249" t="s">
        <v>1</v>
      </c>
      <c r="N332" s="250" t="s">
        <v>44</v>
      </c>
      <c r="O332" s="70"/>
      <c r="P332" s="213">
        <f>O332*H332</f>
        <v>0</v>
      </c>
      <c r="Q332" s="213">
        <v>1.7000000000000001E-4</v>
      </c>
      <c r="R332" s="213">
        <f>Q332*H332</f>
        <v>2.6010000000000003E-4</v>
      </c>
      <c r="S332" s="213">
        <v>0</v>
      </c>
      <c r="T332" s="214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15" t="s">
        <v>323</v>
      </c>
      <c r="AT332" s="215" t="s">
        <v>245</v>
      </c>
      <c r="AU332" s="215" t="s">
        <v>89</v>
      </c>
      <c r="AY332" s="16" t="s">
        <v>151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6" t="s">
        <v>87</v>
      </c>
      <c r="BK332" s="216">
        <f>ROUND(I332*H332,2)</f>
        <v>0</v>
      </c>
      <c r="BL332" s="16" t="s">
        <v>244</v>
      </c>
      <c r="BM332" s="215" t="s">
        <v>1082</v>
      </c>
    </row>
    <row r="333" spans="1:65" s="13" customFormat="1">
      <c r="B333" s="217"/>
      <c r="C333" s="218"/>
      <c r="D333" s="219" t="s">
        <v>160</v>
      </c>
      <c r="E333" s="218"/>
      <c r="F333" s="221" t="s">
        <v>1083</v>
      </c>
      <c r="G333" s="218"/>
      <c r="H333" s="222">
        <v>1.53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160</v>
      </c>
      <c r="AU333" s="228" t="s">
        <v>89</v>
      </c>
      <c r="AV333" s="13" t="s">
        <v>89</v>
      </c>
      <c r="AW333" s="13" t="s">
        <v>4</v>
      </c>
      <c r="AX333" s="13" t="s">
        <v>87</v>
      </c>
      <c r="AY333" s="228" t="s">
        <v>151</v>
      </c>
    </row>
    <row r="334" spans="1:65" s="2" customFormat="1" ht="22.8">
      <c r="A334" s="33"/>
      <c r="B334" s="34"/>
      <c r="C334" s="203" t="s">
        <v>545</v>
      </c>
      <c r="D334" s="203" t="s">
        <v>154</v>
      </c>
      <c r="E334" s="204" t="s">
        <v>642</v>
      </c>
      <c r="F334" s="205" t="s">
        <v>643</v>
      </c>
      <c r="G334" s="206" t="s">
        <v>354</v>
      </c>
      <c r="H334" s="251"/>
      <c r="I334" s="208"/>
      <c r="J334" s="209">
        <f>ROUND(I334*H334,2)</f>
        <v>0</v>
      </c>
      <c r="K334" s="210"/>
      <c r="L334" s="38"/>
      <c r="M334" s="211" t="s">
        <v>1</v>
      </c>
      <c r="N334" s="212" t="s">
        <v>44</v>
      </c>
      <c r="O334" s="70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15" t="s">
        <v>244</v>
      </c>
      <c r="AT334" s="215" t="s">
        <v>154</v>
      </c>
      <c r="AU334" s="215" t="s">
        <v>89</v>
      </c>
      <c r="AY334" s="16" t="s">
        <v>151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6" t="s">
        <v>87</v>
      </c>
      <c r="BK334" s="216">
        <f>ROUND(I334*H334,2)</f>
        <v>0</v>
      </c>
      <c r="BL334" s="16" t="s">
        <v>244</v>
      </c>
      <c r="BM334" s="215" t="s">
        <v>1084</v>
      </c>
    </row>
    <row r="335" spans="1:65" s="12" customFormat="1" ht="13.2">
      <c r="B335" s="187"/>
      <c r="C335" s="188"/>
      <c r="D335" s="189" t="s">
        <v>78</v>
      </c>
      <c r="E335" s="201" t="s">
        <v>645</v>
      </c>
      <c r="F335" s="201" t="s">
        <v>646</v>
      </c>
      <c r="G335" s="188"/>
      <c r="H335" s="188"/>
      <c r="I335" s="191"/>
      <c r="J335" s="202">
        <f>BK335</f>
        <v>0</v>
      </c>
      <c r="K335" s="188"/>
      <c r="L335" s="193"/>
      <c r="M335" s="194"/>
      <c r="N335" s="195"/>
      <c r="O335" s="195"/>
      <c r="P335" s="196">
        <f>SUM(P336:P345)</f>
        <v>0</v>
      </c>
      <c r="Q335" s="195"/>
      <c r="R335" s="196">
        <f>SUM(R336:R345)</f>
        <v>5.6126999999999996E-2</v>
      </c>
      <c r="S335" s="195"/>
      <c r="T335" s="197">
        <f>SUM(T336:T345)</f>
        <v>0</v>
      </c>
      <c r="AR335" s="198" t="s">
        <v>89</v>
      </c>
      <c r="AT335" s="199" t="s">
        <v>78</v>
      </c>
      <c r="AU335" s="199" t="s">
        <v>87</v>
      </c>
      <c r="AY335" s="198" t="s">
        <v>151</v>
      </c>
      <c r="BK335" s="200">
        <f>SUM(BK336:BK345)</f>
        <v>0</v>
      </c>
    </row>
    <row r="336" spans="1:65" s="2" customFormat="1" ht="11.4">
      <c r="A336" s="33"/>
      <c r="B336" s="34"/>
      <c r="C336" s="203" t="s">
        <v>549</v>
      </c>
      <c r="D336" s="203" t="s">
        <v>154</v>
      </c>
      <c r="E336" s="204" t="s">
        <v>648</v>
      </c>
      <c r="F336" s="205" t="s">
        <v>649</v>
      </c>
      <c r="G336" s="206" t="s">
        <v>157</v>
      </c>
      <c r="H336" s="207">
        <v>3.4</v>
      </c>
      <c r="I336" s="208"/>
      <c r="J336" s="209">
        <f>ROUND(I336*H336,2)</f>
        <v>0</v>
      </c>
      <c r="K336" s="210"/>
      <c r="L336" s="38"/>
      <c r="M336" s="211" t="s">
        <v>1</v>
      </c>
      <c r="N336" s="212" t="s">
        <v>44</v>
      </c>
      <c r="O336" s="70"/>
      <c r="P336" s="213">
        <f>O336*H336</f>
        <v>0</v>
      </c>
      <c r="Q336" s="213">
        <v>2.9999999999999997E-4</v>
      </c>
      <c r="R336" s="213">
        <f>Q336*H336</f>
        <v>1.0199999999999999E-3</v>
      </c>
      <c r="S336" s="213">
        <v>0</v>
      </c>
      <c r="T336" s="214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15" t="s">
        <v>244</v>
      </c>
      <c r="AT336" s="215" t="s">
        <v>154</v>
      </c>
      <c r="AU336" s="215" t="s">
        <v>89</v>
      </c>
      <c r="AY336" s="16" t="s">
        <v>151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6" t="s">
        <v>87</v>
      </c>
      <c r="BK336" s="216">
        <f>ROUND(I336*H336,2)</f>
        <v>0</v>
      </c>
      <c r="BL336" s="16" t="s">
        <v>244</v>
      </c>
      <c r="BM336" s="215" t="s">
        <v>1085</v>
      </c>
    </row>
    <row r="337" spans="1:65" s="13" customFormat="1">
      <c r="B337" s="217"/>
      <c r="C337" s="218"/>
      <c r="D337" s="219" t="s">
        <v>160</v>
      </c>
      <c r="E337" s="220" t="s">
        <v>1</v>
      </c>
      <c r="F337" s="221" t="s">
        <v>1020</v>
      </c>
      <c r="G337" s="218"/>
      <c r="H337" s="222">
        <v>3.4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160</v>
      </c>
      <c r="AU337" s="228" t="s">
        <v>89</v>
      </c>
      <c r="AV337" s="13" t="s">
        <v>89</v>
      </c>
      <c r="AW337" s="13" t="s">
        <v>36</v>
      </c>
      <c r="AX337" s="13" t="s">
        <v>87</v>
      </c>
      <c r="AY337" s="228" t="s">
        <v>151</v>
      </c>
    </row>
    <row r="338" spans="1:65" s="2" customFormat="1" ht="22.8">
      <c r="A338" s="33"/>
      <c r="B338" s="34"/>
      <c r="C338" s="203" t="s">
        <v>553</v>
      </c>
      <c r="D338" s="203" t="s">
        <v>154</v>
      </c>
      <c r="E338" s="204" t="s">
        <v>652</v>
      </c>
      <c r="F338" s="205" t="s">
        <v>653</v>
      </c>
      <c r="G338" s="206" t="s">
        <v>157</v>
      </c>
      <c r="H338" s="207">
        <v>3.4</v>
      </c>
      <c r="I338" s="208"/>
      <c r="J338" s="209">
        <f>ROUND(I338*H338,2)</f>
        <v>0</v>
      </c>
      <c r="K338" s="210"/>
      <c r="L338" s="38"/>
      <c r="M338" s="211" t="s">
        <v>1</v>
      </c>
      <c r="N338" s="212" t="s">
        <v>44</v>
      </c>
      <c r="O338" s="70"/>
      <c r="P338" s="213">
        <f>O338*H338</f>
        <v>0</v>
      </c>
      <c r="Q338" s="213">
        <v>3.0000000000000001E-3</v>
      </c>
      <c r="R338" s="213">
        <f>Q338*H338</f>
        <v>1.0200000000000001E-2</v>
      </c>
      <c r="S338" s="213">
        <v>0</v>
      </c>
      <c r="T338" s="214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15" t="s">
        <v>244</v>
      </c>
      <c r="AT338" s="215" t="s">
        <v>154</v>
      </c>
      <c r="AU338" s="215" t="s">
        <v>89</v>
      </c>
      <c r="AY338" s="16" t="s">
        <v>151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87</v>
      </c>
      <c r="BK338" s="216">
        <f>ROUND(I338*H338,2)</f>
        <v>0</v>
      </c>
      <c r="BL338" s="16" t="s">
        <v>244</v>
      </c>
      <c r="BM338" s="215" t="s">
        <v>1086</v>
      </c>
    </row>
    <row r="339" spans="1:65" s="13" customFormat="1">
      <c r="B339" s="217"/>
      <c r="C339" s="218"/>
      <c r="D339" s="219" t="s">
        <v>160</v>
      </c>
      <c r="E339" s="220" t="s">
        <v>1</v>
      </c>
      <c r="F339" s="221" t="s">
        <v>1020</v>
      </c>
      <c r="G339" s="218"/>
      <c r="H339" s="222">
        <v>3.4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160</v>
      </c>
      <c r="AU339" s="228" t="s">
        <v>89</v>
      </c>
      <c r="AV339" s="13" t="s">
        <v>89</v>
      </c>
      <c r="AW339" s="13" t="s">
        <v>36</v>
      </c>
      <c r="AX339" s="13" t="s">
        <v>87</v>
      </c>
      <c r="AY339" s="228" t="s">
        <v>151</v>
      </c>
    </row>
    <row r="340" spans="1:65" s="2" customFormat="1" ht="22.8">
      <c r="A340" s="33"/>
      <c r="B340" s="34"/>
      <c r="C340" s="240" t="s">
        <v>557</v>
      </c>
      <c r="D340" s="240" t="s">
        <v>245</v>
      </c>
      <c r="E340" s="241" t="s">
        <v>656</v>
      </c>
      <c r="F340" s="242" t="s">
        <v>657</v>
      </c>
      <c r="G340" s="243" t="s">
        <v>157</v>
      </c>
      <c r="H340" s="244">
        <v>3.4</v>
      </c>
      <c r="I340" s="245"/>
      <c r="J340" s="246">
        <f>ROUND(I340*H340,2)</f>
        <v>0</v>
      </c>
      <c r="K340" s="247"/>
      <c r="L340" s="248"/>
      <c r="M340" s="249" t="s">
        <v>1</v>
      </c>
      <c r="N340" s="250" t="s">
        <v>44</v>
      </c>
      <c r="O340" s="70"/>
      <c r="P340" s="213">
        <f>O340*H340</f>
        <v>0</v>
      </c>
      <c r="Q340" s="213">
        <v>1.26E-2</v>
      </c>
      <c r="R340" s="213">
        <f>Q340*H340</f>
        <v>4.2839999999999996E-2</v>
      </c>
      <c r="S340" s="213">
        <v>0</v>
      </c>
      <c r="T340" s="214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15" t="s">
        <v>323</v>
      </c>
      <c r="AT340" s="215" t="s">
        <v>245</v>
      </c>
      <c r="AU340" s="215" t="s">
        <v>89</v>
      </c>
      <c r="AY340" s="16" t="s">
        <v>151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6" t="s">
        <v>87</v>
      </c>
      <c r="BK340" s="216">
        <f>ROUND(I340*H340,2)</f>
        <v>0</v>
      </c>
      <c r="BL340" s="16" t="s">
        <v>244</v>
      </c>
      <c r="BM340" s="215" t="s">
        <v>1087</v>
      </c>
    </row>
    <row r="341" spans="1:65" s="2" customFormat="1" ht="11.4">
      <c r="A341" s="33"/>
      <c r="B341" s="34"/>
      <c r="C341" s="203" t="s">
        <v>561</v>
      </c>
      <c r="D341" s="203" t="s">
        <v>154</v>
      </c>
      <c r="E341" s="204" t="s">
        <v>660</v>
      </c>
      <c r="F341" s="205" t="s">
        <v>661</v>
      </c>
      <c r="G341" s="206" t="s">
        <v>260</v>
      </c>
      <c r="H341" s="207">
        <v>5.7</v>
      </c>
      <c r="I341" s="208"/>
      <c r="J341" s="209">
        <f>ROUND(I341*H341,2)</f>
        <v>0</v>
      </c>
      <c r="K341" s="210"/>
      <c r="L341" s="38"/>
      <c r="M341" s="211" t="s">
        <v>1</v>
      </c>
      <c r="N341" s="212" t="s">
        <v>44</v>
      </c>
      <c r="O341" s="70"/>
      <c r="P341" s="213">
        <f>O341*H341</f>
        <v>0</v>
      </c>
      <c r="Q341" s="213">
        <v>3.1E-4</v>
      </c>
      <c r="R341" s="213">
        <f>Q341*H341</f>
        <v>1.7670000000000001E-3</v>
      </c>
      <c r="S341" s="213">
        <v>0</v>
      </c>
      <c r="T341" s="214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15" t="s">
        <v>244</v>
      </c>
      <c r="AT341" s="215" t="s">
        <v>154</v>
      </c>
      <c r="AU341" s="215" t="s">
        <v>89</v>
      </c>
      <c r="AY341" s="16" t="s">
        <v>151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6" t="s">
        <v>87</v>
      </c>
      <c r="BK341" s="216">
        <f>ROUND(I341*H341,2)</f>
        <v>0</v>
      </c>
      <c r="BL341" s="16" t="s">
        <v>244</v>
      </c>
      <c r="BM341" s="215" t="s">
        <v>1088</v>
      </c>
    </row>
    <row r="342" spans="1:65" s="13" customFormat="1">
      <c r="B342" s="217"/>
      <c r="C342" s="218"/>
      <c r="D342" s="219" t="s">
        <v>160</v>
      </c>
      <c r="E342" s="220" t="s">
        <v>1</v>
      </c>
      <c r="F342" s="221" t="s">
        <v>1089</v>
      </c>
      <c r="G342" s="218"/>
      <c r="H342" s="222">
        <v>5.7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160</v>
      </c>
      <c r="AU342" s="228" t="s">
        <v>89</v>
      </c>
      <c r="AV342" s="13" t="s">
        <v>89</v>
      </c>
      <c r="AW342" s="13" t="s">
        <v>36</v>
      </c>
      <c r="AX342" s="13" t="s">
        <v>87</v>
      </c>
      <c r="AY342" s="228" t="s">
        <v>151</v>
      </c>
    </row>
    <row r="343" spans="1:65" s="2" customFormat="1" ht="11.4">
      <c r="A343" s="33"/>
      <c r="B343" s="34"/>
      <c r="C343" s="203" t="s">
        <v>567</v>
      </c>
      <c r="D343" s="203" t="s">
        <v>154</v>
      </c>
      <c r="E343" s="204" t="s">
        <v>666</v>
      </c>
      <c r="F343" s="205" t="s">
        <v>667</v>
      </c>
      <c r="G343" s="206" t="s">
        <v>260</v>
      </c>
      <c r="H343" s="207">
        <v>10</v>
      </c>
      <c r="I343" s="208"/>
      <c r="J343" s="209">
        <f>ROUND(I343*H343,2)</f>
        <v>0</v>
      </c>
      <c r="K343" s="210"/>
      <c r="L343" s="38"/>
      <c r="M343" s="211" t="s">
        <v>1</v>
      </c>
      <c r="N343" s="212" t="s">
        <v>44</v>
      </c>
      <c r="O343" s="70"/>
      <c r="P343" s="213">
        <f>O343*H343</f>
        <v>0</v>
      </c>
      <c r="Q343" s="213">
        <v>3.0000000000000001E-5</v>
      </c>
      <c r="R343" s="213">
        <f>Q343*H343</f>
        <v>3.0000000000000003E-4</v>
      </c>
      <c r="S343" s="213">
        <v>0</v>
      </c>
      <c r="T343" s="214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15" t="s">
        <v>244</v>
      </c>
      <c r="AT343" s="215" t="s">
        <v>154</v>
      </c>
      <c r="AU343" s="215" t="s">
        <v>89</v>
      </c>
      <c r="AY343" s="16" t="s">
        <v>151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6" t="s">
        <v>87</v>
      </c>
      <c r="BK343" s="216">
        <f>ROUND(I343*H343,2)</f>
        <v>0</v>
      </c>
      <c r="BL343" s="16" t="s">
        <v>244</v>
      </c>
      <c r="BM343" s="215" t="s">
        <v>1090</v>
      </c>
    </row>
    <row r="344" spans="1:65" s="13" customFormat="1">
      <c r="B344" s="217"/>
      <c r="C344" s="218"/>
      <c r="D344" s="219" t="s">
        <v>160</v>
      </c>
      <c r="E344" s="220" t="s">
        <v>1</v>
      </c>
      <c r="F344" s="221" t="s">
        <v>215</v>
      </c>
      <c r="G344" s="218"/>
      <c r="H344" s="222">
        <v>10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160</v>
      </c>
      <c r="AU344" s="228" t="s">
        <v>89</v>
      </c>
      <c r="AV344" s="13" t="s">
        <v>89</v>
      </c>
      <c r="AW344" s="13" t="s">
        <v>36</v>
      </c>
      <c r="AX344" s="13" t="s">
        <v>87</v>
      </c>
      <c r="AY344" s="228" t="s">
        <v>151</v>
      </c>
    </row>
    <row r="345" spans="1:65" s="2" customFormat="1" ht="22.8">
      <c r="A345" s="33"/>
      <c r="B345" s="34"/>
      <c r="C345" s="203" t="s">
        <v>571</v>
      </c>
      <c r="D345" s="203" t="s">
        <v>154</v>
      </c>
      <c r="E345" s="204" t="s">
        <v>670</v>
      </c>
      <c r="F345" s="205" t="s">
        <v>671</v>
      </c>
      <c r="G345" s="206" t="s">
        <v>354</v>
      </c>
      <c r="H345" s="251"/>
      <c r="I345" s="208"/>
      <c r="J345" s="209">
        <f>ROUND(I345*H345,2)</f>
        <v>0</v>
      </c>
      <c r="K345" s="210"/>
      <c r="L345" s="38"/>
      <c r="M345" s="211" t="s">
        <v>1</v>
      </c>
      <c r="N345" s="212" t="s">
        <v>44</v>
      </c>
      <c r="O345" s="70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15" t="s">
        <v>244</v>
      </c>
      <c r="AT345" s="215" t="s">
        <v>154</v>
      </c>
      <c r="AU345" s="215" t="s">
        <v>89</v>
      </c>
      <c r="AY345" s="16" t="s">
        <v>151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6" t="s">
        <v>87</v>
      </c>
      <c r="BK345" s="216">
        <f>ROUND(I345*H345,2)</f>
        <v>0</v>
      </c>
      <c r="BL345" s="16" t="s">
        <v>244</v>
      </c>
      <c r="BM345" s="215" t="s">
        <v>1091</v>
      </c>
    </row>
    <row r="346" spans="1:65" s="12" customFormat="1" ht="13.2">
      <c r="B346" s="187"/>
      <c r="C346" s="188"/>
      <c r="D346" s="189" t="s">
        <v>78</v>
      </c>
      <c r="E346" s="201" t="s">
        <v>673</v>
      </c>
      <c r="F346" s="201" t="s">
        <v>674</v>
      </c>
      <c r="G346" s="188"/>
      <c r="H346" s="188"/>
      <c r="I346" s="191"/>
      <c r="J346" s="202">
        <f>BK346</f>
        <v>0</v>
      </c>
      <c r="K346" s="188"/>
      <c r="L346" s="193"/>
      <c r="M346" s="194"/>
      <c r="N346" s="195"/>
      <c r="O346" s="195"/>
      <c r="P346" s="196">
        <f>SUM(P347:P350)</f>
        <v>0</v>
      </c>
      <c r="Q346" s="195"/>
      <c r="R346" s="196">
        <f>SUM(R347:R350)</f>
        <v>1.4069999999999999E-2</v>
      </c>
      <c r="S346" s="195"/>
      <c r="T346" s="197">
        <f>SUM(T347:T350)</f>
        <v>0</v>
      </c>
      <c r="AR346" s="198" t="s">
        <v>89</v>
      </c>
      <c r="AT346" s="199" t="s">
        <v>78</v>
      </c>
      <c r="AU346" s="199" t="s">
        <v>87</v>
      </c>
      <c r="AY346" s="198" t="s">
        <v>151</v>
      </c>
      <c r="BK346" s="200">
        <f>SUM(BK347:BK350)</f>
        <v>0</v>
      </c>
    </row>
    <row r="347" spans="1:65" s="2" customFormat="1" ht="11.4">
      <c r="A347" s="33"/>
      <c r="B347" s="34"/>
      <c r="C347" s="203" t="s">
        <v>575</v>
      </c>
      <c r="D347" s="203" t="s">
        <v>154</v>
      </c>
      <c r="E347" s="204" t="s">
        <v>676</v>
      </c>
      <c r="F347" s="205" t="s">
        <v>677</v>
      </c>
      <c r="G347" s="206" t="s">
        <v>157</v>
      </c>
      <c r="H347" s="207">
        <v>21</v>
      </c>
      <c r="I347" s="208"/>
      <c r="J347" s="209">
        <f>ROUND(I347*H347,2)</f>
        <v>0</v>
      </c>
      <c r="K347" s="210"/>
      <c r="L347" s="38"/>
      <c r="M347" s="211" t="s">
        <v>1</v>
      </c>
      <c r="N347" s="212" t="s">
        <v>44</v>
      </c>
      <c r="O347" s="70"/>
      <c r="P347" s="213">
        <f>O347*H347</f>
        <v>0</v>
      </c>
      <c r="Q347" s="213">
        <v>4.4000000000000002E-4</v>
      </c>
      <c r="R347" s="213">
        <f>Q347*H347</f>
        <v>9.2399999999999999E-3</v>
      </c>
      <c r="S347" s="213">
        <v>0</v>
      </c>
      <c r="T347" s="214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15" t="s">
        <v>244</v>
      </c>
      <c r="AT347" s="215" t="s">
        <v>154</v>
      </c>
      <c r="AU347" s="215" t="s">
        <v>89</v>
      </c>
      <c r="AY347" s="16" t="s">
        <v>151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87</v>
      </c>
      <c r="BK347" s="216">
        <f>ROUND(I347*H347,2)</f>
        <v>0</v>
      </c>
      <c r="BL347" s="16" t="s">
        <v>244</v>
      </c>
      <c r="BM347" s="215" t="s">
        <v>1092</v>
      </c>
    </row>
    <row r="348" spans="1:65" s="13" customFormat="1">
      <c r="B348" s="217"/>
      <c r="C348" s="218"/>
      <c r="D348" s="219" t="s">
        <v>160</v>
      </c>
      <c r="E348" s="220" t="s">
        <v>1</v>
      </c>
      <c r="F348" s="221" t="s">
        <v>859</v>
      </c>
      <c r="G348" s="218"/>
      <c r="H348" s="222">
        <v>21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160</v>
      </c>
      <c r="AU348" s="228" t="s">
        <v>89</v>
      </c>
      <c r="AV348" s="13" t="s">
        <v>89</v>
      </c>
      <c r="AW348" s="13" t="s">
        <v>36</v>
      </c>
      <c r="AX348" s="13" t="s">
        <v>87</v>
      </c>
      <c r="AY348" s="228" t="s">
        <v>151</v>
      </c>
    </row>
    <row r="349" spans="1:65" s="2" customFormat="1" ht="22.8">
      <c r="A349" s="33"/>
      <c r="B349" s="34"/>
      <c r="C349" s="203" t="s">
        <v>581</v>
      </c>
      <c r="D349" s="203" t="s">
        <v>154</v>
      </c>
      <c r="E349" s="204" t="s">
        <v>681</v>
      </c>
      <c r="F349" s="205" t="s">
        <v>682</v>
      </c>
      <c r="G349" s="206" t="s">
        <v>157</v>
      </c>
      <c r="H349" s="207">
        <v>21</v>
      </c>
      <c r="I349" s="208"/>
      <c r="J349" s="209">
        <f>ROUND(I349*H349,2)</f>
        <v>0</v>
      </c>
      <c r="K349" s="210"/>
      <c r="L349" s="38"/>
      <c r="M349" s="211" t="s">
        <v>1</v>
      </c>
      <c r="N349" s="212" t="s">
        <v>44</v>
      </c>
      <c r="O349" s="70"/>
      <c r="P349" s="213">
        <f>O349*H349</f>
        <v>0</v>
      </c>
      <c r="Q349" s="213">
        <v>2.3000000000000001E-4</v>
      </c>
      <c r="R349" s="213">
        <f>Q349*H349</f>
        <v>4.8300000000000001E-3</v>
      </c>
      <c r="S349" s="213">
        <v>0</v>
      </c>
      <c r="T349" s="21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5" t="s">
        <v>244</v>
      </c>
      <c r="AT349" s="215" t="s">
        <v>154</v>
      </c>
      <c r="AU349" s="215" t="s">
        <v>89</v>
      </c>
      <c r="AY349" s="16" t="s">
        <v>151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6" t="s">
        <v>87</v>
      </c>
      <c r="BK349" s="216">
        <f>ROUND(I349*H349,2)</f>
        <v>0</v>
      </c>
      <c r="BL349" s="16" t="s">
        <v>244</v>
      </c>
      <c r="BM349" s="215" t="s">
        <v>1093</v>
      </c>
    </row>
    <row r="350" spans="1:65" s="13" customFormat="1">
      <c r="B350" s="217"/>
      <c r="C350" s="218"/>
      <c r="D350" s="219" t="s">
        <v>160</v>
      </c>
      <c r="E350" s="220" t="s">
        <v>1</v>
      </c>
      <c r="F350" s="221" t="s">
        <v>859</v>
      </c>
      <c r="G350" s="218"/>
      <c r="H350" s="222">
        <v>21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160</v>
      </c>
      <c r="AU350" s="228" t="s">
        <v>89</v>
      </c>
      <c r="AV350" s="13" t="s">
        <v>89</v>
      </c>
      <c r="AW350" s="13" t="s">
        <v>36</v>
      </c>
      <c r="AX350" s="13" t="s">
        <v>87</v>
      </c>
      <c r="AY350" s="228" t="s">
        <v>151</v>
      </c>
    </row>
    <row r="351" spans="1:65" s="12" customFormat="1" ht="13.2">
      <c r="B351" s="187"/>
      <c r="C351" s="188"/>
      <c r="D351" s="189" t="s">
        <v>78</v>
      </c>
      <c r="E351" s="201" t="s">
        <v>692</v>
      </c>
      <c r="F351" s="201" t="s">
        <v>693</v>
      </c>
      <c r="G351" s="188"/>
      <c r="H351" s="188"/>
      <c r="I351" s="191"/>
      <c r="J351" s="202">
        <f>BK351</f>
        <v>0</v>
      </c>
      <c r="K351" s="188"/>
      <c r="L351" s="193"/>
      <c r="M351" s="194"/>
      <c r="N351" s="195"/>
      <c r="O351" s="195"/>
      <c r="P351" s="196">
        <f>SUM(P352:P399)</f>
        <v>0</v>
      </c>
      <c r="Q351" s="195"/>
      <c r="R351" s="196">
        <f>SUM(R352:R399)</f>
        <v>0.88791120000000001</v>
      </c>
      <c r="S351" s="195"/>
      <c r="T351" s="197">
        <f>SUM(T352:T399)</f>
        <v>0.18598140000000002</v>
      </c>
      <c r="AR351" s="198" t="s">
        <v>89</v>
      </c>
      <c r="AT351" s="199" t="s">
        <v>78</v>
      </c>
      <c r="AU351" s="199" t="s">
        <v>87</v>
      </c>
      <c r="AY351" s="198" t="s">
        <v>151</v>
      </c>
      <c r="BK351" s="200">
        <f>SUM(BK352:BK399)</f>
        <v>0</v>
      </c>
    </row>
    <row r="352" spans="1:65" s="2" customFormat="1" ht="11.4">
      <c r="A352" s="33"/>
      <c r="B352" s="34"/>
      <c r="C352" s="203" t="s">
        <v>590</v>
      </c>
      <c r="D352" s="203" t="s">
        <v>154</v>
      </c>
      <c r="E352" s="204" t="s">
        <v>695</v>
      </c>
      <c r="F352" s="205" t="s">
        <v>696</v>
      </c>
      <c r="G352" s="206" t="s">
        <v>157</v>
      </c>
      <c r="H352" s="207">
        <v>599.94000000000005</v>
      </c>
      <c r="I352" s="208"/>
      <c r="J352" s="209">
        <f>ROUND(I352*H352,2)</f>
        <v>0</v>
      </c>
      <c r="K352" s="210"/>
      <c r="L352" s="38"/>
      <c r="M352" s="211" t="s">
        <v>1</v>
      </c>
      <c r="N352" s="212" t="s">
        <v>44</v>
      </c>
      <c r="O352" s="70"/>
      <c r="P352" s="213">
        <f>O352*H352</f>
        <v>0</v>
      </c>
      <c r="Q352" s="213">
        <v>1E-3</v>
      </c>
      <c r="R352" s="213">
        <f>Q352*H352</f>
        <v>0.59994000000000003</v>
      </c>
      <c r="S352" s="213">
        <v>3.1E-4</v>
      </c>
      <c r="T352" s="214">
        <f>S352*H352</f>
        <v>0.18598140000000002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15" t="s">
        <v>244</v>
      </c>
      <c r="AT352" s="215" t="s">
        <v>154</v>
      </c>
      <c r="AU352" s="215" t="s">
        <v>89</v>
      </c>
      <c r="AY352" s="16" t="s">
        <v>151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6" t="s">
        <v>87</v>
      </c>
      <c r="BK352" s="216">
        <f>ROUND(I352*H352,2)</f>
        <v>0</v>
      </c>
      <c r="BL352" s="16" t="s">
        <v>244</v>
      </c>
      <c r="BM352" s="215" t="s">
        <v>1094</v>
      </c>
    </row>
    <row r="353" spans="1:65" s="13" customFormat="1" ht="20.399999999999999">
      <c r="B353" s="217"/>
      <c r="C353" s="218"/>
      <c r="D353" s="219" t="s">
        <v>160</v>
      </c>
      <c r="E353" s="220" t="s">
        <v>1</v>
      </c>
      <c r="F353" s="221" t="s">
        <v>994</v>
      </c>
      <c r="G353" s="218"/>
      <c r="H353" s="222">
        <v>104.19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160</v>
      </c>
      <c r="AU353" s="228" t="s">
        <v>89</v>
      </c>
      <c r="AV353" s="13" t="s">
        <v>89</v>
      </c>
      <c r="AW353" s="13" t="s">
        <v>36</v>
      </c>
      <c r="AX353" s="13" t="s">
        <v>79</v>
      </c>
      <c r="AY353" s="228" t="s">
        <v>151</v>
      </c>
    </row>
    <row r="354" spans="1:65" s="13" customFormat="1">
      <c r="B354" s="217"/>
      <c r="C354" s="218"/>
      <c r="D354" s="219" t="s">
        <v>160</v>
      </c>
      <c r="E354" s="220" t="s">
        <v>1</v>
      </c>
      <c r="F354" s="221" t="s">
        <v>995</v>
      </c>
      <c r="G354" s="218"/>
      <c r="H354" s="222">
        <v>20.245000000000001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160</v>
      </c>
      <c r="AU354" s="228" t="s">
        <v>89</v>
      </c>
      <c r="AV354" s="13" t="s">
        <v>89</v>
      </c>
      <c r="AW354" s="13" t="s">
        <v>36</v>
      </c>
      <c r="AX354" s="13" t="s">
        <v>79</v>
      </c>
      <c r="AY354" s="228" t="s">
        <v>151</v>
      </c>
    </row>
    <row r="355" spans="1:65" s="13" customFormat="1">
      <c r="B355" s="217"/>
      <c r="C355" s="218"/>
      <c r="D355" s="219" t="s">
        <v>160</v>
      </c>
      <c r="E355" s="220" t="s">
        <v>1</v>
      </c>
      <c r="F355" s="221" t="s">
        <v>879</v>
      </c>
      <c r="G355" s="218"/>
      <c r="H355" s="222">
        <v>-19.440000000000001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160</v>
      </c>
      <c r="AU355" s="228" t="s">
        <v>89</v>
      </c>
      <c r="AV355" s="13" t="s">
        <v>89</v>
      </c>
      <c r="AW355" s="13" t="s">
        <v>36</v>
      </c>
      <c r="AX355" s="13" t="s">
        <v>79</v>
      </c>
      <c r="AY355" s="228" t="s">
        <v>151</v>
      </c>
    </row>
    <row r="356" spans="1:65" s="13" customFormat="1">
      <c r="B356" s="217"/>
      <c r="C356" s="218"/>
      <c r="D356" s="219" t="s">
        <v>160</v>
      </c>
      <c r="E356" s="220" t="s">
        <v>1</v>
      </c>
      <c r="F356" s="221" t="s">
        <v>880</v>
      </c>
      <c r="G356" s="218"/>
      <c r="H356" s="222">
        <v>15.75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160</v>
      </c>
      <c r="AU356" s="228" t="s">
        <v>89</v>
      </c>
      <c r="AV356" s="13" t="s">
        <v>89</v>
      </c>
      <c r="AW356" s="13" t="s">
        <v>36</v>
      </c>
      <c r="AX356" s="13" t="s">
        <v>79</v>
      </c>
      <c r="AY356" s="228" t="s">
        <v>151</v>
      </c>
    </row>
    <row r="357" spans="1:65" s="13" customFormat="1">
      <c r="B357" s="217"/>
      <c r="C357" s="218"/>
      <c r="D357" s="219" t="s">
        <v>160</v>
      </c>
      <c r="E357" s="220" t="s">
        <v>1</v>
      </c>
      <c r="F357" s="221" t="s">
        <v>739</v>
      </c>
      <c r="G357" s="218"/>
      <c r="H357" s="222">
        <v>-1.8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160</v>
      </c>
      <c r="AU357" s="228" t="s">
        <v>89</v>
      </c>
      <c r="AV357" s="13" t="s">
        <v>89</v>
      </c>
      <c r="AW357" s="13" t="s">
        <v>36</v>
      </c>
      <c r="AX357" s="13" t="s">
        <v>79</v>
      </c>
      <c r="AY357" s="228" t="s">
        <v>151</v>
      </c>
    </row>
    <row r="358" spans="1:65" s="13" customFormat="1">
      <c r="B358" s="217"/>
      <c r="C358" s="218"/>
      <c r="D358" s="219" t="s">
        <v>160</v>
      </c>
      <c r="E358" s="220" t="s">
        <v>1</v>
      </c>
      <c r="F358" s="221" t="s">
        <v>996</v>
      </c>
      <c r="G358" s="218"/>
      <c r="H358" s="222">
        <v>-1.2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160</v>
      </c>
      <c r="AU358" s="228" t="s">
        <v>89</v>
      </c>
      <c r="AV358" s="13" t="s">
        <v>89</v>
      </c>
      <c r="AW358" s="13" t="s">
        <v>36</v>
      </c>
      <c r="AX358" s="13" t="s">
        <v>79</v>
      </c>
      <c r="AY358" s="228" t="s">
        <v>151</v>
      </c>
    </row>
    <row r="359" spans="1:65" s="13" customFormat="1">
      <c r="B359" s="217"/>
      <c r="C359" s="218"/>
      <c r="D359" s="219" t="s">
        <v>160</v>
      </c>
      <c r="E359" s="220" t="s">
        <v>1</v>
      </c>
      <c r="F359" s="221" t="s">
        <v>988</v>
      </c>
      <c r="G359" s="218"/>
      <c r="H359" s="222">
        <v>64.319999999999993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160</v>
      </c>
      <c r="AU359" s="228" t="s">
        <v>89</v>
      </c>
      <c r="AV359" s="13" t="s">
        <v>89</v>
      </c>
      <c r="AW359" s="13" t="s">
        <v>36</v>
      </c>
      <c r="AX359" s="13" t="s">
        <v>79</v>
      </c>
      <c r="AY359" s="228" t="s">
        <v>151</v>
      </c>
    </row>
    <row r="360" spans="1:65" s="13" customFormat="1">
      <c r="B360" s="217"/>
      <c r="C360" s="218"/>
      <c r="D360" s="219" t="s">
        <v>160</v>
      </c>
      <c r="E360" s="220" t="s">
        <v>1</v>
      </c>
      <c r="F360" s="221" t="s">
        <v>884</v>
      </c>
      <c r="G360" s="218"/>
      <c r="H360" s="222">
        <v>31.274999999999999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160</v>
      </c>
      <c r="AU360" s="228" t="s">
        <v>89</v>
      </c>
      <c r="AV360" s="13" t="s">
        <v>89</v>
      </c>
      <c r="AW360" s="13" t="s">
        <v>36</v>
      </c>
      <c r="AX360" s="13" t="s">
        <v>79</v>
      </c>
      <c r="AY360" s="228" t="s">
        <v>151</v>
      </c>
    </row>
    <row r="361" spans="1:65" s="13" customFormat="1">
      <c r="B361" s="217"/>
      <c r="C361" s="218"/>
      <c r="D361" s="219" t="s">
        <v>160</v>
      </c>
      <c r="E361" s="220" t="s">
        <v>1</v>
      </c>
      <c r="F361" s="221" t="s">
        <v>997</v>
      </c>
      <c r="G361" s="218"/>
      <c r="H361" s="222">
        <v>-3.4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160</v>
      </c>
      <c r="AU361" s="228" t="s">
        <v>89</v>
      </c>
      <c r="AV361" s="13" t="s">
        <v>89</v>
      </c>
      <c r="AW361" s="13" t="s">
        <v>36</v>
      </c>
      <c r="AX361" s="13" t="s">
        <v>79</v>
      </c>
      <c r="AY361" s="228" t="s">
        <v>151</v>
      </c>
    </row>
    <row r="362" spans="1:65" s="13" customFormat="1">
      <c r="B362" s="217"/>
      <c r="C362" s="218"/>
      <c r="D362" s="219" t="s">
        <v>160</v>
      </c>
      <c r="E362" s="220" t="s">
        <v>1</v>
      </c>
      <c r="F362" s="221" t="s">
        <v>698</v>
      </c>
      <c r="G362" s="218"/>
      <c r="H362" s="222">
        <v>390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160</v>
      </c>
      <c r="AU362" s="228" t="s">
        <v>89</v>
      </c>
      <c r="AV362" s="13" t="s">
        <v>89</v>
      </c>
      <c r="AW362" s="13" t="s">
        <v>36</v>
      </c>
      <c r="AX362" s="13" t="s">
        <v>79</v>
      </c>
      <c r="AY362" s="228" t="s">
        <v>151</v>
      </c>
    </row>
    <row r="363" spans="1:65" s="14" customFormat="1">
      <c r="B363" s="229"/>
      <c r="C363" s="230"/>
      <c r="D363" s="219" t="s">
        <v>160</v>
      </c>
      <c r="E363" s="231" t="s">
        <v>1</v>
      </c>
      <c r="F363" s="232" t="s">
        <v>163</v>
      </c>
      <c r="G363" s="230"/>
      <c r="H363" s="233">
        <v>599.94000000000005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160</v>
      </c>
      <c r="AU363" s="239" t="s">
        <v>89</v>
      </c>
      <c r="AV363" s="14" t="s">
        <v>158</v>
      </c>
      <c r="AW363" s="14" t="s">
        <v>36</v>
      </c>
      <c r="AX363" s="14" t="s">
        <v>87</v>
      </c>
      <c r="AY363" s="239" t="s">
        <v>151</v>
      </c>
    </row>
    <row r="364" spans="1:65" s="2" customFormat="1" ht="22.8">
      <c r="A364" s="33"/>
      <c r="B364" s="34"/>
      <c r="C364" s="203" t="s">
        <v>600</v>
      </c>
      <c r="D364" s="203" t="s">
        <v>154</v>
      </c>
      <c r="E364" s="204" t="s">
        <v>700</v>
      </c>
      <c r="F364" s="205" t="s">
        <v>701</v>
      </c>
      <c r="G364" s="206" t="s">
        <v>157</v>
      </c>
      <c r="H364" s="207">
        <v>599.94000000000005</v>
      </c>
      <c r="I364" s="208"/>
      <c r="J364" s="209">
        <f>ROUND(I364*H364,2)</f>
        <v>0</v>
      </c>
      <c r="K364" s="210"/>
      <c r="L364" s="38"/>
      <c r="M364" s="211" t="s">
        <v>1</v>
      </c>
      <c r="N364" s="212" t="s">
        <v>44</v>
      </c>
      <c r="O364" s="70"/>
      <c r="P364" s="213">
        <f>O364*H364</f>
        <v>0</v>
      </c>
      <c r="Q364" s="213">
        <v>2.0000000000000001E-4</v>
      </c>
      <c r="R364" s="213">
        <f>Q364*H364</f>
        <v>0.11998800000000001</v>
      </c>
      <c r="S364" s="213">
        <v>0</v>
      </c>
      <c r="T364" s="214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15" t="s">
        <v>244</v>
      </c>
      <c r="AT364" s="215" t="s">
        <v>154</v>
      </c>
      <c r="AU364" s="215" t="s">
        <v>89</v>
      </c>
      <c r="AY364" s="16" t="s">
        <v>151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6" t="s">
        <v>87</v>
      </c>
      <c r="BK364" s="216">
        <f>ROUND(I364*H364,2)</f>
        <v>0</v>
      </c>
      <c r="BL364" s="16" t="s">
        <v>244</v>
      </c>
      <c r="BM364" s="215" t="s">
        <v>1095</v>
      </c>
    </row>
    <row r="365" spans="1:65" s="13" customFormat="1" ht="20.399999999999999">
      <c r="B365" s="217"/>
      <c r="C365" s="218"/>
      <c r="D365" s="219" t="s">
        <v>160</v>
      </c>
      <c r="E365" s="220" t="s">
        <v>1</v>
      </c>
      <c r="F365" s="221" t="s">
        <v>994</v>
      </c>
      <c r="G365" s="218"/>
      <c r="H365" s="222">
        <v>104.19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160</v>
      </c>
      <c r="AU365" s="228" t="s">
        <v>89</v>
      </c>
      <c r="AV365" s="13" t="s">
        <v>89</v>
      </c>
      <c r="AW365" s="13" t="s">
        <v>36</v>
      </c>
      <c r="AX365" s="13" t="s">
        <v>79</v>
      </c>
      <c r="AY365" s="228" t="s">
        <v>151</v>
      </c>
    </row>
    <row r="366" spans="1:65" s="13" customFormat="1">
      <c r="B366" s="217"/>
      <c r="C366" s="218"/>
      <c r="D366" s="219" t="s">
        <v>160</v>
      </c>
      <c r="E366" s="220" t="s">
        <v>1</v>
      </c>
      <c r="F366" s="221" t="s">
        <v>995</v>
      </c>
      <c r="G366" s="218"/>
      <c r="H366" s="222">
        <v>20.245000000000001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160</v>
      </c>
      <c r="AU366" s="228" t="s">
        <v>89</v>
      </c>
      <c r="AV366" s="13" t="s">
        <v>89</v>
      </c>
      <c r="AW366" s="13" t="s">
        <v>36</v>
      </c>
      <c r="AX366" s="13" t="s">
        <v>79</v>
      </c>
      <c r="AY366" s="228" t="s">
        <v>151</v>
      </c>
    </row>
    <row r="367" spans="1:65" s="13" customFormat="1">
      <c r="B367" s="217"/>
      <c r="C367" s="218"/>
      <c r="D367" s="219" t="s">
        <v>160</v>
      </c>
      <c r="E367" s="220" t="s">
        <v>1</v>
      </c>
      <c r="F367" s="221" t="s">
        <v>879</v>
      </c>
      <c r="G367" s="218"/>
      <c r="H367" s="222">
        <v>-19.440000000000001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160</v>
      </c>
      <c r="AU367" s="228" t="s">
        <v>89</v>
      </c>
      <c r="AV367" s="13" t="s">
        <v>89</v>
      </c>
      <c r="AW367" s="13" t="s">
        <v>36</v>
      </c>
      <c r="AX367" s="13" t="s">
        <v>79</v>
      </c>
      <c r="AY367" s="228" t="s">
        <v>151</v>
      </c>
    </row>
    <row r="368" spans="1:65" s="13" customFormat="1">
      <c r="B368" s="217"/>
      <c r="C368" s="218"/>
      <c r="D368" s="219" t="s">
        <v>160</v>
      </c>
      <c r="E368" s="220" t="s">
        <v>1</v>
      </c>
      <c r="F368" s="221" t="s">
        <v>880</v>
      </c>
      <c r="G368" s="218"/>
      <c r="H368" s="222">
        <v>15.75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160</v>
      </c>
      <c r="AU368" s="228" t="s">
        <v>89</v>
      </c>
      <c r="AV368" s="13" t="s">
        <v>89</v>
      </c>
      <c r="AW368" s="13" t="s">
        <v>36</v>
      </c>
      <c r="AX368" s="13" t="s">
        <v>79</v>
      </c>
      <c r="AY368" s="228" t="s">
        <v>151</v>
      </c>
    </row>
    <row r="369" spans="1:65" s="13" customFormat="1">
      <c r="B369" s="217"/>
      <c r="C369" s="218"/>
      <c r="D369" s="219" t="s">
        <v>160</v>
      </c>
      <c r="E369" s="220" t="s">
        <v>1</v>
      </c>
      <c r="F369" s="221" t="s">
        <v>739</v>
      </c>
      <c r="G369" s="218"/>
      <c r="H369" s="222">
        <v>-1.8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160</v>
      </c>
      <c r="AU369" s="228" t="s">
        <v>89</v>
      </c>
      <c r="AV369" s="13" t="s">
        <v>89</v>
      </c>
      <c r="AW369" s="13" t="s">
        <v>36</v>
      </c>
      <c r="AX369" s="13" t="s">
        <v>79</v>
      </c>
      <c r="AY369" s="228" t="s">
        <v>151</v>
      </c>
    </row>
    <row r="370" spans="1:65" s="13" customFormat="1">
      <c r="B370" s="217"/>
      <c r="C370" s="218"/>
      <c r="D370" s="219" t="s">
        <v>160</v>
      </c>
      <c r="E370" s="220" t="s">
        <v>1</v>
      </c>
      <c r="F370" s="221" t="s">
        <v>996</v>
      </c>
      <c r="G370" s="218"/>
      <c r="H370" s="222">
        <v>-1.2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160</v>
      </c>
      <c r="AU370" s="228" t="s">
        <v>89</v>
      </c>
      <c r="AV370" s="13" t="s">
        <v>89</v>
      </c>
      <c r="AW370" s="13" t="s">
        <v>36</v>
      </c>
      <c r="AX370" s="13" t="s">
        <v>79</v>
      </c>
      <c r="AY370" s="228" t="s">
        <v>151</v>
      </c>
    </row>
    <row r="371" spans="1:65" s="13" customFormat="1">
      <c r="B371" s="217"/>
      <c r="C371" s="218"/>
      <c r="D371" s="219" t="s">
        <v>160</v>
      </c>
      <c r="E371" s="220" t="s">
        <v>1</v>
      </c>
      <c r="F371" s="221" t="s">
        <v>988</v>
      </c>
      <c r="G371" s="218"/>
      <c r="H371" s="222">
        <v>64.319999999999993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160</v>
      </c>
      <c r="AU371" s="228" t="s">
        <v>89</v>
      </c>
      <c r="AV371" s="13" t="s">
        <v>89</v>
      </c>
      <c r="AW371" s="13" t="s">
        <v>36</v>
      </c>
      <c r="AX371" s="13" t="s">
        <v>79</v>
      </c>
      <c r="AY371" s="228" t="s">
        <v>151</v>
      </c>
    </row>
    <row r="372" spans="1:65" s="13" customFormat="1">
      <c r="B372" s="217"/>
      <c r="C372" s="218"/>
      <c r="D372" s="219" t="s">
        <v>160</v>
      </c>
      <c r="E372" s="220" t="s">
        <v>1</v>
      </c>
      <c r="F372" s="221" t="s">
        <v>884</v>
      </c>
      <c r="G372" s="218"/>
      <c r="H372" s="222">
        <v>31.274999999999999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160</v>
      </c>
      <c r="AU372" s="228" t="s">
        <v>89</v>
      </c>
      <c r="AV372" s="13" t="s">
        <v>89</v>
      </c>
      <c r="AW372" s="13" t="s">
        <v>36</v>
      </c>
      <c r="AX372" s="13" t="s">
        <v>79</v>
      </c>
      <c r="AY372" s="228" t="s">
        <v>151</v>
      </c>
    </row>
    <row r="373" spans="1:65" s="13" customFormat="1">
      <c r="B373" s="217"/>
      <c r="C373" s="218"/>
      <c r="D373" s="219" t="s">
        <v>160</v>
      </c>
      <c r="E373" s="220" t="s">
        <v>1</v>
      </c>
      <c r="F373" s="221" t="s">
        <v>997</v>
      </c>
      <c r="G373" s="218"/>
      <c r="H373" s="222">
        <v>-3.4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160</v>
      </c>
      <c r="AU373" s="228" t="s">
        <v>89</v>
      </c>
      <c r="AV373" s="13" t="s">
        <v>89</v>
      </c>
      <c r="AW373" s="13" t="s">
        <v>36</v>
      </c>
      <c r="AX373" s="13" t="s">
        <v>79</v>
      </c>
      <c r="AY373" s="228" t="s">
        <v>151</v>
      </c>
    </row>
    <row r="374" spans="1:65" s="13" customFormat="1">
      <c r="B374" s="217"/>
      <c r="C374" s="218"/>
      <c r="D374" s="219" t="s">
        <v>160</v>
      </c>
      <c r="E374" s="220" t="s">
        <v>1</v>
      </c>
      <c r="F374" s="221" t="s">
        <v>698</v>
      </c>
      <c r="G374" s="218"/>
      <c r="H374" s="222">
        <v>390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160</v>
      </c>
      <c r="AU374" s="228" t="s">
        <v>89</v>
      </c>
      <c r="AV374" s="13" t="s">
        <v>89</v>
      </c>
      <c r="AW374" s="13" t="s">
        <v>36</v>
      </c>
      <c r="AX374" s="13" t="s">
        <v>79</v>
      </c>
      <c r="AY374" s="228" t="s">
        <v>151</v>
      </c>
    </row>
    <row r="375" spans="1:65" s="14" customFormat="1">
      <c r="B375" s="229"/>
      <c r="C375" s="230"/>
      <c r="D375" s="219" t="s">
        <v>160</v>
      </c>
      <c r="E375" s="231" t="s">
        <v>1</v>
      </c>
      <c r="F375" s="232" t="s">
        <v>163</v>
      </c>
      <c r="G375" s="230"/>
      <c r="H375" s="233">
        <v>599.94000000000005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160</v>
      </c>
      <c r="AU375" s="239" t="s">
        <v>89</v>
      </c>
      <c r="AV375" s="14" t="s">
        <v>158</v>
      </c>
      <c r="AW375" s="14" t="s">
        <v>36</v>
      </c>
      <c r="AX375" s="14" t="s">
        <v>87</v>
      </c>
      <c r="AY375" s="239" t="s">
        <v>151</v>
      </c>
    </row>
    <row r="376" spans="1:65" s="2" customFormat="1" ht="22.8">
      <c r="A376" s="33"/>
      <c r="B376" s="34"/>
      <c r="C376" s="203" t="s">
        <v>609</v>
      </c>
      <c r="D376" s="203" t="s">
        <v>154</v>
      </c>
      <c r="E376" s="204" t="s">
        <v>704</v>
      </c>
      <c r="F376" s="205" t="s">
        <v>705</v>
      </c>
      <c r="G376" s="206" t="s">
        <v>157</v>
      </c>
      <c r="H376" s="207">
        <v>599.94000000000005</v>
      </c>
      <c r="I376" s="208"/>
      <c r="J376" s="209">
        <f>ROUND(I376*H376,2)</f>
        <v>0</v>
      </c>
      <c r="K376" s="210"/>
      <c r="L376" s="38"/>
      <c r="M376" s="211" t="s">
        <v>1</v>
      </c>
      <c r="N376" s="212" t="s">
        <v>44</v>
      </c>
      <c r="O376" s="70"/>
      <c r="P376" s="213">
        <f>O376*H376</f>
        <v>0</v>
      </c>
      <c r="Q376" s="213">
        <v>2.5999999999999998E-4</v>
      </c>
      <c r="R376" s="213">
        <f>Q376*H376</f>
        <v>0.1559844</v>
      </c>
      <c r="S376" s="213">
        <v>0</v>
      </c>
      <c r="T376" s="21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5" t="s">
        <v>244</v>
      </c>
      <c r="AT376" s="215" t="s">
        <v>154</v>
      </c>
      <c r="AU376" s="215" t="s">
        <v>89</v>
      </c>
      <c r="AY376" s="16" t="s">
        <v>151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6" t="s">
        <v>87</v>
      </c>
      <c r="BK376" s="216">
        <f>ROUND(I376*H376,2)</f>
        <v>0</v>
      </c>
      <c r="BL376" s="16" t="s">
        <v>244</v>
      </c>
      <c r="BM376" s="215" t="s">
        <v>1096</v>
      </c>
    </row>
    <row r="377" spans="1:65" s="13" customFormat="1" ht="20.399999999999999">
      <c r="B377" s="217"/>
      <c r="C377" s="218"/>
      <c r="D377" s="219" t="s">
        <v>160</v>
      </c>
      <c r="E377" s="220" t="s">
        <v>1</v>
      </c>
      <c r="F377" s="221" t="s">
        <v>994</v>
      </c>
      <c r="G377" s="218"/>
      <c r="H377" s="222">
        <v>104.19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160</v>
      </c>
      <c r="AU377" s="228" t="s">
        <v>89</v>
      </c>
      <c r="AV377" s="13" t="s">
        <v>89</v>
      </c>
      <c r="AW377" s="13" t="s">
        <v>36</v>
      </c>
      <c r="AX377" s="13" t="s">
        <v>79</v>
      </c>
      <c r="AY377" s="228" t="s">
        <v>151</v>
      </c>
    </row>
    <row r="378" spans="1:65" s="13" customFormat="1">
      <c r="B378" s="217"/>
      <c r="C378" s="218"/>
      <c r="D378" s="219" t="s">
        <v>160</v>
      </c>
      <c r="E378" s="220" t="s">
        <v>1</v>
      </c>
      <c r="F378" s="221" t="s">
        <v>995</v>
      </c>
      <c r="G378" s="218"/>
      <c r="H378" s="222">
        <v>20.245000000000001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160</v>
      </c>
      <c r="AU378" s="228" t="s">
        <v>89</v>
      </c>
      <c r="AV378" s="13" t="s">
        <v>89</v>
      </c>
      <c r="AW378" s="13" t="s">
        <v>36</v>
      </c>
      <c r="AX378" s="13" t="s">
        <v>79</v>
      </c>
      <c r="AY378" s="228" t="s">
        <v>151</v>
      </c>
    </row>
    <row r="379" spans="1:65" s="13" customFormat="1">
      <c r="B379" s="217"/>
      <c r="C379" s="218"/>
      <c r="D379" s="219" t="s">
        <v>160</v>
      </c>
      <c r="E379" s="220" t="s">
        <v>1</v>
      </c>
      <c r="F379" s="221" t="s">
        <v>879</v>
      </c>
      <c r="G379" s="218"/>
      <c r="H379" s="222">
        <v>-19.440000000000001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160</v>
      </c>
      <c r="AU379" s="228" t="s">
        <v>89</v>
      </c>
      <c r="AV379" s="13" t="s">
        <v>89</v>
      </c>
      <c r="AW379" s="13" t="s">
        <v>36</v>
      </c>
      <c r="AX379" s="13" t="s">
        <v>79</v>
      </c>
      <c r="AY379" s="228" t="s">
        <v>151</v>
      </c>
    </row>
    <row r="380" spans="1:65" s="13" customFormat="1">
      <c r="B380" s="217"/>
      <c r="C380" s="218"/>
      <c r="D380" s="219" t="s">
        <v>160</v>
      </c>
      <c r="E380" s="220" t="s">
        <v>1</v>
      </c>
      <c r="F380" s="221" t="s">
        <v>880</v>
      </c>
      <c r="G380" s="218"/>
      <c r="H380" s="222">
        <v>15.75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160</v>
      </c>
      <c r="AU380" s="228" t="s">
        <v>89</v>
      </c>
      <c r="AV380" s="13" t="s">
        <v>89</v>
      </c>
      <c r="AW380" s="13" t="s">
        <v>36</v>
      </c>
      <c r="AX380" s="13" t="s">
        <v>79</v>
      </c>
      <c r="AY380" s="228" t="s">
        <v>151</v>
      </c>
    </row>
    <row r="381" spans="1:65" s="13" customFormat="1">
      <c r="B381" s="217"/>
      <c r="C381" s="218"/>
      <c r="D381" s="219" t="s">
        <v>160</v>
      </c>
      <c r="E381" s="220" t="s">
        <v>1</v>
      </c>
      <c r="F381" s="221" t="s">
        <v>739</v>
      </c>
      <c r="G381" s="218"/>
      <c r="H381" s="222">
        <v>-1.8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160</v>
      </c>
      <c r="AU381" s="228" t="s">
        <v>89</v>
      </c>
      <c r="AV381" s="13" t="s">
        <v>89</v>
      </c>
      <c r="AW381" s="13" t="s">
        <v>36</v>
      </c>
      <c r="AX381" s="13" t="s">
        <v>79</v>
      </c>
      <c r="AY381" s="228" t="s">
        <v>151</v>
      </c>
    </row>
    <row r="382" spans="1:65" s="13" customFormat="1">
      <c r="B382" s="217"/>
      <c r="C382" s="218"/>
      <c r="D382" s="219" t="s">
        <v>160</v>
      </c>
      <c r="E382" s="220" t="s">
        <v>1</v>
      </c>
      <c r="F382" s="221" t="s">
        <v>996</v>
      </c>
      <c r="G382" s="218"/>
      <c r="H382" s="222">
        <v>-1.2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160</v>
      </c>
      <c r="AU382" s="228" t="s">
        <v>89</v>
      </c>
      <c r="AV382" s="13" t="s">
        <v>89</v>
      </c>
      <c r="AW382" s="13" t="s">
        <v>36</v>
      </c>
      <c r="AX382" s="13" t="s">
        <v>79</v>
      </c>
      <c r="AY382" s="228" t="s">
        <v>151</v>
      </c>
    </row>
    <row r="383" spans="1:65" s="13" customFormat="1">
      <c r="B383" s="217"/>
      <c r="C383" s="218"/>
      <c r="D383" s="219" t="s">
        <v>160</v>
      </c>
      <c r="E383" s="220" t="s">
        <v>1</v>
      </c>
      <c r="F383" s="221" t="s">
        <v>988</v>
      </c>
      <c r="G383" s="218"/>
      <c r="H383" s="222">
        <v>64.319999999999993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160</v>
      </c>
      <c r="AU383" s="228" t="s">
        <v>89</v>
      </c>
      <c r="AV383" s="13" t="s">
        <v>89</v>
      </c>
      <c r="AW383" s="13" t="s">
        <v>36</v>
      </c>
      <c r="AX383" s="13" t="s">
        <v>79</v>
      </c>
      <c r="AY383" s="228" t="s">
        <v>151</v>
      </c>
    </row>
    <row r="384" spans="1:65" s="13" customFormat="1">
      <c r="B384" s="217"/>
      <c r="C384" s="218"/>
      <c r="D384" s="219" t="s">
        <v>160</v>
      </c>
      <c r="E384" s="220" t="s">
        <v>1</v>
      </c>
      <c r="F384" s="221" t="s">
        <v>884</v>
      </c>
      <c r="G384" s="218"/>
      <c r="H384" s="222">
        <v>31.274999999999999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160</v>
      </c>
      <c r="AU384" s="228" t="s">
        <v>89</v>
      </c>
      <c r="AV384" s="13" t="s">
        <v>89</v>
      </c>
      <c r="AW384" s="13" t="s">
        <v>36</v>
      </c>
      <c r="AX384" s="13" t="s">
        <v>79</v>
      </c>
      <c r="AY384" s="228" t="s">
        <v>151</v>
      </c>
    </row>
    <row r="385" spans="1:65" s="13" customFormat="1">
      <c r="B385" s="217"/>
      <c r="C385" s="218"/>
      <c r="D385" s="219" t="s">
        <v>160</v>
      </c>
      <c r="E385" s="220" t="s">
        <v>1</v>
      </c>
      <c r="F385" s="221" t="s">
        <v>997</v>
      </c>
      <c r="G385" s="218"/>
      <c r="H385" s="222">
        <v>-3.4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160</v>
      </c>
      <c r="AU385" s="228" t="s">
        <v>89</v>
      </c>
      <c r="AV385" s="13" t="s">
        <v>89</v>
      </c>
      <c r="AW385" s="13" t="s">
        <v>36</v>
      </c>
      <c r="AX385" s="13" t="s">
        <v>79</v>
      </c>
      <c r="AY385" s="228" t="s">
        <v>151</v>
      </c>
    </row>
    <row r="386" spans="1:65" s="13" customFormat="1">
      <c r="B386" s="217"/>
      <c r="C386" s="218"/>
      <c r="D386" s="219" t="s">
        <v>160</v>
      </c>
      <c r="E386" s="220" t="s">
        <v>1</v>
      </c>
      <c r="F386" s="221" t="s">
        <v>698</v>
      </c>
      <c r="G386" s="218"/>
      <c r="H386" s="222">
        <v>390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160</v>
      </c>
      <c r="AU386" s="228" t="s">
        <v>89</v>
      </c>
      <c r="AV386" s="13" t="s">
        <v>89</v>
      </c>
      <c r="AW386" s="13" t="s">
        <v>36</v>
      </c>
      <c r="AX386" s="13" t="s">
        <v>79</v>
      </c>
      <c r="AY386" s="228" t="s">
        <v>151</v>
      </c>
    </row>
    <row r="387" spans="1:65" s="14" customFormat="1">
      <c r="B387" s="229"/>
      <c r="C387" s="230"/>
      <c r="D387" s="219" t="s">
        <v>160</v>
      </c>
      <c r="E387" s="231" t="s">
        <v>1</v>
      </c>
      <c r="F387" s="232" t="s">
        <v>163</v>
      </c>
      <c r="G387" s="230"/>
      <c r="H387" s="233">
        <v>599.94000000000005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160</v>
      </c>
      <c r="AU387" s="239" t="s">
        <v>89</v>
      </c>
      <c r="AV387" s="14" t="s">
        <v>158</v>
      </c>
      <c r="AW387" s="14" t="s">
        <v>36</v>
      </c>
      <c r="AX387" s="14" t="s">
        <v>87</v>
      </c>
      <c r="AY387" s="239" t="s">
        <v>151</v>
      </c>
    </row>
    <row r="388" spans="1:65" s="2" customFormat="1" ht="34.200000000000003">
      <c r="A388" s="33"/>
      <c r="B388" s="34"/>
      <c r="C388" s="203" t="s">
        <v>613</v>
      </c>
      <c r="D388" s="203" t="s">
        <v>154</v>
      </c>
      <c r="E388" s="204" t="s">
        <v>708</v>
      </c>
      <c r="F388" s="205" t="s">
        <v>709</v>
      </c>
      <c r="G388" s="206" t="s">
        <v>157</v>
      </c>
      <c r="H388" s="207">
        <v>599.94000000000005</v>
      </c>
      <c r="I388" s="208"/>
      <c r="J388" s="209">
        <f>ROUND(I388*H388,2)</f>
        <v>0</v>
      </c>
      <c r="K388" s="210"/>
      <c r="L388" s="38"/>
      <c r="M388" s="211" t="s">
        <v>1</v>
      </c>
      <c r="N388" s="212" t="s">
        <v>44</v>
      </c>
      <c r="O388" s="70"/>
      <c r="P388" s="213">
        <f>O388*H388</f>
        <v>0</v>
      </c>
      <c r="Q388" s="213">
        <v>2.0000000000000002E-5</v>
      </c>
      <c r="R388" s="213">
        <f>Q388*H388</f>
        <v>1.1998800000000002E-2</v>
      </c>
      <c r="S388" s="213">
        <v>0</v>
      </c>
      <c r="T388" s="214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15" t="s">
        <v>244</v>
      </c>
      <c r="AT388" s="215" t="s">
        <v>154</v>
      </c>
      <c r="AU388" s="215" t="s">
        <v>89</v>
      </c>
      <c r="AY388" s="16" t="s">
        <v>151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87</v>
      </c>
      <c r="BK388" s="216">
        <f>ROUND(I388*H388,2)</f>
        <v>0</v>
      </c>
      <c r="BL388" s="16" t="s">
        <v>244</v>
      </c>
      <c r="BM388" s="215" t="s">
        <v>1097</v>
      </c>
    </row>
    <row r="389" spans="1:65" s="13" customFormat="1" ht="20.399999999999999">
      <c r="B389" s="217"/>
      <c r="C389" s="218"/>
      <c r="D389" s="219" t="s">
        <v>160</v>
      </c>
      <c r="E389" s="220" t="s">
        <v>1</v>
      </c>
      <c r="F389" s="221" t="s">
        <v>994</v>
      </c>
      <c r="G389" s="218"/>
      <c r="H389" s="222">
        <v>104.19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160</v>
      </c>
      <c r="AU389" s="228" t="s">
        <v>89</v>
      </c>
      <c r="AV389" s="13" t="s">
        <v>89</v>
      </c>
      <c r="AW389" s="13" t="s">
        <v>36</v>
      </c>
      <c r="AX389" s="13" t="s">
        <v>79</v>
      </c>
      <c r="AY389" s="228" t="s">
        <v>151</v>
      </c>
    </row>
    <row r="390" spans="1:65" s="13" customFormat="1">
      <c r="B390" s="217"/>
      <c r="C390" s="218"/>
      <c r="D390" s="219" t="s">
        <v>160</v>
      </c>
      <c r="E390" s="220" t="s">
        <v>1</v>
      </c>
      <c r="F390" s="221" t="s">
        <v>995</v>
      </c>
      <c r="G390" s="218"/>
      <c r="H390" s="222">
        <v>20.245000000000001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160</v>
      </c>
      <c r="AU390" s="228" t="s">
        <v>89</v>
      </c>
      <c r="AV390" s="13" t="s">
        <v>89</v>
      </c>
      <c r="AW390" s="13" t="s">
        <v>36</v>
      </c>
      <c r="AX390" s="13" t="s">
        <v>79</v>
      </c>
      <c r="AY390" s="228" t="s">
        <v>151</v>
      </c>
    </row>
    <row r="391" spans="1:65" s="13" customFormat="1">
      <c r="B391" s="217"/>
      <c r="C391" s="218"/>
      <c r="D391" s="219" t="s">
        <v>160</v>
      </c>
      <c r="E391" s="220" t="s">
        <v>1</v>
      </c>
      <c r="F391" s="221" t="s">
        <v>879</v>
      </c>
      <c r="G391" s="218"/>
      <c r="H391" s="222">
        <v>-19.440000000000001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160</v>
      </c>
      <c r="AU391" s="228" t="s">
        <v>89</v>
      </c>
      <c r="AV391" s="13" t="s">
        <v>89</v>
      </c>
      <c r="AW391" s="13" t="s">
        <v>36</v>
      </c>
      <c r="AX391" s="13" t="s">
        <v>79</v>
      </c>
      <c r="AY391" s="228" t="s">
        <v>151</v>
      </c>
    </row>
    <row r="392" spans="1:65" s="13" customFormat="1">
      <c r="B392" s="217"/>
      <c r="C392" s="218"/>
      <c r="D392" s="219" t="s">
        <v>160</v>
      </c>
      <c r="E392" s="220" t="s">
        <v>1</v>
      </c>
      <c r="F392" s="221" t="s">
        <v>880</v>
      </c>
      <c r="G392" s="218"/>
      <c r="H392" s="222">
        <v>15.75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160</v>
      </c>
      <c r="AU392" s="228" t="s">
        <v>89</v>
      </c>
      <c r="AV392" s="13" t="s">
        <v>89</v>
      </c>
      <c r="AW392" s="13" t="s">
        <v>36</v>
      </c>
      <c r="AX392" s="13" t="s">
        <v>79</v>
      </c>
      <c r="AY392" s="228" t="s">
        <v>151</v>
      </c>
    </row>
    <row r="393" spans="1:65" s="13" customFormat="1">
      <c r="B393" s="217"/>
      <c r="C393" s="218"/>
      <c r="D393" s="219" t="s">
        <v>160</v>
      </c>
      <c r="E393" s="220" t="s">
        <v>1</v>
      </c>
      <c r="F393" s="221" t="s">
        <v>739</v>
      </c>
      <c r="G393" s="218"/>
      <c r="H393" s="222">
        <v>-1.8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160</v>
      </c>
      <c r="AU393" s="228" t="s">
        <v>89</v>
      </c>
      <c r="AV393" s="13" t="s">
        <v>89</v>
      </c>
      <c r="AW393" s="13" t="s">
        <v>36</v>
      </c>
      <c r="AX393" s="13" t="s">
        <v>79</v>
      </c>
      <c r="AY393" s="228" t="s">
        <v>151</v>
      </c>
    </row>
    <row r="394" spans="1:65" s="13" customFormat="1">
      <c r="B394" s="217"/>
      <c r="C394" s="218"/>
      <c r="D394" s="219" t="s">
        <v>160</v>
      </c>
      <c r="E394" s="220" t="s">
        <v>1</v>
      </c>
      <c r="F394" s="221" t="s">
        <v>996</v>
      </c>
      <c r="G394" s="218"/>
      <c r="H394" s="222">
        <v>-1.2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160</v>
      </c>
      <c r="AU394" s="228" t="s">
        <v>89</v>
      </c>
      <c r="AV394" s="13" t="s">
        <v>89</v>
      </c>
      <c r="AW394" s="13" t="s">
        <v>36</v>
      </c>
      <c r="AX394" s="13" t="s">
        <v>79</v>
      </c>
      <c r="AY394" s="228" t="s">
        <v>151</v>
      </c>
    </row>
    <row r="395" spans="1:65" s="13" customFormat="1">
      <c r="B395" s="217"/>
      <c r="C395" s="218"/>
      <c r="D395" s="219" t="s">
        <v>160</v>
      </c>
      <c r="E395" s="220" t="s">
        <v>1</v>
      </c>
      <c r="F395" s="221" t="s">
        <v>988</v>
      </c>
      <c r="G395" s="218"/>
      <c r="H395" s="222">
        <v>64.319999999999993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160</v>
      </c>
      <c r="AU395" s="228" t="s">
        <v>89</v>
      </c>
      <c r="AV395" s="13" t="s">
        <v>89</v>
      </c>
      <c r="AW395" s="13" t="s">
        <v>36</v>
      </c>
      <c r="AX395" s="13" t="s">
        <v>79</v>
      </c>
      <c r="AY395" s="228" t="s">
        <v>151</v>
      </c>
    </row>
    <row r="396" spans="1:65" s="13" customFormat="1">
      <c r="B396" s="217"/>
      <c r="C396" s="218"/>
      <c r="D396" s="219" t="s">
        <v>160</v>
      </c>
      <c r="E396" s="220" t="s">
        <v>1</v>
      </c>
      <c r="F396" s="221" t="s">
        <v>884</v>
      </c>
      <c r="G396" s="218"/>
      <c r="H396" s="222">
        <v>31.274999999999999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160</v>
      </c>
      <c r="AU396" s="228" t="s">
        <v>89</v>
      </c>
      <c r="AV396" s="13" t="s">
        <v>89</v>
      </c>
      <c r="AW396" s="13" t="s">
        <v>36</v>
      </c>
      <c r="AX396" s="13" t="s">
        <v>79</v>
      </c>
      <c r="AY396" s="228" t="s">
        <v>151</v>
      </c>
    </row>
    <row r="397" spans="1:65" s="13" customFormat="1">
      <c r="B397" s="217"/>
      <c r="C397" s="218"/>
      <c r="D397" s="219" t="s">
        <v>160</v>
      </c>
      <c r="E397" s="220" t="s">
        <v>1</v>
      </c>
      <c r="F397" s="221" t="s">
        <v>997</v>
      </c>
      <c r="G397" s="218"/>
      <c r="H397" s="222">
        <v>-3.4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160</v>
      </c>
      <c r="AU397" s="228" t="s">
        <v>89</v>
      </c>
      <c r="AV397" s="13" t="s">
        <v>89</v>
      </c>
      <c r="AW397" s="13" t="s">
        <v>36</v>
      </c>
      <c r="AX397" s="13" t="s">
        <v>79</v>
      </c>
      <c r="AY397" s="228" t="s">
        <v>151</v>
      </c>
    </row>
    <row r="398" spans="1:65" s="13" customFormat="1">
      <c r="B398" s="217"/>
      <c r="C398" s="218"/>
      <c r="D398" s="219" t="s">
        <v>160</v>
      </c>
      <c r="E398" s="220" t="s">
        <v>1</v>
      </c>
      <c r="F398" s="221" t="s">
        <v>698</v>
      </c>
      <c r="G398" s="218"/>
      <c r="H398" s="222">
        <v>390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160</v>
      </c>
      <c r="AU398" s="228" t="s">
        <v>89</v>
      </c>
      <c r="AV398" s="13" t="s">
        <v>89</v>
      </c>
      <c r="AW398" s="13" t="s">
        <v>36</v>
      </c>
      <c r="AX398" s="13" t="s">
        <v>79</v>
      </c>
      <c r="AY398" s="228" t="s">
        <v>151</v>
      </c>
    </row>
    <row r="399" spans="1:65" s="14" customFormat="1">
      <c r="B399" s="229"/>
      <c r="C399" s="230"/>
      <c r="D399" s="219" t="s">
        <v>160</v>
      </c>
      <c r="E399" s="231" t="s">
        <v>1</v>
      </c>
      <c r="F399" s="232" t="s">
        <v>163</v>
      </c>
      <c r="G399" s="230"/>
      <c r="H399" s="233">
        <v>599.94000000000005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160</v>
      </c>
      <c r="AU399" s="239" t="s">
        <v>89</v>
      </c>
      <c r="AV399" s="14" t="s">
        <v>158</v>
      </c>
      <c r="AW399" s="14" t="s">
        <v>36</v>
      </c>
      <c r="AX399" s="14" t="s">
        <v>87</v>
      </c>
      <c r="AY399" s="239" t="s">
        <v>151</v>
      </c>
    </row>
    <row r="400" spans="1:65" s="12" customFormat="1" ht="13.2">
      <c r="B400" s="187"/>
      <c r="C400" s="188"/>
      <c r="D400" s="189" t="s">
        <v>78</v>
      </c>
      <c r="E400" s="201" t="s">
        <v>711</v>
      </c>
      <c r="F400" s="201" t="s">
        <v>712</v>
      </c>
      <c r="G400" s="188"/>
      <c r="H400" s="188"/>
      <c r="I400" s="191"/>
      <c r="J400" s="202">
        <f>BK400</f>
        <v>0</v>
      </c>
      <c r="K400" s="188"/>
      <c r="L400" s="193"/>
      <c r="M400" s="194"/>
      <c r="N400" s="195"/>
      <c r="O400" s="195"/>
      <c r="P400" s="196">
        <f>SUM(P401:P404)</f>
        <v>0</v>
      </c>
      <c r="Q400" s="195"/>
      <c r="R400" s="196">
        <f>SUM(R401:R404)</f>
        <v>0</v>
      </c>
      <c r="S400" s="195"/>
      <c r="T400" s="197">
        <f>SUM(T401:T404)</f>
        <v>0</v>
      </c>
      <c r="AR400" s="198" t="s">
        <v>89</v>
      </c>
      <c r="AT400" s="199" t="s">
        <v>78</v>
      </c>
      <c r="AU400" s="199" t="s">
        <v>87</v>
      </c>
      <c r="AY400" s="198" t="s">
        <v>151</v>
      </c>
      <c r="BK400" s="200">
        <f>SUM(BK401:BK404)</f>
        <v>0</v>
      </c>
    </row>
    <row r="401" spans="1:65" s="2" customFormat="1" ht="11.4">
      <c r="A401" s="33"/>
      <c r="B401" s="34"/>
      <c r="C401" s="203" t="s">
        <v>617</v>
      </c>
      <c r="D401" s="203" t="s">
        <v>154</v>
      </c>
      <c r="E401" s="204" t="s">
        <v>714</v>
      </c>
      <c r="F401" s="205" t="s">
        <v>715</v>
      </c>
      <c r="G401" s="206" t="s">
        <v>157</v>
      </c>
      <c r="H401" s="207">
        <v>19.079999999999998</v>
      </c>
      <c r="I401" s="208"/>
      <c r="J401" s="209">
        <f>ROUND(I401*H401,2)</f>
        <v>0</v>
      </c>
      <c r="K401" s="210"/>
      <c r="L401" s="38"/>
      <c r="M401" s="211" t="s">
        <v>1</v>
      </c>
      <c r="N401" s="212" t="s">
        <v>44</v>
      </c>
      <c r="O401" s="70"/>
      <c r="P401" s="213">
        <f>O401*H401</f>
        <v>0</v>
      </c>
      <c r="Q401" s="213">
        <v>0</v>
      </c>
      <c r="R401" s="213">
        <f>Q401*H401</f>
        <v>0</v>
      </c>
      <c r="S401" s="213">
        <v>0</v>
      </c>
      <c r="T401" s="214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15" t="s">
        <v>244</v>
      </c>
      <c r="AT401" s="215" t="s">
        <v>154</v>
      </c>
      <c r="AU401" s="215" t="s">
        <v>89</v>
      </c>
      <c r="AY401" s="16" t="s">
        <v>151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6" t="s">
        <v>87</v>
      </c>
      <c r="BK401" s="216">
        <f>ROUND(I401*H401,2)</f>
        <v>0</v>
      </c>
      <c r="BL401" s="16" t="s">
        <v>244</v>
      </c>
      <c r="BM401" s="215" t="s">
        <v>1098</v>
      </c>
    </row>
    <row r="402" spans="1:65" s="13" customFormat="1">
      <c r="B402" s="217"/>
      <c r="C402" s="218"/>
      <c r="D402" s="219" t="s">
        <v>160</v>
      </c>
      <c r="E402" s="220" t="s">
        <v>1</v>
      </c>
      <c r="F402" s="221" t="s">
        <v>980</v>
      </c>
      <c r="G402" s="218"/>
      <c r="H402" s="222">
        <v>19.079999999999998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160</v>
      </c>
      <c r="AU402" s="228" t="s">
        <v>89</v>
      </c>
      <c r="AV402" s="13" t="s">
        <v>89</v>
      </c>
      <c r="AW402" s="13" t="s">
        <v>36</v>
      </c>
      <c r="AX402" s="13" t="s">
        <v>87</v>
      </c>
      <c r="AY402" s="228" t="s">
        <v>151</v>
      </c>
    </row>
    <row r="403" spans="1:65" s="2" customFormat="1" ht="22.8">
      <c r="A403" s="33"/>
      <c r="B403" s="34"/>
      <c r="C403" s="240" t="s">
        <v>622</v>
      </c>
      <c r="D403" s="240" t="s">
        <v>245</v>
      </c>
      <c r="E403" s="241" t="s">
        <v>719</v>
      </c>
      <c r="F403" s="242" t="s">
        <v>720</v>
      </c>
      <c r="G403" s="243" t="s">
        <v>167</v>
      </c>
      <c r="H403" s="244">
        <v>3</v>
      </c>
      <c r="I403" s="245"/>
      <c r="J403" s="246">
        <f>ROUND(I403*H403,2)</f>
        <v>0</v>
      </c>
      <c r="K403" s="247"/>
      <c r="L403" s="248"/>
      <c r="M403" s="249" t="s">
        <v>1</v>
      </c>
      <c r="N403" s="250" t="s">
        <v>44</v>
      </c>
      <c r="O403" s="70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15" t="s">
        <v>323</v>
      </c>
      <c r="AT403" s="215" t="s">
        <v>245</v>
      </c>
      <c r="AU403" s="215" t="s">
        <v>89</v>
      </c>
      <c r="AY403" s="16" t="s">
        <v>151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6" t="s">
        <v>87</v>
      </c>
      <c r="BK403" s="216">
        <f>ROUND(I403*H403,2)</f>
        <v>0</v>
      </c>
      <c r="BL403" s="16" t="s">
        <v>244</v>
      </c>
      <c r="BM403" s="215" t="s">
        <v>1099</v>
      </c>
    </row>
    <row r="404" spans="1:65" s="2" customFormat="1" ht="22.8">
      <c r="A404" s="33"/>
      <c r="B404" s="34"/>
      <c r="C404" s="203" t="s">
        <v>626</v>
      </c>
      <c r="D404" s="203" t="s">
        <v>154</v>
      </c>
      <c r="E404" s="204" t="s">
        <v>723</v>
      </c>
      <c r="F404" s="205" t="s">
        <v>724</v>
      </c>
      <c r="G404" s="206" t="s">
        <v>354</v>
      </c>
      <c r="H404" s="251"/>
      <c r="I404" s="208"/>
      <c r="J404" s="209">
        <f>ROUND(I404*H404,2)</f>
        <v>0</v>
      </c>
      <c r="K404" s="210"/>
      <c r="L404" s="38"/>
      <c r="M404" s="252" t="s">
        <v>1</v>
      </c>
      <c r="N404" s="253" t="s">
        <v>44</v>
      </c>
      <c r="O404" s="254"/>
      <c r="P404" s="255">
        <f>O404*H404</f>
        <v>0</v>
      </c>
      <c r="Q404" s="255">
        <v>0</v>
      </c>
      <c r="R404" s="255">
        <f>Q404*H404</f>
        <v>0</v>
      </c>
      <c r="S404" s="255">
        <v>0</v>
      </c>
      <c r="T404" s="256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15" t="s">
        <v>244</v>
      </c>
      <c r="AT404" s="215" t="s">
        <v>154</v>
      </c>
      <c r="AU404" s="215" t="s">
        <v>89</v>
      </c>
      <c r="AY404" s="16" t="s">
        <v>151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6" t="s">
        <v>87</v>
      </c>
      <c r="BK404" s="216">
        <f>ROUND(I404*H404,2)</f>
        <v>0</v>
      </c>
      <c r="BL404" s="16" t="s">
        <v>244</v>
      </c>
      <c r="BM404" s="215" t="s">
        <v>1100</v>
      </c>
    </row>
    <row r="405" spans="1:65" s="2" customFormat="1">
      <c r="A405" s="33"/>
      <c r="B405" s="53"/>
      <c r="C405" s="54"/>
      <c r="D405" s="54"/>
      <c r="E405" s="54"/>
      <c r="F405" s="54"/>
      <c r="G405" s="54"/>
      <c r="H405" s="54"/>
      <c r="I405" s="151"/>
      <c r="J405" s="54"/>
      <c r="K405" s="54"/>
      <c r="L405" s="38"/>
      <c r="M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</row>
  </sheetData>
  <sheetProtection algorithmName="SHA-512" hashValue="I82H5h/nVzjdCF3bbOH7Vzr3EoywhghfhdW2SVuMEWowGm/6XZKG9jWjypOy+b2rOLuM/iOIq100vmDY7Ei8Mw==" saltValue="34P+BipoispDyVZpuTSrhajmwfbDJFM6XWPt1R3B3v5VeL8XzC4tPCbdfgmCIMDNmMmMlKFREv34EXG+pxOeQg==" spinCount="100000" sheet="1" objects="1" scenarios="1" formatColumns="0" formatRows="0" autoFilter="0"/>
  <autoFilter ref="C134:K404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0"/>
  <sheetViews>
    <sheetView showGridLines="0" workbookViewId="0">
      <selection activeCell="H16" sqref="H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9.8" customHeight="1">
      <c r="A9" s="33"/>
      <c r="B9" s="38"/>
      <c r="C9" s="33"/>
      <c r="D9" s="33"/>
      <c r="E9" s="300" t="s">
        <v>1101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ROUND((SUM(BE118:BE169)),  2)</f>
        <v>0</v>
      </c>
      <c r="G33" s="33"/>
      <c r="H33" s="33"/>
      <c r="I33" s="130">
        <v>0.21</v>
      </c>
      <c r="J33" s="129">
        <f>ROUND(((SUM(BE118:BE169))*I33),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ROUND((SUM(BF118:BF169)),  2)</f>
        <v>0</v>
      </c>
      <c r="G34" s="33"/>
      <c r="H34" s="33"/>
      <c r="I34" s="130">
        <v>0.15</v>
      </c>
      <c r="J34" s="129">
        <f>ROUND(((SUM(BF118:BF169))*I34),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ROUND((SUM(BG118:BG169)),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ROUND((SUM(BH118:BH169)),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ROUND((SUM(BI118:BI169)),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9.2" customHeight="1">
      <c r="A87" s="33"/>
      <c r="B87" s="34"/>
      <c r="C87" s="35"/>
      <c r="D87" s="35"/>
      <c r="E87" s="257" t="str">
        <f>E9</f>
        <v>05 - ELEKTROINSTALACE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1:31" s="9" customFormat="1" ht="15">
      <c r="B97" s="160"/>
      <c r="C97" s="161"/>
      <c r="D97" s="162" t="s">
        <v>120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1102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136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5" t="str">
        <f>E7</f>
        <v>Podpora klíčových kompetencí žáků v přírodovědném-technickém, it, jazykovém a digitálním vzdělávání na 6.zš</v>
      </c>
      <c r="F108" s="306"/>
      <c r="G108" s="306"/>
      <c r="H108" s="306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106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9.8" customHeight="1">
      <c r="A110" s="33"/>
      <c r="B110" s="34"/>
      <c r="C110" s="35"/>
      <c r="D110" s="35"/>
      <c r="E110" s="257" t="str">
        <f>E9</f>
        <v>05 - ELEKTROINSTALACE</v>
      </c>
      <c r="F110" s="307"/>
      <c r="G110" s="307"/>
      <c r="H110" s="307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Obětí nacismu 1127/16, 350 02 Cheb</v>
      </c>
      <c r="G112" s="35"/>
      <c r="H112" s="35"/>
      <c r="I112" s="116" t="s">
        <v>22</v>
      </c>
      <c r="J112" s="65" t="str">
        <f>IF(J12="","",J12)</f>
        <v>10. 12. 2019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32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30</v>
      </c>
      <c r="D115" s="35"/>
      <c r="E115" s="35"/>
      <c r="F115" s="26" t="str">
        <f>IF(E18="","",E18)</f>
        <v>Vyplň údaj</v>
      </c>
      <c r="G115" s="35"/>
      <c r="H115" s="35"/>
      <c r="I115" s="116" t="s">
        <v>37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137</v>
      </c>
      <c r="D117" s="177" t="s">
        <v>64</v>
      </c>
      <c r="E117" s="177" t="s">
        <v>60</v>
      </c>
      <c r="F117" s="177" t="s">
        <v>61</v>
      </c>
      <c r="G117" s="177" t="s">
        <v>138</v>
      </c>
      <c r="H117" s="177" t="s">
        <v>139</v>
      </c>
      <c r="I117" s="178" t="s">
        <v>140</v>
      </c>
      <c r="J117" s="179" t="s">
        <v>110</v>
      </c>
      <c r="K117" s="180" t="s">
        <v>141</v>
      </c>
      <c r="L117" s="181"/>
      <c r="M117" s="74" t="s">
        <v>1</v>
      </c>
      <c r="N117" s="75" t="s">
        <v>43</v>
      </c>
      <c r="O117" s="75" t="s">
        <v>142</v>
      </c>
      <c r="P117" s="75" t="s">
        <v>143</v>
      </c>
      <c r="Q117" s="75" t="s">
        <v>144</v>
      </c>
      <c r="R117" s="75" t="s">
        <v>145</v>
      </c>
      <c r="S117" s="75" t="s">
        <v>146</v>
      </c>
      <c r="T117" s="76" t="s">
        <v>147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148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78</v>
      </c>
      <c r="AU118" s="16" t="s">
        <v>112</v>
      </c>
      <c r="BK118" s="186">
        <f>BK119</f>
        <v>0</v>
      </c>
    </row>
    <row r="119" spans="1:65" s="12" customFormat="1" ht="15">
      <c r="B119" s="187"/>
      <c r="C119" s="188"/>
      <c r="D119" s="189" t="s">
        <v>78</v>
      </c>
      <c r="E119" s="190" t="s">
        <v>327</v>
      </c>
      <c r="F119" s="190" t="s">
        <v>328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89</v>
      </c>
      <c r="AT119" s="199" t="s">
        <v>78</v>
      </c>
      <c r="AU119" s="199" t="s">
        <v>79</v>
      </c>
      <c r="AY119" s="198" t="s">
        <v>151</v>
      </c>
      <c r="BK119" s="200">
        <f>BK120</f>
        <v>0</v>
      </c>
    </row>
    <row r="120" spans="1:65" s="12" customFormat="1" ht="13.2">
      <c r="B120" s="187"/>
      <c r="C120" s="188"/>
      <c r="D120" s="189" t="s">
        <v>78</v>
      </c>
      <c r="E120" s="201" t="s">
        <v>1103</v>
      </c>
      <c r="F120" s="201" t="s">
        <v>1104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SUM(P121:P169)</f>
        <v>0</v>
      </c>
      <c r="Q120" s="195"/>
      <c r="R120" s="196">
        <f>SUM(R121:R169)</f>
        <v>0</v>
      </c>
      <c r="S120" s="195"/>
      <c r="T120" s="197">
        <f>SUM(T121:T169)</f>
        <v>0</v>
      </c>
      <c r="AR120" s="198" t="s">
        <v>89</v>
      </c>
      <c r="AT120" s="199" t="s">
        <v>78</v>
      </c>
      <c r="AU120" s="199" t="s">
        <v>87</v>
      </c>
      <c r="AY120" s="198" t="s">
        <v>151</v>
      </c>
      <c r="BK120" s="200">
        <f>SUM(BK121:BK169)</f>
        <v>0</v>
      </c>
    </row>
    <row r="121" spans="1:65" s="2" customFormat="1" ht="22.8">
      <c r="A121" s="33"/>
      <c r="B121" s="34"/>
      <c r="C121" s="240" t="s">
        <v>87</v>
      </c>
      <c r="D121" s="240" t="s">
        <v>245</v>
      </c>
      <c r="E121" s="241" t="s">
        <v>1105</v>
      </c>
      <c r="F121" s="242" t="s">
        <v>1106</v>
      </c>
      <c r="G121" s="243" t="s">
        <v>167</v>
      </c>
      <c r="H121" s="244">
        <v>82</v>
      </c>
      <c r="I121" s="245"/>
      <c r="J121" s="246">
        <f t="shared" ref="J121:J152" si="0">ROUND(I121*H121,2)</f>
        <v>0</v>
      </c>
      <c r="K121" s="247"/>
      <c r="L121" s="248"/>
      <c r="M121" s="249" t="s">
        <v>1</v>
      </c>
      <c r="N121" s="250" t="s">
        <v>44</v>
      </c>
      <c r="O121" s="70"/>
      <c r="P121" s="213">
        <f t="shared" ref="P121:P152" si="1">O121*H121</f>
        <v>0</v>
      </c>
      <c r="Q121" s="213">
        <v>0</v>
      </c>
      <c r="R121" s="213">
        <f t="shared" ref="R121:R152" si="2">Q121*H121</f>
        <v>0</v>
      </c>
      <c r="S121" s="213">
        <v>0</v>
      </c>
      <c r="T121" s="214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323</v>
      </c>
      <c r="AT121" s="215" t="s">
        <v>245</v>
      </c>
      <c r="AU121" s="215" t="s">
        <v>89</v>
      </c>
      <c r="AY121" s="16" t="s">
        <v>151</v>
      </c>
      <c r="BE121" s="216">
        <f t="shared" ref="BE121:BE152" si="4">IF(N121="základní",J121,0)</f>
        <v>0</v>
      </c>
      <c r="BF121" s="216">
        <f t="shared" ref="BF121:BF152" si="5">IF(N121="snížená",J121,0)</f>
        <v>0</v>
      </c>
      <c r="BG121" s="216">
        <f t="shared" ref="BG121:BG152" si="6">IF(N121="zákl. přenesená",J121,0)</f>
        <v>0</v>
      </c>
      <c r="BH121" s="216">
        <f t="shared" ref="BH121:BH152" si="7">IF(N121="sníž. přenesená",J121,0)</f>
        <v>0</v>
      </c>
      <c r="BI121" s="216">
        <f t="shared" ref="BI121:BI152" si="8">IF(N121="nulová",J121,0)</f>
        <v>0</v>
      </c>
      <c r="BJ121" s="16" t="s">
        <v>87</v>
      </c>
      <c r="BK121" s="216">
        <f t="shared" ref="BK121:BK152" si="9">ROUND(I121*H121,2)</f>
        <v>0</v>
      </c>
      <c r="BL121" s="16" t="s">
        <v>244</v>
      </c>
      <c r="BM121" s="215" t="s">
        <v>1107</v>
      </c>
    </row>
    <row r="122" spans="1:65" s="2" customFormat="1" ht="11.4">
      <c r="A122" s="33"/>
      <c r="B122" s="34"/>
      <c r="C122" s="240" t="s">
        <v>89</v>
      </c>
      <c r="D122" s="240" t="s">
        <v>245</v>
      </c>
      <c r="E122" s="241" t="s">
        <v>1108</v>
      </c>
      <c r="F122" s="242" t="s">
        <v>1109</v>
      </c>
      <c r="G122" s="243" t="s">
        <v>167</v>
      </c>
      <c r="H122" s="244">
        <v>20</v>
      </c>
      <c r="I122" s="245"/>
      <c r="J122" s="246">
        <f t="shared" si="0"/>
        <v>0</v>
      </c>
      <c r="K122" s="247"/>
      <c r="L122" s="248"/>
      <c r="M122" s="249" t="s">
        <v>1</v>
      </c>
      <c r="N122" s="250" t="s">
        <v>44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323</v>
      </c>
      <c r="AT122" s="215" t="s">
        <v>245</v>
      </c>
      <c r="AU122" s="215" t="s">
        <v>89</v>
      </c>
      <c r="AY122" s="16" t="s">
        <v>151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87</v>
      </c>
      <c r="BK122" s="216">
        <f t="shared" si="9"/>
        <v>0</v>
      </c>
      <c r="BL122" s="16" t="s">
        <v>244</v>
      </c>
      <c r="BM122" s="215" t="s">
        <v>1110</v>
      </c>
    </row>
    <row r="123" spans="1:65" s="2" customFormat="1" ht="11.4">
      <c r="A123" s="33"/>
      <c r="B123" s="34"/>
      <c r="C123" s="240" t="s">
        <v>152</v>
      </c>
      <c r="D123" s="240" t="s">
        <v>245</v>
      </c>
      <c r="E123" s="241" t="s">
        <v>1111</v>
      </c>
      <c r="F123" s="242" t="s">
        <v>1112</v>
      </c>
      <c r="G123" s="243" t="s">
        <v>167</v>
      </c>
      <c r="H123" s="244">
        <v>9</v>
      </c>
      <c r="I123" s="245"/>
      <c r="J123" s="246">
        <f t="shared" si="0"/>
        <v>0</v>
      </c>
      <c r="K123" s="247"/>
      <c r="L123" s="248"/>
      <c r="M123" s="249" t="s">
        <v>1</v>
      </c>
      <c r="N123" s="250" t="s">
        <v>44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323</v>
      </c>
      <c r="AT123" s="215" t="s">
        <v>245</v>
      </c>
      <c r="AU123" s="215" t="s">
        <v>89</v>
      </c>
      <c r="AY123" s="16" t="s">
        <v>151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87</v>
      </c>
      <c r="BK123" s="216">
        <f t="shared" si="9"/>
        <v>0</v>
      </c>
      <c r="BL123" s="16" t="s">
        <v>244</v>
      </c>
      <c r="BM123" s="215" t="s">
        <v>1113</v>
      </c>
    </row>
    <row r="124" spans="1:65" s="2" customFormat="1" ht="11.4">
      <c r="A124" s="33"/>
      <c r="B124" s="34"/>
      <c r="C124" s="240" t="s">
        <v>158</v>
      </c>
      <c r="D124" s="240" t="s">
        <v>245</v>
      </c>
      <c r="E124" s="241" t="s">
        <v>1114</v>
      </c>
      <c r="F124" s="242" t="s">
        <v>1115</v>
      </c>
      <c r="G124" s="243" t="s">
        <v>167</v>
      </c>
      <c r="H124" s="244">
        <v>16</v>
      </c>
      <c r="I124" s="245"/>
      <c r="J124" s="246">
        <f t="shared" si="0"/>
        <v>0</v>
      </c>
      <c r="K124" s="247"/>
      <c r="L124" s="248"/>
      <c r="M124" s="249" t="s">
        <v>1</v>
      </c>
      <c r="N124" s="250" t="s">
        <v>44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323</v>
      </c>
      <c r="AT124" s="215" t="s">
        <v>245</v>
      </c>
      <c r="AU124" s="215" t="s">
        <v>89</v>
      </c>
      <c r="AY124" s="16" t="s">
        <v>151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87</v>
      </c>
      <c r="BK124" s="216">
        <f t="shared" si="9"/>
        <v>0</v>
      </c>
      <c r="BL124" s="16" t="s">
        <v>244</v>
      </c>
      <c r="BM124" s="215" t="s">
        <v>1116</v>
      </c>
    </row>
    <row r="125" spans="1:65" s="2" customFormat="1" ht="11.4">
      <c r="A125" s="33"/>
      <c r="B125" s="34"/>
      <c r="C125" s="240" t="s">
        <v>179</v>
      </c>
      <c r="D125" s="240" t="s">
        <v>245</v>
      </c>
      <c r="E125" s="241" t="s">
        <v>1117</v>
      </c>
      <c r="F125" s="242" t="s">
        <v>1118</v>
      </c>
      <c r="G125" s="243" t="s">
        <v>167</v>
      </c>
      <c r="H125" s="244">
        <v>4</v>
      </c>
      <c r="I125" s="245"/>
      <c r="J125" s="246">
        <f t="shared" si="0"/>
        <v>0</v>
      </c>
      <c r="K125" s="247"/>
      <c r="L125" s="248"/>
      <c r="M125" s="249" t="s">
        <v>1</v>
      </c>
      <c r="N125" s="250" t="s">
        <v>44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323</v>
      </c>
      <c r="AT125" s="215" t="s">
        <v>245</v>
      </c>
      <c r="AU125" s="215" t="s">
        <v>89</v>
      </c>
      <c r="AY125" s="16" t="s">
        <v>151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87</v>
      </c>
      <c r="BK125" s="216">
        <f t="shared" si="9"/>
        <v>0</v>
      </c>
      <c r="BL125" s="16" t="s">
        <v>244</v>
      </c>
      <c r="BM125" s="215" t="s">
        <v>1119</v>
      </c>
    </row>
    <row r="126" spans="1:65" s="2" customFormat="1" ht="22.8">
      <c r="A126" s="33"/>
      <c r="B126" s="34"/>
      <c r="C126" s="240" t="s">
        <v>169</v>
      </c>
      <c r="D126" s="240" t="s">
        <v>245</v>
      </c>
      <c r="E126" s="241" t="s">
        <v>1120</v>
      </c>
      <c r="F126" s="242" t="s">
        <v>1121</v>
      </c>
      <c r="G126" s="243" t="s">
        <v>167</v>
      </c>
      <c r="H126" s="244">
        <v>75</v>
      </c>
      <c r="I126" s="245"/>
      <c r="J126" s="246">
        <f t="shared" si="0"/>
        <v>0</v>
      </c>
      <c r="K126" s="247"/>
      <c r="L126" s="248"/>
      <c r="M126" s="249" t="s">
        <v>1</v>
      </c>
      <c r="N126" s="250" t="s">
        <v>44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323</v>
      </c>
      <c r="AT126" s="215" t="s">
        <v>245</v>
      </c>
      <c r="AU126" s="215" t="s">
        <v>89</v>
      </c>
      <c r="AY126" s="16" t="s">
        <v>151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87</v>
      </c>
      <c r="BK126" s="216">
        <f t="shared" si="9"/>
        <v>0</v>
      </c>
      <c r="BL126" s="16" t="s">
        <v>244</v>
      </c>
      <c r="BM126" s="215" t="s">
        <v>1122</v>
      </c>
    </row>
    <row r="127" spans="1:65" s="2" customFormat="1" ht="22.8">
      <c r="A127" s="33"/>
      <c r="B127" s="34"/>
      <c r="C127" s="240" t="s">
        <v>188</v>
      </c>
      <c r="D127" s="240" t="s">
        <v>245</v>
      </c>
      <c r="E127" s="241" t="s">
        <v>1123</v>
      </c>
      <c r="F127" s="242" t="s">
        <v>1124</v>
      </c>
      <c r="G127" s="243" t="s">
        <v>167</v>
      </c>
      <c r="H127" s="244">
        <v>6</v>
      </c>
      <c r="I127" s="245"/>
      <c r="J127" s="246">
        <f t="shared" si="0"/>
        <v>0</v>
      </c>
      <c r="K127" s="247"/>
      <c r="L127" s="248"/>
      <c r="M127" s="249" t="s">
        <v>1</v>
      </c>
      <c r="N127" s="250" t="s">
        <v>44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323</v>
      </c>
      <c r="AT127" s="215" t="s">
        <v>245</v>
      </c>
      <c r="AU127" s="215" t="s">
        <v>89</v>
      </c>
      <c r="AY127" s="16" t="s">
        <v>151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87</v>
      </c>
      <c r="BK127" s="216">
        <f t="shared" si="9"/>
        <v>0</v>
      </c>
      <c r="BL127" s="16" t="s">
        <v>244</v>
      </c>
      <c r="BM127" s="215" t="s">
        <v>1125</v>
      </c>
    </row>
    <row r="128" spans="1:65" s="2" customFormat="1" ht="22.8">
      <c r="A128" s="33"/>
      <c r="B128" s="34"/>
      <c r="C128" s="240" t="s">
        <v>193</v>
      </c>
      <c r="D128" s="240" t="s">
        <v>245</v>
      </c>
      <c r="E128" s="241" t="s">
        <v>1126</v>
      </c>
      <c r="F128" s="242" t="s">
        <v>1127</v>
      </c>
      <c r="G128" s="243" t="s">
        <v>167</v>
      </c>
      <c r="H128" s="244">
        <v>8</v>
      </c>
      <c r="I128" s="245"/>
      <c r="J128" s="246">
        <f t="shared" si="0"/>
        <v>0</v>
      </c>
      <c r="K128" s="247"/>
      <c r="L128" s="248"/>
      <c r="M128" s="249" t="s">
        <v>1</v>
      </c>
      <c r="N128" s="250" t="s">
        <v>44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323</v>
      </c>
      <c r="AT128" s="215" t="s">
        <v>245</v>
      </c>
      <c r="AU128" s="215" t="s">
        <v>89</v>
      </c>
      <c r="AY128" s="16" t="s">
        <v>151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87</v>
      </c>
      <c r="BK128" s="216">
        <f t="shared" si="9"/>
        <v>0</v>
      </c>
      <c r="BL128" s="16" t="s">
        <v>244</v>
      </c>
      <c r="BM128" s="215" t="s">
        <v>1128</v>
      </c>
    </row>
    <row r="129" spans="1:65" s="2" customFormat="1" ht="22.8">
      <c r="A129" s="33"/>
      <c r="B129" s="34"/>
      <c r="C129" s="240" t="s">
        <v>211</v>
      </c>
      <c r="D129" s="240" t="s">
        <v>245</v>
      </c>
      <c r="E129" s="241" t="s">
        <v>1129</v>
      </c>
      <c r="F129" s="242" t="s">
        <v>1130</v>
      </c>
      <c r="G129" s="243" t="s">
        <v>167</v>
      </c>
      <c r="H129" s="244">
        <v>5</v>
      </c>
      <c r="I129" s="245"/>
      <c r="J129" s="246">
        <f t="shared" si="0"/>
        <v>0</v>
      </c>
      <c r="K129" s="247"/>
      <c r="L129" s="248"/>
      <c r="M129" s="249" t="s">
        <v>1</v>
      </c>
      <c r="N129" s="250" t="s">
        <v>44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323</v>
      </c>
      <c r="AT129" s="215" t="s">
        <v>245</v>
      </c>
      <c r="AU129" s="215" t="s">
        <v>89</v>
      </c>
      <c r="AY129" s="16" t="s">
        <v>151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87</v>
      </c>
      <c r="BK129" s="216">
        <f t="shared" si="9"/>
        <v>0</v>
      </c>
      <c r="BL129" s="16" t="s">
        <v>244</v>
      </c>
      <c r="BM129" s="215" t="s">
        <v>1131</v>
      </c>
    </row>
    <row r="130" spans="1:65" s="2" customFormat="1" ht="34.200000000000003">
      <c r="A130" s="33"/>
      <c r="B130" s="34"/>
      <c r="C130" s="240" t="s">
        <v>215</v>
      </c>
      <c r="D130" s="240" t="s">
        <v>245</v>
      </c>
      <c r="E130" s="241" t="s">
        <v>1132</v>
      </c>
      <c r="F130" s="242" t="s">
        <v>1133</v>
      </c>
      <c r="G130" s="243" t="s">
        <v>167</v>
      </c>
      <c r="H130" s="244">
        <v>1</v>
      </c>
      <c r="I130" s="245"/>
      <c r="J130" s="246">
        <f t="shared" si="0"/>
        <v>0</v>
      </c>
      <c r="K130" s="247"/>
      <c r="L130" s="248"/>
      <c r="M130" s="249" t="s">
        <v>1</v>
      </c>
      <c r="N130" s="250" t="s">
        <v>44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323</v>
      </c>
      <c r="AT130" s="215" t="s">
        <v>245</v>
      </c>
      <c r="AU130" s="215" t="s">
        <v>89</v>
      </c>
      <c r="AY130" s="16" t="s">
        <v>151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87</v>
      </c>
      <c r="BK130" s="216">
        <f t="shared" si="9"/>
        <v>0</v>
      </c>
      <c r="BL130" s="16" t="s">
        <v>244</v>
      </c>
      <c r="BM130" s="215" t="s">
        <v>1134</v>
      </c>
    </row>
    <row r="131" spans="1:65" s="2" customFormat="1" ht="34.200000000000003">
      <c r="A131" s="33"/>
      <c r="B131" s="34"/>
      <c r="C131" s="240" t="s">
        <v>220</v>
      </c>
      <c r="D131" s="240" t="s">
        <v>245</v>
      </c>
      <c r="E131" s="241" t="s">
        <v>1135</v>
      </c>
      <c r="F131" s="242" t="s">
        <v>1136</v>
      </c>
      <c r="G131" s="243" t="s">
        <v>167</v>
      </c>
      <c r="H131" s="244">
        <v>10</v>
      </c>
      <c r="I131" s="245"/>
      <c r="J131" s="246">
        <f t="shared" si="0"/>
        <v>0</v>
      </c>
      <c r="K131" s="247"/>
      <c r="L131" s="248"/>
      <c r="M131" s="249" t="s">
        <v>1</v>
      </c>
      <c r="N131" s="250" t="s">
        <v>44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323</v>
      </c>
      <c r="AT131" s="215" t="s">
        <v>245</v>
      </c>
      <c r="AU131" s="215" t="s">
        <v>89</v>
      </c>
      <c r="AY131" s="16" t="s">
        <v>151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87</v>
      </c>
      <c r="BK131" s="216">
        <f t="shared" si="9"/>
        <v>0</v>
      </c>
      <c r="BL131" s="16" t="s">
        <v>244</v>
      </c>
      <c r="BM131" s="215" t="s">
        <v>1137</v>
      </c>
    </row>
    <row r="132" spans="1:65" s="2" customFormat="1" ht="22.8">
      <c r="A132" s="33"/>
      <c r="B132" s="34"/>
      <c r="C132" s="240" t="s">
        <v>224</v>
      </c>
      <c r="D132" s="240" t="s">
        <v>245</v>
      </c>
      <c r="E132" s="241" t="s">
        <v>1138</v>
      </c>
      <c r="F132" s="242" t="s">
        <v>1139</v>
      </c>
      <c r="G132" s="243" t="s">
        <v>167</v>
      </c>
      <c r="H132" s="244">
        <v>15</v>
      </c>
      <c r="I132" s="245"/>
      <c r="J132" s="246">
        <f t="shared" si="0"/>
        <v>0</v>
      </c>
      <c r="K132" s="247"/>
      <c r="L132" s="248"/>
      <c r="M132" s="249" t="s">
        <v>1</v>
      </c>
      <c r="N132" s="250" t="s">
        <v>44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323</v>
      </c>
      <c r="AT132" s="215" t="s">
        <v>245</v>
      </c>
      <c r="AU132" s="215" t="s">
        <v>89</v>
      </c>
      <c r="AY132" s="16" t="s">
        <v>151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87</v>
      </c>
      <c r="BK132" s="216">
        <f t="shared" si="9"/>
        <v>0</v>
      </c>
      <c r="BL132" s="16" t="s">
        <v>244</v>
      </c>
      <c r="BM132" s="215" t="s">
        <v>1140</v>
      </c>
    </row>
    <row r="133" spans="1:65" s="2" customFormat="1" ht="22.8">
      <c r="A133" s="33"/>
      <c r="B133" s="34"/>
      <c r="C133" s="240" t="s">
        <v>228</v>
      </c>
      <c r="D133" s="240" t="s">
        <v>245</v>
      </c>
      <c r="E133" s="241" t="s">
        <v>1141</v>
      </c>
      <c r="F133" s="242" t="s">
        <v>1142</v>
      </c>
      <c r="G133" s="243" t="s">
        <v>167</v>
      </c>
      <c r="H133" s="244">
        <v>55</v>
      </c>
      <c r="I133" s="245"/>
      <c r="J133" s="246">
        <f t="shared" si="0"/>
        <v>0</v>
      </c>
      <c r="K133" s="247"/>
      <c r="L133" s="248"/>
      <c r="M133" s="249" t="s">
        <v>1</v>
      </c>
      <c r="N133" s="250" t="s">
        <v>44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323</v>
      </c>
      <c r="AT133" s="215" t="s">
        <v>245</v>
      </c>
      <c r="AU133" s="215" t="s">
        <v>89</v>
      </c>
      <c r="AY133" s="16" t="s">
        <v>151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87</v>
      </c>
      <c r="BK133" s="216">
        <f t="shared" si="9"/>
        <v>0</v>
      </c>
      <c r="BL133" s="16" t="s">
        <v>244</v>
      </c>
      <c r="BM133" s="215" t="s">
        <v>1143</v>
      </c>
    </row>
    <row r="134" spans="1:65" s="2" customFormat="1" ht="11.4">
      <c r="A134" s="33"/>
      <c r="B134" s="34"/>
      <c r="C134" s="240" t="s">
        <v>234</v>
      </c>
      <c r="D134" s="240" t="s">
        <v>245</v>
      </c>
      <c r="E134" s="241" t="s">
        <v>1144</v>
      </c>
      <c r="F134" s="242" t="s">
        <v>1145</v>
      </c>
      <c r="G134" s="243" t="s">
        <v>167</v>
      </c>
      <c r="H134" s="244">
        <v>1</v>
      </c>
      <c r="I134" s="245"/>
      <c r="J134" s="246">
        <f t="shared" si="0"/>
        <v>0</v>
      </c>
      <c r="K134" s="247"/>
      <c r="L134" s="248"/>
      <c r="M134" s="249" t="s">
        <v>1</v>
      </c>
      <c r="N134" s="250" t="s">
        <v>44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323</v>
      </c>
      <c r="AT134" s="215" t="s">
        <v>245</v>
      </c>
      <c r="AU134" s="215" t="s">
        <v>89</v>
      </c>
      <c r="AY134" s="16" t="s">
        <v>151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87</v>
      </c>
      <c r="BK134" s="216">
        <f t="shared" si="9"/>
        <v>0</v>
      </c>
      <c r="BL134" s="16" t="s">
        <v>244</v>
      </c>
      <c r="BM134" s="215" t="s">
        <v>1146</v>
      </c>
    </row>
    <row r="135" spans="1:65" s="2" customFormat="1" ht="11.4">
      <c r="A135" s="33"/>
      <c r="B135" s="34"/>
      <c r="C135" s="240" t="s">
        <v>8</v>
      </c>
      <c r="D135" s="240" t="s">
        <v>245</v>
      </c>
      <c r="E135" s="241" t="s">
        <v>1147</v>
      </c>
      <c r="F135" s="242" t="s">
        <v>1148</v>
      </c>
      <c r="G135" s="243" t="s">
        <v>167</v>
      </c>
      <c r="H135" s="244">
        <v>1</v>
      </c>
      <c r="I135" s="245"/>
      <c r="J135" s="246">
        <f t="shared" si="0"/>
        <v>0</v>
      </c>
      <c r="K135" s="247"/>
      <c r="L135" s="248"/>
      <c r="M135" s="249" t="s">
        <v>1</v>
      </c>
      <c r="N135" s="250" t="s">
        <v>44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323</v>
      </c>
      <c r="AT135" s="215" t="s">
        <v>245</v>
      </c>
      <c r="AU135" s="215" t="s">
        <v>89</v>
      </c>
      <c r="AY135" s="16" t="s">
        <v>151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87</v>
      </c>
      <c r="BK135" s="216">
        <f t="shared" si="9"/>
        <v>0</v>
      </c>
      <c r="BL135" s="16" t="s">
        <v>244</v>
      </c>
      <c r="BM135" s="215" t="s">
        <v>1149</v>
      </c>
    </row>
    <row r="136" spans="1:65" s="2" customFormat="1" ht="11.4">
      <c r="A136" s="33"/>
      <c r="B136" s="34"/>
      <c r="C136" s="240" t="s">
        <v>244</v>
      </c>
      <c r="D136" s="240" t="s">
        <v>245</v>
      </c>
      <c r="E136" s="241" t="s">
        <v>1150</v>
      </c>
      <c r="F136" s="242" t="s">
        <v>1151</v>
      </c>
      <c r="G136" s="243" t="s">
        <v>167</v>
      </c>
      <c r="H136" s="244">
        <v>1</v>
      </c>
      <c r="I136" s="245"/>
      <c r="J136" s="246">
        <f t="shared" si="0"/>
        <v>0</v>
      </c>
      <c r="K136" s="247"/>
      <c r="L136" s="248"/>
      <c r="M136" s="249" t="s">
        <v>1</v>
      </c>
      <c r="N136" s="250" t="s">
        <v>44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323</v>
      </c>
      <c r="AT136" s="215" t="s">
        <v>245</v>
      </c>
      <c r="AU136" s="215" t="s">
        <v>89</v>
      </c>
      <c r="AY136" s="16" t="s">
        <v>151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87</v>
      </c>
      <c r="BK136" s="216">
        <f t="shared" si="9"/>
        <v>0</v>
      </c>
      <c r="BL136" s="16" t="s">
        <v>244</v>
      </c>
      <c r="BM136" s="215" t="s">
        <v>1152</v>
      </c>
    </row>
    <row r="137" spans="1:65" s="2" customFormat="1" ht="11.4">
      <c r="A137" s="33"/>
      <c r="B137" s="34"/>
      <c r="C137" s="240" t="s">
        <v>249</v>
      </c>
      <c r="D137" s="240" t="s">
        <v>245</v>
      </c>
      <c r="E137" s="241" t="s">
        <v>1153</v>
      </c>
      <c r="F137" s="242" t="s">
        <v>1154</v>
      </c>
      <c r="G137" s="243" t="s">
        <v>167</v>
      </c>
      <c r="H137" s="244">
        <v>1</v>
      </c>
      <c r="I137" s="245"/>
      <c r="J137" s="246">
        <f t="shared" si="0"/>
        <v>0</v>
      </c>
      <c r="K137" s="247"/>
      <c r="L137" s="248"/>
      <c r="M137" s="249" t="s">
        <v>1</v>
      </c>
      <c r="N137" s="250" t="s">
        <v>44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323</v>
      </c>
      <c r="AT137" s="215" t="s">
        <v>245</v>
      </c>
      <c r="AU137" s="215" t="s">
        <v>89</v>
      </c>
      <c r="AY137" s="16" t="s">
        <v>151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87</v>
      </c>
      <c r="BK137" s="216">
        <f t="shared" si="9"/>
        <v>0</v>
      </c>
      <c r="BL137" s="16" t="s">
        <v>244</v>
      </c>
      <c r="BM137" s="215" t="s">
        <v>1155</v>
      </c>
    </row>
    <row r="138" spans="1:65" s="2" customFormat="1" ht="11.4">
      <c r="A138" s="33"/>
      <c r="B138" s="34"/>
      <c r="C138" s="240" t="s">
        <v>253</v>
      </c>
      <c r="D138" s="240" t="s">
        <v>245</v>
      </c>
      <c r="E138" s="241" t="s">
        <v>1156</v>
      </c>
      <c r="F138" s="242" t="s">
        <v>1157</v>
      </c>
      <c r="G138" s="243" t="s">
        <v>167</v>
      </c>
      <c r="H138" s="244">
        <v>1</v>
      </c>
      <c r="I138" s="245"/>
      <c r="J138" s="246">
        <f t="shared" si="0"/>
        <v>0</v>
      </c>
      <c r="K138" s="247"/>
      <c r="L138" s="248"/>
      <c r="M138" s="249" t="s">
        <v>1</v>
      </c>
      <c r="N138" s="250" t="s">
        <v>44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323</v>
      </c>
      <c r="AT138" s="215" t="s">
        <v>245</v>
      </c>
      <c r="AU138" s="215" t="s">
        <v>89</v>
      </c>
      <c r="AY138" s="16" t="s">
        <v>151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87</v>
      </c>
      <c r="BK138" s="216">
        <f t="shared" si="9"/>
        <v>0</v>
      </c>
      <c r="BL138" s="16" t="s">
        <v>244</v>
      </c>
      <c r="BM138" s="215" t="s">
        <v>1158</v>
      </c>
    </row>
    <row r="139" spans="1:65" s="2" customFormat="1" ht="11.4">
      <c r="A139" s="33"/>
      <c r="B139" s="34"/>
      <c r="C139" s="240" t="s">
        <v>257</v>
      </c>
      <c r="D139" s="240" t="s">
        <v>245</v>
      </c>
      <c r="E139" s="241" t="s">
        <v>1159</v>
      </c>
      <c r="F139" s="242" t="s">
        <v>1160</v>
      </c>
      <c r="G139" s="243" t="s">
        <v>167</v>
      </c>
      <c r="H139" s="244">
        <v>1</v>
      </c>
      <c r="I139" s="245"/>
      <c r="J139" s="246">
        <f t="shared" si="0"/>
        <v>0</v>
      </c>
      <c r="K139" s="247"/>
      <c r="L139" s="248"/>
      <c r="M139" s="249" t="s">
        <v>1</v>
      </c>
      <c r="N139" s="250" t="s">
        <v>44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323</v>
      </c>
      <c r="AT139" s="215" t="s">
        <v>245</v>
      </c>
      <c r="AU139" s="215" t="s">
        <v>89</v>
      </c>
      <c r="AY139" s="16" t="s">
        <v>151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87</v>
      </c>
      <c r="BK139" s="216">
        <f t="shared" si="9"/>
        <v>0</v>
      </c>
      <c r="BL139" s="16" t="s">
        <v>244</v>
      </c>
      <c r="BM139" s="215" t="s">
        <v>1161</v>
      </c>
    </row>
    <row r="140" spans="1:65" s="2" customFormat="1" ht="11.4">
      <c r="A140" s="33"/>
      <c r="B140" s="34"/>
      <c r="C140" s="240" t="s">
        <v>264</v>
      </c>
      <c r="D140" s="240" t="s">
        <v>245</v>
      </c>
      <c r="E140" s="241" t="s">
        <v>1162</v>
      </c>
      <c r="F140" s="242" t="s">
        <v>1163</v>
      </c>
      <c r="G140" s="243" t="s">
        <v>167</v>
      </c>
      <c r="H140" s="244">
        <v>1</v>
      </c>
      <c r="I140" s="245"/>
      <c r="J140" s="246">
        <f t="shared" si="0"/>
        <v>0</v>
      </c>
      <c r="K140" s="247"/>
      <c r="L140" s="248"/>
      <c r="M140" s="249" t="s">
        <v>1</v>
      </c>
      <c r="N140" s="250" t="s">
        <v>44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323</v>
      </c>
      <c r="AT140" s="215" t="s">
        <v>245</v>
      </c>
      <c r="AU140" s="215" t="s">
        <v>89</v>
      </c>
      <c r="AY140" s="16" t="s">
        <v>151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87</v>
      </c>
      <c r="BK140" s="216">
        <f t="shared" si="9"/>
        <v>0</v>
      </c>
      <c r="BL140" s="16" t="s">
        <v>244</v>
      </c>
      <c r="BM140" s="215" t="s">
        <v>1164</v>
      </c>
    </row>
    <row r="141" spans="1:65" s="2" customFormat="1" ht="11.4">
      <c r="A141" s="33"/>
      <c r="B141" s="34"/>
      <c r="C141" s="240" t="s">
        <v>7</v>
      </c>
      <c r="D141" s="240" t="s">
        <v>245</v>
      </c>
      <c r="E141" s="241" t="s">
        <v>1165</v>
      </c>
      <c r="F141" s="242" t="s">
        <v>1166</v>
      </c>
      <c r="G141" s="243" t="s">
        <v>167</v>
      </c>
      <c r="H141" s="244">
        <v>1</v>
      </c>
      <c r="I141" s="245"/>
      <c r="J141" s="246">
        <f t="shared" si="0"/>
        <v>0</v>
      </c>
      <c r="K141" s="247"/>
      <c r="L141" s="248"/>
      <c r="M141" s="249" t="s">
        <v>1</v>
      </c>
      <c r="N141" s="250" t="s">
        <v>44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323</v>
      </c>
      <c r="AT141" s="215" t="s">
        <v>245</v>
      </c>
      <c r="AU141" s="215" t="s">
        <v>89</v>
      </c>
      <c r="AY141" s="16" t="s">
        <v>151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87</v>
      </c>
      <c r="BK141" s="216">
        <f t="shared" si="9"/>
        <v>0</v>
      </c>
      <c r="BL141" s="16" t="s">
        <v>244</v>
      </c>
      <c r="BM141" s="215" t="s">
        <v>1167</v>
      </c>
    </row>
    <row r="142" spans="1:65" s="2" customFormat="1" ht="11.4">
      <c r="A142" s="33"/>
      <c r="B142" s="34"/>
      <c r="C142" s="240" t="s">
        <v>274</v>
      </c>
      <c r="D142" s="240" t="s">
        <v>245</v>
      </c>
      <c r="E142" s="241" t="s">
        <v>1168</v>
      </c>
      <c r="F142" s="242" t="s">
        <v>1169</v>
      </c>
      <c r="G142" s="243" t="s">
        <v>260</v>
      </c>
      <c r="H142" s="244">
        <v>5540</v>
      </c>
      <c r="I142" s="245"/>
      <c r="J142" s="246">
        <f t="shared" si="0"/>
        <v>0</v>
      </c>
      <c r="K142" s="247"/>
      <c r="L142" s="248"/>
      <c r="M142" s="249" t="s">
        <v>1</v>
      </c>
      <c r="N142" s="250" t="s">
        <v>44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323</v>
      </c>
      <c r="AT142" s="215" t="s">
        <v>245</v>
      </c>
      <c r="AU142" s="215" t="s">
        <v>89</v>
      </c>
      <c r="AY142" s="16" t="s">
        <v>151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87</v>
      </c>
      <c r="BK142" s="216">
        <f t="shared" si="9"/>
        <v>0</v>
      </c>
      <c r="BL142" s="16" t="s">
        <v>244</v>
      </c>
      <c r="BM142" s="215" t="s">
        <v>1170</v>
      </c>
    </row>
    <row r="143" spans="1:65" s="2" customFormat="1" ht="11.4">
      <c r="A143" s="33"/>
      <c r="B143" s="34"/>
      <c r="C143" s="240" t="s">
        <v>279</v>
      </c>
      <c r="D143" s="240" t="s">
        <v>245</v>
      </c>
      <c r="E143" s="241" t="s">
        <v>1171</v>
      </c>
      <c r="F143" s="242" t="s">
        <v>1172</v>
      </c>
      <c r="G143" s="243" t="s">
        <v>260</v>
      </c>
      <c r="H143" s="244">
        <v>60</v>
      </c>
      <c r="I143" s="245"/>
      <c r="J143" s="246">
        <f t="shared" si="0"/>
        <v>0</v>
      </c>
      <c r="K143" s="247"/>
      <c r="L143" s="248"/>
      <c r="M143" s="249" t="s">
        <v>1</v>
      </c>
      <c r="N143" s="250" t="s">
        <v>44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323</v>
      </c>
      <c r="AT143" s="215" t="s">
        <v>245</v>
      </c>
      <c r="AU143" s="215" t="s">
        <v>89</v>
      </c>
      <c r="AY143" s="16" t="s">
        <v>151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87</v>
      </c>
      <c r="BK143" s="216">
        <f t="shared" si="9"/>
        <v>0</v>
      </c>
      <c r="BL143" s="16" t="s">
        <v>244</v>
      </c>
      <c r="BM143" s="215" t="s">
        <v>1173</v>
      </c>
    </row>
    <row r="144" spans="1:65" s="2" customFormat="1" ht="11.4">
      <c r="A144" s="33"/>
      <c r="B144" s="34"/>
      <c r="C144" s="240" t="s">
        <v>284</v>
      </c>
      <c r="D144" s="240" t="s">
        <v>245</v>
      </c>
      <c r="E144" s="241" t="s">
        <v>1174</v>
      </c>
      <c r="F144" s="242" t="s">
        <v>1175</v>
      </c>
      <c r="G144" s="243" t="s">
        <v>260</v>
      </c>
      <c r="H144" s="244">
        <v>140</v>
      </c>
      <c r="I144" s="245"/>
      <c r="J144" s="246">
        <f t="shared" si="0"/>
        <v>0</v>
      </c>
      <c r="K144" s="247"/>
      <c r="L144" s="248"/>
      <c r="M144" s="249" t="s">
        <v>1</v>
      </c>
      <c r="N144" s="250" t="s">
        <v>44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323</v>
      </c>
      <c r="AT144" s="215" t="s">
        <v>245</v>
      </c>
      <c r="AU144" s="215" t="s">
        <v>89</v>
      </c>
      <c r="AY144" s="16" t="s">
        <v>151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87</v>
      </c>
      <c r="BK144" s="216">
        <f t="shared" si="9"/>
        <v>0</v>
      </c>
      <c r="BL144" s="16" t="s">
        <v>244</v>
      </c>
      <c r="BM144" s="215" t="s">
        <v>1176</v>
      </c>
    </row>
    <row r="145" spans="1:65" s="2" customFormat="1" ht="11.4">
      <c r="A145" s="33"/>
      <c r="B145" s="34"/>
      <c r="C145" s="240" t="s">
        <v>288</v>
      </c>
      <c r="D145" s="240" t="s">
        <v>245</v>
      </c>
      <c r="E145" s="241" t="s">
        <v>1177</v>
      </c>
      <c r="F145" s="242" t="s">
        <v>1178</v>
      </c>
      <c r="G145" s="243" t="s">
        <v>260</v>
      </c>
      <c r="H145" s="244">
        <v>80</v>
      </c>
      <c r="I145" s="245"/>
      <c r="J145" s="246">
        <f t="shared" si="0"/>
        <v>0</v>
      </c>
      <c r="K145" s="247"/>
      <c r="L145" s="248"/>
      <c r="M145" s="249" t="s">
        <v>1</v>
      </c>
      <c r="N145" s="250" t="s">
        <v>44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323</v>
      </c>
      <c r="AT145" s="215" t="s">
        <v>245</v>
      </c>
      <c r="AU145" s="215" t="s">
        <v>89</v>
      </c>
      <c r="AY145" s="16" t="s">
        <v>151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87</v>
      </c>
      <c r="BK145" s="216">
        <f t="shared" si="9"/>
        <v>0</v>
      </c>
      <c r="BL145" s="16" t="s">
        <v>244</v>
      </c>
      <c r="BM145" s="215" t="s">
        <v>1179</v>
      </c>
    </row>
    <row r="146" spans="1:65" s="2" customFormat="1" ht="11.4">
      <c r="A146" s="33"/>
      <c r="B146" s="34"/>
      <c r="C146" s="240" t="s">
        <v>295</v>
      </c>
      <c r="D146" s="240" t="s">
        <v>245</v>
      </c>
      <c r="E146" s="241" t="s">
        <v>1180</v>
      </c>
      <c r="F146" s="242" t="s">
        <v>1181</v>
      </c>
      <c r="G146" s="243" t="s">
        <v>260</v>
      </c>
      <c r="H146" s="244">
        <v>280</v>
      </c>
      <c r="I146" s="245"/>
      <c r="J146" s="246">
        <f t="shared" si="0"/>
        <v>0</v>
      </c>
      <c r="K146" s="247"/>
      <c r="L146" s="248"/>
      <c r="M146" s="249" t="s">
        <v>1</v>
      </c>
      <c r="N146" s="250" t="s">
        <v>44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323</v>
      </c>
      <c r="AT146" s="215" t="s">
        <v>245</v>
      </c>
      <c r="AU146" s="215" t="s">
        <v>89</v>
      </c>
      <c r="AY146" s="16" t="s">
        <v>151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87</v>
      </c>
      <c r="BK146" s="216">
        <f t="shared" si="9"/>
        <v>0</v>
      </c>
      <c r="BL146" s="16" t="s">
        <v>244</v>
      </c>
      <c r="BM146" s="215" t="s">
        <v>1182</v>
      </c>
    </row>
    <row r="147" spans="1:65" s="2" customFormat="1" ht="11.4">
      <c r="A147" s="33"/>
      <c r="B147" s="34"/>
      <c r="C147" s="240" t="s">
        <v>300</v>
      </c>
      <c r="D147" s="240" t="s">
        <v>245</v>
      </c>
      <c r="E147" s="241" t="s">
        <v>1183</v>
      </c>
      <c r="F147" s="242" t="s">
        <v>1184</v>
      </c>
      <c r="G147" s="243" t="s">
        <v>260</v>
      </c>
      <c r="H147" s="244">
        <v>845</v>
      </c>
      <c r="I147" s="245"/>
      <c r="J147" s="246">
        <f t="shared" si="0"/>
        <v>0</v>
      </c>
      <c r="K147" s="247"/>
      <c r="L147" s="248"/>
      <c r="M147" s="249" t="s">
        <v>1</v>
      </c>
      <c r="N147" s="250" t="s">
        <v>44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323</v>
      </c>
      <c r="AT147" s="215" t="s">
        <v>245</v>
      </c>
      <c r="AU147" s="215" t="s">
        <v>89</v>
      </c>
      <c r="AY147" s="16" t="s">
        <v>151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87</v>
      </c>
      <c r="BK147" s="216">
        <f t="shared" si="9"/>
        <v>0</v>
      </c>
      <c r="BL147" s="16" t="s">
        <v>244</v>
      </c>
      <c r="BM147" s="215" t="s">
        <v>1185</v>
      </c>
    </row>
    <row r="148" spans="1:65" s="2" customFormat="1" ht="11.4">
      <c r="A148" s="33"/>
      <c r="B148" s="34"/>
      <c r="C148" s="240" t="s">
        <v>304</v>
      </c>
      <c r="D148" s="240" t="s">
        <v>245</v>
      </c>
      <c r="E148" s="241" t="s">
        <v>1186</v>
      </c>
      <c r="F148" s="242" t="s">
        <v>1187</v>
      </c>
      <c r="G148" s="243" t="s">
        <v>260</v>
      </c>
      <c r="H148" s="244">
        <v>1640</v>
      </c>
      <c r="I148" s="245"/>
      <c r="J148" s="246">
        <f t="shared" si="0"/>
        <v>0</v>
      </c>
      <c r="K148" s="247"/>
      <c r="L148" s="248"/>
      <c r="M148" s="249" t="s">
        <v>1</v>
      </c>
      <c r="N148" s="250" t="s">
        <v>44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323</v>
      </c>
      <c r="AT148" s="215" t="s">
        <v>245</v>
      </c>
      <c r="AU148" s="215" t="s">
        <v>89</v>
      </c>
      <c r="AY148" s="16" t="s">
        <v>151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87</v>
      </c>
      <c r="BK148" s="216">
        <f t="shared" si="9"/>
        <v>0</v>
      </c>
      <c r="BL148" s="16" t="s">
        <v>244</v>
      </c>
      <c r="BM148" s="215" t="s">
        <v>1188</v>
      </c>
    </row>
    <row r="149" spans="1:65" s="2" customFormat="1" ht="11.4">
      <c r="A149" s="33"/>
      <c r="B149" s="34"/>
      <c r="C149" s="240" t="s">
        <v>308</v>
      </c>
      <c r="D149" s="240" t="s">
        <v>245</v>
      </c>
      <c r="E149" s="241" t="s">
        <v>1189</v>
      </c>
      <c r="F149" s="242" t="s">
        <v>1190</v>
      </c>
      <c r="G149" s="243" t="s">
        <v>260</v>
      </c>
      <c r="H149" s="244">
        <v>350</v>
      </c>
      <c r="I149" s="245"/>
      <c r="J149" s="246">
        <f t="shared" si="0"/>
        <v>0</v>
      </c>
      <c r="K149" s="247"/>
      <c r="L149" s="248"/>
      <c r="M149" s="249" t="s">
        <v>1</v>
      </c>
      <c r="N149" s="250" t="s">
        <v>44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323</v>
      </c>
      <c r="AT149" s="215" t="s">
        <v>245</v>
      </c>
      <c r="AU149" s="215" t="s">
        <v>89</v>
      </c>
      <c r="AY149" s="16" t="s">
        <v>151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87</v>
      </c>
      <c r="BK149" s="216">
        <f t="shared" si="9"/>
        <v>0</v>
      </c>
      <c r="BL149" s="16" t="s">
        <v>244</v>
      </c>
      <c r="BM149" s="215" t="s">
        <v>1191</v>
      </c>
    </row>
    <row r="150" spans="1:65" s="2" customFormat="1" ht="11.4">
      <c r="A150" s="33"/>
      <c r="B150" s="34"/>
      <c r="C150" s="240" t="s">
        <v>312</v>
      </c>
      <c r="D150" s="240" t="s">
        <v>245</v>
      </c>
      <c r="E150" s="241" t="s">
        <v>1192</v>
      </c>
      <c r="F150" s="242" t="s">
        <v>1193</v>
      </c>
      <c r="G150" s="243" t="s">
        <v>260</v>
      </c>
      <c r="H150" s="244">
        <v>540</v>
      </c>
      <c r="I150" s="245"/>
      <c r="J150" s="246">
        <f t="shared" si="0"/>
        <v>0</v>
      </c>
      <c r="K150" s="247"/>
      <c r="L150" s="248"/>
      <c r="M150" s="249" t="s">
        <v>1</v>
      </c>
      <c r="N150" s="250" t="s">
        <v>44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323</v>
      </c>
      <c r="AT150" s="215" t="s">
        <v>245</v>
      </c>
      <c r="AU150" s="215" t="s">
        <v>89</v>
      </c>
      <c r="AY150" s="16" t="s">
        <v>151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87</v>
      </c>
      <c r="BK150" s="216">
        <f t="shared" si="9"/>
        <v>0</v>
      </c>
      <c r="BL150" s="16" t="s">
        <v>244</v>
      </c>
      <c r="BM150" s="215" t="s">
        <v>1194</v>
      </c>
    </row>
    <row r="151" spans="1:65" s="2" customFormat="1" ht="11.4">
      <c r="A151" s="33"/>
      <c r="B151" s="34"/>
      <c r="C151" s="240" t="s">
        <v>317</v>
      </c>
      <c r="D151" s="240" t="s">
        <v>245</v>
      </c>
      <c r="E151" s="241" t="s">
        <v>1195</v>
      </c>
      <c r="F151" s="242" t="s">
        <v>1196</v>
      </c>
      <c r="G151" s="243" t="s">
        <v>167</v>
      </c>
      <c r="H151" s="244">
        <v>150</v>
      </c>
      <c r="I151" s="245"/>
      <c r="J151" s="246">
        <f t="shared" si="0"/>
        <v>0</v>
      </c>
      <c r="K151" s="247"/>
      <c r="L151" s="248"/>
      <c r="M151" s="249" t="s">
        <v>1</v>
      </c>
      <c r="N151" s="250" t="s">
        <v>44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323</v>
      </c>
      <c r="AT151" s="215" t="s">
        <v>245</v>
      </c>
      <c r="AU151" s="215" t="s">
        <v>89</v>
      </c>
      <c r="AY151" s="16" t="s">
        <v>151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87</v>
      </c>
      <c r="BK151" s="216">
        <f t="shared" si="9"/>
        <v>0</v>
      </c>
      <c r="BL151" s="16" t="s">
        <v>244</v>
      </c>
      <c r="BM151" s="215" t="s">
        <v>1197</v>
      </c>
    </row>
    <row r="152" spans="1:65" s="2" customFormat="1" ht="11.4">
      <c r="A152" s="33"/>
      <c r="B152" s="34"/>
      <c r="C152" s="240" t="s">
        <v>323</v>
      </c>
      <c r="D152" s="240" t="s">
        <v>245</v>
      </c>
      <c r="E152" s="241" t="s">
        <v>1198</v>
      </c>
      <c r="F152" s="242" t="s">
        <v>1199</v>
      </c>
      <c r="G152" s="243" t="s">
        <v>167</v>
      </c>
      <c r="H152" s="244">
        <v>60</v>
      </c>
      <c r="I152" s="245"/>
      <c r="J152" s="246">
        <f t="shared" si="0"/>
        <v>0</v>
      </c>
      <c r="K152" s="247"/>
      <c r="L152" s="248"/>
      <c r="M152" s="249" t="s">
        <v>1</v>
      </c>
      <c r="N152" s="250" t="s">
        <v>44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323</v>
      </c>
      <c r="AT152" s="215" t="s">
        <v>245</v>
      </c>
      <c r="AU152" s="215" t="s">
        <v>89</v>
      </c>
      <c r="AY152" s="16" t="s">
        <v>151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87</v>
      </c>
      <c r="BK152" s="216">
        <f t="shared" si="9"/>
        <v>0</v>
      </c>
      <c r="BL152" s="16" t="s">
        <v>244</v>
      </c>
      <c r="BM152" s="215" t="s">
        <v>1200</v>
      </c>
    </row>
    <row r="153" spans="1:65" s="2" customFormat="1" ht="11.4">
      <c r="A153" s="33"/>
      <c r="B153" s="34"/>
      <c r="C153" s="240" t="s">
        <v>331</v>
      </c>
      <c r="D153" s="240" t="s">
        <v>245</v>
      </c>
      <c r="E153" s="241" t="s">
        <v>1201</v>
      </c>
      <c r="F153" s="242" t="s">
        <v>1202</v>
      </c>
      <c r="G153" s="243" t="s">
        <v>260</v>
      </c>
      <c r="H153" s="244">
        <v>80</v>
      </c>
      <c r="I153" s="245"/>
      <c r="J153" s="246">
        <f t="shared" ref="J153:J184" si="10">ROUND(I153*H153,2)</f>
        <v>0</v>
      </c>
      <c r="K153" s="247"/>
      <c r="L153" s="248"/>
      <c r="M153" s="249" t="s">
        <v>1</v>
      </c>
      <c r="N153" s="250" t="s">
        <v>44</v>
      </c>
      <c r="O153" s="70"/>
      <c r="P153" s="213">
        <f t="shared" ref="P153:P184" si="11">O153*H153</f>
        <v>0</v>
      </c>
      <c r="Q153" s="213">
        <v>0</v>
      </c>
      <c r="R153" s="213">
        <f t="shared" ref="R153:R184" si="12">Q153*H153</f>
        <v>0</v>
      </c>
      <c r="S153" s="213">
        <v>0</v>
      </c>
      <c r="T153" s="214">
        <f t="shared" ref="T153:T184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323</v>
      </c>
      <c r="AT153" s="215" t="s">
        <v>245</v>
      </c>
      <c r="AU153" s="215" t="s">
        <v>89</v>
      </c>
      <c r="AY153" s="16" t="s">
        <v>151</v>
      </c>
      <c r="BE153" s="216">
        <f t="shared" ref="BE153:BE169" si="14">IF(N153="základní",J153,0)</f>
        <v>0</v>
      </c>
      <c r="BF153" s="216">
        <f t="shared" ref="BF153:BF169" si="15">IF(N153="snížená",J153,0)</f>
        <v>0</v>
      </c>
      <c r="BG153" s="216">
        <f t="shared" ref="BG153:BG169" si="16">IF(N153="zákl. přenesená",J153,0)</f>
        <v>0</v>
      </c>
      <c r="BH153" s="216">
        <f t="shared" ref="BH153:BH169" si="17">IF(N153="sníž. přenesená",J153,0)</f>
        <v>0</v>
      </c>
      <c r="BI153" s="216">
        <f t="shared" ref="BI153:BI169" si="18">IF(N153="nulová",J153,0)</f>
        <v>0</v>
      </c>
      <c r="BJ153" s="16" t="s">
        <v>87</v>
      </c>
      <c r="BK153" s="216">
        <f t="shared" ref="BK153:BK169" si="19">ROUND(I153*H153,2)</f>
        <v>0</v>
      </c>
      <c r="BL153" s="16" t="s">
        <v>244</v>
      </c>
      <c r="BM153" s="215" t="s">
        <v>1203</v>
      </c>
    </row>
    <row r="154" spans="1:65" s="2" customFormat="1" ht="22.8">
      <c r="A154" s="33"/>
      <c r="B154" s="34"/>
      <c r="C154" s="240" t="s">
        <v>338</v>
      </c>
      <c r="D154" s="240" t="s">
        <v>245</v>
      </c>
      <c r="E154" s="241" t="s">
        <v>1204</v>
      </c>
      <c r="F154" s="242" t="s">
        <v>1205</v>
      </c>
      <c r="G154" s="243" t="s">
        <v>167</v>
      </c>
      <c r="H154" s="244">
        <v>6</v>
      </c>
      <c r="I154" s="245"/>
      <c r="J154" s="246">
        <f t="shared" si="10"/>
        <v>0</v>
      </c>
      <c r="K154" s="247"/>
      <c r="L154" s="248"/>
      <c r="M154" s="249" t="s">
        <v>1</v>
      </c>
      <c r="N154" s="250" t="s">
        <v>44</v>
      </c>
      <c r="O154" s="70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323</v>
      </c>
      <c r="AT154" s="215" t="s">
        <v>245</v>
      </c>
      <c r="AU154" s="215" t="s">
        <v>89</v>
      </c>
      <c r="AY154" s="16" t="s">
        <v>151</v>
      </c>
      <c r="BE154" s="216">
        <f t="shared" si="14"/>
        <v>0</v>
      </c>
      <c r="BF154" s="216">
        <f t="shared" si="15"/>
        <v>0</v>
      </c>
      <c r="BG154" s="216">
        <f t="shared" si="16"/>
        <v>0</v>
      </c>
      <c r="BH154" s="216">
        <f t="shared" si="17"/>
        <v>0</v>
      </c>
      <c r="BI154" s="216">
        <f t="shared" si="18"/>
        <v>0</v>
      </c>
      <c r="BJ154" s="16" t="s">
        <v>87</v>
      </c>
      <c r="BK154" s="216">
        <f t="shared" si="19"/>
        <v>0</v>
      </c>
      <c r="BL154" s="16" t="s">
        <v>244</v>
      </c>
      <c r="BM154" s="215" t="s">
        <v>1206</v>
      </c>
    </row>
    <row r="155" spans="1:65" s="2" customFormat="1" ht="11.4">
      <c r="A155" s="33"/>
      <c r="B155" s="34"/>
      <c r="C155" s="240" t="s">
        <v>342</v>
      </c>
      <c r="D155" s="240" t="s">
        <v>245</v>
      </c>
      <c r="E155" s="241" t="s">
        <v>1207</v>
      </c>
      <c r="F155" s="242" t="s">
        <v>1208</v>
      </c>
      <c r="G155" s="243" t="s">
        <v>260</v>
      </c>
      <c r="H155" s="244">
        <v>172</v>
      </c>
      <c r="I155" s="245"/>
      <c r="J155" s="246">
        <f t="shared" si="10"/>
        <v>0</v>
      </c>
      <c r="K155" s="247"/>
      <c r="L155" s="248"/>
      <c r="M155" s="249" t="s">
        <v>1</v>
      </c>
      <c r="N155" s="250" t="s">
        <v>44</v>
      </c>
      <c r="O155" s="70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323</v>
      </c>
      <c r="AT155" s="215" t="s">
        <v>245</v>
      </c>
      <c r="AU155" s="215" t="s">
        <v>89</v>
      </c>
      <c r="AY155" s="16" t="s">
        <v>151</v>
      </c>
      <c r="BE155" s="216">
        <f t="shared" si="14"/>
        <v>0</v>
      </c>
      <c r="BF155" s="216">
        <f t="shared" si="15"/>
        <v>0</v>
      </c>
      <c r="BG155" s="216">
        <f t="shared" si="16"/>
        <v>0</v>
      </c>
      <c r="BH155" s="216">
        <f t="shared" si="17"/>
        <v>0</v>
      </c>
      <c r="BI155" s="216">
        <f t="shared" si="18"/>
        <v>0</v>
      </c>
      <c r="BJ155" s="16" t="s">
        <v>87</v>
      </c>
      <c r="BK155" s="216">
        <f t="shared" si="19"/>
        <v>0</v>
      </c>
      <c r="BL155" s="16" t="s">
        <v>244</v>
      </c>
      <c r="BM155" s="215" t="s">
        <v>1209</v>
      </c>
    </row>
    <row r="156" spans="1:65" s="2" customFormat="1" ht="22.8">
      <c r="A156" s="33"/>
      <c r="B156" s="34"/>
      <c r="C156" s="240" t="s">
        <v>347</v>
      </c>
      <c r="D156" s="240" t="s">
        <v>245</v>
      </c>
      <c r="E156" s="241" t="s">
        <v>1210</v>
      </c>
      <c r="F156" s="242" t="s">
        <v>1211</v>
      </c>
      <c r="G156" s="243" t="s">
        <v>260</v>
      </c>
      <c r="H156" s="244">
        <v>120</v>
      </c>
      <c r="I156" s="245"/>
      <c r="J156" s="246">
        <f t="shared" si="10"/>
        <v>0</v>
      </c>
      <c r="K156" s="247"/>
      <c r="L156" s="248"/>
      <c r="M156" s="249" t="s">
        <v>1</v>
      </c>
      <c r="N156" s="250" t="s">
        <v>44</v>
      </c>
      <c r="O156" s="70"/>
      <c r="P156" s="213">
        <f t="shared" si="11"/>
        <v>0</v>
      </c>
      <c r="Q156" s="213">
        <v>0</v>
      </c>
      <c r="R156" s="213">
        <f t="shared" si="12"/>
        <v>0</v>
      </c>
      <c r="S156" s="213">
        <v>0</v>
      </c>
      <c r="T156" s="21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323</v>
      </c>
      <c r="AT156" s="215" t="s">
        <v>245</v>
      </c>
      <c r="AU156" s="215" t="s">
        <v>89</v>
      </c>
      <c r="AY156" s="16" t="s">
        <v>151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6" t="s">
        <v>87</v>
      </c>
      <c r="BK156" s="216">
        <f t="shared" si="19"/>
        <v>0</v>
      </c>
      <c r="BL156" s="16" t="s">
        <v>244</v>
      </c>
      <c r="BM156" s="215" t="s">
        <v>1212</v>
      </c>
    </row>
    <row r="157" spans="1:65" s="2" customFormat="1" ht="11.4">
      <c r="A157" s="33"/>
      <c r="B157" s="34"/>
      <c r="C157" s="240" t="s">
        <v>351</v>
      </c>
      <c r="D157" s="240" t="s">
        <v>245</v>
      </c>
      <c r="E157" s="241" t="s">
        <v>1213</v>
      </c>
      <c r="F157" s="242" t="s">
        <v>1214</v>
      </c>
      <c r="G157" s="243" t="s">
        <v>167</v>
      </c>
      <c r="H157" s="244">
        <v>7</v>
      </c>
      <c r="I157" s="245"/>
      <c r="J157" s="246">
        <f t="shared" si="10"/>
        <v>0</v>
      </c>
      <c r="K157" s="247"/>
      <c r="L157" s="248"/>
      <c r="M157" s="249" t="s">
        <v>1</v>
      </c>
      <c r="N157" s="250" t="s">
        <v>44</v>
      </c>
      <c r="O157" s="70"/>
      <c r="P157" s="213">
        <f t="shared" si="11"/>
        <v>0</v>
      </c>
      <c r="Q157" s="213">
        <v>0</v>
      </c>
      <c r="R157" s="213">
        <f t="shared" si="12"/>
        <v>0</v>
      </c>
      <c r="S157" s="213">
        <v>0</v>
      </c>
      <c r="T157" s="214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323</v>
      </c>
      <c r="AT157" s="215" t="s">
        <v>245</v>
      </c>
      <c r="AU157" s="215" t="s">
        <v>89</v>
      </c>
      <c r="AY157" s="16" t="s">
        <v>151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6" t="s">
        <v>87</v>
      </c>
      <c r="BK157" s="216">
        <f t="shared" si="19"/>
        <v>0</v>
      </c>
      <c r="BL157" s="16" t="s">
        <v>244</v>
      </c>
      <c r="BM157" s="215" t="s">
        <v>1215</v>
      </c>
    </row>
    <row r="158" spans="1:65" s="2" customFormat="1" ht="11.4">
      <c r="A158" s="33"/>
      <c r="B158" s="34"/>
      <c r="C158" s="240" t="s">
        <v>358</v>
      </c>
      <c r="D158" s="240" t="s">
        <v>245</v>
      </c>
      <c r="E158" s="241" t="s">
        <v>1216</v>
      </c>
      <c r="F158" s="242" t="s">
        <v>1217</v>
      </c>
      <c r="G158" s="243" t="s">
        <v>167</v>
      </c>
      <c r="H158" s="244">
        <v>312</v>
      </c>
      <c r="I158" s="245"/>
      <c r="J158" s="246">
        <f t="shared" si="10"/>
        <v>0</v>
      </c>
      <c r="K158" s="247"/>
      <c r="L158" s="248"/>
      <c r="M158" s="249" t="s">
        <v>1</v>
      </c>
      <c r="N158" s="250" t="s">
        <v>44</v>
      </c>
      <c r="O158" s="70"/>
      <c r="P158" s="213">
        <f t="shared" si="11"/>
        <v>0</v>
      </c>
      <c r="Q158" s="213">
        <v>0</v>
      </c>
      <c r="R158" s="213">
        <f t="shared" si="12"/>
        <v>0</v>
      </c>
      <c r="S158" s="213">
        <v>0</v>
      </c>
      <c r="T158" s="214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323</v>
      </c>
      <c r="AT158" s="215" t="s">
        <v>245</v>
      </c>
      <c r="AU158" s="215" t="s">
        <v>89</v>
      </c>
      <c r="AY158" s="16" t="s">
        <v>151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6" t="s">
        <v>87</v>
      </c>
      <c r="BK158" s="216">
        <f t="shared" si="19"/>
        <v>0</v>
      </c>
      <c r="BL158" s="16" t="s">
        <v>244</v>
      </c>
      <c r="BM158" s="215" t="s">
        <v>1218</v>
      </c>
    </row>
    <row r="159" spans="1:65" s="2" customFormat="1" ht="45.6">
      <c r="A159" s="33"/>
      <c r="B159" s="34"/>
      <c r="C159" s="240" t="s">
        <v>363</v>
      </c>
      <c r="D159" s="240" t="s">
        <v>245</v>
      </c>
      <c r="E159" s="241" t="s">
        <v>1219</v>
      </c>
      <c r="F159" s="242" t="s">
        <v>1220</v>
      </c>
      <c r="G159" s="243" t="s">
        <v>167</v>
      </c>
      <c r="H159" s="244">
        <v>4</v>
      </c>
      <c r="I159" s="245"/>
      <c r="J159" s="246">
        <f t="shared" si="10"/>
        <v>0</v>
      </c>
      <c r="K159" s="247"/>
      <c r="L159" s="248"/>
      <c r="M159" s="249" t="s">
        <v>1</v>
      </c>
      <c r="N159" s="250" t="s">
        <v>44</v>
      </c>
      <c r="O159" s="70"/>
      <c r="P159" s="213">
        <f t="shared" si="11"/>
        <v>0</v>
      </c>
      <c r="Q159" s="213">
        <v>0</v>
      </c>
      <c r="R159" s="213">
        <f t="shared" si="12"/>
        <v>0</v>
      </c>
      <c r="S159" s="213">
        <v>0</v>
      </c>
      <c r="T159" s="214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323</v>
      </c>
      <c r="AT159" s="215" t="s">
        <v>245</v>
      </c>
      <c r="AU159" s="215" t="s">
        <v>89</v>
      </c>
      <c r="AY159" s="16" t="s">
        <v>151</v>
      </c>
      <c r="BE159" s="216">
        <f t="shared" si="14"/>
        <v>0</v>
      </c>
      <c r="BF159" s="216">
        <f t="shared" si="15"/>
        <v>0</v>
      </c>
      <c r="BG159" s="216">
        <f t="shared" si="16"/>
        <v>0</v>
      </c>
      <c r="BH159" s="216">
        <f t="shared" si="17"/>
        <v>0</v>
      </c>
      <c r="BI159" s="216">
        <f t="shared" si="18"/>
        <v>0</v>
      </c>
      <c r="BJ159" s="16" t="s">
        <v>87</v>
      </c>
      <c r="BK159" s="216">
        <f t="shared" si="19"/>
        <v>0</v>
      </c>
      <c r="BL159" s="16" t="s">
        <v>244</v>
      </c>
      <c r="BM159" s="215" t="s">
        <v>1221</v>
      </c>
    </row>
    <row r="160" spans="1:65" s="2" customFormat="1" ht="22.8">
      <c r="A160" s="33"/>
      <c r="B160" s="34"/>
      <c r="C160" s="240" t="s">
        <v>367</v>
      </c>
      <c r="D160" s="240" t="s">
        <v>245</v>
      </c>
      <c r="E160" s="241" t="s">
        <v>1222</v>
      </c>
      <c r="F160" s="242" t="s">
        <v>1223</v>
      </c>
      <c r="G160" s="243" t="s">
        <v>167</v>
      </c>
      <c r="H160" s="244">
        <v>1</v>
      </c>
      <c r="I160" s="245"/>
      <c r="J160" s="246">
        <f t="shared" si="10"/>
        <v>0</v>
      </c>
      <c r="K160" s="247"/>
      <c r="L160" s="248"/>
      <c r="M160" s="249" t="s">
        <v>1</v>
      </c>
      <c r="N160" s="250" t="s">
        <v>44</v>
      </c>
      <c r="O160" s="70"/>
      <c r="P160" s="213">
        <f t="shared" si="11"/>
        <v>0</v>
      </c>
      <c r="Q160" s="213">
        <v>0</v>
      </c>
      <c r="R160" s="213">
        <f t="shared" si="12"/>
        <v>0</v>
      </c>
      <c r="S160" s="213">
        <v>0</v>
      </c>
      <c r="T160" s="214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323</v>
      </c>
      <c r="AT160" s="215" t="s">
        <v>245</v>
      </c>
      <c r="AU160" s="215" t="s">
        <v>89</v>
      </c>
      <c r="AY160" s="16" t="s">
        <v>151</v>
      </c>
      <c r="BE160" s="216">
        <f t="shared" si="14"/>
        <v>0</v>
      </c>
      <c r="BF160" s="216">
        <f t="shared" si="15"/>
        <v>0</v>
      </c>
      <c r="BG160" s="216">
        <f t="shared" si="16"/>
        <v>0</v>
      </c>
      <c r="BH160" s="216">
        <f t="shared" si="17"/>
        <v>0</v>
      </c>
      <c r="BI160" s="216">
        <f t="shared" si="18"/>
        <v>0</v>
      </c>
      <c r="BJ160" s="16" t="s">
        <v>87</v>
      </c>
      <c r="BK160" s="216">
        <f t="shared" si="19"/>
        <v>0</v>
      </c>
      <c r="BL160" s="16" t="s">
        <v>244</v>
      </c>
      <c r="BM160" s="215" t="s">
        <v>1224</v>
      </c>
    </row>
    <row r="161" spans="1:65" s="2" customFormat="1" ht="11.4">
      <c r="A161" s="33"/>
      <c r="B161" s="34"/>
      <c r="C161" s="240" t="s">
        <v>371</v>
      </c>
      <c r="D161" s="240" t="s">
        <v>245</v>
      </c>
      <c r="E161" s="241" t="s">
        <v>1225</v>
      </c>
      <c r="F161" s="242" t="s">
        <v>1226</v>
      </c>
      <c r="G161" s="243" t="s">
        <v>527</v>
      </c>
      <c r="H161" s="244">
        <v>1</v>
      </c>
      <c r="I161" s="245"/>
      <c r="J161" s="246">
        <f t="shared" si="10"/>
        <v>0</v>
      </c>
      <c r="K161" s="247"/>
      <c r="L161" s="248"/>
      <c r="M161" s="249" t="s">
        <v>1</v>
      </c>
      <c r="N161" s="250" t="s">
        <v>44</v>
      </c>
      <c r="O161" s="70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323</v>
      </c>
      <c r="AT161" s="215" t="s">
        <v>245</v>
      </c>
      <c r="AU161" s="215" t="s">
        <v>89</v>
      </c>
      <c r="AY161" s="16" t="s">
        <v>151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6" t="s">
        <v>87</v>
      </c>
      <c r="BK161" s="216">
        <f t="shared" si="19"/>
        <v>0</v>
      </c>
      <c r="BL161" s="16" t="s">
        <v>244</v>
      </c>
      <c r="BM161" s="215" t="s">
        <v>1227</v>
      </c>
    </row>
    <row r="162" spans="1:65" s="2" customFormat="1" ht="11.4">
      <c r="A162" s="33"/>
      <c r="B162" s="34"/>
      <c r="C162" s="203" t="s">
        <v>376</v>
      </c>
      <c r="D162" s="203" t="s">
        <v>154</v>
      </c>
      <c r="E162" s="204" t="s">
        <v>1228</v>
      </c>
      <c r="F162" s="205" t="s">
        <v>1229</v>
      </c>
      <c r="G162" s="206" t="s">
        <v>527</v>
      </c>
      <c r="H162" s="207">
        <v>1</v>
      </c>
      <c r="I162" s="208"/>
      <c r="J162" s="209">
        <f t="shared" si="10"/>
        <v>0</v>
      </c>
      <c r="K162" s="210"/>
      <c r="L162" s="38"/>
      <c r="M162" s="211" t="s">
        <v>1</v>
      </c>
      <c r="N162" s="212" t="s">
        <v>44</v>
      </c>
      <c r="O162" s="70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244</v>
      </c>
      <c r="AT162" s="215" t="s">
        <v>154</v>
      </c>
      <c r="AU162" s="215" t="s">
        <v>89</v>
      </c>
      <c r="AY162" s="16" t="s">
        <v>151</v>
      </c>
      <c r="BE162" s="216">
        <f t="shared" si="14"/>
        <v>0</v>
      </c>
      <c r="BF162" s="216">
        <f t="shared" si="15"/>
        <v>0</v>
      </c>
      <c r="BG162" s="216">
        <f t="shared" si="16"/>
        <v>0</v>
      </c>
      <c r="BH162" s="216">
        <f t="shared" si="17"/>
        <v>0</v>
      </c>
      <c r="BI162" s="216">
        <f t="shared" si="18"/>
        <v>0</v>
      </c>
      <c r="BJ162" s="16" t="s">
        <v>87</v>
      </c>
      <c r="BK162" s="216">
        <f t="shared" si="19"/>
        <v>0</v>
      </c>
      <c r="BL162" s="16" t="s">
        <v>244</v>
      </c>
      <c r="BM162" s="215" t="s">
        <v>1230</v>
      </c>
    </row>
    <row r="163" spans="1:65" s="2" customFormat="1" ht="11.4">
      <c r="A163" s="33"/>
      <c r="B163" s="34"/>
      <c r="C163" s="203" t="s">
        <v>381</v>
      </c>
      <c r="D163" s="203" t="s">
        <v>154</v>
      </c>
      <c r="E163" s="204" t="s">
        <v>1231</v>
      </c>
      <c r="F163" s="205" t="s">
        <v>1232</v>
      </c>
      <c r="G163" s="206" t="s">
        <v>527</v>
      </c>
      <c r="H163" s="207">
        <v>1</v>
      </c>
      <c r="I163" s="208"/>
      <c r="J163" s="209">
        <f t="shared" si="10"/>
        <v>0</v>
      </c>
      <c r="K163" s="210"/>
      <c r="L163" s="38"/>
      <c r="M163" s="211" t="s">
        <v>1</v>
      </c>
      <c r="N163" s="212" t="s">
        <v>44</v>
      </c>
      <c r="O163" s="70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244</v>
      </c>
      <c r="AT163" s="215" t="s">
        <v>154</v>
      </c>
      <c r="AU163" s="215" t="s">
        <v>89</v>
      </c>
      <c r="AY163" s="16" t="s">
        <v>151</v>
      </c>
      <c r="BE163" s="216">
        <f t="shared" si="14"/>
        <v>0</v>
      </c>
      <c r="BF163" s="216">
        <f t="shared" si="15"/>
        <v>0</v>
      </c>
      <c r="BG163" s="216">
        <f t="shared" si="16"/>
        <v>0</v>
      </c>
      <c r="BH163" s="216">
        <f t="shared" si="17"/>
        <v>0</v>
      </c>
      <c r="BI163" s="216">
        <f t="shared" si="18"/>
        <v>0</v>
      </c>
      <c r="BJ163" s="16" t="s">
        <v>87</v>
      </c>
      <c r="BK163" s="216">
        <f t="shared" si="19"/>
        <v>0</v>
      </c>
      <c r="BL163" s="16" t="s">
        <v>244</v>
      </c>
      <c r="BM163" s="215" t="s">
        <v>1233</v>
      </c>
    </row>
    <row r="164" spans="1:65" s="2" customFormat="1" ht="11.4">
      <c r="A164" s="33"/>
      <c r="B164" s="34"/>
      <c r="C164" s="203" t="s">
        <v>385</v>
      </c>
      <c r="D164" s="203" t="s">
        <v>154</v>
      </c>
      <c r="E164" s="204" t="s">
        <v>1234</v>
      </c>
      <c r="F164" s="205" t="s">
        <v>1235</v>
      </c>
      <c r="G164" s="206" t="s">
        <v>527</v>
      </c>
      <c r="H164" s="207">
        <v>1</v>
      </c>
      <c r="I164" s="208"/>
      <c r="J164" s="209">
        <f t="shared" si="10"/>
        <v>0</v>
      </c>
      <c r="K164" s="210"/>
      <c r="L164" s="38"/>
      <c r="M164" s="211" t="s">
        <v>1</v>
      </c>
      <c r="N164" s="212" t="s">
        <v>44</v>
      </c>
      <c r="O164" s="70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244</v>
      </c>
      <c r="AT164" s="215" t="s">
        <v>154</v>
      </c>
      <c r="AU164" s="215" t="s">
        <v>89</v>
      </c>
      <c r="AY164" s="16" t="s">
        <v>151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16" t="s">
        <v>87</v>
      </c>
      <c r="BK164" s="216">
        <f t="shared" si="19"/>
        <v>0</v>
      </c>
      <c r="BL164" s="16" t="s">
        <v>244</v>
      </c>
      <c r="BM164" s="215" t="s">
        <v>1236</v>
      </c>
    </row>
    <row r="165" spans="1:65" s="2" customFormat="1" ht="11.4">
      <c r="A165" s="33"/>
      <c r="B165" s="34"/>
      <c r="C165" s="203" t="s">
        <v>389</v>
      </c>
      <c r="D165" s="203" t="s">
        <v>154</v>
      </c>
      <c r="E165" s="204" t="s">
        <v>1237</v>
      </c>
      <c r="F165" s="205" t="s">
        <v>1238</v>
      </c>
      <c r="G165" s="206" t="s">
        <v>527</v>
      </c>
      <c r="H165" s="207">
        <v>1</v>
      </c>
      <c r="I165" s="208"/>
      <c r="J165" s="209">
        <f t="shared" si="10"/>
        <v>0</v>
      </c>
      <c r="K165" s="210"/>
      <c r="L165" s="38"/>
      <c r="M165" s="211" t="s">
        <v>1</v>
      </c>
      <c r="N165" s="212" t="s">
        <v>44</v>
      </c>
      <c r="O165" s="70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244</v>
      </c>
      <c r="AT165" s="215" t="s">
        <v>154</v>
      </c>
      <c r="AU165" s="215" t="s">
        <v>89</v>
      </c>
      <c r="AY165" s="16" t="s">
        <v>151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16" t="s">
        <v>87</v>
      </c>
      <c r="BK165" s="216">
        <f t="shared" si="19"/>
        <v>0</v>
      </c>
      <c r="BL165" s="16" t="s">
        <v>244</v>
      </c>
      <c r="BM165" s="215" t="s">
        <v>1239</v>
      </c>
    </row>
    <row r="166" spans="1:65" s="2" customFormat="1" ht="11.4">
      <c r="A166" s="33"/>
      <c r="B166" s="34"/>
      <c r="C166" s="203" t="s">
        <v>394</v>
      </c>
      <c r="D166" s="203" t="s">
        <v>154</v>
      </c>
      <c r="E166" s="204" t="s">
        <v>1240</v>
      </c>
      <c r="F166" s="205" t="s">
        <v>1241</v>
      </c>
      <c r="G166" s="206" t="s">
        <v>527</v>
      </c>
      <c r="H166" s="207">
        <v>1</v>
      </c>
      <c r="I166" s="208"/>
      <c r="J166" s="209">
        <f t="shared" si="10"/>
        <v>0</v>
      </c>
      <c r="K166" s="210"/>
      <c r="L166" s="38"/>
      <c r="M166" s="211" t="s">
        <v>1</v>
      </c>
      <c r="N166" s="212" t="s">
        <v>44</v>
      </c>
      <c r="O166" s="70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244</v>
      </c>
      <c r="AT166" s="215" t="s">
        <v>154</v>
      </c>
      <c r="AU166" s="215" t="s">
        <v>89</v>
      </c>
      <c r="AY166" s="16" t="s">
        <v>151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6" t="s">
        <v>87</v>
      </c>
      <c r="BK166" s="216">
        <f t="shared" si="19"/>
        <v>0</v>
      </c>
      <c r="BL166" s="16" t="s">
        <v>244</v>
      </c>
      <c r="BM166" s="215" t="s">
        <v>1242</v>
      </c>
    </row>
    <row r="167" spans="1:65" s="2" customFormat="1" ht="11.4">
      <c r="A167" s="33"/>
      <c r="B167" s="34"/>
      <c r="C167" s="203" t="s">
        <v>400</v>
      </c>
      <c r="D167" s="203" t="s">
        <v>154</v>
      </c>
      <c r="E167" s="204" t="s">
        <v>1243</v>
      </c>
      <c r="F167" s="205" t="s">
        <v>1244</v>
      </c>
      <c r="G167" s="206" t="s">
        <v>167</v>
      </c>
      <c r="H167" s="207">
        <v>6</v>
      </c>
      <c r="I167" s="208"/>
      <c r="J167" s="209">
        <f t="shared" si="10"/>
        <v>0</v>
      </c>
      <c r="K167" s="210"/>
      <c r="L167" s="38"/>
      <c r="M167" s="211" t="s">
        <v>1</v>
      </c>
      <c r="N167" s="212" t="s">
        <v>44</v>
      </c>
      <c r="O167" s="70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244</v>
      </c>
      <c r="AT167" s="215" t="s">
        <v>154</v>
      </c>
      <c r="AU167" s="215" t="s">
        <v>89</v>
      </c>
      <c r="AY167" s="16" t="s">
        <v>151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6" t="s">
        <v>87</v>
      </c>
      <c r="BK167" s="216">
        <f t="shared" si="19"/>
        <v>0</v>
      </c>
      <c r="BL167" s="16" t="s">
        <v>244</v>
      </c>
      <c r="BM167" s="215" t="s">
        <v>1245</v>
      </c>
    </row>
    <row r="168" spans="1:65" s="2" customFormat="1" ht="11.4">
      <c r="A168" s="33"/>
      <c r="B168" s="34"/>
      <c r="C168" s="203" t="s">
        <v>405</v>
      </c>
      <c r="D168" s="203" t="s">
        <v>154</v>
      </c>
      <c r="E168" s="204" t="s">
        <v>1246</v>
      </c>
      <c r="F168" s="205" t="s">
        <v>1247</v>
      </c>
      <c r="G168" s="206" t="s">
        <v>527</v>
      </c>
      <c r="H168" s="207">
        <v>1</v>
      </c>
      <c r="I168" s="208"/>
      <c r="J168" s="209">
        <f t="shared" si="10"/>
        <v>0</v>
      </c>
      <c r="K168" s="210"/>
      <c r="L168" s="38"/>
      <c r="M168" s="211" t="s">
        <v>1</v>
      </c>
      <c r="N168" s="212" t="s">
        <v>44</v>
      </c>
      <c r="O168" s="70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244</v>
      </c>
      <c r="AT168" s="215" t="s">
        <v>154</v>
      </c>
      <c r="AU168" s="215" t="s">
        <v>89</v>
      </c>
      <c r="AY168" s="16" t="s">
        <v>151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6" t="s">
        <v>87</v>
      </c>
      <c r="BK168" s="216">
        <f t="shared" si="19"/>
        <v>0</v>
      </c>
      <c r="BL168" s="16" t="s">
        <v>244</v>
      </c>
      <c r="BM168" s="215" t="s">
        <v>1248</v>
      </c>
    </row>
    <row r="169" spans="1:65" s="2" customFormat="1" ht="11.4">
      <c r="A169" s="33"/>
      <c r="B169" s="34"/>
      <c r="C169" s="203" t="s">
        <v>409</v>
      </c>
      <c r="D169" s="203" t="s">
        <v>154</v>
      </c>
      <c r="E169" s="204" t="s">
        <v>1249</v>
      </c>
      <c r="F169" s="205" t="s">
        <v>1250</v>
      </c>
      <c r="G169" s="206" t="s">
        <v>527</v>
      </c>
      <c r="H169" s="207">
        <v>1</v>
      </c>
      <c r="I169" s="208"/>
      <c r="J169" s="209">
        <f t="shared" si="10"/>
        <v>0</v>
      </c>
      <c r="K169" s="210"/>
      <c r="L169" s="38"/>
      <c r="M169" s="252" t="s">
        <v>1</v>
      </c>
      <c r="N169" s="253" t="s">
        <v>44</v>
      </c>
      <c r="O169" s="254"/>
      <c r="P169" s="255">
        <f t="shared" si="11"/>
        <v>0</v>
      </c>
      <c r="Q169" s="255">
        <v>0</v>
      </c>
      <c r="R169" s="255">
        <f t="shared" si="12"/>
        <v>0</v>
      </c>
      <c r="S169" s="255">
        <v>0</v>
      </c>
      <c r="T169" s="25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244</v>
      </c>
      <c r="AT169" s="215" t="s">
        <v>154</v>
      </c>
      <c r="AU169" s="215" t="s">
        <v>89</v>
      </c>
      <c r="AY169" s="16" t="s">
        <v>151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6" t="s">
        <v>87</v>
      </c>
      <c r="BK169" s="216">
        <f t="shared" si="19"/>
        <v>0</v>
      </c>
      <c r="BL169" s="16" t="s">
        <v>244</v>
      </c>
      <c r="BM169" s="215" t="s">
        <v>1251</v>
      </c>
    </row>
    <row r="170" spans="1:65" s="2" customFormat="1">
      <c r="A170" s="33"/>
      <c r="B170" s="53"/>
      <c r="C170" s="54"/>
      <c r="D170" s="54"/>
      <c r="E170" s="54"/>
      <c r="F170" s="54"/>
      <c r="G170" s="54"/>
      <c r="H170" s="54"/>
      <c r="I170" s="151"/>
      <c r="J170" s="54"/>
      <c r="K170" s="54"/>
      <c r="L170" s="38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sheetProtection algorithmName="SHA-512" hashValue="g96MOCLji8ayDzIJ07D/AFdGOvlbY9ErHkDwVGErzMWIKK2PI954eD0Q6ZVmRfVYvJrfEzhscNNeQrY+6wdYkQ==" saltValue="J5f7vcLC6yUo36aXsXzpD7SVxt/QduoC7WqHM6aGZGcIwDOnhPljCZknErUHFuBxMDg1ASb0btGqDE9DMqHEEQ==" spinCount="100000" sheet="1" objects="1" scenarios="1" formatColumns="0" formatRows="0" autoFilter="0"/>
  <autoFilter ref="C117:K16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5"/>
  <sheetViews>
    <sheetView showGridLines="0" topLeftCell="A82" workbookViewId="0">
      <selection activeCell="F11" sqref="F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89</v>
      </c>
    </row>
    <row r="4" spans="1:46" s="1" customFormat="1" ht="17.399999999999999">
      <c r="B4" s="19"/>
      <c r="D4" s="111" t="s">
        <v>105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298" t="str">
        <f>'Rekapitulace stavby'!K6</f>
        <v>Podpora klíčových kompetencí žáků v přírodovědném-technickém, it, jazykovém a digitálním vzdělávání na 6.zš</v>
      </c>
      <c r="F7" s="299"/>
      <c r="G7" s="299"/>
      <c r="H7" s="299"/>
      <c r="I7" s="107"/>
      <c r="L7" s="19"/>
    </row>
    <row r="8" spans="1:46" s="2" customFormat="1" ht="13.2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0.399999999999999" customHeight="1">
      <c r="A9" s="33"/>
      <c r="B9" s="38"/>
      <c r="C9" s="33"/>
      <c r="D9" s="33"/>
      <c r="E9" s="300" t="s">
        <v>1252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10. 12. 2019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2" t="str">
        <f>'Rekapitulace stavby'!E14</f>
        <v>Vyplň údaj</v>
      </c>
      <c r="F18" s="303"/>
      <c r="G18" s="303"/>
      <c r="H18" s="303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34</v>
      </c>
      <c r="F21" s="33"/>
      <c r="G21" s="33"/>
      <c r="H21" s="33"/>
      <c r="I21" s="116" t="s">
        <v>28</v>
      </c>
      <c r="J21" s="115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37</v>
      </c>
      <c r="E23" s="33"/>
      <c r="F23" s="33"/>
      <c r="G23" s="33"/>
      <c r="H23" s="33"/>
      <c r="I23" s="116" t="s">
        <v>25</v>
      </c>
      <c r="J23" s="115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28</v>
      </c>
      <c r="J24" s="115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38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39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41</v>
      </c>
      <c r="G32" s="33"/>
      <c r="H32" s="33"/>
      <c r="I32" s="127" t="s">
        <v>40</v>
      </c>
      <c r="J32" s="126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43</v>
      </c>
      <c r="E33" s="113" t="s">
        <v>44</v>
      </c>
      <c r="F33" s="129">
        <f>ROUND((SUM(BE118:BE124)),  2)</f>
        <v>0</v>
      </c>
      <c r="G33" s="33"/>
      <c r="H33" s="33"/>
      <c r="I33" s="130">
        <v>0.21</v>
      </c>
      <c r="J33" s="129">
        <f>ROUND(((SUM(BE118:BE124))*I33),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45</v>
      </c>
      <c r="F34" s="129">
        <f>ROUND((SUM(BF118:BF124)),  2)</f>
        <v>0</v>
      </c>
      <c r="G34" s="33"/>
      <c r="H34" s="33"/>
      <c r="I34" s="130">
        <v>0.15</v>
      </c>
      <c r="J34" s="129">
        <f>ROUND(((SUM(BF118:BF124))*I34),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46</v>
      </c>
      <c r="F35" s="129">
        <f>ROUND((SUM(BG118:BG124)),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47</v>
      </c>
      <c r="F36" s="129">
        <f>ROUND((SUM(BH118:BH124)),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48</v>
      </c>
      <c r="F37" s="129">
        <f>ROUND((SUM(BI118:BI124)),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52</v>
      </c>
      <c r="E50" s="140"/>
      <c r="F50" s="140"/>
      <c r="G50" s="139" t="s">
        <v>53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56</v>
      </c>
      <c r="E65" s="147"/>
      <c r="F65" s="147"/>
      <c r="G65" s="139" t="s">
        <v>57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108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5" t="str">
        <f>E7</f>
        <v>Podpora klíčových kompetencí žáků v přírodovědném-technickém, it, jazykovém a digitálním vzdělávání na 6.zš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57" t="str">
        <f>E9</f>
        <v>06 - OSTATNÍ NÁKLADY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Obětí nacismu 1127/16, 350 02 Cheb</v>
      </c>
      <c r="G89" s="35"/>
      <c r="H89" s="35"/>
      <c r="I89" s="116" t="s">
        <v>22</v>
      </c>
      <c r="J89" s="65" t="str">
        <f>IF(J12="","",J12)</f>
        <v>10. 12. 2019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32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37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109</v>
      </c>
      <c r="D94" s="156"/>
      <c r="E94" s="156"/>
      <c r="F94" s="156"/>
      <c r="G94" s="156"/>
      <c r="H94" s="156"/>
      <c r="I94" s="157"/>
      <c r="J94" s="158" t="s">
        <v>110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111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1:31" s="9" customFormat="1" ht="15">
      <c r="B97" s="160"/>
      <c r="C97" s="161"/>
      <c r="D97" s="162" t="s">
        <v>1253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1254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136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5" t="str">
        <f>E7</f>
        <v>Podpora klíčových kompetencí žáků v přírodovědném-technickém, it, jazykovém a digitálním vzdělávání na 6.zš</v>
      </c>
      <c r="F108" s="306"/>
      <c r="G108" s="306"/>
      <c r="H108" s="306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106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9.8" customHeight="1">
      <c r="A110" s="33"/>
      <c r="B110" s="34"/>
      <c r="C110" s="35"/>
      <c r="D110" s="35"/>
      <c r="E110" s="257" t="str">
        <f>E9</f>
        <v>06 - OSTATNÍ NÁKLADY</v>
      </c>
      <c r="F110" s="307"/>
      <c r="G110" s="307"/>
      <c r="H110" s="307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Obětí nacismu 1127/16, 350 02 Cheb</v>
      </c>
      <c r="G112" s="35"/>
      <c r="H112" s="35"/>
      <c r="I112" s="116" t="s">
        <v>22</v>
      </c>
      <c r="J112" s="65" t="str">
        <f>IF(J12="","",J12)</f>
        <v>10. 12. 2019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32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30</v>
      </c>
      <c r="D115" s="35"/>
      <c r="E115" s="35"/>
      <c r="F115" s="26" t="str">
        <f>IF(E18="","",E18)</f>
        <v>Vyplň údaj</v>
      </c>
      <c r="G115" s="35"/>
      <c r="H115" s="35"/>
      <c r="I115" s="116" t="s">
        <v>37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137</v>
      </c>
      <c r="D117" s="177" t="s">
        <v>64</v>
      </c>
      <c r="E117" s="177" t="s">
        <v>60</v>
      </c>
      <c r="F117" s="177" t="s">
        <v>61</v>
      </c>
      <c r="G117" s="177" t="s">
        <v>138</v>
      </c>
      <c r="H117" s="177" t="s">
        <v>139</v>
      </c>
      <c r="I117" s="178" t="s">
        <v>140</v>
      </c>
      <c r="J117" s="179" t="s">
        <v>110</v>
      </c>
      <c r="K117" s="180" t="s">
        <v>141</v>
      </c>
      <c r="L117" s="181"/>
      <c r="M117" s="74" t="s">
        <v>1</v>
      </c>
      <c r="N117" s="75" t="s">
        <v>43</v>
      </c>
      <c r="O117" s="75" t="s">
        <v>142</v>
      </c>
      <c r="P117" s="75" t="s">
        <v>143</v>
      </c>
      <c r="Q117" s="75" t="s">
        <v>144</v>
      </c>
      <c r="R117" s="75" t="s">
        <v>145</v>
      </c>
      <c r="S117" s="75" t="s">
        <v>146</v>
      </c>
      <c r="T117" s="76" t="s">
        <v>147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148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78</v>
      </c>
      <c r="AU118" s="16" t="s">
        <v>112</v>
      </c>
      <c r="BK118" s="186">
        <f>BK119</f>
        <v>0</v>
      </c>
    </row>
    <row r="119" spans="1:65" s="12" customFormat="1" ht="15">
      <c r="B119" s="187"/>
      <c r="C119" s="188"/>
      <c r="D119" s="189" t="s">
        <v>78</v>
      </c>
      <c r="E119" s="190" t="s">
        <v>1255</v>
      </c>
      <c r="F119" s="190" t="s">
        <v>1256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179</v>
      </c>
      <c r="AT119" s="199" t="s">
        <v>78</v>
      </c>
      <c r="AU119" s="199" t="s">
        <v>79</v>
      </c>
      <c r="AY119" s="198" t="s">
        <v>151</v>
      </c>
      <c r="BK119" s="200">
        <f>BK120</f>
        <v>0</v>
      </c>
    </row>
    <row r="120" spans="1:65" s="12" customFormat="1" ht="13.2">
      <c r="B120" s="187"/>
      <c r="C120" s="188"/>
      <c r="D120" s="189" t="s">
        <v>78</v>
      </c>
      <c r="E120" s="201" t="s">
        <v>1257</v>
      </c>
      <c r="F120" s="201" t="s">
        <v>1258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SUM(P121:P124)</f>
        <v>0</v>
      </c>
      <c r="Q120" s="195"/>
      <c r="R120" s="196">
        <f>SUM(R121:R124)</f>
        <v>0</v>
      </c>
      <c r="S120" s="195"/>
      <c r="T120" s="197">
        <f>SUM(T121:T124)</f>
        <v>0</v>
      </c>
      <c r="AR120" s="198" t="s">
        <v>179</v>
      </c>
      <c r="AT120" s="199" t="s">
        <v>78</v>
      </c>
      <c r="AU120" s="199" t="s">
        <v>87</v>
      </c>
      <c r="AY120" s="198" t="s">
        <v>151</v>
      </c>
      <c r="BK120" s="200">
        <f>SUM(BK121:BK124)</f>
        <v>0</v>
      </c>
    </row>
    <row r="121" spans="1:65" s="2" customFormat="1" ht="11.4">
      <c r="A121" s="33"/>
      <c r="B121" s="34"/>
      <c r="C121" s="203" t="s">
        <v>87</v>
      </c>
      <c r="D121" s="203" t="s">
        <v>154</v>
      </c>
      <c r="E121" s="204" t="s">
        <v>1259</v>
      </c>
      <c r="F121" s="205" t="s">
        <v>1260</v>
      </c>
      <c r="G121" s="206" t="s">
        <v>527</v>
      </c>
      <c r="H121" s="207">
        <v>1</v>
      </c>
      <c r="I121" s="208"/>
      <c r="J121" s="209">
        <f>ROUND(I121*H121,2)</f>
        <v>0</v>
      </c>
      <c r="K121" s="210"/>
      <c r="L121" s="38"/>
      <c r="M121" s="211" t="s">
        <v>1</v>
      </c>
      <c r="N121" s="212" t="s">
        <v>44</v>
      </c>
      <c r="O121" s="70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1261</v>
      </c>
      <c r="AT121" s="215" t="s">
        <v>154</v>
      </c>
      <c r="AU121" s="215" t="s">
        <v>89</v>
      </c>
      <c r="AY121" s="16" t="s">
        <v>151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87</v>
      </c>
      <c r="BK121" s="216">
        <f>ROUND(I121*H121,2)</f>
        <v>0</v>
      </c>
      <c r="BL121" s="16" t="s">
        <v>1261</v>
      </c>
      <c r="BM121" s="215" t="s">
        <v>1262</v>
      </c>
    </row>
    <row r="122" spans="1:65" s="2" customFormat="1" ht="11.4">
      <c r="A122" s="33"/>
      <c r="B122" s="34"/>
      <c r="C122" s="203" t="s">
        <v>89</v>
      </c>
      <c r="D122" s="203" t="s">
        <v>154</v>
      </c>
      <c r="E122" s="204" t="s">
        <v>1263</v>
      </c>
      <c r="F122" s="205" t="s">
        <v>1264</v>
      </c>
      <c r="G122" s="206" t="s">
        <v>527</v>
      </c>
      <c r="H122" s="207">
        <v>1</v>
      </c>
      <c r="I122" s="208"/>
      <c r="J122" s="209">
        <f>ROUND(I122*H122,2)</f>
        <v>0</v>
      </c>
      <c r="K122" s="210"/>
      <c r="L122" s="38"/>
      <c r="M122" s="211" t="s">
        <v>1</v>
      </c>
      <c r="N122" s="212" t="s">
        <v>44</v>
      </c>
      <c r="O122" s="70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1261</v>
      </c>
      <c r="AT122" s="215" t="s">
        <v>154</v>
      </c>
      <c r="AU122" s="215" t="s">
        <v>89</v>
      </c>
      <c r="AY122" s="16" t="s">
        <v>151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87</v>
      </c>
      <c r="BK122" s="216">
        <f>ROUND(I122*H122,2)</f>
        <v>0</v>
      </c>
      <c r="BL122" s="16" t="s">
        <v>1261</v>
      </c>
      <c r="BM122" s="215" t="s">
        <v>1265</v>
      </c>
    </row>
    <row r="123" spans="1:65" s="2" customFormat="1" ht="11.4">
      <c r="A123" s="33"/>
      <c r="B123" s="34"/>
      <c r="C123" s="203" t="s">
        <v>152</v>
      </c>
      <c r="D123" s="203" t="s">
        <v>154</v>
      </c>
      <c r="E123" s="204" t="s">
        <v>1266</v>
      </c>
      <c r="F123" s="205" t="s">
        <v>1267</v>
      </c>
      <c r="G123" s="206" t="s">
        <v>527</v>
      </c>
      <c r="H123" s="207">
        <v>4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44</v>
      </c>
      <c r="O123" s="70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1261</v>
      </c>
      <c r="AT123" s="215" t="s">
        <v>154</v>
      </c>
      <c r="AU123" s="215" t="s">
        <v>89</v>
      </c>
      <c r="AY123" s="16" t="s">
        <v>151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87</v>
      </c>
      <c r="BK123" s="216">
        <f>ROUND(I123*H123,2)</f>
        <v>0</v>
      </c>
      <c r="BL123" s="16" t="s">
        <v>1261</v>
      </c>
      <c r="BM123" s="215" t="s">
        <v>1268</v>
      </c>
    </row>
    <row r="124" spans="1:65" s="2" customFormat="1" ht="11.4">
      <c r="A124" s="33"/>
      <c r="B124" s="34"/>
      <c r="C124" s="203" t="s">
        <v>158</v>
      </c>
      <c r="D124" s="203" t="s">
        <v>154</v>
      </c>
      <c r="E124" s="204" t="s">
        <v>1269</v>
      </c>
      <c r="F124" s="205" t="s">
        <v>1270</v>
      </c>
      <c r="G124" s="206" t="s">
        <v>527</v>
      </c>
      <c r="H124" s="207">
        <v>4</v>
      </c>
      <c r="I124" s="208"/>
      <c r="J124" s="209">
        <f>ROUND(I124*H124,2)</f>
        <v>0</v>
      </c>
      <c r="K124" s="210"/>
      <c r="L124" s="38"/>
      <c r="M124" s="252" t="s">
        <v>1</v>
      </c>
      <c r="N124" s="253" t="s">
        <v>44</v>
      </c>
      <c r="O124" s="254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1261</v>
      </c>
      <c r="AT124" s="215" t="s">
        <v>154</v>
      </c>
      <c r="AU124" s="215" t="s">
        <v>89</v>
      </c>
      <c r="AY124" s="16" t="s">
        <v>151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87</v>
      </c>
      <c r="BK124" s="216">
        <f>ROUND(I124*H124,2)</f>
        <v>0</v>
      </c>
      <c r="BL124" s="16" t="s">
        <v>1261</v>
      </c>
      <c r="BM124" s="215" t="s">
        <v>1271</v>
      </c>
    </row>
    <row r="125" spans="1:65" s="2" customFormat="1">
      <c r="A125" s="33"/>
      <c r="B125" s="53"/>
      <c r="C125" s="54"/>
      <c r="D125" s="54"/>
      <c r="E125" s="54"/>
      <c r="F125" s="54"/>
      <c r="G125" s="54"/>
      <c r="H125" s="54"/>
      <c r="I125" s="151"/>
      <c r="J125" s="54"/>
      <c r="K125" s="54"/>
      <c r="L125" s="38"/>
      <c r="M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</sheetData>
  <sheetProtection algorithmName="SHA-512" hashValue="GJ+1VudRKndoH9xRGHTMW+cANiCqRnvaA+3ePl87BU/3SWjYFZgrhMntyGB5izUanVCHW0fdwtYaX0uum22AZQ==" saltValue="IN5LIALtM+fzIc/QsA3teF4+vRLqpl6N6h9AvfTrizjFYdbsdcsQXr270r9OvsX22rR0N1i1ReBZmBYpew4Fug==" spinCount="100000" sheet="1" objects="1" scenarios="1" formatColumns="0" formatRows="0" autoFilter="0"/>
  <autoFilter ref="C117:K12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UČEBNA CHEMIE A KABI...</vt:lpstr>
      <vt:lpstr>02 - UČEBNA PŘÍRODOPISU A...</vt:lpstr>
      <vt:lpstr>03 - UČEBNA JAZYKOVÁ 4.NP</vt:lpstr>
      <vt:lpstr>04 - UČEBNA POČÍTAČŮ 4.NP</vt:lpstr>
      <vt:lpstr>05 - ELEKTROINSTALACE</vt:lpstr>
      <vt:lpstr>06 - OSTATNÍ NÁKLADY</vt:lpstr>
      <vt:lpstr>'01 - UČEBNA CHEMIE A KABI...'!Názvy_tisku</vt:lpstr>
      <vt:lpstr>'02 - UČEBNA PŘÍRODOPISU A...'!Názvy_tisku</vt:lpstr>
      <vt:lpstr>'03 - UČEBNA JAZYKOVÁ 4.NP'!Názvy_tisku</vt:lpstr>
      <vt:lpstr>'04 - UČEBNA POČÍTAČŮ 4.NP'!Názvy_tisku</vt:lpstr>
      <vt:lpstr>'05 - ELEKTROINSTALACE'!Názvy_tisku</vt:lpstr>
      <vt:lpstr>'06 - OSTATNÍ NÁKLADY'!Názvy_tisku</vt:lpstr>
      <vt:lpstr>'Rekapitulace stavby'!Názvy_tisku</vt:lpstr>
      <vt:lpstr>'01 - UČEBNA CHEMIE A KABI...'!Oblast_tisku</vt:lpstr>
      <vt:lpstr>'02 - UČEBNA PŘÍRODOPISU A...'!Oblast_tisku</vt:lpstr>
      <vt:lpstr>'03 - UČEBNA JAZYKOVÁ 4.NP'!Oblast_tisku</vt:lpstr>
      <vt:lpstr>'04 - UČEBNA POČÍTAČŮ 4.NP'!Oblast_tisku</vt:lpstr>
      <vt:lpstr>'05 - ELEKTROINSTALACE'!Oblast_tisku</vt:lpstr>
      <vt:lpstr>'06 - OSTATNÍ NÁKLADY'!Oblast_tisku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Šturc</dc:creator>
  <cp:lastModifiedBy>Mirros</cp:lastModifiedBy>
  <dcterms:created xsi:type="dcterms:W3CDTF">2021-04-06T15:03:01Z</dcterms:created>
  <dcterms:modified xsi:type="dcterms:W3CDTF">2021-04-06T15:08:41Z</dcterms:modified>
</cp:coreProperties>
</file>