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O:\OneDrive\=Archiv PROJEKCE\Archiv 2017\2017-04 - Rekonstrukce MK Karlova a Dukelská, Cheb\2017-04 - DSP+PDPS aktualizace 2020\2017-04 - Rozpočet\"/>
    </mc:Choice>
  </mc:AlternateContent>
  <xr:revisionPtr revIDLastSave="0" documentId="13_ncr:1_{B104FD80-837B-4266-9534-644AF09D0509}" xr6:coauthVersionLast="46" xr6:coauthVersionMax="46" xr10:uidLastSave="{00000000-0000-0000-0000-000000000000}"/>
  <bookViews>
    <workbookView xWindow="-108" yWindow="-108" windowWidth="30936" windowHeight="16896" firstSheet="8" activeTab="12" xr2:uid="{00000000-000D-0000-FFFF-FFFF00000000}"/>
  </bookViews>
  <sheets>
    <sheet name="Rekapitulace stavby" sheetId="1" r:id="rId1"/>
    <sheet name="2017-04-102-SP-N - SO 102..." sheetId="2" r:id="rId2"/>
    <sheet name="2017-04-102-SP-U - SO 102..." sheetId="3" r:id="rId3"/>
    <sheet name="2017-04-103-SP-N - SO 103..." sheetId="4" r:id="rId4"/>
    <sheet name="2017-04-103-SP-U - SO 103..." sheetId="5" r:id="rId5"/>
    <sheet name="2017-04-104-SP-N - SO 104..." sheetId="6" r:id="rId6"/>
    <sheet name="2017-04-104-SP-U - SO 104..." sheetId="7" r:id="rId7"/>
    <sheet name="2017-04-432-SP-N - SO 432..." sheetId="8" r:id="rId8"/>
    <sheet name="2017-04-433-SP-N - SO 433..." sheetId="9" r:id="rId9"/>
    <sheet name="2017-04-434-SP-N - SO 434..." sheetId="10" r:id="rId10"/>
    <sheet name="2017-04-VON-SP-N - VON - ..." sheetId="11" r:id="rId11"/>
    <sheet name="2017-04-VON-SP-U - VON - ..." sheetId="12" r:id="rId12"/>
    <sheet name="VON - poznámka" sheetId="15" r:id="rId13"/>
    <sheet name="Seznam figur" sheetId="13" r:id="rId14"/>
    <sheet name="Pokyny pro vyplnění" sheetId="14" r:id="rId15"/>
  </sheets>
  <definedNames>
    <definedName name="_xlnm._FilterDatabase" localSheetId="1" hidden="1">'2017-04-102-SP-N - SO 102...'!$C$94:$K$275</definedName>
    <definedName name="_xlnm._FilterDatabase" localSheetId="2" hidden="1">'2017-04-102-SP-U - SO 102...'!$C$98:$K$521</definedName>
    <definedName name="_xlnm._FilterDatabase" localSheetId="3" hidden="1">'2017-04-103-SP-N - SO 103...'!$C$94:$K$296</definedName>
    <definedName name="_xlnm._FilterDatabase" localSheetId="4" hidden="1">'2017-04-103-SP-U - SO 103...'!$C$98:$K$509</definedName>
    <definedName name="_xlnm._FilterDatabase" localSheetId="5" hidden="1">'2017-04-104-SP-N - SO 104...'!$C$96:$K$448</definedName>
    <definedName name="_xlnm._FilterDatabase" localSheetId="6" hidden="1">'2017-04-104-SP-U - SO 104...'!$C$98:$K$519</definedName>
    <definedName name="_xlnm._FilterDatabase" localSheetId="7" hidden="1">'2017-04-432-SP-N - SO 432...'!$C$89:$K$339</definedName>
    <definedName name="_xlnm._FilterDatabase" localSheetId="8" hidden="1">'2017-04-433-SP-N - SO 433...'!$C$89:$K$287</definedName>
    <definedName name="_xlnm._FilterDatabase" localSheetId="9" hidden="1">'2017-04-434-SP-N - SO 434...'!$C$89:$K$305</definedName>
    <definedName name="_xlnm._FilterDatabase" localSheetId="10" hidden="1">'2017-04-VON-SP-N - VON - ...'!$C$87:$K$101</definedName>
    <definedName name="_xlnm._FilterDatabase" localSheetId="11" hidden="1">'2017-04-VON-SP-U - VON - ...'!$C$88:$K$106</definedName>
    <definedName name="_xlnm.Print_Titles" localSheetId="1">'2017-04-102-SP-N - SO 102...'!$94:$94</definedName>
    <definedName name="_xlnm.Print_Titles" localSheetId="2">'2017-04-102-SP-U - SO 102...'!$98:$98</definedName>
    <definedName name="_xlnm.Print_Titles" localSheetId="3">'2017-04-103-SP-N - SO 103...'!$94:$94</definedName>
    <definedName name="_xlnm.Print_Titles" localSheetId="4">'2017-04-103-SP-U - SO 103...'!$98:$98</definedName>
    <definedName name="_xlnm.Print_Titles" localSheetId="5">'2017-04-104-SP-N - SO 104...'!$96:$96</definedName>
    <definedName name="_xlnm.Print_Titles" localSheetId="6">'2017-04-104-SP-U - SO 104...'!$98:$98</definedName>
    <definedName name="_xlnm.Print_Titles" localSheetId="7">'2017-04-432-SP-N - SO 432...'!$89:$89</definedName>
    <definedName name="_xlnm.Print_Titles" localSheetId="8">'2017-04-433-SP-N - SO 433...'!$89:$89</definedName>
    <definedName name="_xlnm.Print_Titles" localSheetId="9">'2017-04-434-SP-N - SO 434...'!$89:$89</definedName>
    <definedName name="_xlnm.Print_Titles" localSheetId="10">'2017-04-VON-SP-N - VON - ...'!$87:$87</definedName>
    <definedName name="_xlnm.Print_Titles" localSheetId="11">'2017-04-VON-SP-U - VON - ...'!$88:$88</definedName>
    <definedName name="_xlnm.Print_Titles" localSheetId="0">'Rekapitulace stavby'!$52:$52</definedName>
    <definedName name="_xlnm.Print_Titles" localSheetId="13">'Seznam figur'!$9:$9</definedName>
    <definedName name="_xlnm.Print_Area" localSheetId="1">'2017-04-102-SP-N - SO 102...'!$C$4:$J$41,'2017-04-102-SP-N - SO 102...'!$C$47:$J$74,'2017-04-102-SP-N - SO 102...'!$C$80:$K$275</definedName>
    <definedName name="_xlnm.Print_Area" localSheetId="2">'2017-04-102-SP-U - SO 102...'!$C$4:$J$41,'2017-04-102-SP-U - SO 102...'!$C$47:$J$78,'2017-04-102-SP-U - SO 102...'!$C$84:$K$521</definedName>
    <definedName name="_xlnm.Print_Area" localSheetId="3">'2017-04-103-SP-N - SO 103...'!$C$4:$J$41,'2017-04-103-SP-N - SO 103...'!$C$47:$J$74,'2017-04-103-SP-N - SO 103...'!$C$80:$K$296</definedName>
    <definedName name="_xlnm.Print_Area" localSheetId="4">'2017-04-103-SP-U - SO 103...'!$C$4:$J$41,'2017-04-103-SP-U - SO 103...'!$C$47:$J$78,'2017-04-103-SP-U - SO 103...'!$C$84:$K$509</definedName>
    <definedName name="_xlnm.Print_Area" localSheetId="5">'2017-04-104-SP-N - SO 104...'!$C$4:$J$41,'2017-04-104-SP-N - SO 104...'!$C$47:$J$76,'2017-04-104-SP-N - SO 104...'!$C$82:$K$448</definedName>
    <definedName name="_xlnm.Print_Area" localSheetId="6">'2017-04-104-SP-U - SO 104...'!$C$4:$J$41,'2017-04-104-SP-U - SO 104...'!$C$47:$J$78,'2017-04-104-SP-U - SO 104...'!$C$84:$K$519</definedName>
    <definedName name="_xlnm.Print_Area" localSheetId="7">'2017-04-432-SP-N - SO 432...'!$C$4:$J$41,'2017-04-432-SP-N - SO 432...'!$C$47:$J$69,'2017-04-432-SP-N - SO 432...'!$C$75:$K$339</definedName>
    <definedName name="_xlnm.Print_Area" localSheetId="8">'2017-04-433-SP-N - SO 433...'!$C$4:$J$41,'2017-04-433-SP-N - SO 433...'!$C$47:$J$69,'2017-04-433-SP-N - SO 433...'!$C$75:$K$287</definedName>
    <definedName name="_xlnm.Print_Area" localSheetId="9">'2017-04-434-SP-N - SO 434...'!$C$4:$J$41,'2017-04-434-SP-N - SO 434...'!$C$47:$J$69,'2017-04-434-SP-N - SO 434...'!$C$75:$K$305</definedName>
    <definedName name="_xlnm.Print_Area" localSheetId="10">'2017-04-VON-SP-N - VON - ...'!$C$4:$J$41,'2017-04-VON-SP-N - VON - ...'!$C$47:$J$67,'2017-04-VON-SP-N - VON - ...'!$C$73:$K$101</definedName>
    <definedName name="_xlnm.Print_Area" localSheetId="11">'2017-04-VON-SP-U - VON - ...'!$C$4:$J$41,'2017-04-VON-SP-U - VON - ...'!$C$47:$J$68,'2017-04-VON-SP-U - VON - ...'!$C$74:$K$106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stavby'!$C$42:$AQ$73</definedName>
    <definedName name="_xlnm.Print_Area" localSheetId="13">'Seznam figur'!$C$4:$G$1295</definedName>
    <definedName name="_xlnm.Print_Area" localSheetId="12">'VON - poznámka'!$A$1:$A$15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3" l="1"/>
  <c r="J39" i="12"/>
  <c r="J38" i="12"/>
  <c r="AY72" i="1" s="1"/>
  <c r="J37" i="12"/>
  <c r="AX72" i="1" s="1"/>
  <c r="BI106" i="12"/>
  <c r="BH106" i="12"/>
  <c r="BG106" i="12"/>
  <c r="BF106" i="12"/>
  <c r="T106" i="12"/>
  <c r="T105" i="12" s="1"/>
  <c r="R106" i="12"/>
  <c r="R105" i="12" s="1"/>
  <c r="P106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J86" i="12"/>
  <c r="J85" i="12"/>
  <c r="F85" i="12"/>
  <c r="F83" i="12"/>
  <c r="E81" i="12"/>
  <c r="J59" i="12"/>
  <c r="J58" i="12"/>
  <c r="F58" i="12"/>
  <c r="F56" i="12"/>
  <c r="E54" i="12"/>
  <c r="J20" i="12"/>
  <c r="E20" i="12"/>
  <c r="F86" i="12"/>
  <c r="J19" i="12"/>
  <c r="J14" i="12"/>
  <c r="J56" i="12" s="1"/>
  <c r="E7" i="12"/>
  <c r="E50" i="12" s="1"/>
  <c r="J39" i="11"/>
  <c r="J38" i="11"/>
  <c r="AY71" i="1"/>
  <c r="J37" i="11"/>
  <c r="AX71" i="1" s="1"/>
  <c r="BI100" i="11"/>
  <c r="BH100" i="11"/>
  <c r="BG100" i="11"/>
  <c r="BF100" i="11"/>
  <c r="T100" i="11"/>
  <c r="T99" i="11"/>
  <c r="R100" i="11"/>
  <c r="R99" i="11" s="1"/>
  <c r="P100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J85" i="11"/>
  <c r="J84" i="11"/>
  <c r="F84" i="11"/>
  <c r="F82" i="11"/>
  <c r="E80" i="11"/>
  <c r="J59" i="11"/>
  <c r="J58" i="11"/>
  <c r="F58" i="11"/>
  <c r="F56" i="11"/>
  <c r="E54" i="11"/>
  <c r="J20" i="11"/>
  <c r="E20" i="11"/>
  <c r="F59" i="11" s="1"/>
  <c r="J19" i="11"/>
  <c r="J14" i="11"/>
  <c r="J82" i="11"/>
  <c r="E7" i="11"/>
  <c r="E50" i="11" s="1"/>
  <c r="J39" i="10"/>
  <c r="J38" i="10"/>
  <c r="AY69" i="1" s="1"/>
  <c r="J37" i="10"/>
  <c r="AX69" i="1" s="1"/>
  <c r="BI302" i="10"/>
  <c r="BH302" i="10"/>
  <c r="BG302" i="10"/>
  <c r="BF302" i="10"/>
  <c r="T302" i="10"/>
  <c r="R302" i="10"/>
  <c r="P302" i="10"/>
  <c r="BI297" i="10"/>
  <c r="BH297" i="10"/>
  <c r="BG297" i="10"/>
  <c r="BF297" i="10"/>
  <c r="T297" i="10"/>
  <c r="R297" i="10"/>
  <c r="P297" i="10"/>
  <c r="BI293" i="10"/>
  <c r="BH293" i="10"/>
  <c r="BG293" i="10"/>
  <c r="BF293" i="10"/>
  <c r="T293" i="10"/>
  <c r="R293" i="10"/>
  <c r="P293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81" i="10"/>
  <c r="BH281" i="10"/>
  <c r="BG281" i="10"/>
  <c r="BF281" i="10"/>
  <c r="T281" i="10"/>
  <c r="R281" i="10"/>
  <c r="P281" i="10"/>
  <c r="BI278" i="10"/>
  <c r="BH278" i="10"/>
  <c r="BG278" i="10"/>
  <c r="BF278" i="10"/>
  <c r="T278" i="10"/>
  <c r="R278" i="10"/>
  <c r="P278" i="10"/>
  <c r="BI273" i="10"/>
  <c r="BH273" i="10"/>
  <c r="BG273" i="10"/>
  <c r="BF273" i="10"/>
  <c r="T273" i="10"/>
  <c r="R273" i="10"/>
  <c r="P273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8" i="10"/>
  <c r="BH258" i="10"/>
  <c r="BG258" i="10"/>
  <c r="BF258" i="10"/>
  <c r="T258" i="10"/>
  <c r="R258" i="10"/>
  <c r="P258" i="10"/>
  <c r="BI254" i="10"/>
  <c r="BH254" i="10"/>
  <c r="BG254" i="10"/>
  <c r="BF254" i="10"/>
  <c r="T254" i="10"/>
  <c r="R254" i="10"/>
  <c r="P254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35" i="10"/>
  <c r="BH235" i="10"/>
  <c r="BG235" i="10"/>
  <c r="BF235" i="10"/>
  <c r="T235" i="10"/>
  <c r="R235" i="10"/>
  <c r="P235" i="10"/>
  <c r="BI232" i="10"/>
  <c r="BH232" i="10"/>
  <c r="BG232" i="10"/>
  <c r="BF232" i="10"/>
  <c r="T232" i="10"/>
  <c r="R232" i="10"/>
  <c r="P232" i="10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7" i="10"/>
  <c r="BH217" i="10"/>
  <c r="BG217" i="10"/>
  <c r="BF217" i="10"/>
  <c r="T217" i="10"/>
  <c r="R217" i="10"/>
  <c r="P217" i="10"/>
  <c r="BI213" i="10"/>
  <c r="BH213" i="10"/>
  <c r="BG213" i="10"/>
  <c r="BF213" i="10"/>
  <c r="T213" i="10"/>
  <c r="R213" i="10"/>
  <c r="P213" i="10"/>
  <c r="BI207" i="10"/>
  <c r="BH207" i="10"/>
  <c r="BG207" i="10"/>
  <c r="BF207" i="10"/>
  <c r="T207" i="10"/>
  <c r="R207" i="10"/>
  <c r="P207" i="10"/>
  <c r="BI203" i="10"/>
  <c r="BH203" i="10"/>
  <c r="BG203" i="10"/>
  <c r="BF203" i="10"/>
  <c r="T203" i="10"/>
  <c r="R203" i="10"/>
  <c r="P203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1" i="10"/>
  <c r="BH181" i="10"/>
  <c r="BG181" i="10"/>
  <c r="BF181" i="10"/>
  <c r="T181" i="10"/>
  <c r="R181" i="10"/>
  <c r="P181" i="10"/>
  <c r="BI176" i="10"/>
  <c r="BH176" i="10"/>
  <c r="BG176" i="10"/>
  <c r="BF176" i="10"/>
  <c r="T176" i="10"/>
  <c r="R176" i="10"/>
  <c r="P176" i="10"/>
  <c r="BI172" i="10"/>
  <c r="BH172" i="10"/>
  <c r="BG172" i="10"/>
  <c r="BF172" i="10"/>
  <c r="T172" i="10"/>
  <c r="R172" i="10"/>
  <c r="P172" i="10"/>
  <c r="BI168" i="10"/>
  <c r="BH168" i="10"/>
  <c r="BG168" i="10"/>
  <c r="BF168" i="10"/>
  <c r="T168" i="10"/>
  <c r="R168" i="10"/>
  <c r="P168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6" i="10"/>
  <c r="BH156" i="10"/>
  <c r="BG156" i="10"/>
  <c r="BF156" i="10"/>
  <c r="T156" i="10"/>
  <c r="R156" i="10"/>
  <c r="P156" i="10"/>
  <c r="BI152" i="10"/>
  <c r="BH152" i="10"/>
  <c r="BG152" i="10"/>
  <c r="BF152" i="10"/>
  <c r="T152" i="10"/>
  <c r="R152" i="10"/>
  <c r="P152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8" i="10"/>
  <c r="BH118" i="10"/>
  <c r="BG118" i="10"/>
  <c r="BF118" i="10"/>
  <c r="T118" i="10"/>
  <c r="R118" i="10"/>
  <c r="P118" i="10"/>
  <c r="BI114" i="10"/>
  <c r="BH114" i="10"/>
  <c r="BG114" i="10"/>
  <c r="BF114" i="10"/>
  <c r="T114" i="10"/>
  <c r="R114" i="10"/>
  <c r="P114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2" i="10"/>
  <c r="BH102" i="10"/>
  <c r="BG102" i="10"/>
  <c r="BF102" i="10"/>
  <c r="T102" i="10"/>
  <c r="R102" i="10"/>
  <c r="P102" i="10"/>
  <c r="BI98" i="10"/>
  <c r="BH98" i="10"/>
  <c r="BG98" i="10"/>
  <c r="BF98" i="10"/>
  <c r="T98" i="10"/>
  <c r="R98" i="10"/>
  <c r="P98" i="10"/>
  <c r="BI94" i="10"/>
  <c r="BH94" i="10"/>
  <c r="BG94" i="10"/>
  <c r="BF94" i="10"/>
  <c r="T94" i="10"/>
  <c r="R94" i="10"/>
  <c r="P94" i="10"/>
  <c r="J87" i="10"/>
  <c r="J86" i="10"/>
  <c r="F86" i="10"/>
  <c r="F84" i="10"/>
  <c r="E82" i="10"/>
  <c r="J59" i="10"/>
  <c r="J58" i="10"/>
  <c r="F58" i="10"/>
  <c r="F56" i="10"/>
  <c r="E54" i="10"/>
  <c r="J20" i="10"/>
  <c r="E20" i="10"/>
  <c r="F87" i="10"/>
  <c r="J19" i="10"/>
  <c r="J14" i="10"/>
  <c r="J84" i="10"/>
  <c r="E7" i="10"/>
  <c r="E50" i="10" s="1"/>
  <c r="J39" i="9"/>
  <c r="J38" i="9"/>
  <c r="AY67" i="1"/>
  <c r="J37" i="9"/>
  <c r="AX67" i="1" s="1"/>
  <c r="BI284" i="9"/>
  <c r="BH284" i="9"/>
  <c r="BG284" i="9"/>
  <c r="BF284" i="9"/>
  <c r="T284" i="9"/>
  <c r="R284" i="9"/>
  <c r="P284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1" i="9"/>
  <c r="BH271" i="9"/>
  <c r="BG271" i="9"/>
  <c r="BF271" i="9"/>
  <c r="T271" i="9"/>
  <c r="R271" i="9"/>
  <c r="P271" i="9"/>
  <c r="BI267" i="9"/>
  <c r="BH267" i="9"/>
  <c r="BG267" i="9"/>
  <c r="BF267" i="9"/>
  <c r="T267" i="9"/>
  <c r="R267" i="9"/>
  <c r="P267" i="9"/>
  <c r="BI262" i="9"/>
  <c r="BH262" i="9"/>
  <c r="BG262" i="9"/>
  <c r="BF262" i="9"/>
  <c r="T262" i="9"/>
  <c r="R262" i="9"/>
  <c r="P262" i="9"/>
  <c r="BI259" i="9"/>
  <c r="BH259" i="9"/>
  <c r="BG259" i="9"/>
  <c r="BF259" i="9"/>
  <c r="T259" i="9"/>
  <c r="R259" i="9"/>
  <c r="P259" i="9"/>
  <c r="BI254" i="9"/>
  <c r="BH254" i="9"/>
  <c r="BG254" i="9"/>
  <c r="BF254" i="9"/>
  <c r="T254" i="9"/>
  <c r="R254" i="9"/>
  <c r="P254" i="9"/>
  <c r="BI249" i="9"/>
  <c r="BH249" i="9"/>
  <c r="BG249" i="9"/>
  <c r="BF249" i="9"/>
  <c r="T249" i="9"/>
  <c r="R249" i="9"/>
  <c r="P249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39" i="9"/>
  <c r="BH239" i="9"/>
  <c r="BG239" i="9"/>
  <c r="BF239" i="9"/>
  <c r="T239" i="9"/>
  <c r="R239" i="9"/>
  <c r="P239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29" i="9"/>
  <c r="BH229" i="9"/>
  <c r="BG229" i="9"/>
  <c r="BF229" i="9"/>
  <c r="T229" i="9"/>
  <c r="R229" i="9"/>
  <c r="P229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4" i="9"/>
  <c r="BH214" i="9"/>
  <c r="BG214" i="9"/>
  <c r="BF214" i="9"/>
  <c r="T214" i="9"/>
  <c r="R214" i="9"/>
  <c r="P214" i="9"/>
  <c r="BI210" i="9"/>
  <c r="BH210" i="9"/>
  <c r="BG210" i="9"/>
  <c r="BF210" i="9"/>
  <c r="T210" i="9"/>
  <c r="R210" i="9"/>
  <c r="P210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89" i="9"/>
  <c r="BH189" i="9"/>
  <c r="BG189" i="9"/>
  <c r="BF189" i="9"/>
  <c r="T189" i="9"/>
  <c r="R189" i="9"/>
  <c r="P189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8" i="9"/>
  <c r="BH168" i="9"/>
  <c r="BG168" i="9"/>
  <c r="BF168" i="9"/>
  <c r="T168" i="9"/>
  <c r="R168" i="9"/>
  <c r="P168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BI121" i="9"/>
  <c r="BH121" i="9"/>
  <c r="BG121" i="9"/>
  <c r="BF121" i="9"/>
  <c r="T121" i="9"/>
  <c r="R121" i="9"/>
  <c r="P121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0" i="9"/>
  <c r="BH110" i="9"/>
  <c r="BG110" i="9"/>
  <c r="BF110" i="9"/>
  <c r="T110" i="9"/>
  <c r="R110" i="9"/>
  <c r="P110" i="9"/>
  <c r="BI106" i="9"/>
  <c r="BH106" i="9"/>
  <c r="BG106" i="9"/>
  <c r="BF106" i="9"/>
  <c r="T106" i="9"/>
  <c r="R106" i="9"/>
  <c r="P106" i="9"/>
  <c r="BI102" i="9"/>
  <c r="BH102" i="9"/>
  <c r="BG102" i="9"/>
  <c r="BF102" i="9"/>
  <c r="T102" i="9"/>
  <c r="R102" i="9"/>
  <c r="P102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J87" i="9"/>
  <c r="J86" i="9"/>
  <c r="F86" i="9"/>
  <c r="F84" i="9"/>
  <c r="E82" i="9"/>
  <c r="J59" i="9"/>
  <c r="J58" i="9"/>
  <c r="F58" i="9"/>
  <c r="F56" i="9"/>
  <c r="E54" i="9"/>
  <c r="J20" i="9"/>
  <c r="E20" i="9"/>
  <c r="F87" i="9" s="1"/>
  <c r="J19" i="9"/>
  <c r="J14" i="9"/>
  <c r="J56" i="9" s="1"/>
  <c r="E7" i="9"/>
  <c r="E50" i="9" s="1"/>
  <c r="J39" i="8"/>
  <c r="J38" i="8"/>
  <c r="AY65" i="1" s="1"/>
  <c r="J37" i="8"/>
  <c r="AX65" i="1"/>
  <c r="BI336" i="8"/>
  <c r="BH336" i="8"/>
  <c r="BG336" i="8"/>
  <c r="BF336" i="8"/>
  <c r="T336" i="8"/>
  <c r="R336" i="8"/>
  <c r="P336" i="8"/>
  <c r="BI331" i="8"/>
  <c r="BH331" i="8"/>
  <c r="BG331" i="8"/>
  <c r="BF331" i="8"/>
  <c r="T331" i="8"/>
  <c r="R331" i="8"/>
  <c r="P331" i="8"/>
  <c r="BI327" i="8"/>
  <c r="BH327" i="8"/>
  <c r="BG327" i="8"/>
  <c r="BF327" i="8"/>
  <c r="T327" i="8"/>
  <c r="R327" i="8"/>
  <c r="P327" i="8"/>
  <c r="BI323" i="8"/>
  <c r="BH323" i="8"/>
  <c r="BG323" i="8"/>
  <c r="BF323" i="8"/>
  <c r="T323" i="8"/>
  <c r="R323" i="8"/>
  <c r="P323" i="8"/>
  <c r="BI319" i="8"/>
  <c r="BH319" i="8"/>
  <c r="BG319" i="8"/>
  <c r="BF319" i="8"/>
  <c r="T319" i="8"/>
  <c r="R319" i="8"/>
  <c r="P319" i="8"/>
  <c r="BI315" i="8"/>
  <c r="BH315" i="8"/>
  <c r="BG315" i="8"/>
  <c r="BF315" i="8"/>
  <c r="T315" i="8"/>
  <c r="R315" i="8"/>
  <c r="P315" i="8"/>
  <c r="BI312" i="8"/>
  <c r="BH312" i="8"/>
  <c r="BG312" i="8"/>
  <c r="BF312" i="8"/>
  <c r="T312" i="8"/>
  <c r="R312" i="8"/>
  <c r="P312" i="8"/>
  <c r="BI307" i="8"/>
  <c r="BH307" i="8"/>
  <c r="BG307" i="8"/>
  <c r="BF307" i="8"/>
  <c r="T307" i="8"/>
  <c r="R307" i="8"/>
  <c r="P307" i="8"/>
  <c r="BI302" i="8"/>
  <c r="BH302" i="8"/>
  <c r="BG302" i="8"/>
  <c r="BF302" i="8"/>
  <c r="T302" i="8"/>
  <c r="R302" i="8"/>
  <c r="P302" i="8"/>
  <c r="BI299" i="8"/>
  <c r="BH299" i="8"/>
  <c r="BG299" i="8"/>
  <c r="BF299" i="8"/>
  <c r="T299" i="8"/>
  <c r="R299" i="8"/>
  <c r="P299" i="8"/>
  <c r="BI296" i="8"/>
  <c r="BH296" i="8"/>
  <c r="BG296" i="8"/>
  <c r="BF296" i="8"/>
  <c r="T296" i="8"/>
  <c r="R296" i="8"/>
  <c r="P296" i="8"/>
  <c r="BI292" i="8"/>
  <c r="BH292" i="8"/>
  <c r="BG292" i="8"/>
  <c r="BF292" i="8"/>
  <c r="T292" i="8"/>
  <c r="R292" i="8"/>
  <c r="P292" i="8"/>
  <c r="BI288" i="8"/>
  <c r="BH288" i="8"/>
  <c r="BG288" i="8"/>
  <c r="BF288" i="8"/>
  <c r="T288" i="8"/>
  <c r="R288" i="8"/>
  <c r="P288" i="8"/>
  <c r="BI284" i="8"/>
  <c r="BH284" i="8"/>
  <c r="BG284" i="8"/>
  <c r="BF284" i="8"/>
  <c r="T284" i="8"/>
  <c r="R284" i="8"/>
  <c r="P284" i="8"/>
  <c r="BI281" i="8"/>
  <c r="BH281" i="8"/>
  <c r="BG281" i="8"/>
  <c r="BF281" i="8"/>
  <c r="T281" i="8"/>
  <c r="R281" i="8"/>
  <c r="P281" i="8"/>
  <c r="BI277" i="8"/>
  <c r="BH277" i="8"/>
  <c r="BG277" i="8"/>
  <c r="BF277" i="8"/>
  <c r="T277" i="8"/>
  <c r="R277" i="8"/>
  <c r="P277" i="8"/>
  <c r="BI273" i="8"/>
  <c r="BH273" i="8"/>
  <c r="BG273" i="8"/>
  <c r="BF273" i="8"/>
  <c r="T273" i="8"/>
  <c r="R273" i="8"/>
  <c r="P273" i="8"/>
  <c r="BI269" i="8"/>
  <c r="BH269" i="8"/>
  <c r="BG269" i="8"/>
  <c r="BF269" i="8"/>
  <c r="T269" i="8"/>
  <c r="R269" i="8"/>
  <c r="P269" i="8"/>
  <c r="BI266" i="8"/>
  <c r="BH266" i="8"/>
  <c r="BG266" i="8"/>
  <c r="BF266" i="8"/>
  <c r="T266" i="8"/>
  <c r="R266" i="8"/>
  <c r="P266" i="8"/>
  <c r="BI262" i="8"/>
  <c r="BH262" i="8"/>
  <c r="BG262" i="8"/>
  <c r="BF262" i="8"/>
  <c r="T262" i="8"/>
  <c r="R262" i="8"/>
  <c r="P262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7" i="8"/>
  <c r="BH247" i="8"/>
  <c r="BG247" i="8"/>
  <c r="BF247" i="8"/>
  <c r="T247" i="8"/>
  <c r="R247" i="8"/>
  <c r="P247" i="8"/>
  <c r="BI243" i="8"/>
  <c r="BH243" i="8"/>
  <c r="BG243" i="8"/>
  <c r="BF243" i="8"/>
  <c r="T243" i="8"/>
  <c r="R243" i="8"/>
  <c r="P243" i="8"/>
  <c r="BI237" i="8"/>
  <c r="BH237" i="8"/>
  <c r="BG237" i="8"/>
  <c r="BF237" i="8"/>
  <c r="T237" i="8"/>
  <c r="R237" i="8"/>
  <c r="P237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R214" i="8"/>
  <c r="P214" i="8"/>
  <c r="BI210" i="8"/>
  <c r="BH210" i="8"/>
  <c r="BG210" i="8"/>
  <c r="BF210" i="8"/>
  <c r="T210" i="8"/>
  <c r="R210" i="8"/>
  <c r="P210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R170" i="8"/>
  <c r="P170" i="8"/>
  <c r="BI165" i="8"/>
  <c r="BH165" i="8"/>
  <c r="BG165" i="8"/>
  <c r="BF165" i="8"/>
  <c r="T165" i="8"/>
  <c r="R165" i="8"/>
  <c r="P165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6" i="8"/>
  <c r="BH136" i="8"/>
  <c r="BG136" i="8"/>
  <c r="BF136" i="8"/>
  <c r="T136" i="8"/>
  <c r="R136" i="8"/>
  <c r="P136" i="8"/>
  <c r="BI132" i="8"/>
  <c r="BH132" i="8"/>
  <c r="BG132" i="8"/>
  <c r="BF132" i="8"/>
  <c r="T132" i="8"/>
  <c r="R132" i="8"/>
  <c r="P132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4" i="8"/>
  <c r="BH114" i="8"/>
  <c r="BG114" i="8"/>
  <c r="BF114" i="8"/>
  <c r="T114" i="8"/>
  <c r="R114" i="8"/>
  <c r="P114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2" i="8"/>
  <c r="BH102" i="8"/>
  <c r="BG102" i="8"/>
  <c r="BF102" i="8"/>
  <c r="T102" i="8"/>
  <c r="R102" i="8"/>
  <c r="P102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J87" i="8"/>
  <c r="J86" i="8"/>
  <c r="F86" i="8"/>
  <c r="F84" i="8"/>
  <c r="E82" i="8"/>
  <c r="J59" i="8"/>
  <c r="J58" i="8"/>
  <c r="F58" i="8"/>
  <c r="F56" i="8"/>
  <c r="E54" i="8"/>
  <c r="J20" i="8"/>
  <c r="E20" i="8"/>
  <c r="F87" i="8" s="1"/>
  <c r="J19" i="8"/>
  <c r="J14" i="8"/>
  <c r="J56" i="8"/>
  <c r="E7" i="8"/>
  <c r="E78" i="8"/>
  <c r="J39" i="7"/>
  <c r="J38" i="7"/>
  <c r="AY63" i="1"/>
  <c r="J37" i="7"/>
  <c r="AX63" i="1"/>
  <c r="BI517" i="7"/>
  <c r="BH517" i="7"/>
  <c r="BG517" i="7"/>
  <c r="BF517" i="7"/>
  <c r="T517" i="7"/>
  <c r="R517" i="7"/>
  <c r="P517" i="7"/>
  <c r="BI513" i="7"/>
  <c r="BH513" i="7"/>
  <c r="BG513" i="7"/>
  <c r="BF513" i="7"/>
  <c r="T513" i="7"/>
  <c r="R513" i="7"/>
  <c r="P513" i="7"/>
  <c r="BI508" i="7"/>
  <c r="BH508" i="7"/>
  <c r="BG508" i="7"/>
  <c r="BF508" i="7"/>
  <c r="T508" i="7"/>
  <c r="R508" i="7"/>
  <c r="P508" i="7"/>
  <c r="BI503" i="7"/>
  <c r="BH503" i="7"/>
  <c r="BG503" i="7"/>
  <c r="BF503" i="7"/>
  <c r="T503" i="7"/>
  <c r="R503" i="7"/>
  <c r="P503" i="7"/>
  <c r="BI498" i="7"/>
  <c r="BH498" i="7"/>
  <c r="BG498" i="7"/>
  <c r="BF498" i="7"/>
  <c r="T498" i="7"/>
  <c r="R498" i="7"/>
  <c r="P498" i="7"/>
  <c r="BI493" i="7"/>
  <c r="BH493" i="7"/>
  <c r="BG493" i="7"/>
  <c r="BF493" i="7"/>
  <c r="T493" i="7"/>
  <c r="R493" i="7"/>
  <c r="P493" i="7"/>
  <c r="BI487" i="7"/>
  <c r="BH487" i="7"/>
  <c r="BG487" i="7"/>
  <c r="BF487" i="7"/>
  <c r="T487" i="7"/>
  <c r="R487" i="7"/>
  <c r="P487" i="7"/>
  <c r="BI481" i="7"/>
  <c r="BH481" i="7"/>
  <c r="BG481" i="7"/>
  <c r="BF481" i="7"/>
  <c r="T481" i="7"/>
  <c r="R481" i="7"/>
  <c r="P481" i="7"/>
  <c r="BI475" i="7"/>
  <c r="BH475" i="7"/>
  <c r="BG475" i="7"/>
  <c r="BF475" i="7"/>
  <c r="T475" i="7"/>
  <c r="R475" i="7"/>
  <c r="P475" i="7"/>
  <c r="BI473" i="7"/>
  <c r="BH473" i="7"/>
  <c r="BG473" i="7"/>
  <c r="BF473" i="7"/>
  <c r="T473" i="7"/>
  <c r="R473" i="7"/>
  <c r="P473" i="7"/>
  <c r="BI470" i="7"/>
  <c r="BH470" i="7"/>
  <c r="BG470" i="7"/>
  <c r="BF470" i="7"/>
  <c r="T470" i="7"/>
  <c r="T469" i="7"/>
  <c r="R470" i="7"/>
  <c r="R469" i="7"/>
  <c r="P470" i="7"/>
  <c r="P469" i="7"/>
  <c r="BI467" i="7"/>
  <c r="BH467" i="7"/>
  <c r="BG467" i="7"/>
  <c r="BF467" i="7"/>
  <c r="T467" i="7"/>
  <c r="R467" i="7"/>
  <c r="P467" i="7"/>
  <c r="BI465" i="7"/>
  <c r="BH465" i="7"/>
  <c r="BG465" i="7"/>
  <c r="BF465" i="7"/>
  <c r="T465" i="7"/>
  <c r="R465" i="7"/>
  <c r="P465" i="7"/>
  <c r="BI463" i="7"/>
  <c r="BH463" i="7"/>
  <c r="BG463" i="7"/>
  <c r="BF463" i="7"/>
  <c r="T463" i="7"/>
  <c r="R463" i="7"/>
  <c r="P463" i="7"/>
  <c r="BI460" i="7"/>
  <c r="BH460" i="7"/>
  <c r="BG460" i="7"/>
  <c r="BF460" i="7"/>
  <c r="T460" i="7"/>
  <c r="R460" i="7"/>
  <c r="P460" i="7"/>
  <c r="BI457" i="7"/>
  <c r="BH457" i="7"/>
  <c r="BG457" i="7"/>
  <c r="BF457" i="7"/>
  <c r="T457" i="7"/>
  <c r="R457" i="7"/>
  <c r="P457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1" i="7"/>
  <c r="BH441" i="7"/>
  <c r="BG441" i="7"/>
  <c r="BF441" i="7"/>
  <c r="T441" i="7"/>
  <c r="R441" i="7"/>
  <c r="P441" i="7"/>
  <c r="BI437" i="7"/>
  <c r="BH437" i="7"/>
  <c r="BG437" i="7"/>
  <c r="BF437" i="7"/>
  <c r="T437" i="7"/>
  <c r="R437" i="7"/>
  <c r="P437" i="7"/>
  <c r="BI431" i="7"/>
  <c r="BH431" i="7"/>
  <c r="BG431" i="7"/>
  <c r="BF431" i="7"/>
  <c r="T431" i="7"/>
  <c r="R431" i="7"/>
  <c r="P431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6" i="7"/>
  <c r="BH416" i="7"/>
  <c r="BG416" i="7"/>
  <c r="BF416" i="7"/>
  <c r="T416" i="7"/>
  <c r="R416" i="7"/>
  <c r="P416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400" i="7"/>
  <c r="BH400" i="7"/>
  <c r="BG400" i="7"/>
  <c r="BF400" i="7"/>
  <c r="T400" i="7"/>
  <c r="R400" i="7"/>
  <c r="P400" i="7"/>
  <c r="BI392" i="7"/>
  <c r="BH392" i="7"/>
  <c r="BG392" i="7"/>
  <c r="BF392" i="7"/>
  <c r="T392" i="7"/>
  <c r="R392" i="7"/>
  <c r="P392" i="7"/>
  <c r="BI388" i="7"/>
  <c r="BH388" i="7"/>
  <c r="BG388" i="7"/>
  <c r="BF388" i="7"/>
  <c r="T388" i="7"/>
  <c r="R388" i="7"/>
  <c r="P388" i="7"/>
  <c r="BI384" i="7"/>
  <c r="BH384" i="7"/>
  <c r="BG384" i="7"/>
  <c r="BF384" i="7"/>
  <c r="T384" i="7"/>
  <c r="R384" i="7"/>
  <c r="P384" i="7"/>
  <c r="BI379" i="7"/>
  <c r="BH379" i="7"/>
  <c r="BG379" i="7"/>
  <c r="BF379" i="7"/>
  <c r="T379" i="7"/>
  <c r="R379" i="7"/>
  <c r="P379" i="7"/>
  <c r="BI374" i="7"/>
  <c r="BH374" i="7"/>
  <c r="BG374" i="7"/>
  <c r="BF374" i="7"/>
  <c r="T374" i="7"/>
  <c r="R374" i="7"/>
  <c r="P374" i="7"/>
  <c r="BI369" i="7"/>
  <c r="BH369" i="7"/>
  <c r="BG369" i="7"/>
  <c r="BF369" i="7"/>
  <c r="T369" i="7"/>
  <c r="R369" i="7"/>
  <c r="P369" i="7"/>
  <c r="BI364" i="7"/>
  <c r="BH364" i="7"/>
  <c r="BG364" i="7"/>
  <c r="BF364" i="7"/>
  <c r="T364" i="7"/>
  <c r="R364" i="7"/>
  <c r="P364" i="7"/>
  <c r="BI359" i="7"/>
  <c r="BH359" i="7"/>
  <c r="BG359" i="7"/>
  <c r="BF359" i="7"/>
  <c r="T359" i="7"/>
  <c r="R359" i="7"/>
  <c r="P359" i="7"/>
  <c r="BI354" i="7"/>
  <c r="BH354" i="7"/>
  <c r="BG354" i="7"/>
  <c r="BF354" i="7"/>
  <c r="T354" i="7"/>
  <c r="R354" i="7"/>
  <c r="P354" i="7"/>
  <c r="BI349" i="7"/>
  <c r="BH349" i="7"/>
  <c r="BG349" i="7"/>
  <c r="BF349" i="7"/>
  <c r="T349" i="7"/>
  <c r="R349" i="7"/>
  <c r="P349" i="7"/>
  <c r="BI344" i="7"/>
  <c r="BH344" i="7"/>
  <c r="BG344" i="7"/>
  <c r="BF344" i="7"/>
  <c r="T344" i="7"/>
  <c r="R344" i="7"/>
  <c r="P344" i="7"/>
  <c r="BI339" i="7"/>
  <c r="BH339" i="7"/>
  <c r="BG339" i="7"/>
  <c r="BF339" i="7"/>
  <c r="T339" i="7"/>
  <c r="R339" i="7"/>
  <c r="P339" i="7"/>
  <c r="BI334" i="7"/>
  <c r="BH334" i="7"/>
  <c r="BG334" i="7"/>
  <c r="BF334" i="7"/>
  <c r="T334" i="7"/>
  <c r="R334" i="7"/>
  <c r="P334" i="7"/>
  <c r="BI329" i="7"/>
  <c r="BH329" i="7"/>
  <c r="BG329" i="7"/>
  <c r="BF329" i="7"/>
  <c r="T329" i="7"/>
  <c r="R329" i="7"/>
  <c r="P329" i="7"/>
  <c r="BI324" i="7"/>
  <c r="BH324" i="7"/>
  <c r="BG324" i="7"/>
  <c r="BF324" i="7"/>
  <c r="T324" i="7"/>
  <c r="R324" i="7"/>
  <c r="P324" i="7"/>
  <c r="BI320" i="7"/>
  <c r="BH320" i="7"/>
  <c r="BG320" i="7"/>
  <c r="BF320" i="7"/>
  <c r="T320" i="7"/>
  <c r="R320" i="7"/>
  <c r="P320" i="7"/>
  <c r="BI316" i="7"/>
  <c r="BH316" i="7"/>
  <c r="BG316" i="7"/>
  <c r="BF316" i="7"/>
  <c r="T316" i="7"/>
  <c r="R316" i="7"/>
  <c r="P316" i="7"/>
  <c r="BI312" i="7"/>
  <c r="BH312" i="7"/>
  <c r="BG312" i="7"/>
  <c r="BF312" i="7"/>
  <c r="T312" i="7"/>
  <c r="R312" i="7"/>
  <c r="P312" i="7"/>
  <c r="BI308" i="7"/>
  <c r="BH308" i="7"/>
  <c r="BG308" i="7"/>
  <c r="BF308" i="7"/>
  <c r="T308" i="7"/>
  <c r="R308" i="7"/>
  <c r="P308" i="7"/>
  <c r="BI304" i="7"/>
  <c r="BH304" i="7"/>
  <c r="BG304" i="7"/>
  <c r="BF304" i="7"/>
  <c r="T304" i="7"/>
  <c r="R304" i="7"/>
  <c r="P304" i="7"/>
  <c r="BI299" i="7"/>
  <c r="BH299" i="7"/>
  <c r="BG299" i="7"/>
  <c r="BF299" i="7"/>
  <c r="T299" i="7"/>
  <c r="R299" i="7"/>
  <c r="P299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5" i="7"/>
  <c r="BH285" i="7"/>
  <c r="BG285" i="7"/>
  <c r="BF285" i="7"/>
  <c r="T285" i="7"/>
  <c r="R285" i="7"/>
  <c r="P285" i="7"/>
  <c r="BI280" i="7"/>
  <c r="BH280" i="7"/>
  <c r="BG280" i="7"/>
  <c r="BF280" i="7"/>
  <c r="T280" i="7"/>
  <c r="R280" i="7"/>
  <c r="P280" i="7"/>
  <c r="BI275" i="7"/>
  <c r="BH275" i="7"/>
  <c r="BG275" i="7"/>
  <c r="BF275" i="7"/>
  <c r="T275" i="7"/>
  <c r="R275" i="7"/>
  <c r="P275" i="7"/>
  <c r="BI270" i="7"/>
  <c r="BH270" i="7"/>
  <c r="BG270" i="7"/>
  <c r="BF270" i="7"/>
  <c r="T270" i="7"/>
  <c r="R270" i="7"/>
  <c r="P270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39" i="7"/>
  <c r="BH239" i="7"/>
  <c r="BG239" i="7"/>
  <c r="BF239" i="7"/>
  <c r="T239" i="7"/>
  <c r="R239" i="7"/>
  <c r="P239" i="7"/>
  <c r="BI233" i="7"/>
  <c r="BH233" i="7"/>
  <c r="BG233" i="7"/>
  <c r="BF233" i="7"/>
  <c r="T233" i="7"/>
  <c r="T232" i="7" s="1"/>
  <c r="R233" i="7"/>
  <c r="R232" i="7"/>
  <c r="P233" i="7"/>
  <c r="P232" i="7" s="1"/>
  <c r="BI228" i="7"/>
  <c r="BH228" i="7"/>
  <c r="BG228" i="7"/>
  <c r="BF228" i="7"/>
  <c r="T228" i="7"/>
  <c r="R228" i="7"/>
  <c r="P228" i="7"/>
  <c r="BI222" i="7"/>
  <c r="BH222" i="7"/>
  <c r="BG222" i="7"/>
  <c r="BF222" i="7"/>
  <c r="T222" i="7"/>
  <c r="R222" i="7"/>
  <c r="P222" i="7"/>
  <c r="BI212" i="7"/>
  <c r="BH212" i="7"/>
  <c r="BG212" i="7"/>
  <c r="BF212" i="7"/>
  <c r="T212" i="7"/>
  <c r="R212" i="7"/>
  <c r="P212" i="7"/>
  <c r="BI208" i="7"/>
  <c r="BH208" i="7"/>
  <c r="BG208" i="7"/>
  <c r="BF208" i="7"/>
  <c r="T208" i="7"/>
  <c r="R208" i="7"/>
  <c r="P208" i="7"/>
  <c r="BI203" i="7"/>
  <c r="BH203" i="7"/>
  <c r="BG203" i="7"/>
  <c r="BF203" i="7"/>
  <c r="T203" i="7"/>
  <c r="R203" i="7"/>
  <c r="P203" i="7"/>
  <c r="BI198" i="7"/>
  <c r="BH198" i="7"/>
  <c r="BG198" i="7"/>
  <c r="BF198" i="7"/>
  <c r="T198" i="7"/>
  <c r="R198" i="7"/>
  <c r="P198" i="7"/>
  <c r="BI193" i="7"/>
  <c r="BH193" i="7"/>
  <c r="BG193" i="7"/>
  <c r="BF193" i="7"/>
  <c r="T193" i="7"/>
  <c r="R193" i="7"/>
  <c r="P193" i="7"/>
  <c r="BI189" i="7"/>
  <c r="BH189" i="7"/>
  <c r="BG189" i="7"/>
  <c r="BF189" i="7"/>
  <c r="T189" i="7"/>
  <c r="R189" i="7"/>
  <c r="P189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2" i="7"/>
  <c r="BH142" i="7"/>
  <c r="BG142" i="7"/>
  <c r="BF142" i="7"/>
  <c r="T142" i="7"/>
  <c r="R142" i="7"/>
  <c r="P142" i="7"/>
  <c r="BI136" i="7"/>
  <c r="BH136" i="7"/>
  <c r="BG136" i="7"/>
  <c r="BF136" i="7"/>
  <c r="T136" i="7"/>
  <c r="R136" i="7"/>
  <c r="P136" i="7"/>
  <c r="BI130" i="7"/>
  <c r="BH130" i="7"/>
  <c r="BG130" i="7"/>
  <c r="BF130" i="7"/>
  <c r="T130" i="7"/>
  <c r="R130" i="7"/>
  <c r="P130" i="7"/>
  <c r="BI124" i="7"/>
  <c r="BH124" i="7"/>
  <c r="BG124" i="7"/>
  <c r="BF124" i="7"/>
  <c r="T124" i="7"/>
  <c r="R124" i="7"/>
  <c r="P124" i="7"/>
  <c r="BI119" i="7"/>
  <c r="BH119" i="7"/>
  <c r="BG119" i="7"/>
  <c r="BF119" i="7"/>
  <c r="T119" i="7"/>
  <c r="R119" i="7"/>
  <c r="P119" i="7"/>
  <c r="BI113" i="7"/>
  <c r="BH113" i="7"/>
  <c r="BG113" i="7"/>
  <c r="BF113" i="7"/>
  <c r="T113" i="7"/>
  <c r="R113" i="7"/>
  <c r="P113" i="7"/>
  <c r="BI107" i="7"/>
  <c r="BH107" i="7"/>
  <c r="BG107" i="7"/>
  <c r="BF107" i="7"/>
  <c r="T107" i="7"/>
  <c r="R107" i="7"/>
  <c r="P107" i="7"/>
  <c r="BI102" i="7"/>
  <c r="BH102" i="7"/>
  <c r="BG102" i="7"/>
  <c r="BF102" i="7"/>
  <c r="T102" i="7"/>
  <c r="R102" i="7"/>
  <c r="P102" i="7"/>
  <c r="J96" i="7"/>
  <c r="J95" i="7"/>
  <c r="F95" i="7"/>
  <c r="F93" i="7"/>
  <c r="E91" i="7"/>
  <c r="J59" i="7"/>
  <c r="J58" i="7"/>
  <c r="F58" i="7"/>
  <c r="F56" i="7"/>
  <c r="E54" i="7"/>
  <c r="J20" i="7"/>
  <c r="E20" i="7"/>
  <c r="F59" i="7"/>
  <c r="J19" i="7"/>
  <c r="J14" i="7"/>
  <c r="J93" i="7" s="1"/>
  <c r="E7" i="7"/>
  <c r="E50" i="7" s="1"/>
  <c r="J39" i="6"/>
  <c r="J38" i="6"/>
  <c r="AY62" i="1"/>
  <c r="J37" i="6"/>
  <c r="AX62" i="1" s="1"/>
  <c r="BI443" i="6"/>
  <c r="BH443" i="6"/>
  <c r="BG443" i="6"/>
  <c r="BF443" i="6"/>
  <c r="T443" i="6"/>
  <c r="R443" i="6"/>
  <c r="P443" i="6"/>
  <c r="BI438" i="6"/>
  <c r="BH438" i="6"/>
  <c r="BG438" i="6"/>
  <c r="BF438" i="6"/>
  <c r="T438" i="6"/>
  <c r="R438" i="6"/>
  <c r="P438" i="6"/>
  <c r="BI433" i="6"/>
  <c r="BH433" i="6"/>
  <c r="BG433" i="6"/>
  <c r="BF433" i="6"/>
  <c r="T433" i="6"/>
  <c r="R433" i="6"/>
  <c r="P433" i="6"/>
  <c r="BI430" i="6"/>
  <c r="BH430" i="6"/>
  <c r="BG430" i="6"/>
  <c r="BF430" i="6"/>
  <c r="T430" i="6"/>
  <c r="R430" i="6"/>
  <c r="P430" i="6"/>
  <c r="BI427" i="6"/>
  <c r="BH427" i="6"/>
  <c r="BG427" i="6"/>
  <c r="BF427" i="6"/>
  <c r="T427" i="6"/>
  <c r="R427" i="6"/>
  <c r="P427" i="6"/>
  <c r="BI423" i="6"/>
  <c r="BH423" i="6"/>
  <c r="BG423" i="6"/>
  <c r="BF423" i="6"/>
  <c r="T423" i="6"/>
  <c r="R423" i="6"/>
  <c r="P423" i="6"/>
  <c r="BI420" i="6"/>
  <c r="BH420" i="6"/>
  <c r="BG420" i="6"/>
  <c r="BF420" i="6"/>
  <c r="T420" i="6"/>
  <c r="R420" i="6"/>
  <c r="P420" i="6"/>
  <c r="BI417" i="6"/>
  <c r="BH417" i="6"/>
  <c r="BG417" i="6"/>
  <c r="BF417" i="6"/>
  <c r="T417" i="6"/>
  <c r="T416" i="6"/>
  <c r="R417" i="6"/>
  <c r="R416" i="6" s="1"/>
  <c r="P417" i="6"/>
  <c r="P416" i="6" s="1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7" i="6"/>
  <c r="BH407" i="6"/>
  <c r="BG407" i="6"/>
  <c r="BF407" i="6"/>
  <c r="T407" i="6"/>
  <c r="R407" i="6"/>
  <c r="P407" i="6"/>
  <c r="BI404" i="6"/>
  <c r="BH404" i="6"/>
  <c r="BG404" i="6"/>
  <c r="BF404" i="6"/>
  <c r="T404" i="6"/>
  <c r="R404" i="6"/>
  <c r="P404" i="6"/>
  <c r="BI397" i="6"/>
  <c r="BH397" i="6"/>
  <c r="BG397" i="6"/>
  <c r="BF397" i="6"/>
  <c r="T397" i="6"/>
  <c r="R397" i="6"/>
  <c r="P397" i="6"/>
  <c r="BI391" i="6"/>
  <c r="BH391" i="6"/>
  <c r="BG391" i="6"/>
  <c r="BF391" i="6"/>
  <c r="T391" i="6"/>
  <c r="R391" i="6"/>
  <c r="P391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7" i="6"/>
  <c r="BH377" i="6"/>
  <c r="BG377" i="6"/>
  <c r="BF377" i="6"/>
  <c r="T377" i="6"/>
  <c r="R377" i="6"/>
  <c r="P377" i="6"/>
  <c r="BI372" i="6"/>
  <c r="BH372" i="6"/>
  <c r="BG372" i="6"/>
  <c r="BF372" i="6"/>
  <c r="T372" i="6"/>
  <c r="R372" i="6"/>
  <c r="P372" i="6"/>
  <c r="BI368" i="6"/>
  <c r="BH368" i="6"/>
  <c r="BG368" i="6"/>
  <c r="BF368" i="6"/>
  <c r="T368" i="6"/>
  <c r="R368" i="6"/>
  <c r="P368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4" i="6"/>
  <c r="BH354" i="6"/>
  <c r="BG354" i="6"/>
  <c r="BF354" i="6"/>
  <c r="T354" i="6"/>
  <c r="R354" i="6"/>
  <c r="P354" i="6"/>
  <c r="BI349" i="6"/>
  <c r="BH349" i="6"/>
  <c r="BG349" i="6"/>
  <c r="BF349" i="6"/>
  <c r="T349" i="6"/>
  <c r="R349" i="6"/>
  <c r="P349" i="6"/>
  <c r="BI345" i="6"/>
  <c r="BH345" i="6"/>
  <c r="BG345" i="6"/>
  <c r="BF345" i="6"/>
  <c r="T345" i="6"/>
  <c r="R345" i="6"/>
  <c r="P345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R336" i="6"/>
  <c r="P336" i="6"/>
  <c r="BI332" i="6"/>
  <c r="BH332" i="6"/>
  <c r="BG332" i="6"/>
  <c r="BF332" i="6"/>
  <c r="T332" i="6"/>
  <c r="R332" i="6"/>
  <c r="P332" i="6"/>
  <c r="BI328" i="6"/>
  <c r="BH328" i="6"/>
  <c r="BG328" i="6"/>
  <c r="BF328" i="6"/>
  <c r="T328" i="6"/>
  <c r="R328" i="6"/>
  <c r="P328" i="6"/>
  <c r="BI324" i="6"/>
  <c r="BH324" i="6"/>
  <c r="BG324" i="6"/>
  <c r="BF324" i="6"/>
  <c r="T324" i="6"/>
  <c r="R324" i="6"/>
  <c r="P324" i="6"/>
  <c r="BI320" i="6"/>
  <c r="BH320" i="6"/>
  <c r="BG320" i="6"/>
  <c r="BF320" i="6"/>
  <c r="T320" i="6"/>
  <c r="R320" i="6"/>
  <c r="P320" i="6"/>
  <c r="BI316" i="6"/>
  <c r="BH316" i="6"/>
  <c r="BG316" i="6"/>
  <c r="BF316" i="6"/>
  <c r="T316" i="6"/>
  <c r="R316" i="6"/>
  <c r="P316" i="6"/>
  <c r="BI311" i="6"/>
  <c r="BH311" i="6"/>
  <c r="BG311" i="6"/>
  <c r="BF311" i="6"/>
  <c r="T311" i="6"/>
  <c r="R311" i="6"/>
  <c r="P311" i="6"/>
  <c r="BI306" i="6"/>
  <c r="BH306" i="6"/>
  <c r="BG306" i="6"/>
  <c r="BF306" i="6"/>
  <c r="T306" i="6"/>
  <c r="R306" i="6"/>
  <c r="P306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87" i="6"/>
  <c r="BH287" i="6"/>
  <c r="BG287" i="6"/>
  <c r="BF287" i="6"/>
  <c r="T287" i="6"/>
  <c r="R287" i="6"/>
  <c r="P287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T262" i="6"/>
  <c r="R263" i="6"/>
  <c r="R262" i="6" s="1"/>
  <c r="P263" i="6"/>
  <c r="P262" i="6"/>
  <c r="BI257" i="6"/>
  <c r="BH257" i="6"/>
  <c r="BG257" i="6"/>
  <c r="BF257" i="6"/>
  <c r="T257" i="6"/>
  <c r="R257" i="6"/>
  <c r="P257" i="6"/>
  <c r="BI252" i="6"/>
  <c r="BH252" i="6"/>
  <c r="BG252" i="6"/>
  <c r="BF252" i="6"/>
  <c r="T252" i="6"/>
  <c r="R252" i="6"/>
  <c r="P252" i="6"/>
  <c r="BI247" i="6"/>
  <c r="BH247" i="6"/>
  <c r="BG247" i="6"/>
  <c r="BF247" i="6"/>
  <c r="T247" i="6"/>
  <c r="R247" i="6"/>
  <c r="P247" i="6"/>
  <c r="BI237" i="6"/>
  <c r="BH237" i="6"/>
  <c r="BG237" i="6"/>
  <c r="BF237" i="6"/>
  <c r="T237" i="6"/>
  <c r="R237" i="6"/>
  <c r="P237" i="6"/>
  <c r="BI231" i="6"/>
  <c r="BH231" i="6"/>
  <c r="BG231" i="6"/>
  <c r="BF231" i="6"/>
  <c r="T231" i="6"/>
  <c r="R231" i="6"/>
  <c r="P231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1" i="6"/>
  <c r="BH201" i="6"/>
  <c r="BG201" i="6"/>
  <c r="BF201" i="6"/>
  <c r="T201" i="6"/>
  <c r="T200" i="6" s="1"/>
  <c r="R201" i="6"/>
  <c r="R200" i="6"/>
  <c r="P201" i="6"/>
  <c r="P200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7" i="6"/>
  <c r="BH117" i="6"/>
  <c r="BG117" i="6"/>
  <c r="BF117" i="6"/>
  <c r="T117" i="6"/>
  <c r="R117" i="6"/>
  <c r="P117" i="6"/>
  <c r="BI111" i="6"/>
  <c r="BH111" i="6"/>
  <c r="BG111" i="6"/>
  <c r="BF111" i="6"/>
  <c r="T111" i="6"/>
  <c r="R111" i="6"/>
  <c r="P111" i="6"/>
  <c r="BI105" i="6"/>
  <c r="BH105" i="6"/>
  <c r="BG105" i="6"/>
  <c r="BF105" i="6"/>
  <c r="T105" i="6"/>
  <c r="R105" i="6"/>
  <c r="P105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59" i="6"/>
  <c r="J58" i="6"/>
  <c r="F58" i="6"/>
  <c r="F56" i="6"/>
  <c r="E54" i="6"/>
  <c r="J20" i="6"/>
  <c r="E20" i="6"/>
  <c r="F94" i="6" s="1"/>
  <c r="J19" i="6"/>
  <c r="J14" i="6"/>
  <c r="J56" i="6"/>
  <c r="E7" i="6"/>
  <c r="E85" i="6" s="1"/>
  <c r="J39" i="5"/>
  <c r="J38" i="5"/>
  <c r="AY60" i="1" s="1"/>
  <c r="J37" i="5"/>
  <c r="AX60" i="1"/>
  <c r="BI507" i="5"/>
  <c r="BH507" i="5"/>
  <c r="BG507" i="5"/>
  <c r="BF507" i="5"/>
  <c r="T507" i="5"/>
  <c r="R507" i="5"/>
  <c r="P507" i="5"/>
  <c r="BI503" i="5"/>
  <c r="BH503" i="5"/>
  <c r="BG503" i="5"/>
  <c r="BF503" i="5"/>
  <c r="T503" i="5"/>
  <c r="R503" i="5"/>
  <c r="P503" i="5"/>
  <c r="BI498" i="5"/>
  <c r="BH498" i="5"/>
  <c r="BG498" i="5"/>
  <c r="BF498" i="5"/>
  <c r="T498" i="5"/>
  <c r="R498" i="5"/>
  <c r="P498" i="5"/>
  <c r="BI493" i="5"/>
  <c r="BH493" i="5"/>
  <c r="BG493" i="5"/>
  <c r="BF493" i="5"/>
  <c r="T493" i="5"/>
  <c r="R493" i="5"/>
  <c r="P493" i="5"/>
  <c r="BI488" i="5"/>
  <c r="BH488" i="5"/>
  <c r="BG488" i="5"/>
  <c r="BF488" i="5"/>
  <c r="T488" i="5"/>
  <c r="R488" i="5"/>
  <c r="P488" i="5"/>
  <c r="BI483" i="5"/>
  <c r="BH483" i="5"/>
  <c r="BG483" i="5"/>
  <c r="BF483" i="5"/>
  <c r="T483" i="5"/>
  <c r="R483" i="5"/>
  <c r="P483" i="5"/>
  <c r="BI477" i="5"/>
  <c r="BH477" i="5"/>
  <c r="BG477" i="5"/>
  <c r="BF477" i="5"/>
  <c r="T477" i="5"/>
  <c r="R477" i="5"/>
  <c r="P477" i="5"/>
  <c r="BI471" i="5"/>
  <c r="BH471" i="5"/>
  <c r="BG471" i="5"/>
  <c r="BF471" i="5"/>
  <c r="T471" i="5"/>
  <c r="R471" i="5"/>
  <c r="P471" i="5"/>
  <c r="BI465" i="5"/>
  <c r="BH465" i="5"/>
  <c r="BG465" i="5"/>
  <c r="BF465" i="5"/>
  <c r="T465" i="5"/>
  <c r="R465" i="5"/>
  <c r="P465" i="5"/>
  <c r="BI463" i="5"/>
  <c r="BH463" i="5"/>
  <c r="BG463" i="5"/>
  <c r="BF463" i="5"/>
  <c r="T463" i="5"/>
  <c r="R463" i="5"/>
  <c r="P463" i="5"/>
  <c r="BI460" i="5"/>
  <c r="BH460" i="5"/>
  <c r="BG460" i="5"/>
  <c r="BF460" i="5"/>
  <c r="T460" i="5"/>
  <c r="T459" i="5"/>
  <c r="R460" i="5"/>
  <c r="R459" i="5" s="1"/>
  <c r="P460" i="5"/>
  <c r="P459" i="5" s="1"/>
  <c r="BI457" i="5"/>
  <c r="BH457" i="5"/>
  <c r="BG457" i="5"/>
  <c r="BF457" i="5"/>
  <c r="T457" i="5"/>
  <c r="R457" i="5"/>
  <c r="P457" i="5"/>
  <c r="BI455" i="5"/>
  <c r="BH455" i="5"/>
  <c r="BG455" i="5"/>
  <c r="BF455" i="5"/>
  <c r="T455" i="5"/>
  <c r="R455" i="5"/>
  <c r="P455" i="5"/>
  <c r="BI453" i="5"/>
  <c r="BH453" i="5"/>
  <c r="BG453" i="5"/>
  <c r="BF453" i="5"/>
  <c r="T453" i="5"/>
  <c r="R453" i="5"/>
  <c r="P453" i="5"/>
  <c r="BI450" i="5"/>
  <c r="BH450" i="5"/>
  <c r="BG450" i="5"/>
  <c r="BF450" i="5"/>
  <c r="T450" i="5"/>
  <c r="R450" i="5"/>
  <c r="P450" i="5"/>
  <c r="BI447" i="5"/>
  <c r="BH447" i="5"/>
  <c r="BG447" i="5"/>
  <c r="BF447" i="5"/>
  <c r="T447" i="5"/>
  <c r="R447" i="5"/>
  <c r="P447" i="5"/>
  <c r="BI440" i="5"/>
  <c r="BH440" i="5"/>
  <c r="BG440" i="5"/>
  <c r="BF440" i="5"/>
  <c r="T440" i="5"/>
  <c r="R440" i="5"/>
  <c r="P440" i="5"/>
  <c r="BI436" i="5"/>
  <c r="BH436" i="5"/>
  <c r="BG436" i="5"/>
  <c r="BF436" i="5"/>
  <c r="T436" i="5"/>
  <c r="R436" i="5"/>
  <c r="P436" i="5"/>
  <c r="BI431" i="5"/>
  <c r="BH431" i="5"/>
  <c r="BG431" i="5"/>
  <c r="BF431" i="5"/>
  <c r="T431" i="5"/>
  <c r="R431" i="5"/>
  <c r="P431" i="5"/>
  <c r="BI427" i="5"/>
  <c r="BH427" i="5"/>
  <c r="BG427" i="5"/>
  <c r="BF427" i="5"/>
  <c r="T427" i="5"/>
  <c r="R427" i="5"/>
  <c r="P427" i="5"/>
  <c r="BI421" i="5"/>
  <c r="BH421" i="5"/>
  <c r="BG421" i="5"/>
  <c r="BF421" i="5"/>
  <c r="T421" i="5"/>
  <c r="R421" i="5"/>
  <c r="P421" i="5"/>
  <c r="BI416" i="5"/>
  <c r="BH416" i="5"/>
  <c r="BG416" i="5"/>
  <c r="BF416" i="5"/>
  <c r="T416" i="5"/>
  <c r="R416" i="5"/>
  <c r="P416" i="5"/>
  <c r="BI412" i="5"/>
  <c r="BH412" i="5"/>
  <c r="BG412" i="5"/>
  <c r="BF412" i="5"/>
  <c r="T412" i="5"/>
  <c r="R412" i="5"/>
  <c r="P412" i="5"/>
  <c r="BI407" i="5"/>
  <c r="BH407" i="5"/>
  <c r="BG407" i="5"/>
  <c r="BF407" i="5"/>
  <c r="T407" i="5"/>
  <c r="R407" i="5"/>
  <c r="P407" i="5"/>
  <c r="BI402" i="5"/>
  <c r="BH402" i="5"/>
  <c r="BG402" i="5"/>
  <c r="BF402" i="5"/>
  <c r="T402" i="5"/>
  <c r="R402" i="5"/>
  <c r="P402" i="5"/>
  <c r="BI398" i="5"/>
  <c r="BH398" i="5"/>
  <c r="BG398" i="5"/>
  <c r="BF398" i="5"/>
  <c r="T398" i="5"/>
  <c r="R398" i="5"/>
  <c r="P398" i="5"/>
  <c r="BI394" i="5"/>
  <c r="BH394" i="5"/>
  <c r="BG394" i="5"/>
  <c r="BF394" i="5"/>
  <c r="T394" i="5"/>
  <c r="R394" i="5"/>
  <c r="P394" i="5"/>
  <c r="BI387" i="5"/>
  <c r="BH387" i="5"/>
  <c r="BG387" i="5"/>
  <c r="BF387" i="5"/>
  <c r="T387" i="5"/>
  <c r="R387" i="5"/>
  <c r="P387" i="5"/>
  <c r="BI383" i="5"/>
  <c r="BH383" i="5"/>
  <c r="BG383" i="5"/>
  <c r="BF383" i="5"/>
  <c r="T383" i="5"/>
  <c r="R383" i="5"/>
  <c r="P383" i="5"/>
  <c r="BI379" i="5"/>
  <c r="BH379" i="5"/>
  <c r="BG379" i="5"/>
  <c r="BF379" i="5"/>
  <c r="T379" i="5"/>
  <c r="R379" i="5"/>
  <c r="P379" i="5"/>
  <c r="BI374" i="5"/>
  <c r="BH374" i="5"/>
  <c r="BG374" i="5"/>
  <c r="BF374" i="5"/>
  <c r="T374" i="5"/>
  <c r="R374" i="5"/>
  <c r="P374" i="5"/>
  <c r="BI369" i="5"/>
  <c r="BH369" i="5"/>
  <c r="BG369" i="5"/>
  <c r="BF369" i="5"/>
  <c r="T369" i="5"/>
  <c r="R369" i="5"/>
  <c r="P369" i="5"/>
  <c r="BI364" i="5"/>
  <c r="BH364" i="5"/>
  <c r="BG364" i="5"/>
  <c r="BF364" i="5"/>
  <c r="T364" i="5"/>
  <c r="R364" i="5"/>
  <c r="P364" i="5"/>
  <c r="BI359" i="5"/>
  <c r="BH359" i="5"/>
  <c r="BG359" i="5"/>
  <c r="BF359" i="5"/>
  <c r="T359" i="5"/>
  <c r="R359" i="5"/>
  <c r="P359" i="5"/>
  <c r="BI354" i="5"/>
  <c r="BH354" i="5"/>
  <c r="BG354" i="5"/>
  <c r="BF354" i="5"/>
  <c r="T354" i="5"/>
  <c r="R354" i="5"/>
  <c r="P354" i="5"/>
  <c r="BI349" i="5"/>
  <c r="BH349" i="5"/>
  <c r="BG349" i="5"/>
  <c r="BF349" i="5"/>
  <c r="T349" i="5"/>
  <c r="R349" i="5"/>
  <c r="P349" i="5"/>
  <c r="BI344" i="5"/>
  <c r="BH344" i="5"/>
  <c r="BG344" i="5"/>
  <c r="BF344" i="5"/>
  <c r="T344" i="5"/>
  <c r="R344" i="5"/>
  <c r="P344" i="5"/>
  <c r="BI339" i="5"/>
  <c r="BH339" i="5"/>
  <c r="BG339" i="5"/>
  <c r="BF339" i="5"/>
  <c r="T339" i="5"/>
  <c r="R339" i="5"/>
  <c r="P339" i="5"/>
  <c r="BI334" i="5"/>
  <c r="BH334" i="5"/>
  <c r="BG334" i="5"/>
  <c r="BF334" i="5"/>
  <c r="T334" i="5"/>
  <c r="R334" i="5"/>
  <c r="P334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R325" i="5"/>
  <c r="P325" i="5"/>
  <c r="BI320" i="5"/>
  <c r="BH320" i="5"/>
  <c r="BG320" i="5"/>
  <c r="BF320" i="5"/>
  <c r="T320" i="5"/>
  <c r="R320" i="5"/>
  <c r="P320" i="5"/>
  <c r="BI315" i="5"/>
  <c r="BH315" i="5"/>
  <c r="BG315" i="5"/>
  <c r="BF315" i="5"/>
  <c r="T315" i="5"/>
  <c r="R315" i="5"/>
  <c r="P315" i="5"/>
  <c r="BI311" i="5"/>
  <c r="BH311" i="5"/>
  <c r="BG311" i="5"/>
  <c r="BF311" i="5"/>
  <c r="T311" i="5"/>
  <c r="R311" i="5"/>
  <c r="P311" i="5"/>
  <c r="BI307" i="5"/>
  <c r="BH307" i="5"/>
  <c r="BG307" i="5"/>
  <c r="BF307" i="5"/>
  <c r="T307" i="5"/>
  <c r="R307" i="5"/>
  <c r="P307" i="5"/>
  <c r="BI303" i="5"/>
  <c r="BH303" i="5"/>
  <c r="BG303" i="5"/>
  <c r="BF303" i="5"/>
  <c r="T303" i="5"/>
  <c r="R303" i="5"/>
  <c r="P303" i="5"/>
  <c r="BI299" i="5"/>
  <c r="BH299" i="5"/>
  <c r="BG299" i="5"/>
  <c r="BF299" i="5"/>
  <c r="T299" i="5"/>
  <c r="R299" i="5"/>
  <c r="P299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5" i="5"/>
  <c r="BH285" i="5"/>
  <c r="BG285" i="5"/>
  <c r="BF285" i="5"/>
  <c r="T285" i="5"/>
  <c r="R285" i="5"/>
  <c r="P285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39" i="5"/>
  <c r="BH239" i="5"/>
  <c r="BG239" i="5"/>
  <c r="BF239" i="5"/>
  <c r="T239" i="5"/>
  <c r="R239" i="5"/>
  <c r="P239" i="5"/>
  <c r="BI233" i="5"/>
  <c r="BH233" i="5"/>
  <c r="BG233" i="5"/>
  <c r="BF233" i="5"/>
  <c r="T233" i="5"/>
  <c r="T232" i="5"/>
  <c r="R233" i="5"/>
  <c r="R232" i="5" s="1"/>
  <c r="P233" i="5"/>
  <c r="P232" i="5" s="1"/>
  <c r="BI228" i="5"/>
  <c r="BH228" i="5"/>
  <c r="BG228" i="5"/>
  <c r="BF228" i="5"/>
  <c r="T228" i="5"/>
  <c r="R228" i="5"/>
  <c r="P228" i="5"/>
  <c r="BI222" i="5"/>
  <c r="BH222" i="5"/>
  <c r="BG222" i="5"/>
  <c r="BF222" i="5"/>
  <c r="T222" i="5"/>
  <c r="R222" i="5"/>
  <c r="P222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R203" i="5"/>
  <c r="P203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36" i="5"/>
  <c r="BH136" i="5"/>
  <c r="BG136" i="5"/>
  <c r="BF136" i="5"/>
  <c r="T136" i="5"/>
  <c r="R136" i="5"/>
  <c r="P136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19" i="5"/>
  <c r="BH119" i="5"/>
  <c r="BG119" i="5"/>
  <c r="BF119" i="5"/>
  <c r="T119" i="5"/>
  <c r="R119" i="5"/>
  <c r="P119" i="5"/>
  <c r="BI113" i="5"/>
  <c r="BH113" i="5"/>
  <c r="BG113" i="5"/>
  <c r="BF113" i="5"/>
  <c r="T113" i="5"/>
  <c r="R113" i="5"/>
  <c r="P113" i="5"/>
  <c r="BI107" i="5"/>
  <c r="BH107" i="5"/>
  <c r="BG107" i="5"/>
  <c r="BF107" i="5"/>
  <c r="T107" i="5"/>
  <c r="R107" i="5"/>
  <c r="P107" i="5"/>
  <c r="BI102" i="5"/>
  <c r="BH102" i="5"/>
  <c r="BG102" i="5"/>
  <c r="BF102" i="5"/>
  <c r="T102" i="5"/>
  <c r="R102" i="5"/>
  <c r="P102" i="5"/>
  <c r="J96" i="5"/>
  <c r="J95" i="5"/>
  <c r="F95" i="5"/>
  <c r="F93" i="5"/>
  <c r="E91" i="5"/>
  <c r="J59" i="5"/>
  <c r="J58" i="5"/>
  <c r="F58" i="5"/>
  <c r="F56" i="5"/>
  <c r="E54" i="5"/>
  <c r="J20" i="5"/>
  <c r="E20" i="5"/>
  <c r="F59" i="5"/>
  <c r="J19" i="5"/>
  <c r="J14" i="5"/>
  <c r="J56" i="5" s="1"/>
  <c r="E7" i="5"/>
  <c r="E50" i="5"/>
  <c r="J39" i="4"/>
  <c r="J38" i="4"/>
  <c r="AY59" i="1"/>
  <c r="J37" i="4"/>
  <c r="AX59" i="1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T264" i="4" s="1"/>
  <c r="R265" i="4"/>
  <c r="R264" i="4" s="1"/>
  <c r="P265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7" i="4"/>
  <c r="BH227" i="4"/>
  <c r="BG227" i="4"/>
  <c r="BF227" i="4"/>
  <c r="T227" i="4"/>
  <c r="R227" i="4"/>
  <c r="P227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0" i="4"/>
  <c r="BH170" i="4"/>
  <c r="BG170" i="4"/>
  <c r="BF170" i="4"/>
  <c r="T170" i="4"/>
  <c r="R170" i="4"/>
  <c r="P170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45" i="4"/>
  <c r="BH145" i="4"/>
  <c r="BG145" i="4"/>
  <c r="BF145" i="4"/>
  <c r="T145" i="4"/>
  <c r="R145" i="4"/>
  <c r="P145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J92" i="4"/>
  <c r="J91" i="4"/>
  <c r="F91" i="4"/>
  <c r="F89" i="4"/>
  <c r="E87" i="4"/>
  <c r="J59" i="4"/>
  <c r="J58" i="4"/>
  <c r="F58" i="4"/>
  <c r="F56" i="4"/>
  <c r="E54" i="4"/>
  <c r="J20" i="4"/>
  <c r="E20" i="4"/>
  <c r="F59" i="4"/>
  <c r="J19" i="4"/>
  <c r="J14" i="4"/>
  <c r="J56" i="4"/>
  <c r="E7" i="4"/>
  <c r="E50" i="4" s="1"/>
  <c r="J39" i="3"/>
  <c r="J38" i="3"/>
  <c r="AY57" i="1"/>
  <c r="J37" i="3"/>
  <c r="AX57" i="1" s="1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89" i="3"/>
  <c r="BH489" i="3"/>
  <c r="BG489" i="3"/>
  <c r="BF489" i="3"/>
  <c r="T489" i="3"/>
  <c r="R489" i="3"/>
  <c r="P489" i="3"/>
  <c r="BI483" i="3"/>
  <c r="BH483" i="3"/>
  <c r="BG483" i="3"/>
  <c r="BF483" i="3"/>
  <c r="T483" i="3"/>
  <c r="R483" i="3"/>
  <c r="P483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T471" i="3" s="1"/>
  <c r="R472" i="3"/>
  <c r="R471" i="3"/>
  <c r="P472" i="3"/>
  <c r="P471" i="3" s="1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R454" i="3"/>
  <c r="P454" i="3"/>
  <c r="BI448" i="3"/>
  <c r="BH448" i="3"/>
  <c r="BG448" i="3"/>
  <c r="BF448" i="3"/>
  <c r="T448" i="3"/>
  <c r="R448" i="3"/>
  <c r="P448" i="3"/>
  <c r="BI442" i="3"/>
  <c r="BH442" i="3"/>
  <c r="BG442" i="3"/>
  <c r="BF442" i="3"/>
  <c r="T442" i="3"/>
  <c r="R442" i="3"/>
  <c r="P442" i="3"/>
  <c r="BI438" i="3"/>
  <c r="BH438" i="3"/>
  <c r="BG438" i="3"/>
  <c r="BF438" i="3"/>
  <c r="T438" i="3"/>
  <c r="R438" i="3"/>
  <c r="P438" i="3"/>
  <c r="BI433" i="3"/>
  <c r="BH433" i="3"/>
  <c r="BG433" i="3"/>
  <c r="BF433" i="3"/>
  <c r="T433" i="3"/>
  <c r="R433" i="3"/>
  <c r="P433" i="3"/>
  <c r="BI429" i="3"/>
  <c r="BH429" i="3"/>
  <c r="BG429" i="3"/>
  <c r="BF429" i="3"/>
  <c r="T429" i="3"/>
  <c r="R429" i="3"/>
  <c r="P429" i="3"/>
  <c r="BI423" i="3"/>
  <c r="BH423" i="3"/>
  <c r="BG423" i="3"/>
  <c r="BF423" i="3"/>
  <c r="T423" i="3"/>
  <c r="R423" i="3"/>
  <c r="P423" i="3"/>
  <c r="BI418" i="3"/>
  <c r="BH418" i="3"/>
  <c r="BG418" i="3"/>
  <c r="BF418" i="3"/>
  <c r="T418" i="3"/>
  <c r="R418" i="3"/>
  <c r="P418" i="3"/>
  <c r="BI414" i="3"/>
  <c r="BH414" i="3"/>
  <c r="BG414" i="3"/>
  <c r="BF414" i="3"/>
  <c r="T414" i="3"/>
  <c r="R414" i="3"/>
  <c r="P414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7" i="3"/>
  <c r="BH387" i="3"/>
  <c r="BG387" i="3"/>
  <c r="BF387" i="3"/>
  <c r="T387" i="3"/>
  <c r="R387" i="3"/>
  <c r="P387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R331" i="3"/>
  <c r="P331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2" i="3"/>
  <c r="BH312" i="3"/>
  <c r="BG312" i="3"/>
  <c r="BF312" i="3"/>
  <c r="T312" i="3"/>
  <c r="R312" i="3"/>
  <c r="P312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T220" i="3"/>
  <c r="R221" i="3"/>
  <c r="R220" i="3"/>
  <c r="P221" i="3"/>
  <c r="P220" i="3" s="1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34" i="3"/>
  <c r="BH134" i="3"/>
  <c r="BG134" i="3"/>
  <c r="BF134" i="3"/>
  <c r="T134" i="3"/>
  <c r="R134" i="3"/>
  <c r="P134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9" i="3"/>
  <c r="J58" i="3"/>
  <c r="F58" i="3"/>
  <c r="F56" i="3"/>
  <c r="E54" i="3"/>
  <c r="J20" i="3"/>
  <c r="E20" i="3"/>
  <c r="F59" i="3" s="1"/>
  <c r="J19" i="3"/>
  <c r="J14" i="3"/>
  <c r="J93" i="3"/>
  <c r="E7" i="3"/>
  <c r="E87" i="3"/>
  <c r="J39" i="2"/>
  <c r="J38" i="2"/>
  <c r="AY56" i="1"/>
  <c r="J37" i="2"/>
  <c r="AX56" i="1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 s="1"/>
  <c r="R244" i="2"/>
  <c r="R243" i="2"/>
  <c r="P244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T97" i="2" s="1"/>
  <c r="R98" i="2"/>
  <c r="R97" i="2"/>
  <c r="P98" i="2"/>
  <c r="P97" i="2" s="1"/>
  <c r="J92" i="2"/>
  <c r="J91" i="2"/>
  <c r="F91" i="2"/>
  <c r="F89" i="2"/>
  <c r="E87" i="2"/>
  <c r="J59" i="2"/>
  <c r="J58" i="2"/>
  <c r="F58" i="2"/>
  <c r="F56" i="2"/>
  <c r="E54" i="2"/>
  <c r="J20" i="2"/>
  <c r="E20" i="2"/>
  <c r="F59" i="2"/>
  <c r="J19" i="2"/>
  <c r="J14" i="2"/>
  <c r="J56" i="2" s="1"/>
  <c r="E7" i="2"/>
  <c r="E83" i="2"/>
  <c r="L50" i="1"/>
  <c r="AM50" i="1"/>
  <c r="AM49" i="1"/>
  <c r="L49" i="1"/>
  <c r="AM47" i="1"/>
  <c r="L47" i="1"/>
  <c r="L45" i="1"/>
  <c r="L44" i="1"/>
  <c r="BK93" i="11"/>
  <c r="J265" i="10"/>
  <c r="J213" i="10"/>
  <c r="BK106" i="10"/>
  <c r="J200" i="9"/>
  <c r="J118" i="9"/>
  <c r="BK233" i="8"/>
  <c r="J487" i="7"/>
  <c r="BK369" i="7"/>
  <c r="BK329" i="7"/>
  <c r="BK102" i="7"/>
  <c r="J364" i="6"/>
  <c r="BK320" i="6"/>
  <c r="J195" i="6"/>
  <c r="BK117" i="6"/>
  <c r="J402" i="5"/>
  <c r="BK184" i="5"/>
  <c r="J265" i="4"/>
  <c r="BK180" i="4"/>
  <c r="J414" i="3"/>
  <c r="BK307" i="3"/>
  <c r="J186" i="3"/>
  <c r="BK241" i="2"/>
  <c r="BK103" i="2"/>
  <c r="BK131" i="10"/>
  <c r="J189" i="9"/>
  <c r="J135" i="9"/>
  <c r="BK315" i="8"/>
  <c r="J218" i="8"/>
  <c r="J152" i="8"/>
  <c r="BK475" i="7"/>
  <c r="J446" i="7"/>
  <c r="BK379" i="7"/>
  <c r="J261" i="7"/>
  <c r="BK124" i="7"/>
  <c r="BK372" i="6"/>
  <c r="BK301" i="6"/>
  <c r="J252" i="6"/>
  <c r="J175" i="6"/>
  <c r="J100" i="6"/>
  <c r="BK311" i="5"/>
  <c r="J208" i="5"/>
  <c r="J240" i="4"/>
  <c r="J459" i="3"/>
  <c r="J351" i="3"/>
  <c r="J231" i="3"/>
  <c r="BK124" i="3"/>
  <c r="BK166" i="2"/>
  <c r="J100" i="11"/>
  <c r="BK265" i="10"/>
  <c r="BK232" i="10"/>
  <c r="J203" i="10"/>
  <c r="BK284" i="9"/>
  <c r="BK254" i="9"/>
  <c r="J106" i="9"/>
  <c r="J273" i="8"/>
  <c r="BK94" i="8"/>
  <c r="BK228" i="7"/>
  <c r="BK130" i="7"/>
  <c r="BK397" i="6"/>
  <c r="J354" i="6"/>
  <c r="J167" i="6"/>
  <c r="BK394" i="5"/>
  <c r="J329" i="5"/>
  <c r="J260" i="5"/>
  <c r="J286" i="4"/>
  <c r="BK260" i="4"/>
  <c r="BK170" i="4"/>
  <c r="BK465" i="3"/>
  <c r="BK336" i="3"/>
  <c r="BK238" i="3"/>
  <c r="J257" i="2"/>
  <c r="BK175" i="2"/>
  <c r="BK106" i="12"/>
  <c r="J97" i="11"/>
  <c r="J302" i="10"/>
  <c r="J262" i="10"/>
  <c r="BK228" i="10"/>
  <c r="J160" i="10"/>
  <c r="J124" i="10"/>
  <c r="J249" i="9"/>
  <c r="J145" i="9"/>
  <c r="BK331" i="8"/>
  <c r="BK210" i="8"/>
  <c r="BK513" i="7"/>
  <c r="BK493" i="7"/>
  <c r="J369" i="7"/>
  <c r="J270" i="7"/>
  <c r="J162" i="7"/>
  <c r="J414" i="6"/>
  <c r="BK257" i="6"/>
  <c r="J483" i="5"/>
  <c r="J440" i="5"/>
  <c r="J339" i="5"/>
  <c r="J243" i="5"/>
  <c r="BK212" i="5"/>
  <c r="J217" i="4"/>
  <c r="BK467" i="3"/>
  <c r="J317" i="3"/>
  <c r="BK186" i="3"/>
  <c r="BK247" i="2"/>
  <c r="AS70" i="1"/>
  <c r="J180" i="9"/>
  <c r="J319" i="8"/>
  <c r="BK266" i="8"/>
  <c r="BK147" i="8"/>
  <c r="J493" i="7"/>
  <c r="BK339" i="7"/>
  <c r="J198" i="7"/>
  <c r="BK433" i="6"/>
  <c r="J427" i="6"/>
  <c r="J257" i="6"/>
  <c r="J179" i="6"/>
  <c r="J457" i="5"/>
  <c r="BK320" i="5"/>
  <c r="BK156" i="5"/>
  <c r="J278" i="4"/>
  <c r="J194" i="4"/>
  <c r="J139" i="4"/>
  <c r="J423" i="3"/>
  <c r="BK299" i="3"/>
  <c r="BK251" i="3"/>
  <c r="J196" i="3"/>
  <c r="BK185" i="2"/>
  <c r="AS68" i="1"/>
  <c r="J94" i="12"/>
  <c r="J285" i="10"/>
  <c r="J232" i="10"/>
  <c r="J217" i="10"/>
  <c r="J181" i="10"/>
  <c r="BK145" i="10"/>
  <c r="BK197" i="9"/>
  <c r="BK312" i="8"/>
  <c r="J266" i="8"/>
  <c r="J193" i="8"/>
  <c r="BK114" i="8"/>
  <c r="J450" i="7"/>
  <c r="J379" i="7"/>
  <c r="BK285" i="7"/>
  <c r="BK203" i="7"/>
  <c r="J404" i="6"/>
  <c r="J298" i="6"/>
  <c r="BK179" i="6"/>
  <c r="BK100" i="6"/>
  <c r="J412" i="5"/>
  <c r="BK329" i="5"/>
  <c r="J136" i="5"/>
  <c r="J170" i="4"/>
  <c r="BK423" i="3"/>
  <c r="J341" i="3"/>
  <c r="J246" i="3"/>
  <c r="BK177" i="3"/>
  <c r="J124" i="2"/>
  <c r="J275" i="9"/>
  <c r="BK185" i="9"/>
  <c r="BK106" i="9"/>
  <c r="J269" i="8"/>
  <c r="BK201" i="8"/>
  <c r="J102" i="8"/>
  <c r="BK422" i="7"/>
  <c r="BK280" i="7"/>
  <c r="J412" i="6"/>
  <c r="BK175" i="6"/>
  <c r="J503" i="5"/>
  <c r="J398" i="5"/>
  <c r="BK193" i="5"/>
  <c r="BK265" i="4"/>
  <c r="J519" i="3"/>
  <c r="J500" i="3"/>
  <c r="BK379" i="3"/>
  <c r="BK242" i="3"/>
  <c r="J265" i="2"/>
  <c r="BK164" i="10"/>
  <c r="J106" i="10"/>
  <c r="BK229" i="9"/>
  <c r="J307" i="8"/>
  <c r="BK222" i="8"/>
  <c r="BK181" i="8"/>
  <c r="J364" i="7"/>
  <c r="BK107" i="7"/>
  <c r="J247" i="6"/>
  <c r="BK436" i="5"/>
  <c r="J281" i="5"/>
  <c r="J193" i="5"/>
  <c r="BK222" i="4"/>
  <c r="J127" i="4"/>
  <c r="J472" i="3"/>
  <c r="BK395" i="3"/>
  <c r="BK107" i="3"/>
  <c r="BK208" i="2"/>
  <c r="BK101" i="12"/>
  <c r="BK242" i="10"/>
  <c r="J192" i="10"/>
  <c r="J271" i="9"/>
  <c r="BK323" i="8"/>
  <c r="BK185" i="8"/>
  <c r="BK481" i="7"/>
  <c r="J404" i="7"/>
  <c r="J316" i="7"/>
  <c r="J203" i="7"/>
  <c r="BK412" i="6"/>
  <c r="BK332" i="6"/>
  <c r="BK222" i="6"/>
  <c r="BK137" i="6"/>
  <c r="BK450" i="5"/>
  <c r="BK334" i="5"/>
  <c r="J198" i="5"/>
  <c r="J113" i="5"/>
  <c r="BK227" i="4"/>
  <c r="J103" i="4"/>
  <c r="J336" i="3"/>
  <c r="J263" i="3"/>
  <c r="BK190" i="2"/>
  <c r="BK124" i="10"/>
  <c r="BK239" i="9"/>
  <c r="J148" i="9"/>
  <c r="J336" i="8"/>
  <c r="J226" i="8"/>
  <c r="J121" i="8"/>
  <c r="J473" i="7"/>
  <c r="BK412" i="7"/>
  <c r="J312" i="7"/>
  <c r="BK258" i="7"/>
  <c r="J420" i="6"/>
  <c r="BK349" i="6"/>
  <c r="BK298" i="6"/>
  <c r="J231" i="6"/>
  <c r="BK167" i="6"/>
  <c r="J379" i="5"/>
  <c r="BK250" i="5"/>
  <c r="J130" i="5"/>
  <c r="BK194" i="4"/>
  <c r="BK469" i="3"/>
  <c r="BK366" i="3"/>
  <c r="J254" i="3"/>
  <c r="J154" i="3"/>
  <c r="J218" i="2"/>
  <c r="J289" i="10"/>
  <c r="J254" i="10"/>
  <c r="J185" i="10"/>
  <c r="BK118" i="10"/>
  <c r="J262" i="9"/>
  <c r="J172" i="9"/>
  <c r="BK189" i="8"/>
  <c r="BK460" i="7"/>
  <c r="BK304" i="7"/>
  <c r="J153" i="7"/>
  <c r="BK407" i="6"/>
  <c r="J316" i="6"/>
  <c r="BK237" i="6"/>
  <c r="BK141" i="6"/>
  <c r="BK349" i="5"/>
  <c r="J276" i="5"/>
  <c r="BK291" i="4"/>
  <c r="BK262" i="4"/>
  <c r="BK204" i="4"/>
  <c r="J477" i="3"/>
  <c r="BK371" i="3"/>
  <c r="BK216" i="3"/>
  <c r="BK234" i="2"/>
  <c r="BK147" i="2"/>
  <c r="J106" i="12"/>
  <c r="J95" i="11"/>
  <c r="J513" i="7"/>
  <c r="BK473" i="7"/>
  <c r="BK264" i="7"/>
  <c r="J142" i="7"/>
  <c r="BK364" i="6"/>
  <c r="J263" i="6"/>
  <c r="J465" i="5"/>
  <c r="J447" i="5"/>
  <c r="BK374" i="5"/>
  <c r="J271" i="5"/>
  <c r="J475" i="3"/>
  <c r="J251" i="3"/>
  <c r="BK270" i="2"/>
  <c r="BK121" i="2"/>
  <c r="BK249" i="9"/>
  <c r="J193" i="9"/>
  <c r="J138" i="9"/>
  <c r="BK230" i="8"/>
  <c r="J114" i="8"/>
  <c r="BK404" i="7"/>
  <c r="BK294" i="7"/>
  <c r="BK193" i="7"/>
  <c r="J438" i="6"/>
  <c r="BK427" i="6"/>
  <c r="BK324" i="6"/>
  <c r="J192" i="6"/>
  <c r="BK488" i="5"/>
  <c r="BK440" i="5"/>
  <c r="J311" i="5"/>
  <c r="J442" i="3"/>
  <c r="J273" i="3"/>
  <c r="J101" i="12"/>
  <c r="J273" i="10"/>
  <c r="BK224" i="10"/>
  <c r="J188" i="10"/>
  <c r="BK114" i="10"/>
  <c r="BK319" i="8"/>
  <c r="J254" i="8"/>
  <c r="J140" i="8"/>
  <c r="BK463" i="7"/>
  <c r="BK334" i="7"/>
  <c r="J280" i="7"/>
  <c r="BK198" i="7"/>
  <c r="BK113" i="7"/>
  <c r="BK316" i="6"/>
  <c r="J217" i="6"/>
  <c r="J146" i="6"/>
  <c r="BK447" i="5"/>
  <c r="J344" i="5"/>
  <c r="BK166" i="5"/>
  <c r="J232" i="4"/>
  <c r="J131" i="4"/>
  <c r="BK454" i="3"/>
  <c r="BK351" i="3"/>
  <c r="BK221" i="3"/>
  <c r="J260" i="2"/>
  <c r="J166" i="2"/>
  <c r="AS64" i="1"/>
  <c r="J232" i="9"/>
  <c r="J141" i="9"/>
  <c r="BK299" i="8"/>
  <c r="BK197" i="8"/>
  <c r="J481" i="7"/>
  <c r="BK388" i="7"/>
  <c r="J250" i="7"/>
  <c r="BK148" i="7"/>
  <c r="BK247" i="6"/>
  <c r="J507" i="5"/>
  <c r="J488" i="5"/>
  <c r="BK266" i="5"/>
  <c r="J162" i="5"/>
  <c r="BK185" i="4"/>
  <c r="J515" i="3"/>
  <c r="J465" i="3"/>
  <c r="J371" i="3"/>
  <c r="J268" i="3"/>
  <c r="BK260" i="2"/>
  <c r="BK195" i="2"/>
  <c r="BK148" i="10"/>
  <c r="BK275" i="9"/>
  <c r="J164" i="9"/>
  <c r="J281" i="8"/>
  <c r="BK170" i="8"/>
  <c r="J422" i="7"/>
  <c r="J292" i="6"/>
  <c r="BK201" i="6"/>
  <c r="J383" i="5"/>
  <c r="BK254" i="5"/>
  <c r="BK153" i="5"/>
  <c r="BK495" i="3"/>
  <c r="J391" i="3"/>
  <c r="J234" i="3"/>
  <c r="BK224" i="2"/>
  <c r="J147" i="2"/>
  <c r="BK91" i="11"/>
  <c r="BK278" i="10"/>
  <c r="J221" i="10"/>
  <c r="BK181" i="10"/>
  <c r="BK232" i="9"/>
  <c r="BK135" i="9"/>
  <c r="BK258" i="8"/>
  <c r="BK110" i="8"/>
  <c r="BK441" i="7"/>
  <c r="J334" i="7"/>
  <c r="BK142" i="7"/>
  <c r="J397" i="6"/>
  <c r="J283" i="6"/>
  <c r="J159" i="6"/>
  <c r="BK471" i="5"/>
  <c r="J436" i="5"/>
  <c r="J315" i="5"/>
  <c r="BK222" i="5"/>
  <c r="BK171" i="5"/>
  <c r="J258" i="4"/>
  <c r="BK483" i="3"/>
  <c r="J303" i="3"/>
  <c r="BK244" i="2"/>
  <c r="BK180" i="2"/>
  <c r="BK152" i="10"/>
  <c r="BK246" i="9"/>
  <c r="BK175" i="9"/>
  <c r="BK124" i="9"/>
  <c r="BK277" i="8"/>
  <c r="J247" i="8"/>
  <c r="BK173" i="8"/>
  <c r="J118" i="8"/>
  <c r="BK450" i="7"/>
  <c r="J354" i="7"/>
  <c r="BK275" i="7"/>
  <c r="J136" i="7"/>
  <c r="J311" i="6"/>
  <c r="J225" i="6"/>
  <c r="BK155" i="6"/>
  <c r="J320" i="5"/>
  <c r="BK233" i="5"/>
  <c r="J260" i="4"/>
  <c r="J116" i="4"/>
  <c r="J404" i="3"/>
  <c r="J295" i="3"/>
  <c r="BK196" i="3"/>
  <c r="BK239" i="2"/>
  <c r="BK142" i="2"/>
  <c r="BK273" i="10"/>
  <c r="BK213" i="10"/>
  <c r="BK172" i="10"/>
  <c r="J284" i="9"/>
  <c r="BK218" i="9"/>
  <c r="BK94" i="9"/>
  <c r="BK127" i="8"/>
  <c r="J254" i="7"/>
  <c r="J180" i="7"/>
  <c r="J246" i="10"/>
  <c r="BK121" i="10"/>
  <c r="BK127" i="9"/>
  <c r="J277" i="8"/>
  <c r="BK165" i="8"/>
  <c r="BK487" i="7"/>
  <c r="BK416" i="7"/>
  <c r="J264" i="7"/>
  <c r="BK180" i="7"/>
  <c r="J417" i="6"/>
  <c r="BK225" i="6"/>
  <c r="BK127" i="6"/>
  <c r="J421" i="5"/>
  <c r="BK203" i="5"/>
  <c r="J124" i="5"/>
  <c r="J213" i="4"/>
  <c r="BK136" i="4"/>
  <c r="BK111" i="4"/>
  <c r="J307" i="3"/>
  <c r="J191" i="3"/>
  <c r="J234" i="2"/>
  <c r="J116" i="2"/>
  <c r="BK279" i="9"/>
  <c r="J156" i="9"/>
  <c r="BK110" i="9"/>
  <c r="BK237" i="8"/>
  <c r="BK132" i="8"/>
  <c r="J431" i="7"/>
  <c r="J339" i="7"/>
  <c r="BK156" i="7"/>
  <c r="BK210" i="6"/>
  <c r="BK507" i="5"/>
  <c r="BK477" i="5"/>
  <c r="J257" i="5"/>
  <c r="J255" i="4"/>
  <c r="BK519" i="3"/>
  <c r="BK505" i="3"/>
  <c r="BK418" i="3"/>
  <c r="J278" i="3"/>
  <c r="J102" i="3"/>
  <c r="J200" i="2"/>
  <c r="J131" i="10"/>
  <c r="BK259" i="9"/>
  <c r="BK141" i="9"/>
  <c r="BK254" i="8"/>
  <c r="BK136" i="8"/>
  <c r="J384" i="7"/>
  <c r="BK311" i="6"/>
  <c r="BK465" i="5"/>
  <c r="BK325" i="5"/>
  <c r="BK228" i="5"/>
  <c r="J204" i="4"/>
  <c r="BK107" i="4"/>
  <c r="BK459" i="3"/>
  <c r="J379" i="3"/>
  <c r="J210" i="3"/>
  <c r="BK213" i="2"/>
  <c r="BK273" i="3"/>
  <c r="AS55" i="1"/>
  <c r="J102" i="9"/>
  <c r="J251" i="8"/>
  <c r="BK140" i="8"/>
  <c r="BK431" i="7"/>
  <c r="J344" i="7"/>
  <c r="BK243" i="7"/>
  <c r="J113" i="7"/>
  <c r="J324" i="6"/>
  <c r="BK275" i="6"/>
  <c r="BK213" i="6"/>
  <c r="J141" i="6"/>
  <c r="J369" i="5"/>
  <c r="J290" i="5"/>
  <c r="J153" i="5"/>
  <c r="J209" i="4"/>
  <c r="J489" i="3"/>
  <c r="J375" i="3"/>
  <c r="BK246" i="3"/>
  <c r="BK257" i="2"/>
  <c r="BK116" i="2"/>
  <c r="J281" i="10"/>
  <c r="BK217" i="10"/>
  <c r="J148" i="10"/>
  <c r="J259" i="9"/>
  <c r="J160" i="9"/>
  <c r="BK327" i="8"/>
  <c r="BK118" i="8"/>
  <c r="BK400" i="7"/>
  <c r="BK222" i="7"/>
  <c r="BK410" i="6"/>
  <c r="BK341" i="6"/>
  <c r="BK183" i="6"/>
  <c r="J127" i="6"/>
  <c r="BK339" i="5"/>
  <c r="J246" i="5"/>
  <c r="BK281" i="4"/>
  <c r="BK139" i="4"/>
  <c r="J395" i="3"/>
  <c r="J134" i="3"/>
  <c r="BK250" i="2"/>
  <c r="J127" i="2"/>
  <c r="J92" i="12"/>
  <c r="J278" i="10"/>
  <c r="BK196" i="10"/>
  <c r="J152" i="10"/>
  <c r="J110" i="10"/>
  <c r="J246" i="9"/>
  <c r="J175" i="9"/>
  <c r="J121" i="9"/>
  <c r="BK288" i="8"/>
  <c r="J517" i="7"/>
  <c r="J503" i="7"/>
  <c r="BK384" i="7"/>
  <c r="BK359" i="7"/>
  <c r="J246" i="7"/>
  <c r="BK423" i="6"/>
  <c r="BK354" i="6"/>
  <c r="BK192" i="6"/>
  <c r="BK460" i="5"/>
  <c r="BK387" i="5"/>
  <c r="J254" i="5"/>
  <c r="J222" i="5"/>
  <c r="BK245" i="4"/>
  <c r="BK191" i="4"/>
  <c r="BK500" i="3"/>
  <c r="J408" i="3"/>
  <c r="J227" i="3"/>
  <c r="J254" i="2"/>
  <c r="BK160" i="10"/>
  <c r="J221" i="9"/>
  <c r="BK189" i="9"/>
  <c r="BK121" i="9"/>
  <c r="BK307" i="8"/>
  <c r="BK218" i="8"/>
  <c r="J132" i="8"/>
  <c r="J98" i="8"/>
  <c r="BK374" i="7"/>
  <c r="J285" i="7"/>
  <c r="BK443" i="6"/>
  <c r="BK430" i="6"/>
  <c r="J336" i="6"/>
  <c r="J210" i="6"/>
  <c r="J111" i="6"/>
  <c r="J407" i="5"/>
  <c r="BK299" i="5"/>
  <c r="BK162" i="5"/>
  <c r="J262" i="4"/>
  <c r="BK236" i="4"/>
  <c r="BK154" i="4"/>
  <c r="BK433" i="3"/>
  <c r="BK317" i="3"/>
  <c r="BK257" i="3"/>
  <c r="BK191" i="3"/>
  <c r="BK159" i="3"/>
  <c r="BK254" i="2"/>
  <c r="J180" i="2"/>
  <c r="J111" i="2"/>
  <c r="BK94" i="12"/>
  <c r="BK95" i="11"/>
  <c r="J258" i="10"/>
  <c r="J207" i="10"/>
  <c r="J172" i="10"/>
  <c r="BK267" i="9"/>
  <c r="BK148" i="9"/>
  <c r="BK243" i="8"/>
  <c r="J160" i="8"/>
  <c r="BK498" i="7"/>
  <c r="J392" i="7"/>
  <c r="BK308" i="7"/>
  <c r="J228" i="7"/>
  <c r="BK162" i="7"/>
  <c r="BK368" i="6"/>
  <c r="BK269" i="6"/>
  <c r="J171" i="6"/>
  <c r="BK483" i="5"/>
  <c r="BK364" i="5"/>
  <c r="BK290" i="5"/>
  <c r="BK113" i="5"/>
  <c r="J159" i="4"/>
  <c r="J121" i="4"/>
  <c r="BK404" i="3"/>
  <c r="BK287" i="3"/>
  <c r="BK234" i="3"/>
  <c r="J119" i="3"/>
  <c r="J162" i="2"/>
  <c r="BK94" i="10"/>
  <c r="J210" i="9"/>
  <c r="J114" i="9"/>
  <c r="BK284" i="8"/>
  <c r="J177" i="8"/>
  <c r="J94" i="8"/>
  <c r="J400" i="7"/>
  <c r="J239" i="7"/>
  <c r="J391" i="6"/>
  <c r="J237" i="6"/>
  <c r="BK111" i="6"/>
  <c r="J493" i="5"/>
  <c r="BK359" i="5"/>
  <c r="BK136" i="5"/>
  <c r="BK121" i="4"/>
  <c r="BK515" i="3"/>
  <c r="J483" i="3"/>
  <c r="J346" i="3"/>
  <c r="BK113" i="3"/>
  <c r="BK204" i="2"/>
  <c r="J98" i="2"/>
  <c r="BK98" i="10"/>
  <c r="BK235" i="9"/>
  <c r="BK302" i="8"/>
  <c r="J237" i="8"/>
  <c r="J441" i="7"/>
  <c r="J222" i="7"/>
  <c r="BK283" i="6"/>
  <c r="BK421" i="5"/>
  <c r="BK344" i="5"/>
  <c r="J180" i="5"/>
  <c r="BK252" i="4"/>
  <c r="J164" i="4"/>
  <c r="BK477" i="3"/>
  <c r="J454" i="3"/>
  <c r="BK231" i="3"/>
  <c r="BK237" i="2"/>
  <c r="J175" i="2"/>
  <c r="BK293" i="10"/>
  <c r="BK238" i="10"/>
  <c r="BK110" i="10"/>
  <c r="BK172" i="9"/>
  <c r="J243" i="8"/>
  <c r="BK106" i="8"/>
  <c r="BK354" i="7"/>
  <c r="BK299" i="7"/>
  <c r="J124" i="7"/>
  <c r="BK382" i="6"/>
  <c r="BK231" i="6"/>
  <c r="BK150" i="6"/>
  <c r="BK369" i="5"/>
  <c r="J299" i="5"/>
  <c r="BK189" i="5"/>
  <c r="J271" i="4"/>
  <c r="J176" i="4"/>
  <c r="J321" i="3"/>
  <c r="J177" i="3"/>
  <c r="J195" i="2"/>
  <c r="BK158" i="2"/>
  <c r="BK138" i="10"/>
  <c r="BK221" i="9"/>
  <c r="BK145" i="9"/>
  <c r="BK98" i="9"/>
  <c r="BK262" i="8"/>
  <c r="J189" i="8"/>
  <c r="BK160" i="8"/>
  <c r="BK470" i="7"/>
  <c r="J408" i="7"/>
  <c r="BK250" i="7"/>
  <c r="J156" i="7"/>
  <c r="BK404" i="6"/>
  <c r="J295" i="6"/>
  <c r="BK195" i="6"/>
  <c r="J105" i="6"/>
  <c r="BK315" i="5"/>
  <c r="BK260" i="5"/>
  <c r="BK278" i="4"/>
  <c r="J495" i="3"/>
  <c r="BK399" i="3"/>
  <c r="J312" i="3"/>
  <c r="J238" i="3"/>
  <c r="J113" i="3"/>
  <c r="BK111" i="2"/>
  <c r="BK258" i="10"/>
  <c r="J224" i="10"/>
  <c r="J156" i="10"/>
  <c r="BK271" i="9"/>
  <c r="BK102" i="9"/>
  <c r="J288" i="8"/>
  <c r="BK437" i="7"/>
  <c r="BK261" i="7"/>
  <c r="J189" i="7"/>
  <c r="BK119" i="7"/>
  <c r="J382" i="6"/>
  <c r="BK295" i="6"/>
  <c r="J275" i="6"/>
  <c r="BK416" i="5"/>
  <c r="J359" i="5"/>
  <c r="J266" i="5"/>
  <c r="J119" i="5"/>
  <c r="BK271" i="4"/>
  <c r="J222" i="4"/>
  <c r="BK98" i="4"/>
  <c r="BK387" i="3"/>
  <c r="BK268" i="3"/>
  <c r="J107" i="3"/>
  <c r="J107" i="2"/>
  <c r="BK98" i="12"/>
  <c r="BK302" i="10"/>
  <c r="J268" i="10"/>
  <c r="J242" i="10"/>
  <c r="BK188" i="10"/>
  <c r="J98" i="10"/>
  <c r="BK200" i="9"/>
  <c r="BK118" i="9"/>
  <c r="J327" i="8"/>
  <c r="J205" i="8"/>
  <c r="BK508" i="7"/>
  <c r="J475" i="7"/>
  <c r="J349" i="7"/>
  <c r="J243" i="7"/>
  <c r="J386" i="6"/>
  <c r="BK306" i="6"/>
  <c r="BK146" i="6"/>
  <c r="J453" i="5"/>
  <c r="BK398" i="5"/>
  <c r="BK303" i="5"/>
  <c r="J250" i="5"/>
  <c r="BK102" i="5"/>
  <c r="BK131" i="4"/>
  <c r="BK438" i="3"/>
  <c r="BK291" i="3"/>
  <c r="J150" i="3"/>
  <c r="BK153" i="2"/>
  <c r="J127" i="10"/>
  <c r="J204" i="9"/>
  <c r="J124" i="9"/>
  <c r="BK281" i="8"/>
  <c r="BK193" i="8"/>
  <c r="J127" i="8"/>
  <c r="BK457" i="7"/>
  <c r="BK324" i="7"/>
  <c r="BK136" i="7"/>
  <c r="J433" i="6"/>
  <c r="J341" i="6"/>
  <c r="BK252" i="6"/>
  <c r="J477" i="5"/>
  <c r="J394" i="5"/>
  <c r="J294" i="5"/>
  <c r="J102" i="5"/>
  <c r="BK258" i="4"/>
  <c r="J180" i="4"/>
  <c r="BK124" i="4"/>
  <c r="BK391" i="3"/>
  <c r="BK278" i="3"/>
  <c r="J221" i="3"/>
  <c r="J181" i="3"/>
  <c r="BK154" i="3"/>
  <c r="J247" i="2"/>
  <c r="J237" i="2"/>
  <c r="J231" i="2"/>
  <c r="J121" i="2"/>
  <c r="J96" i="12"/>
  <c r="BK97" i="11"/>
  <c r="J250" i="10"/>
  <c r="BK221" i="10"/>
  <c r="BK185" i="10"/>
  <c r="BK127" i="10"/>
  <c r="J214" i="9"/>
  <c r="J296" i="8"/>
  <c r="J233" i="8"/>
  <c r="BK152" i="8"/>
  <c r="BK467" i="7"/>
  <c r="J320" i="7"/>
  <c r="BK233" i="7"/>
  <c r="J166" i="7"/>
  <c r="BK386" i="6"/>
  <c r="J287" i="6"/>
  <c r="J150" i="6"/>
  <c r="J455" i="5"/>
  <c r="BK354" i="5"/>
  <c r="BK243" i="5"/>
  <c r="J107" i="5"/>
  <c r="BK164" i="4"/>
  <c r="BK472" i="3"/>
  <c r="BK375" i="3"/>
  <c r="BK326" i="3"/>
  <c r="J242" i="3"/>
  <c r="BK144" i="3"/>
  <c r="J224" i="2"/>
  <c r="J102" i="10"/>
  <c r="J197" i="9"/>
  <c r="J331" i="8"/>
  <c r="BK214" i="8"/>
  <c r="BK157" i="8"/>
  <c r="J426" i="7"/>
  <c r="J324" i="7"/>
  <c r="J184" i="7"/>
  <c r="J359" i="6"/>
  <c r="BK159" i="6"/>
  <c r="BK498" i="5"/>
  <c r="BK453" i="5"/>
  <c r="J212" i="5"/>
  <c r="BK268" i="4"/>
  <c r="BK116" i="4"/>
  <c r="J505" i="3"/>
  <c r="J462" i="3"/>
  <c r="BK321" i="3"/>
  <c r="BK181" i="3"/>
  <c r="J213" i="2"/>
  <c r="BK124" i="2"/>
  <c r="J138" i="10"/>
  <c r="J243" i="9"/>
  <c r="J312" i="8"/>
  <c r="BK269" i="8"/>
  <c r="BK124" i="8"/>
  <c r="J258" i="7"/>
  <c r="J345" i="6"/>
  <c r="J222" i="6"/>
  <c r="BK427" i="5"/>
  <c r="J354" i="5"/>
  <c r="BK239" i="5"/>
  <c r="J142" i="5"/>
  <c r="J111" i="4"/>
  <c r="J467" i="3"/>
  <c r="BK346" i="3"/>
  <c r="BK265" i="2"/>
  <c r="BK170" i="2"/>
  <c r="J98" i="12"/>
  <c r="BK289" i="10"/>
  <c r="J235" i="10"/>
  <c r="BK176" i="10"/>
  <c r="BK210" i="9"/>
  <c r="J127" i="9"/>
  <c r="BK247" i="8"/>
  <c r="J143" i="8"/>
  <c r="J467" i="7"/>
  <c r="BK344" i="7"/>
  <c r="J233" i="7"/>
  <c r="BK417" i="6"/>
  <c r="BK328" i="6"/>
  <c r="BK217" i="6"/>
  <c r="J132" i="6"/>
  <c r="J416" i="5"/>
  <c r="BK281" i="5"/>
  <c r="BK107" i="5"/>
  <c r="BK232" i="4"/>
  <c r="J145" i="4"/>
  <c r="J361" i="3"/>
  <c r="J124" i="3"/>
  <c r="J208" i="2"/>
  <c r="BK168" i="10"/>
  <c r="J94" i="10"/>
  <c r="BK225" i="9"/>
  <c r="BK168" i="9"/>
  <c r="J299" i="8"/>
  <c r="J258" i="8"/>
  <c r="J181" i="8"/>
  <c r="J147" i="8"/>
  <c r="BK465" i="7"/>
  <c r="J359" i="7"/>
  <c r="J290" i="7"/>
  <c r="BK171" i="7"/>
  <c r="J102" i="7"/>
  <c r="J368" i="6"/>
  <c r="BK287" i="6"/>
  <c r="J207" i="6"/>
  <c r="BK132" i="6"/>
  <c r="J364" i="5"/>
  <c r="J285" i="5"/>
  <c r="J166" i="5"/>
  <c r="BK255" i="4"/>
  <c r="J438" i="3"/>
  <c r="J356" i="3"/>
  <c r="J282" i="3"/>
  <c r="J168" i="3"/>
  <c r="J204" i="2"/>
  <c r="AS66" i="1"/>
  <c r="BK262" i="10"/>
  <c r="J238" i="10"/>
  <c r="J176" i="10"/>
  <c r="BK102" i="10"/>
  <c r="J225" i="9"/>
  <c r="J98" i="9"/>
  <c r="J157" i="8"/>
  <c r="J416" i="7"/>
  <c r="J329" i="7"/>
  <c r="BK166" i="7"/>
  <c r="J107" i="7"/>
  <c r="BK359" i="6"/>
  <c r="BK279" i="6"/>
  <c r="J162" i="6"/>
  <c r="BK383" i="5"/>
  <c r="BK307" i="5"/>
  <c r="J184" i="5"/>
  <c r="J291" i="4"/>
  <c r="J252" i="4"/>
  <c r="BK199" i="4"/>
  <c r="BK475" i="3"/>
  <c r="J418" i="3"/>
  <c r="BK331" i="3"/>
  <c r="BK150" i="3"/>
  <c r="BK137" i="2"/>
  <c r="J103" i="12"/>
  <c r="J93" i="11"/>
  <c r="BK281" i="10"/>
  <c r="BK246" i="10"/>
  <c r="BK192" i="10"/>
  <c r="BK141" i="10"/>
  <c r="BK262" i="9"/>
  <c r="BK243" i="9"/>
  <c r="BK160" i="9"/>
  <c r="J110" i="9"/>
  <c r="BK226" i="8"/>
  <c r="BK517" i="7"/>
  <c r="J508" i="7"/>
  <c r="J374" i="7"/>
  <c r="BK290" i="7"/>
  <c r="BK184" i="7"/>
  <c r="BK391" i="6"/>
  <c r="J269" i="6"/>
  <c r="BK493" i="5"/>
  <c r="BK412" i="5"/>
  <c r="J307" i="5"/>
  <c r="J239" i="5"/>
  <c r="J148" i="5"/>
  <c r="J236" i="4"/>
  <c r="BK145" i="4"/>
  <c r="BK448" i="3"/>
  <c r="BK312" i="3"/>
  <c r="J159" i="3"/>
  <c r="J170" i="2"/>
  <c r="J135" i="10"/>
  <c r="J114" i="10"/>
  <c r="BK164" i="9"/>
  <c r="J315" i="8"/>
  <c r="BK251" i="8"/>
  <c r="BK143" i="8"/>
  <c r="J106" i="8"/>
  <c r="BK446" i="7"/>
  <c r="J308" i="7"/>
  <c r="J212" i="7"/>
  <c r="J443" i="6"/>
  <c r="J430" i="6"/>
  <c r="J332" i="6"/>
  <c r="BK188" i="6"/>
  <c r="J471" i="5"/>
  <c r="J431" i="5"/>
  <c r="BK246" i="5"/>
  <c r="BK142" i="5"/>
  <c r="J275" i="4"/>
  <c r="BK209" i="4"/>
  <c r="BK176" i="4"/>
  <c r="BK103" i="4"/>
  <c r="J366" i="3"/>
  <c r="J287" i="3"/>
  <c r="J200" i="3"/>
  <c r="J172" i="3"/>
  <c r="BK134" i="3"/>
  <c r="J158" i="2"/>
  <c r="BK103" i="12"/>
  <c r="BK92" i="12"/>
  <c r="J91" i="11"/>
  <c r="J228" i="10"/>
  <c r="J196" i="10"/>
  <c r="BK156" i="10"/>
  <c r="J218" i="9"/>
  <c r="J131" i="9"/>
  <c r="J292" i="8"/>
  <c r="J173" i="8"/>
  <c r="BK98" i="8"/>
  <c r="J437" i="7"/>
  <c r="BK270" i="7"/>
  <c r="J208" i="7"/>
  <c r="J119" i="7"/>
  <c r="BK345" i="6"/>
  <c r="J213" i="6"/>
  <c r="J117" i="6"/>
  <c r="J427" i="5"/>
  <c r="J349" i="5"/>
  <c r="J189" i="5"/>
  <c r="J268" i="4"/>
  <c r="J154" i="4"/>
  <c r="BK462" i="3"/>
  <c r="J399" i="3"/>
  <c r="J331" i="3"/>
  <c r="BK200" i="3"/>
  <c r="BK102" i="3"/>
  <c r="BK200" i="2"/>
  <c r="AS58" i="1"/>
  <c r="J323" i="8"/>
  <c r="BK205" i="8"/>
  <c r="J136" i="8"/>
  <c r="J470" i="7"/>
  <c r="BK392" i="7"/>
  <c r="BK246" i="7"/>
  <c r="J130" i="7"/>
  <c r="J328" i="6"/>
  <c r="BK171" i="6"/>
  <c r="BK503" i="5"/>
  <c r="J450" i="5"/>
  <c r="BK180" i="5"/>
  <c r="J191" i="4"/>
  <c r="J98" i="4"/>
  <c r="J510" i="3"/>
  <c r="BK414" i="3"/>
  <c r="J299" i="3"/>
  <c r="J244" i="2"/>
  <c r="AS61" i="1"/>
  <c r="J239" i="9"/>
  <c r="J152" i="9"/>
  <c r="J210" i="8"/>
  <c r="J165" i="8"/>
  <c r="BK254" i="7"/>
  <c r="BK377" i="6"/>
  <c r="BK123" i="6"/>
  <c r="BK402" i="5"/>
  <c r="BK271" i="5"/>
  <c r="J171" i="5"/>
  <c r="J199" i="4"/>
  <c r="BK489" i="3"/>
  <c r="BK408" i="3"/>
  <c r="BK254" i="3"/>
  <c r="J241" i="2"/>
  <c r="J185" i="2"/>
  <c r="J297" i="10"/>
  <c r="BK268" i="10"/>
  <c r="BK203" i="10"/>
  <c r="J279" i="9"/>
  <c r="BK193" i="9"/>
  <c r="J262" i="8"/>
  <c r="J230" i="8"/>
  <c r="BK102" i="8"/>
  <c r="J412" i="7"/>
  <c r="J304" i="7"/>
  <c r="BK153" i="7"/>
  <c r="J410" i="6"/>
  <c r="J301" i="6"/>
  <c r="BK207" i="6"/>
  <c r="J460" i="5"/>
  <c r="J325" i="5"/>
  <c r="BK276" i="5"/>
  <c r="BK275" i="4"/>
  <c r="BK217" i="4"/>
  <c r="BK341" i="3"/>
  <c r="J144" i="3"/>
  <c r="BK218" i="2"/>
  <c r="BK162" i="2"/>
  <c r="J141" i="10"/>
  <c r="J229" i="9"/>
  <c r="BK180" i="9"/>
  <c r="BK114" i="9"/>
  <c r="BK273" i="8"/>
  <c r="J185" i="8"/>
  <c r="J498" i="7"/>
  <c r="BK426" i="7"/>
  <c r="J299" i="7"/>
  <c r="J193" i="7"/>
  <c r="J148" i="7"/>
  <c r="J320" i="6"/>
  <c r="BK263" i="6"/>
  <c r="J183" i="6"/>
  <c r="BK455" i="5"/>
  <c r="BK294" i="5"/>
  <c r="BK198" i="5"/>
  <c r="BK119" i="5"/>
  <c r="J185" i="4"/>
  <c r="J429" i="3"/>
  <c r="BK303" i="3"/>
  <c r="BK227" i="3"/>
  <c r="J153" i="2"/>
  <c r="BK285" i="10"/>
  <c r="BK250" i="10"/>
  <c r="BK207" i="10"/>
  <c r="J145" i="10"/>
  <c r="J267" i="9"/>
  <c r="BK138" i="9"/>
  <c r="BK296" i="8"/>
  <c r="J463" i="7"/>
  <c r="BK349" i="7"/>
  <c r="BK208" i="7"/>
  <c r="J377" i="6"/>
  <c r="BK292" i="6"/>
  <c r="J188" i="6"/>
  <c r="BK105" i="6"/>
  <c r="BK379" i="5"/>
  <c r="BK285" i="5"/>
  <c r="BK148" i="5"/>
  <c r="BK286" i="4"/>
  <c r="J227" i="4"/>
  <c r="J136" i="4"/>
  <c r="BK429" i="3"/>
  <c r="BK282" i="3"/>
  <c r="BK119" i="3"/>
  <c r="J190" i="2"/>
  <c r="BK98" i="2"/>
  <c r="BK96" i="12"/>
  <c r="BK297" i="10"/>
  <c r="BK254" i="10"/>
  <c r="BK200" i="10"/>
  <c r="J164" i="10"/>
  <c r="BK135" i="10"/>
  <c r="BK204" i="9"/>
  <c r="BK131" i="9"/>
  <c r="J214" i="8"/>
  <c r="BK177" i="8"/>
  <c r="BK503" i="7"/>
  <c r="J388" i="7"/>
  <c r="J294" i="7"/>
  <c r="BK212" i="7"/>
  <c r="J372" i="6"/>
  <c r="J349" i="6"/>
  <c r="J201" i="6"/>
  <c r="BK463" i="5"/>
  <c r="BK431" i="5"/>
  <c r="BK257" i="5"/>
  <c r="J228" i="5"/>
  <c r="BK240" i="4"/>
  <c r="BK213" i="4"/>
  <c r="J124" i="4"/>
  <c r="J387" i="3"/>
  <c r="BK295" i="3"/>
  <c r="BK172" i="3"/>
  <c r="J239" i="2"/>
  <c r="J121" i="10"/>
  <c r="BK214" i="9"/>
  <c r="J185" i="9"/>
  <c r="J94" i="9"/>
  <c r="BK292" i="8"/>
  <c r="J170" i="8"/>
  <c r="J110" i="8"/>
  <c r="BK408" i="7"/>
  <c r="BK320" i="7"/>
  <c r="J275" i="7"/>
  <c r="BK438" i="6"/>
  <c r="J423" i="6"/>
  <c r="J279" i="6"/>
  <c r="J155" i="6"/>
  <c r="J463" i="5"/>
  <c r="J334" i="5"/>
  <c r="BK208" i="5"/>
  <c r="J281" i="4"/>
  <c r="J245" i="4"/>
  <c r="J188" i="4"/>
  <c r="J448" i="3"/>
  <c r="BK356" i="3"/>
  <c r="BK263" i="3"/>
  <c r="BK210" i="3"/>
  <c r="J137" i="2"/>
  <c r="BK107" i="2"/>
  <c r="BK100" i="11"/>
  <c r="J293" i="10"/>
  <c r="BK235" i="10"/>
  <c r="J200" i="10"/>
  <c r="J168" i="10"/>
  <c r="J254" i="9"/>
  <c r="BK156" i="9"/>
  <c r="J302" i="8"/>
  <c r="J201" i="8"/>
  <c r="J124" i="8"/>
  <c r="J457" i="7"/>
  <c r="BK316" i="7"/>
  <c r="BK239" i="7"/>
  <c r="J171" i="7"/>
  <c r="J407" i="6"/>
  <c r="BK336" i="6"/>
  <c r="J137" i="6"/>
  <c r="BK457" i="5"/>
  <c r="J387" i="5"/>
  <c r="J303" i="5"/>
  <c r="J156" i="5"/>
  <c r="BK188" i="4"/>
  <c r="BK127" i="4"/>
  <c r="J433" i="3"/>
  <c r="BK361" i="3"/>
  <c r="J257" i="3"/>
  <c r="J216" i="3"/>
  <c r="J250" i="2"/>
  <c r="J103" i="2"/>
  <c r="J235" i="9"/>
  <c r="BK152" i="9"/>
  <c r="BK336" i="8"/>
  <c r="J222" i="8"/>
  <c r="BK121" i="8"/>
  <c r="J465" i="7"/>
  <c r="BK364" i="7"/>
  <c r="BK189" i="7"/>
  <c r="BK414" i="6"/>
  <c r="J306" i="6"/>
  <c r="BK162" i="6"/>
  <c r="J498" i="5"/>
  <c r="BK407" i="5"/>
  <c r="J203" i="5"/>
  <c r="BK124" i="5"/>
  <c r="J107" i="4"/>
  <c r="BK510" i="3"/>
  <c r="J469" i="3"/>
  <c r="J326" i="3"/>
  <c r="BK168" i="3"/>
  <c r="BK231" i="2"/>
  <c r="J142" i="2"/>
  <c r="J118" i="10"/>
  <c r="J168" i="9"/>
  <c r="J284" i="8"/>
  <c r="J197" i="8"/>
  <c r="J460" i="7"/>
  <c r="BK312" i="7"/>
  <c r="BK420" i="6"/>
  <c r="J123" i="6"/>
  <c r="J374" i="5"/>
  <c r="J233" i="5"/>
  <c r="BK130" i="5"/>
  <c r="BK159" i="4"/>
  <c r="BK442" i="3"/>
  <c r="J291" i="3"/>
  <c r="J270" i="2"/>
  <c r="BK127" i="2"/>
  <c r="P120" i="2" l="1"/>
  <c r="P230" i="2"/>
  <c r="T259" i="2"/>
  <c r="P101" i="3"/>
  <c r="P209" i="3"/>
  <c r="R226" i="3"/>
  <c r="T413" i="3"/>
  <c r="T355" i="3"/>
  <c r="R458" i="3"/>
  <c r="BK514" i="3"/>
  <c r="BK513" i="3"/>
  <c r="J513" i="3"/>
  <c r="J76" i="3"/>
  <c r="T120" i="4"/>
  <c r="R251" i="4"/>
  <c r="BK280" i="4"/>
  <c r="J280" i="4" s="1"/>
  <c r="J73" i="4" s="1"/>
  <c r="BK101" i="5"/>
  <c r="T265" i="5"/>
  <c r="T462" i="5"/>
  <c r="P206" i="6"/>
  <c r="P403" i="6"/>
  <c r="P432" i="6"/>
  <c r="R197" i="7"/>
  <c r="T238" i="7"/>
  <c r="R421" i="7"/>
  <c r="R368" i="7"/>
  <c r="T456" i="7"/>
  <c r="BK512" i="7"/>
  <c r="BK511" i="7" s="1"/>
  <c r="J511" i="7" s="1"/>
  <c r="J76" i="7" s="1"/>
  <c r="BK93" i="9"/>
  <c r="BK266" i="9"/>
  <c r="J266" i="9"/>
  <c r="J68" i="9"/>
  <c r="T100" i="12"/>
  <c r="BK120" i="2"/>
  <c r="J120" i="2"/>
  <c r="J67" i="2" s="1"/>
  <c r="BK230" i="2"/>
  <c r="J230" i="2" s="1"/>
  <c r="J70" i="2" s="1"/>
  <c r="R246" i="2"/>
  <c r="R101" i="3"/>
  <c r="T209" i="3"/>
  <c r="P226" i="3"/>
  <c r="R413" i="3"/>
  <c r="R355" i="3" s="1"/>
  <c r="T458" i="3"/>
  <c r="R514" i="3"/>
  <c r="R513" i="3"/>
  <c r="P102" i="4"/>
  <c r="P97" i="4" s="1"/>
  <c r="R226" i="4"/>
  <c r="R169" i="4" s="1"/>
  <c r="T267" i="4"/>
  <c r="R101" i="5"/>
  <c r="BK221" i="5"/>
  <c r="J221" i="5"/>
  <c r="J67" i="5" s="1"/>
  <c r="R238" i="5"/>
  <c r="P411" i="5"/>
  <c r="P363" i="5" s="1"/>
  <c r="R446" i="5"/>
  <c r="R502" i="5"/>
  <c r="R501" i="5"/>
  <c r="R206" i="6"/>
  <c r="R403" i="6"/>
  <c r="BK432" i="6"/>
  <c r="J432" i="6"/>
  <c r="J75" i="6" s="1"/>
  <c r="R101" i="7"/>
  <c r="T274" i="7"/>
  <c r="T472" i="7"/>
  <c r="P242" i="8"/>
  <c r="R209" i="9"/>
  <c r="R91" i="12"/>
  <c r="T102" i="2"/>
  <c r="R194" i="2"/>
  <c r="R152" i="2" s="1"/>
  <c r="P259" i="2"/>
  <c r="BK185" i="3"/>
  <c r="J185" i="3"/>
  <c r="J66" i="3" s="1"/>
  <c r="R209" i="3"/>
  <c r="T226" i="3"/>
  <c r="BK413" i="3"/>
  <c r="J413" i="3" s="1"/>
  <c r="J72" i="3" s="1"/>
  <c r="R474" i="3"/>
  <c r="R120" i="4"/>
  <c r="P251" i="4"/>
  <c r="P267" i="4"/>
  <c r="T197" i="5"/>
  <c r="BK265" i="5"/>
  <c r="J265" i="5" s="1"/>
  <c r="J70" i="5" s="1"/>
  <c r="BK462" i="5"/>
  <c r="J462" i="5"/>
  <c r="J75" i="5" s="1"/>
  <c r="T502" i="5"/>
  <c r="T501" i="5"/>
  <c r="R154" i="6"/>
  <c r="R99" i="6" s="1"/>
  <c r="P358" i="6"/>
  <c r="P268" i="6"/>
  <c r="BK419" i="6"/>
  <c r="J419" i="6" s="1"/>
  <c r="J74" i="6" s="1"/>
  <c r="P197" i="7"/>
  <c r="T221" i="7"/>
  <c r="P238" i="7"/>
  <c r="P421" i="7"/>
  <c r="P368" i="7"/>
  <c r="P456" i="7"/>
  <c r="BK93" i="8"/>
  <c r="J93" i="8" s="1"/>
  <c r="J66" i="8" s="1"/>
  <c r="T242" i="8"/>
  <c r="R93" i="9"/>
  <c r="T266" i="9"/>
  <c r="R93" i="10"/>
  <c r="P212" i="10"/>
  <c r="P284" i="10"/>
  <c r="BK90" i="11"/>
  <c r="BK91" i="12"/>
  <c r="R120" i="2"/>
  <c r="R230" i="2"/>
  <c r="T101" i="3"/>
  <c r="R267" i="3"/>
  <c r="BK458" i="3"/>
  <c r="J458" i="3" s="1"/>
  <c r="J73" i="3" s="1"/>
  <c r="T514" i="3"/>
  <c r="T513" i="3" s="1"/>
  <c r="BK120" i="4"/>
  <c r="J120" i="4" s="1"/>
  <c r="J67" i="4" s="1"/>
  <c r="BK251" i="4"/>
  <c r="J251" i="4" s="1"/>
  <c r="J70" i="4" s="1"/>
  <c r="R280" i="4"/>
  <c r="R197" i="5"/>
  <c r="BK238" i="5"/>
  <c r="J238" i="5" s="1"/>
  <c r="J69" i="5" s="1"/>
  <c r="R411" i="5"/>
  <c r="R363" i="5" s="1"/>
  <c r="P446" i="5"/>
  <c r="BK154" i="6"/>
  <c r="J154" i="6" s="1"/>
  <c r="J66" i="6" s="1"/>
  <c r="T358" i="6"/>
  <c r="T268" i="6"/>
  <c r="T419" i="6"/>
  <c r="T197" i="7"/>
  <c r="R274" i="7"/>
  <c r="BK456" i="7"/>
  <c r="J456" i="7" s="1"/>
  <c r="J73" i="7" s="1"/>
  <c r="R512" i="7"/>
  <c r="R511" i="7"/>
  <c r="T93" i="8"/>
  <c r="BK318" i="8"/>
  <c r="J318" i="8" s="1"/>
  <c r="J68" i="8" s="1"/>
  <c r="P209" i="9"/>
  <c r="P91" i="12"/>
  <c r="BK102" i="2"/>
  <c r="J102" i="2"/>
  <c r="J66" i="2"/>
  <c r="T194" i="2"/>
  <c r="T152" i="2" s="1"/>
  <c r="R259" i="2"/>
  <c r="T185" i="3"/>
  <c r="T267" i="3"/>
  <c r="BK474" i="3"/>
  <c r="J474" i="3"/>
  <c r="J75" i="3"/>
  <c r="P120" i="4"/>
  <c r="T251" i="4"/>
  <c r="P280" i="4"/>
  <c r="P101" i="5"/>
  <c r="P221" i="5"/>
  <c r="T221" i="5"/>
  <c r="T238" i="5"/>
  <c r="T411" i="5"/>
  <c r="T363" i="5" s="1"/>
  <c r="T446" i="5"/>
  <c r="P502" i="5"/>
  <c r="P501" i="5" s="1"/>
  <c r="T154" i="6"/>
  <c r="T99" i="6" s="1"/>
  <c r="BK358" i="6"/>
  <c r="J358" i="6"/>
  <c r="J71" i="6" s="1"/>
  <c r="T432" i="6"/>
  <c r="P101" i="7"/>
  <c r="R221" i="7"/>
  <c r="R238" i="7"/>
  <c r="T421" i="7"/>
  <c r="T368" i="7"/>
  <c r="R456" i="7"/>
  <c r="P512" i="7"/>
  <c r="P511" i="7" s="1"/>
  <c r="P93" i="8"/>
  <c r="P92" i="8" s="1"/>
  <c r="P91" i="8" s="1"/>
  <c r="P90" i="8" s="1"/>
  <c r="AU65" i="1" s="1"/>
  <c r="AU64" i="1" s="1"/>
  <c r="P318" i="8"/>
  <c r="T93" i="9"/>
  <c r="R266" i="9"/>
  <c r="P93" i="10"/>
  <c r="P92" i="10" s="1"/>
  <c r="P91" i="10" s="1"/>
  <c r="P90" i="10" s="1"/>
  <c r="AU69" i="1" s="1"/>
  <c r="AU68" i="1" s="1"/>
  <c r="T212" i="10"/>
  <c r="T92" i="10" s="1"/>
  <c r="T91" i="10" s="1"/>
  <c r="T90" i="10" s="1"/>
  <c r="R284" i="10"/>
  <c r="P90" i="11"/>
  <c r="P89" i="11"/>
  <c r="P88" i="11" s="1"/>
  <c r="AU71" i="1" s="1"/>
  <c r="R90" i="11"/>
  <c r="R89" i="11"/>
  <c r="R88" i="11"/>
  <c r="BK100" i="12"/>
  <c r="J100" i="12" s="1"/>
  <c r="J66" i="12" s="1"/>
  <c r="P102" i="2"/>
  <c r="P194" i="2"/>
  <c r="P152" i="2" s="1"/>
  <c r="BK259" i="2"/>
  <c r="J259" i="2"/>
  <c r="J73" i="2" s="1"/>
  <c r="BK101" i="3"/>
  <c r="J101" i="3"/>
  <c r="J65" i="3" s="1"/>
  <c r="BK209" i="3"/>
  <c r="J209" i="3" s="1"/>
  <c r="J67" i="3" s="1"/>
  <c r="P267" i="3"/>
  <c r="T474" i="3"/>
  <c r="R102" i="4"/>
  <c r="R97" i="4"/>
  <c r="T226" i="4"/>
  <c r="T169" i="4" s="1"/>
  <c r="T96" i="4" s="1"/>
  <c r="T95" i="4" s="1"/>
  <c r="T280" i="4"/>
  <c r="BK197" i="5"/>
  <c r="J197" i="5"/>
  <c r="J66" i="5" s="1"/>
  <c r="R265" i="5"/>
  <c r="BK446" i="5"/>
  <c r="J446" i="5" s="1"/>
  <c r="J73" i="5" s="1"/>
  <c r="BK502" i="5"/>
  <c r="BK501" i="5"/>
  <c r="J501" i="5"/>
  <c r="J76" i="5" s="1"/>
  <c r="BK206" i="6"/>
  <c r="J206" i="6"/>
  <c r="J68" i="6" s="1"/>
  <c r="BK403" i="6"/>
  <c r="J403" i="6" s="1"/>
  <c r="J72" i="6" s="1"/>
  <c r="R419" i="6"/>
  <c r="T101" i="7"/>
  <c r="P274" i="7"/>
  <c r="P472" i="7"/>
  <c r="T512" i="7"/>
  <c r="T511" i="7" s="1"/>
  <c r="R93" i="8"/>
  <c r="R318" i="8"/>
  <c r="P93" i="9"/>
  <c r="P92" i="9" s="1"/>
  <c r="P91" i="9" s="1"/>
  <c r="P90" i="9" s="1"/>
  <c r="AU67" i="1" s="1"/>
  <c r="AU66" i="1" s="1"/>
  <c r="P266" i="9"/>
  <c r="T93" i="10"/>
  <c r="R212" i="10"/>
  <c r="T284" i="10"/>
  <c r="T90" i="11"/>
  <c r="T89" i="11" s="1"/>
  <c r="T88" i="11" s="1"/>
  <c r="T91" i="12"/>
  <c r="T90" i="12"/>
  <c r="T89" i="12" s="1"/>
  <c r="T120" i="2"/>
  <c r="T230" i="2"/>
  <c r="P246" i="2"/>
  <c r="P185" i="3"/>
  <c r="BK267" i="3"/>
  <c r="J267" i="3"/>
  <c r="J70" i="3"/>
  <c r="P474" i="3"/>
  <c r="P197" i="5"/>
  <c r="R221" i="5"/>
  <c r="P238" i="5"/>
  <c r="BK411" i="5"/>
  <c r="J411" i="5"/>
  <c r="J72" i="5"/>
  <c r="R462" i="5"/>
  <c r="P154" i="6"/>
  <c r="P99" i="6" s="1"/>
  <c r="P98" i="6" s="1"/>
  <c r="P97" i="6" s="1"/>
  <c r="AU62" i="1" s="1"/>
  <c r="R358" i="6"/>
  <c r="R268" i="6"/>
  <c r="P419" i="6"/>
  <c r="BK101" i="7"/>
  <c r="BK221" i="7"/>
  <c r="J221" i="7"/>
  <c r="J67" i="7" s="1"/>
  <c r="BK274" i="7"/>
  <c r="J274" i="7" s="1"/>
  <c r="J70" i="7" s="1"/>
  <c r="BK472" i="7"/>
  <c r="J472" i="7" s="1"/>
  <c r="J75" i="7" s="1"/>
  <c r="R242" i="8"/>
  <c r="BK209" i="9"/>
  <c r="J209" i="9" s="1"/>
  <c r="J67" i="9" s="1"/>
  <c r="R100" i="12"/>
  <c r="R102" i="2"/>
  <c r="R96" i="2" s="1"/>
  <c r="R95" i="2" s="1"/>
  <c r="BK194" i="2"/>
  <c r="J194" i="2" s="1"/>
  <c r="J69" i="2" s="1"/>
  <c r="BK246" i="2"/>
  <c r="J246" i="2"/>
  <c r="J72" i="2"/>
  <c r="T246" i="2"/>
  <c r="R185" i="3"/>
  <c r="BK226" i="3"/>
  <c r="J226" i="3" s="1"/>
  <c r="J69" i="3" s="1"/>
  <c r="P413" i="3"/>
  <c r="P355" i="3"/>
  <c r="P458" i="3"/>
  <c r="P514" i="3"/>
  <c r="P513" i="3" s="1"/>
  <c r="BK102" i="4"/>
  <c r="J102" i="4" s="1"/>
  <c r="J66" i="4" s="1"/>
  <c r="T102" i="4"/>
  <c r="T97" i="4"/>
  <c r="BK226" i="4"/>
  <c r="J226" i="4"/>
  <c r="J69" i="4" s="1"/>
  <c r="P226" i="4"/>
  <c r="P169" i="4"/>
  <c r="BK267" i="4"/>
  <c r="J267" i="4"/>
  <c r="J72" i="4" s="1"/>
  <c r="R267" i="4"/>
  <c r="T101" i="5"/>
  <c r="P265" i="5"/>
  <c r="P462" i="5"/>
  <c r="T206" i="6"/>
  <c r="T403" i="6"/>
  <c r="R432" i="6"/>
  <c r="BK197" i="7"/>
  <c r="J197" i="7" s="1"/>
  <c r="J66" i="7" s="1"/>
  <c r="P221" i="7"/>
  <c r="BK238" i="7"/>
  <c r="J238" i="7"/>
  <c r="J69" i="7"/>
  <c r="BK421" i="7"/>
  <c r="J421" i="7" s="1"/>
  <c r="J72" i="7" s="1"/>
  <c r="R472" i="7"/>
  <c r="BK242" i="8"/>
  <c r="J242" i="8" s="1"/>
  <c r="J67" i="8" s="1"/>
  <c r="T318" i="8"/>
  <c r="T209" i="9"/>
  <c r="BK93" i="10"/>
  <c r="J93" i="10" s="1"/>
  <c r="J66" i="10" s="1"/>
  <c r="BK212" i="10"/>
  <c r="J212" i="10" s="1"/>
  <c r="J67" i="10" s="1"/>
  <c r="BK284" i="10"/>
  <c r="J284" i="10"/>
  <c r="J68" i="10" s="1"/>
  <c r="P100" i="12"/>
  <c r="BE153" i="2"/>
  <c r="BE166" i="2"/>
  <c r="BE200" i="2"/>
  <c r="BE204" i="2"/>
  <c r="BE247" i="2"/>
  <c r="BE260" i="2"/>
  <c r="BE102" i="3"/>
  <c r="BE119" i="3"/>
  <c r="BE134" i="3"/>
  <c r="BE144" i="3"/>
  <c r="BE154" i="3"/>
  <c r="BE159" i="3"/>
  <c r="BE172" i="3"/>
  <c r="BE191" i="3"/>
  <c r="BE242" i="3"/>
  <c r="BE246" i="3"/>
  <c r="BE273" i="3"/>
  <c r="BE303" i="3"/>
  <c r="BE331" i="3"/>
  <c r="BE336" i="3"/>
  <c r="BE351" i="3"/>
  <c r="BE356" i="3"/>
  <c r="BE366" i="3"/>
  <c r="BE375" i="3"/>
  <c r="BE423" i="3"/>
  <c r="F92" i="4"/>
  <c r="BE116" i="4"/>
  <c r="BE136" i="4"/>
  <c r="BE139" i="4"/>
  <c r="BE176" i="4"/>
  <c r="BE227" i="4"/>
  <c r="BE265" i="4"/>
  <c r="BE268" i="4"/>
  <c r="F96" i="5"/>
  <c r="BE203" i="5"/>
  <c r="BE208" i="5"/>
  <c r="BE222" i="5"/>
  <c r="BE243" i="5"/>
  <c r="BE250" i="5"/>
  <c r="BE260" i="5"/>
  <c r="BE299" i="5"/>
  <c r="BE303" i="5"/>
  <c r="BE307" i="5"/>
  <c r="E50" i="6"/>
  <c r="F59" i="6"/>
  <c r="BE100" i="6"/>
  <c r="BE298" i="6"/>
  <c r="BE301" i="6"/>
  <c r="BE332" i="6"/>
  <c r="BE368" i="6"/>
  <c r="BE404" i="6"/>
  <c r="BE412" i="6"/>
  <c r="BK99" i="6"/>
  <c r="BK268" i="6"/>
  <c r="J268" i="6" s="1"/>
  <c r="J70" i="6" s="1"/>
  <c r="BE130" i="7"/>
  <c r="BE136" i="7"/>
  <c r="BE243" i="7"/>
  <c r="BE290" i="7"/>
  <c r="BE299" i="7"/>
  <c r="BE304" i="7"/>
  <c r="BE334" i="7"/>
  <c r="BE339" i="7"/>
  <c r="BE354" i="7"/>
  <c r="BE408" i="7"/>
  <c r="BE431" i="7"/>
  <c r="BE475" i="7"/>
  <c r="BE493" i="7"/>
  <c r="BK232" i="7"/>
  <c r="J232" i="7" s="1"/>
  <c r="J68" i="7" s="1"/>
  <c r="J84" i="8"/>
  <c r="BE98" i="8"/>
  <c r="BE102" i="8"/>
  <c r="BE147" i="8"/>
  <c r="BE226" i="8"/>
  <c r="BE230" i="8"/>
  <c r="BE323" i="8"/>
  <c r="BE121" i="9"/>
  <c r="BE124" i="9"/>
  <c r="BE127" i="9"/>
  <c r="BE131" i="9"/>
  <c r="BE138" i="9"/>
  <c r="BE214" i="9"/>
  <c r="BE267" i="9"/>
  <c r="F59" i="10"/>
  <c r="BE121" i="10"/>
  <c r="BE156" i="10"/>
  <c r="E50" i="2"/>
  <c r="BE116" i="2"/>
  <c r="BE158" i="2"/>
  <c r="BE180" i="2"/>
  <c r="BE190" i="2"/>
  <c r="BE234" i="2"/>
  <c r="BE237" i="2"/>
  <c r="BE250" i="2"/>
  <c r="BE254" i="2"/>
  <c r="E50" i="3"/>
  <c r="BE107" i="3"/>
  <c r="BE177" i="3"/>
  <c r="BE200" i="3"/>
  <c r="BE221" i="3"/>
  <c r="BE227" i="3"/>
  <c r="BE234" i="3"/>
  <c r="BE291" i="3"/>
  <c r="BE295" i="3"/>
  <c r="BE307" i="3"/>
  <c r="BE312" i="3"/>
  <c r="BE317" i="3"/>
  <c r="BE361" i="3"/>
  <c r="BE399" i="3"/>
  <c r="BE404" i="3"/>
  <c r="BE433" i="3"/>
  <c r="BE438" i="3"/>
  <c r="BE500" i="3"/>
  <c r="BE505" i="3"/>
  <c r="BE510" i="3"/>
  <c r="BE515" i="3"/>
  <c r="BE519" i="3"/>
  <c r="J89" i="4"/>
  <c r="BE124" i="4"/>
  <c r="BE240" i="4"/>
  <c r="BE278" i="4"/>
  <c r="E87" i="5"/>
  <c r="BE184" i="5"/>
  <c r="BE189" i="5"/>
  <c r="BE239" i="5"/>
  <c r="BE285" i="5"/>
  <c r="BE311" i="5"/>
  <c r="BE320" i="5"/>
  <c r="BE334" i="5"/>
  <c r="BE374" i="5"/>
  <c r="BE394" i="5"/>
  <c r="BE412" i="5"/>
  <c r="BE455" i="5"/>
  <c r="BE465" i="5"/>
  <c r="BE493" i="5"/>
  <c r="BE498" i="5"/>
  <c r="BE503" i="5"/>
  <c r="BE507" i="5"/>
  <c r="BK232" i="5"/>
  <c r="J232" i="5"/>
  <c r="J68" i="5"/>
  <c r="J91" i="6"/>
  <c r="BE192" i="6"/>
  <c r="BE201" i="6"/>
  <c r="BE213" i="6"/>
  <c r="BE225" i="6"/>
  <c r="BE283" i="6"/>
  <c r="BE316" i="6"/>
  <c r="BE336" i="6"/>
  <c r="BE341" i="6"/>
  <c r="BE349" i="6"/>
  <c r="BE354" i="6"/>
  <c r="BE382" i="6"/>
  <c r="BE386" i="6"/>
  <c r="BE119" i="7"/>
  <c r="BE153" i="7"/>
  <c r="BE162" i="7"/>
  <c r="BE212" i="7"/>
  <c r="BE228" i="7"/>
  <c r="BE233" i="7"/>
  <c r="BE261" i="7"/>
  <c r="BE316" i="7"/>
  <c r="BE374" i="7"/>
  <c r="F59" i="8"/>
  <c r="BE140" i="8"/>
  <c r="BE189" i="8"/>
  <c r="BE251" i="8"/>
  <c r="BE277" i="8"/>
  <c r="E78" i="9"/>
  <c r="BE118" i="9"/>
  <c r="BE135" i="9"/>
  <c r="BE168" i="9"/>
  <c r="BE180" i="9"/>
  <c r="BE200" i="9"/>
  <c r="BE254" i="9"/>
  <c r="BE110" i="10"/>
  <c r="BE106" i="12"/>
  <c r="BK105" i="12"/>
  <c r="J105" i="12"/>
  <c r="J67" i="12"/>
  <c r="F92" i="2"/>
  <c r="BE111" i="2"/>
  <c r="BE137" i="2"/>
  <c r="BE142" i="2"/>
  <c r="BE195" i="2"/>
  <c r="BE218" i="2"/>
  <c r="BE231" i="2"/>
  <c r="BE270" i="2"/>
  <c r="BK243" i="2"/>
  <c r="J243" i="2" s="1"/>
  <c r="J71" i="2" s="1"/>
  <c r="BE150" i="3"/>
  <c r="BE196" i="3"/>
  <c r="BE254" i="3"/>
  <c r="BE268" i="3"/>
  <c r="BE278" i="3"/>
  <c r="BE282" i="3"/>
  <c r="BE467" i="3"/>
  <c r="BE469" i="3"/>
  <c r="BE236" i="4"/>
  <c r="BE252" i="4"/>
  <c r="BE255" i="4"/>
  <c r="BE258" i="4"/>
  <c r="BE260" i="4"/>
  <c r="BE102" i="5"/>
  <c r="BE148" i="5"/>
  <c r="BE153" i="5"/>
  <c r="BE162" i="5"/>
  <c r="BE198" i="5"/>
  <c r="BE339" i="5"/>
  <c r="BE359" i="5"/>
  <c r="BE398" i="5"/>
  <c r="BE431" i="5"/>
  <c r="BE436" i="5"/>
  <c r="BE453" i="5"/>
  <c r="BE463" i="5"/>
  <c r="BE477" i="5"/>
  <c r="BK363" i="5"/>
  <c r="J363" i="5"/>
  <c r="J71" i="5"/>
  <c r="BE105" i="6"/>
  <c r="BE111" i="6"/>
  <c r="BE155" i="6"/>
  <c r="BE159" i="6"/>
  <c r="BE162" i="6"/>
  <c r="BE175" i="6"/>
  <c r="BE183" i="6"/>
  <c r="BE222" i="6"/>
  <c r="BE275" i="6"/>
  <c r="BE279" i="6"/>
  <c r="BE306" i="6"/>
  <c r="BE324" i="6"/>
  <c r="BE364" i="6"/>
  <c r="BE410" i="6"/>
  <c r="BE124" i="7"/>
  <c r="BE156" i="7"/>
  <c r="BE250" i="7"/>
  <c r="BE294" i="7"/>
  <c r="BE388" i="7"/>
  <c r="BE110" i="8"/>
  <c r="BE185" i="8"/>
  <c r="BE237" i="8"/>
  <c r="BE258" i="8"/>
  <c r="BE281" i="8"/>
  <c r="BE284" i="8"/>
  <c r="BE315" i="8"/>
  <c r="BE148" i="9"/>
  <c r="BE172" i="9"/>
  <c r="BE175" i="9"/>
  <c r="BE185" i="9"/>
  <c r="BE189" i="9"/>
  <c r="BE271" i="9"/>
  <c r="J56" i="10"/>
  <c r="BE138" i="10"/>
  <c r="BE160" i="10"/>
  <c r="BE164" i="10"/>
  <c r="BE188" i="10"/>
  <c r="BE200" i="10"/>
  <c r="BE207" i="10"/>
  <c r="BE238" i="10"/>
  <c r="BE250" i="10"/>
  <c r="BE258" i="10"/>
  <c r="BE273" i="10"/>
  <c r="BE278" i="10"/>
  <c r="BE281" i="10"/>
  <c r="BE285" i="10"/>
  <c r="BE289" i="10"/>
  <c r="BE293" i="10"/>
  <c r="F85" i="11"/>
  <c r="BE93" i="11"/>
  <c r="F59" i="12"/>
  <c r="E77" i="12"/>
  <c r="J83" i="12"/>
  <c r="BE96" i="12"/>
  <c r="BE98" i="12"/>
  <c r="BE103" i="12"/>
  <c r="J89" i="2"/>
  <c r="BE124" i="2"/>
  <c r="BE170" i="2"/>
  <c r="BE208" i="2"/>
  <c r="BE124" i="3"/>
  <c r="BE371" i="3"/>
  <c r="BE454" i="3"/>
  <c r="BE477" i="3"/>
  <c r="BE495" i="3"/>
  <c r="BK471" i="3"/>
  <c r="J471" i="3" s="1"/>
  <c r="J74" i="3" s="1"/>
  <c r="BE127" i="4"/>
  <c r="BE131" i="4"/>
  <c r="BE145" i="4"/>
  <c r="BE204" i="4"/>
  <c r="BK264" i="4"/>
  <c r="J264" i="4" s="1"/>
  <c r="J71" i="4" s="1"/>
  <c r="BE130" i="5"/>
  <c r="BE136" i="5"/>
  <c r="BE271" i="5"/>
  <c r="BE276" i="5"/>
  <c r="BE315" i="5"/>
  <c r="BE325" i="5"/>
  <c r="BE349" i="5"/>
  <c r="BE364" i="5"/>
  <c r="BE416" i="5"/>
  <c r="BE117" i="6"/>
  <c r="BE141" i="6"/>
  <c r="BE146" i="6"/>
  <c r="BE171" i="6"/>
  <c r="BE195" i="6"/>
  <c r="BE217" i="6"/>
  <c r="BE231" i="6"/>
  <c r="BE263" i="6"/>
  <c r="BE269" i="6"/>
  <c r="BE328" i="6"/>
  <c r="BE345" i="6"/>
  <c r="BE397" i="6"/>
  <c r="BE407" i="6"/>
  <c r="BE423" i="6"/>
  <c r="BE427" i="6"/>
  <c r="BE430" i="6"/>
  <c r="BE433" i="6"/>
  <c r="BE438" i="6"/>
  <c r="BE443" i="6"/>
  <c r="BK200" i="6"/>
  <c r="J200" i="6"/>
  <c r="J67" i="6" s="1"/>
  <c r="E87" i="7"/>
  <c r="BE102" i="7"/>
  <c r="BE107" i="7"/>
  <c r="BE142" i="7"/>
  <c r="BE166" i="7"/>
  <c r="BE184" i="7"/>
  <c r="BE189" i="7"/>
  <c r="BE222" i="7"/>
  <c r="BE280" i="7"/>
  <c r="BE412" i="7"/>
  <c r="BE416" i="7"/>
  <c r="BE437" i="7"/>
  <c r="BE463" i="7"/>
  <c r="BK469" i="7"/>
  <c r="J469" i="7"/>
  <c r="J74" i="7" s="1"/>
  <c r="E50" i="8"/>
  <c r="BE210" i="8"/>
  <c r="BE214" i="8"/>
  <c r="BE243" i="8"/>
  <c r="BE247" i="8"/>
  <c r="BE296" i="8"/>
  <c r="BE98" i="9"/>
  <c r="BE102" i="9"/>
  <c r="BE106" i="9"/>
  <c r="BE114" i="9"/>
  <c r="BE197" i="9"/>
  <c r="BE243" i="9"/>
  <c r="BE246" i="9"/>
  <c r="BE262" i="9"/>
  <c r="BE106" i="10"/>
  <c r="BE118" i="10"/>
  <c r="BE141" i="10"/>
  <c r="BE145" i="10"/>
  <c r="BE148" i="10"/>
  <c r="BE152" i="10"/>
  <c r="BE172" i="10"/>
  <c r="BE127" i="2"/>
  <c r="BE147" i="2"/>
  <c r="BE162" i="2"/>
  <c r="BE265" i="2"/>
  <c r="BE210" i="3"/>
  <c r="BE216" i="3"/>
  <c r="BE287" i="3"/>
  <c r="BE299" i="3"/>
  <c r="BE341" i="3"/>
  <c r="BE395" i="3"/>
  <c r="BE418" i="3"/>
  <c r="BE429" i="3"/>
  <c r="BE459" i="3"/>
  <c r="BE483" i="3"/>
  <c r="E83" i="4"/>
  <c r="BE271" i="4"/>
  <c r="BE275" i="4"/>
  <c r="BK169" i="4"/>
  <c r="J169" i="4" s="1"/>
  <c r="J68" i="4" s="1"/>
  <c r="J93" i="5"/>
  <c r="BE119" i="5"/>
  <c r="BE124" i="5"/>
  <c r="BE281" i="5"/>
  <c r="BE290" i="5"/>
  <c r="BE294" i="5"/>
  <c r="BE354" i="5"/>
  <c r="BE383" i="5"/>
  <c r="BE421" i="5"/>
  <c r="BE471" i="5"/>
  <c r="BE488" i="5"/>
  <c r="BE127" i="6"/>
  <c r="BE132" i="6"/>
  <c r="BE137" i="6"/>
  <c r="BE167" i="6"/>
  <c r="BE237" i="6"/>
  <c r="BE287" i="6"/>
  <c r="BE292" i="6"/>
  <c r="BE295" i="6"/>
  <c r="BE320" i="6"/>
  <c r="BE359" i="6"/>
  <c r="BK416" i="6"/>
  <c r="J416" i="6" s="1"/>
  <c r="J73" i="6" s="1"/>
  <c r="F96" i="7"/>
  <c r="BE113" i="7"/>
  <c r="BE148" i="7"/>
  <c r="BE171" i="7"/>
  <c r="BE193" i="7"/>
  <c r="BE203" i="7"/>
  <c r="BE208" i="7"/>
  <c r="BE275" i="7"/>
  <c r="BE285" i="7"/>
  <c r="BE404" i="7"/>
  <c r="BE446" i="7"/>
  <c r="BE470" i="7"/>
  <c r="BE498" i="7"/>
  <c r="BE503" i="7"/>
  <c r="BE508" i="7"/>
  <c r="BE513" i="7"/>
  <c r="BE517" i="7"/>
  <c r="BE94" i="8"/>
  <c r="BE106" i="8"/>
  <c r="BE114" i="8"/>
  <c r="BE118" i="8"/>
  <c r="BE152" i="8"/>
  <c r="BE197" i="8"/>
  <c r="BE233" i="8"/>
  <c r="BE254" i="8"/>
  <c r="BE269" i="8"/>
  <c r="BE312" i="8"/>
  <c r="BE319" i="8"/>
  <c r="F59" i="9"/>
  <c r="BE156" i="9"/>
  <c r="BE225" i="9"/>
  <c r="BE229" i="9"/>
  <c r="BE232" i="9"/>
  <c r="BE239" i="9"/>
  <c r="E78" i="10"/>
  <c r="BE102" i="10"/>
  <c r="BE114" i="10"/>
  <c r="BE181" i="10"/>
  <c r="BE185" i="10"/>
  <c r="BE213" i="10"/>
  <c r="BE217" i="10"/>
  <c r="BE228" i="10"/>
  <c r="BE235" i="10"/>
  <c r="BE265" i="10"/>
  <c r="BE268" i="10"/>
  <c r="BE297" i="10"/>
  <c r="BE302" i="10"/>
  <c r="J56" i="11"/>
  <c r="E76" i="11"/>
  <c r="BE95" i="11"/>
  <c r="BE97" i="11"/>
  <c r="BE100" i="11"/>
  <c r="BK99" i="11"/>
  <c r="J99" i="11"/>
  <c r="J66" i="11" s="1"/>
  <c r="BE92" i="12"/>
  <c r="BE94" i="12"/>
  <c r="BE101" i="12"/>
  <c r="BE239" i="2"/>
  <c r="BE241" i="2"/>
  <c r="BE244" i="2"/>
  <c r="J56" i="3"/>
  <c r="BE113" i="3"/>
  <c r="BE168" i="3"/>
  <c r="BE186" i="3"/>
  <c r="BE231" i="3"/>
  <c r="BE379" i="3"/>
  <c r="BE462" i="3"/>
  <c r="BE472" i="3"/>
  <c r="BK355" i="3"/>
  <c r="J355" i="3" s="1"/>
  <c r="J71" i="3" s="1"/>
  <c r="BE180" i="4"/>
  <c r="BE281" i="4"/>
  <c r="BE286" i="4"/>
  <c r="BE291" i="4"/>
  <c r="BE107" i="5"/>
  <c r="BE142" i="5"/>
  <c r="BE212" i="5"/>
  <c r="BE344" i="5"/>
  <c r="BE369" i="5"/>
  <c r="BE450" i="5"/>
  <c r="BE460" i="5"/>
  <c r="BK459" i="5"/>
  <c r="J459" i="5"/>
  <c r="J74" i="5"/>
  <c r="BE179" i="6"/>
  <c r="BE207" i="6"/>
  <c r="BE210" i="6"/>
  <c r="BE391" i="6"/>
  <c r="BE417" i="6"/>
  <c r="BK262" i="6"/>
  <c r="J262" i="6"/>
  <c r="J69" i="6"/>
  <c r="BE264" i="7"/>
  <c r="BE344" i="7"/>
  <c r="BE359" i="7"/>
  <c r="BE369" i="7"/>
  <c r="BE384" i="7"/>
  <c r="BE422" i="7"/>
  <c r="BE426" i="7"/>
  <c r="BE441" i="7"/>
  <c r="BE450" i="7"/>
  <c r="BE465" i="7"/>
  <c r="BE467" i="7"/>
  <c r="BE481" i="7"/>
  <c r="BE143" i="8"/>
  <c r="BE165" i="8"/>
  <c r="BE170" i="8"/>
  <c r="BE173" i="8"/>
  <c r="BE181" i="8"/>
  <c r="BE201" i="8"/>
  <c r="BE262" i="8"/>
  <c r="BE307" i="8"/>
  <c r="J84" i="9"/>
  <c r="BE145" i="9"/>
  <c r="BE152" i="9"/>
  <c r="BE204" i="9"/>
  <c r="BE210" i="9"/>
  <c r="BE235" i="9"/>
  <c r="BE275" i="9"/>
  <c r="BE279" i="9"/>
  <c r="BE284" i="9"/>
  <c r="BE135" i="10"/>
  <c r="BE168" i="10"/>
  <c r="BE176" i="10"/>
  <c r="BE203" i="10"/>
  <c r="BE221" i="10"/>
  <c r="BE224" i="10"/>
  <c r="BE232" i="10"/>
  <c r="BE242" i="10"/>
  <c r="BE91" i="11"/>
  <c r="BE98" i="2"/>
  <c r="BE103" i="2"/>
  <c r="BE107" i="2"/>
  <c r="BE185" i="2"/>
  <c r="BE224" i="2"/>
  <c r="BK97" i="2"/>
  <c r="J97" i="2" s="1"/>
  <c r="J65" i="2" s="1"/>
  <c r="F96" i="3"/>
  <c r="BE181" i="3"/>
  <c r="BE263" i="3"/>
  <c r="BE321" i="3"/>
  <c r="BE326" i="3"/>
  <c r="BE391" i="3"/>
  <c r="BE408" i="3"/>
  <c r="BE414" i="3"/>
  <c r="BE465" i="3"/>
  <c r="BK220" i="3"/>
  <c r="J220" i="3" s="1"/>
  <c r="J68" i="3" s="1"/>
  <c r="BE103" i="4"/>
  <c r="BE107" i="4"/>
  <c r="BE111" i="4"/>
  <c r="BE154" i="4"/>
  <c r="BE159" i="4"/>
  <c r="BE213" i="4"/>
  <c r="BE217" i="4"/>
  <c r="BE222" i="4"/>
  <c r="BE232" i="4"/>
  <c r="BE262" i="4"/>
  <c r="BE156" i="5"/>
  <c r="BE171" i="5"/>
  <c r="BE180" i="5"/>
  <c r="BE193" i="5"/>
  <c r="BE228" i="5"/>
  <c r="BE246" i="5"/>
  <c r="BE254" i="5"/>
  <c r="BE266" i="5"/>
  <c r="BE402" i="5"/>
  <c r="BE457" i="5"/>
  <c r="BE123" i="6"/>
  <c r="BE150" i="6"/>
  <c r="BE188" i="6"/>
  <c r="BE257" i="6"/>
  <c r="J56" i="7"/>
  <c r="BE180" i="7"/>
  <c r="BE198" i="7"/>
  <c r="BE246" i="7"/>
  <c r="BE254" i="7"/>
  <c r="BE270" i="7"/>
  <c r="BE308" i="7"/>
  <c r="BE320" i="7"/>
  <c r="BE324" i="7"/>
  <c r="BE329" i="7"/>
  <c r="BE349" i="7"/>
  <c r="BE364" i="7"/>
  <c r="BE392" i="7"/>
  <c r="BE457" i="7"/>
  <c r="BE460" i="7"/>
  <c r="BE487" i="7"/>
  <c r="BK368" i="7"/>
  <c r="J368" i="7" s="1"/>
  <c r="J71" i="7" s="1"/>
  <c r="BE132" i="8"/>
  <c r="BE157" i="8"/>
  <c r="BE193" i="8"/>
  <c r="BE205" i="8"/>
  <c r="BE266" i="8"/>
  <c r="BE288" i="8"/>
  <c r="BE292" i="8"/>
  <c r="BE302" i="8"/>
  <c r="BE94" i="9"/>
  <c r="BE141" i="9"/>
  <c r="BE193" i="9"/>
  <c r="BE259" i="9"/>
  <c r="BE127" i="10"/>
  <c r="BE121" i="2"/>
  <c r="BE175" i="2"/>
  <c r="BE213" i="2"/>
  <c r="BE257" i="2"/>
  <c r="BE238" i="3"/>
  <c r="BE251" i="3"/>
  <c r="BE257" i="3"/>
  <c r="BE346" i="3"/>
  <c r="BE387" i="3"/>
  <c r="BE442" i="3"/>
  <c r="BE448" i="3"/>
  <c r="BE475" i="3"/>
  <c r="BE489" i="3"/>
  <c r="BE98" i="4"/>
  <c r="BE121" i="4"/>
  <c r="BE164" i="4"/>
  <c r="BE170" i="4"/>
  <c r="BE185" i="4"/>
  <c r="BE188" i="4"/>
  <c r="BE191" i="4"/>
  <c r="BE194" i="4"/>
  <c r="BE199" i="4"/>
  <c r="BE209" i="4"/>
  <c r="BE245" i="4"/>
  <c r="BE113" i="5"/>
  <c r="BE166" i="5"/>
  <c r="BE233" i="5"/>
  <c r="BE257" i="5"/>
  <c r="BE329" i="5"/>
  <c r="BE379" i="5"/>
  <c r="BE387" i="5"/>
  <c r="BE407" i="5"/>
  <c r="BE427" i="5"/>
  <c r="BE440" i="5"/>
  <c r="BE447" i="5"/>
  <c r="BE483" i="5"/>
  <c r="BE247" i="6"/>
  <c r="BE252" i="6"/>
  <c r="BE311" i="6"/>
  <c r="BE372" i="6"/>
  <c r="BE377" i="6"/>
  <c r="BE414" i="6"/>
  <c r="BE420" i="6"/>
  <c r="BE239" i="7"/>
  <c r="BE258" i="7"/>
  <c r="BE312" i="7"/>
  <c r="BE379" i="7"/>
  <c r="BE400" i="7"/>
  <c r="BE473" i="7"/>
  <c r="BE121" i="8"/>
  <c r="BE124" i="8"/>
  <c r="BE127" i="8"/>
  <c r="BE136" i="8"/>
  <c r="BE160" i="8"/>
  <c r="BE177" i="8"/>
  <c r="BE218" i="8"/>
  <c r="BE222" i="8"/>
  <c r="BE273" i="8"/>
  <c r="BE299" i="8"/>
  <c r="BE327" i="8"/>
  <c r="BE331" i="8"/>
  <c r="BE336" i="8"/>
  <c r="BE110" i="9"/>
  <c r="BE160" i="9"/>
  <c r="BE164" i="9"/>
  <c r="BE218" i="9"/>
  <c r="BE221" i="9"/>
  <c r="BE249" i="9"/>
  <c r="BE94" i="10"/>
  <c r="BE98" i="10"/>
  <c r="BE124" i="10"/>
  <c r="BE131" i="10"/>
  <c r="BE192" i="10"/>
  <c r="BE196" i="10"/>
  <c r="BE246" i="10"/>
  <c r="BE254" i="10"/>
  <c r="BE262" i="10"/>
  <c r="F38" i="8"/>
  <c r="BC65" i="1" s="1"/>
  <c r="BC64" i="1" s="1"/>
  <c r="AY64" i="1" s="1"/>
  <c r="AS54" i="1"/>
  <c r="F37" i="2"/>
  <c r="BB56" i="1"/>
  <c r="J36" i="5"/>
  <c r="AW60" i="1"/>
  <c r="F36" i="11"/>
  <c r="BA71" i="1" s="1"/>
  <c r="F38" i="2"/>
  <c r="BC56" i="1" s="1"/>
  <c r="F39" i="8"/>
  <c r="BD65" i="1"/>
  <c r="BD64" i="1" s="1"/>
  <c r="F38" i="5"/>
  <c r="BC60" i="1" s="1"/>
  <c r="F36" i="5"/>
  <c r="BA60" i="1"/>
  <c r="F37" i="4"/>
  <c r="BB59" i="1" s="1"/>
  <c r="J36" i="6"/>
  <c r="AW62" i="1" s="1"/>
  <c r="J36" i="7"/>
  <c r="AW63" i="1" s="1"/>
  <c r="J36" i="11"/>
  <c r="AW71" i="1"/>
  <c r="F38" i="11"/>
  <c r="BC71" i="1" s="1"/>
  <c r="F38" i="4"/>
  <c r="BC59" i="1" s="1"/>
  <c r="F38" i="6"/>
  <c r="BC62" i="1" s="1"/>
  <c r="F36" i="2"/>
  <c r="BA56" i="1" s="1"/>
  <c r="F36" i="3"/>
  <c r="BA57" i="1"/>
  <c r="F36" i="12"/>
  <c r="BA72" i="1"/>
  <c r="F38" i="7"/>
  <c r="BC63" i="1" s="1"/>
  <c r="F39" i="3"/>
  <c r="BD57" i="1" s="1"/>
  <c r="J36" i="2"/>
  <c r="AW56" i="1"/>
  <c r="F37" i="8"/>
  <c r="BB65" i="1"/>
  <c r="BB64" i="1" s="1"/>
  <c r="AX64" i="1" s="1"/>
  <c r="F36" i="4"/>
  <c r="BA59" i="1" s="1"/>
  <c r="F37" i="3"/>
  <c r="BB57" i="1"/>
  <c r="F39" i="9"/>
  <c r="BD67" i="1"/>
  <c r="BD66" i="1" s="1"/>
  <c r="F38" i="10"/>
  <c r="BC69" i="1"/>
  <c r="BC68" i="1" s="1"/>
  <c r="AY68" i="1" s="1"/>
  <c r="F38" i="12"/>
  <c r="BC72" i="1" s="1"/>
  <c r="F39" i="6"/>
  <c r="BD62" i="1" s="1"/>
  <c r="F39" i="7"/>
  <c r="BD63" i="1"/>
  <c r="F36" i="9"/>
  <c r="BA67" i="1"/>
  <c r="BA66" i="1"/>
  <c r="AW66" i="1" s="1"/>
  <c r="F37" i="12"/>
  <c r="BB72" i="1" s="1"/>
  <c r="F39" i="2"/>
  <c r="BD56" i="1"/>
  <c r="F39" i="5"/>
  <c r="BD60" i="1" s="1"/>
  <c r="F37" i="10"/>
  <c r="BB69" i="1" s="1"/>
  <c r="BB68" i="1" s="1"/>
  <c r="AX68" i="1" s="1"/>
  <c r="J36" i="10"/>
  <c r="AW69" i="1"/>
  <c r="F36" i="8"/>
  <c r="BA65" i="1" s="1"/>
  <c r="BA64" i="1" s="1"/>
  <c r="AW64" i="1" s="1"/>
  <c r="J36" i="12"/>
  <c r="AW72" i="1" s="1"/>
  <c r="F39" i="10"/>
  <c r="BD69" i="1"/>
  <c r="BD68" i="1" s="1"/>
  <c r="F37" i="6"/>
  <c r="BB62" i="1" s="1"/>
  <c r="F36" i="10"/>
  <c r="BA69" i="1" s="1"/>
  <c r="BA68" i="1" s="1"/>
  <c r="AW68" i="1" s="1"/>
  <c r="F39" i="12"/>
  <c r="BD72" i="1" s="1"/>
  <c r="F38" i="9"/>
  <c r="BC67" i="1" s="1"/>
  <c r="BC66" i="1" s="1"/>
  <c r="AY66" i="1" s="1"/>
  <c r="F36" i="6"/>
  <c r="BA62" i="1"/>
  <c r="J36" i="4"/>
  <c r="AW59" i="1"/>
  <c r="F39" i="11"/>
  <c r="BD71" i="1"/>
  <c r="F36" i="7"/>
  <c r="BA63" i="1"/>
  <c r="J36" i="9"/>
  <c r="AW67" i="1" s="1"/>
  <c r="F39" i="4"/>
  <c r="BD59" i="1"/>
  <c r="J36" i="3"/>
  <c r="AW57" i="1"/>
  <c r="F37" i="5"/>
  <c r="BB60" i="1"/>
  <c r="F37" i="11"/>
  <c r="BB71" i="1" s="1"/>
  <c r="J36" i="8"/>
  <c r="AW65" i="1"/>
  <c r="F38" i="3"/>
  <c r="BC57" i="1"/>
  <c r="F37" i="9"/>
  <c r="BB67" i="1" s="1"/>
  <c r="BB66" i="1" s="1"/>
  <c r="AX66" i="1" s="1"/>
  <c r="F37" i="7"/>
  <c r="BB63" i="1" s="1"/>
  <c r="BK97" i="4" l="1"/>
  <c r="J97" i="4" s="1"/>
  <c r="J65" i="4" s="1"/>
  <c r="BK152" i="2"/>
  <c r="J152" i="2" s="1"/>
  <c r="J68" i="2" s="1"/>
  <c r="T98" i="6"/>
  <c r="T97" i="6"/>
  <c r="R96" i="4"/>
  <c r="R95" i="4" s="1"/>
  <c r="P96" i="2"/>
  <c r="P95" i="2" s="1"/>
  <c r="AU56" i="1" s="1"/>
  <c r="R98" i="6"/>
  <c r="R97" i="6"/>
  <c r="T96" i="2"/>
  <c r="T95" i="2"/>
  <c r="P96" i="4"/>
  <c r="P95" i="4"/>
  <c r="AU59" i="1" s="1"/>
  <c r="R92" i="9"/>
  <c r="R91" i="9" s="1"/>
  <c r="R90" i="9" s="1"/>
  <c r="R92" i="8"/>
  <c r="R91" i="8"/>
  <c r="R90" i="8" s="1"/>
  <c r="T100" i="7"/>
  <c r="T99" i="7" s="1"/>
  <c r="BK90" i="12"/>
  <c r="J90" i="12" s="1"/>
  <c r="J64" i="12" s="1"/>
  <c r="T100" i="5"/>
  <c r="T99" i="5"/>
  <c r="P100" i="5"/>
  <c r="P99" i="5"/>
  <c r="AU60" i="1" s="1"/>
  <c r="T100" i="3"/>
  <c r="T99" i="3" s="1"/>
  <c r="BK89" i="11"/>
  <c r="BK88" i="11"/>
  <c r="J88" i="11"/>
  <c r="J63" i="11" s="1"/>
  <c r="R100" i="7"/>
  <c r="R99" i="7" s="1"/>
  <c r="R100" i="3"/>
  <c r="R99" i="3" s="1"/>
  <c r="P100" i="3"/>
  <c r="P99" i="3"/>
  <c r="AU57" i="1"/>
  <c r="R90" i="12"/>
  <c r="R89" i="12"/>
  <c r="BK100" i="7"/>
  <c r="J100" i="7"/>
  <c r="J64" i="7" s="1"/>
  <c r="P100" i="7"/>
  <c r="P99" i="7"/>
  <c r="AU63" i="1"/>
  <c r="AU61" i="1" s="1"/>
  <c r="P90" i="12"/>
  <c r="P89" i="12"/>
  <c r="AU72" i="1" s="1"/>
  <c r="AU70" i="1" s="1"/>
  <c r="R100" i="5"/>
  <c r="R99" i="5" s="1"/>
  <c r="BK92" i="9"/>
  <c r="J92" i="9"/>
  <c r="J65" i="9"/>
  <c r="BK98" i="6"/>
  <c r="BK97" i="6" s="1"/>
  <c r="J97" i="6" s="1"/>
  <c r="J32" i="6" s="1"/>
  <c r="AG62" i="1" s="1"/>
  <c r="T92" i="9"/>
  <c r="T91" i="9" s="1"/>
  <c r="T90" i="9" s="1"/>
  <c r="T92" i="8"/>
  <c r="T91" i="8"/>
  <c r="T90" i="8" s="1"/>
  <c r="R92" i="10"/>
  <c r="R91" i="10" s="1"/>
  <c r="R90" i="10" s="1"/>
  <c r="BK100" i="5"/>
  <c r="J100" i="5"/>
  <c r="J64" i="5"/>
  <c r="BK96" i="2"/>
  <c r="J96" i="2" s="1"/>
  <c r="J64" i="2" s="1"/>
  <c r="J101" i="5"/>
  <c r="J65" i="5"/>
  <c r="J502" i="5"/>
  <c r="J77" i="5"/>
  <c r="J93" i="9"/>
  <c r="J66" i="9"/>
  <c r="BK92" i="8"/>
  <c r="BK91" i="8"/>
  <c r="BK90" i="8"/>
  <c r="J90" i="8"/>
  <c r="J512" i="7"/>
  <c r="J77" i="7"/>
  <c r="BK92" i="10"/>
  <c r="BK91" i="10"/>
  <c r="J91" i="10" s="1"/>
  <c r="J64" i="10" s="1"/>
  <c r="J90" i="11"/>
  <c r="J65" i="11"/>
  <c r="J91" i="12"/>
  <c r="J65" i="12"/>
  <c r="BK100" i="3"/>
  <c r="J100" i="3"/>
  <c r="J64" i="3" s="1"/>
  <c r="J514" i="3"/>
  <c r="J77" i="3"/>
  <c r="J99" i="6"/>
  <c r="J65" i="6" s="1"/>
  <c r="J101" i="7"/>
  <c r="J65" i="7" s="1"/>
  <c r="J35" i="9"/>
  <c r="AV67" i="1" s="1"/>
  <c r="AT67" i="1" s="1"/>
  <c r="F35" i="12"/>
  <c r="AZ72" i="1"/>
  <c r="J35" i="6"/>
  <c r="AV62" i="1" s="1"/>
  <c r="AT62" i="1" s="1"/>
  <c r="F35" i="3"/>
  <c r="AZ57" i="1" s="1"/>
  <c r="BD55" i="1"/>
  <c r="F35" i="8"/>
  <c r="AZ65" i="1"/>
  <c r="AZ64" i="1" s="1"/>
  <c r="AV64" i="1" s="1"/>
  <c r="AT64" i="1" s="1"/>
  <c r="J35" i="5"/>
  <c r="AV60" i="1" s="1"/>
  <c r="AT60" i="1" s="1"/>
  <c r="BC55" i="1"/>
  <c r="BB70" i="1"/>
  <c r="AX70" i="1" s="1"/>
  <c r="J35" i="8"/>
  <c r="AV65" i="1" s="1"/>
  <c r="AT65" i="1" s="1"/>
  <c r="BD61" i="1"/>
  <c r="J35" i="10"/>
  <c r="AV69" i="1" s="1"/>
  <c r="AT69" i="1" s="1"/>
  <c r="BB55" i="1"/>
  <c r="AX55" i="1"/>
  <c r="BD70" i="1"/>
  <c r="BC61" i="1"/>
  <c r="AY61" i="1"/>
  <c r="J32" i="8"/>
  <c r="AG65" i="1" s="1"/>
  <c r="F35" i="9"/>
  <c r="AZ67" i="1" s="1"/>
  <c r="AZ66" i="1" s="1"/>
  <c r="AV66" i="1" s="1"/>
  <c r="AT66" i="1" s="1"/>
  <c r="BA58" i="1"/>
  <c r="AW58" i="1"/>
  <c r="F35" i="6"/>
  <c r="AZ62" i="1" s="1"/>
  <c r="J35" i="2"/>
  <c r="AV56" i="1" s="1"/>
  <c r="AT56" i="1" s="1"/>
  <c r="J35" i="4"/>
  <c r="AV59" i="1"/>
  <c r="AT59" i="1" s="1"/>
  <c r="BB58" i="1"/>
  <c r="AX58" i="1" s="1"/>
  <c r="F35" i="7"/>
  <c r="AZ63" i="1" s="1"/>
  <c r="BA55" i="1"/>
  <c r="AW55" i="1"/>
  <c r="BA70" i="1"/>
  <c r="AW70" i="1" s="1"/>
  <c r="BC70" i="1"/>
  <c r="AY70" i="1" s="1"/>
  <c r="F35" i="11"/>
  <c r="AZ71" i="1" s="1"/>
  <c r="BC58" i="1"/>
  <c r="AY58" i="1"/>
  <c r="BB61" i="1"/>
  <c r="AX61" i="1" s="1"/>
  <c r="F35" i="10"/>
  <c r="AZ69" i="1"/>
  <c r="AZ68" i="1" s="1"/>
  <c r="AV68" i="1" s="1"/>
  <c r="AT68" i="1" s="1"/>
  <c r="F35" i="2"/>
  <c r="AZ56" i="1" s="1"/>
  <c r="J35" i="12"/>
  <c r="AV72" i="1" s="1"/>
  <c r="AT72" i="1" s="1"/>
  <c r="J35" i="11"/>
  <c r="AV71" i="1"/>
  <c r="AT71" i="1"/>
  <c r="J35" i="7"/>
  <c r="AV63" i="1" s="1"/>
  <c r="AT63" i="1" s="1"/>
  <c r="J35" i="3"/>
  <c r="AV57" i="1"/>
  <c r="AT57" i="1" s="1"/>
  <c r="BD58" i="1"/>
  <c r="F35" i="4"/>
  <c r="AZ59" i="1"/>
  <c r="BA61" i="1"/>
  <c r="AW61" i="1"/>
  <c r="F35" i="5"/>
  <c r="AZ60" i="1"/>
  <c r="BK96" i="4" l="1"/>
  <c r="BK95" i="4" s="1"/>
  <c r="J95" i="4" s="1"/>
  <c r="J63" i="4" s="1"/>
  <c r="J41" i="8"/>
  <c r="J41" i="6"/>
  <c r="BK95" i="2"/>
  <c r="J95" i="2"/>
  <c r="J63" i="2" s="1"/>
  <c r="BK99" i="7"/>
  <c r="J99" i="7"/>
  <c r="J32" i="7" s="1"/>
  <c r="AG63" i="1" s="1"/>
  <c r="AN63" i="1" s="1"/>
  <c r="J96" i="4"/>
  <c r="J64" i="4" s="1"/>
  <c r="J98" i="6"/>
  <c r="J64" i="6" s="1"/>
  <c r="J63" i="8"/>
  <c r="BK91" i="9"/>
  <c r="BK90" i="9"/>
  <c r="J90" i="9"/>
  <c r="J63" i="9" s="1"/>
  <c r="BK99" i="5"/>
  <c r="J99" i="5"/>
  <c r="BK89" i="12"/>
  <c r="J89" i="12"/>
  <c r="J63" i="12" s="1"/>
  <c r="J63" i="6"/>
  <c r="BK90" i="10"/>
  <c r="J90" i="10" s="1"/>
  <c r="J32" i="10" s="1"/>
  <c r="AG69" i="1" s="1"/>
  <c r="AN69" i="1" s="1"/>
  <c r="J92" i="10"/>
  <c r="J65" i="10"/>
  <c r="J89" i="11"/>
  <c r="J64" i="11"/>
  <c r="BK99" i="3"/>
  <c r="J99" i="3"/>
  <c r="J32" i="3" s="1"/>
  <c r="AG57" i="1" s="1"/>
  <c r="AN57" i="1" s="1"/>
  <c r="J91" i="8"/>
  <c r="J64" i="8" s="1"/>
  <c r="J92" i="8"/>
  <c r="J65" i="8"/>
  <c r="AN62" i="1"/>
  <c r="AN65" i="1"/>
  <c r="BC54" i="1"/>
  <c r="AY54" i="1"/>
  <c r="BD54" i="1"/>
  <c r="W33" i="1" s="1"/>
  <c r="AZ61" i="1"/>
  <c r="AV61" i="1"/>
  <c r="AT61" i="1"/>
  <c r="AG64" i="1"/>
  <c r="AN64" i="1" s="1"/>
  <c r="BB54" i="1"/>
  <c r="AX54" i="1"/>
  <c r="J32" i="11"/>
  <c r="AG71" i="1" s="1"/>
  <c r="AN71" i="1" s="1"/>
  <c r="BA54" i="1"/>
  <c r="AW54" i="1"/>
  <c r="AK30" i="1" s="1"/>
  <c r="J32" i="4"/>
  <c r="AG59" i="1"/>
  <c r="AN59" i="1" s="1"/>
  <c r="AY55" i="1"/>
  <c r="AU58" i="1"/>
  <c r="AZ55" i="1"/>
  <c r="AV55" i="1"/>
  <c r="AT55" i="1"/>
  <c r="J32" i="5"/>
  <c r="AG60" i="1" s="1"/>
  <c r="AN60" i="1" s="1"/>
  <c r="AZ58" i="1"/>
  <c r="AV58" i="1" s="1"/>
  <c r="AT58" i="1" s="1"/>
  <c r="AZ70" i="1"/>
  <c r="AV70" i="1"/>
  <c r="AT70" i="1"/>
  <c r="AU55" i="1"/>
  <c r="J63" i="7" l="1"/>
  <c r="J41" i="5"/>
  <c r="J41" i="7"/>
  <c r="J63" i="10"/>
  <c r="J91" i="9"/>
  <c r="J64" i="9"/>
  <c r="J41" i="11"/>
  <c r="J41" i="4"/>
  <c r="J63" i="5"/>
  <c r="J41" i="3"/>
  <c r="J63" i="3"/>
  <c r="J41" i="10"/>
  <c r="AG68" i="1"/>
  <c r="AN68" i="1"/>
  <c r="AG61" i="1"/>
  <c r="AN61" i="1"/>
  <c r="J32" i="2"/>
  <c r="AG56" i="1" s="1"/>
  <c r="AN56" i="1" s="1"/>
  <c r="W31" i="1"/>
  <c r="AG58" i="1"/>
  <c r="AN58" i="1"/>
  <c r="AZ54" i="1"/>
  <c r="AV54" i="1"/>
  <c r="AK29" i="1" s="1"/>
  <c r="J32" i="12"/>
  <c r="AG72" i="1"/>
  <c r="AN72" i="1" s="1"/>
  <c r="AU54" i="1"/>
  <c r="J32" i="9"/>
  <c r="AG67" i="1"/>
  <c r="AN67" i="1"/>
  <c r="W32" i="1"/>
  <c r="W30" i="1"/>
  <c r="J41" i="9" l="1"/>
  <c r="J41" i="12"/>
  <c r="J41" i="2"/>
  <c r="AT54" i="1"/>
  <c r="AG70" i="1"/>
  <c r="AN70" i="1"/>
  <c r="AG66" i="1"/>
  <c r="AN66" i="1"/>
  <c r="W29" i="1"/>
  <c r="AG55" i="1"/>
  <c r="AN55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<sst xmlns="http://schemas.openxmlformats.org/spreadsheetml/2006/main" count="31971" uniqueCount="2405">
  <si>
    <t>Export Komplet</t>
  </si>
  <si>
    <t>VZ</t>
  </si>
  <si>
    <t>2.0</t>
  </si>
  <si>
    <t>ZAMOK</t>
  </si>
  <si>
    <t>False</t>
  </si>
  <si>
    <t>{75465d80-9b81-43ab-8c94-fb1bd39edc1b}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</si>
  <si>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</si>
  <si>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</si>
  <si>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</si>
  <si>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</si>
  <si>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</si>
  <si>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</si>
  <si>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</si>
  <si>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</si>
  <si>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2017-04-2020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</si>
  <si>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</si>
  <si>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</si>
  <si>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MK Karlova a Dukelská, Cheb - II-IV etapa</t>
  </si>
  <si>
    <t>KSO:</t>
  </si>
  <si>
    <t>822 27</t>
  </si>
  <si>
    <t>CC-CZ:</t>
  </si>
  <si>
    <t>21121</t>
  </si>
  <si>
    <t>Místo:</t>
  </si>
  <si>
    <t>MK Karlova, Cheb, Karlovarský kraj</t>
  </si>
  <si>
    <t>Datum:</t>
  </si>
  <si>
    <t>4. 1. 2018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</si>
  <si>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</si>
  <si>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</si>
  <si>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</si>
  <si>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</si>
  <si>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</si>
  <si>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</si>
  <si>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</si>
  <si>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</si>
  <si>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</si>
  <si>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87334321</t>
  </si>
  <si>
    <t>Ing. Martin Haueisen</t>
  </si>
  <si>
    <t>CZ8304091807</t>
  </si>
  <si>
    <t>True</t>
  </si>
  <si>
    <t>Zpracovatel:</t>
  </si>
  <si>
    <t>Poznámka:</t>
  </si>
  <si>
    <t>V případě, kdy jsou v zadávací dokumentaci vč. jejích příloh specifikovány jako příklad konkrétní materiály a výrobky, jedná se o vzorové, ale nikoli jediné zadavatelem / objednatelem požadované řešení. Uvedené materiály a výrobky je proto možné nahradit ekvivalenty, jejichž vlastnosti a technické parametry bude možné doložitelným způsobem hodnotit jako srovnatelné úrovně (nebo vyšší) se vzory navrženými v zadávací dokumentaci. Je-li tedy v zadávací dokumentaci definován konkrétní výrobek (nebo technologie), má se za to, že je tím definován minimální požadovaný standard a uchazeč / zhotovitel může nabídnout obdobné výrobky (nebo technologie) ve stejné nebo vyšší kvalitě (alternativní výrobky). V tomto případě musí uchazeč / zhotovitel doložit srovnatelné vlastnosti těchto výrobků příslušnými doklady.  Pokud by mělo použití alternativních výrobků za následek změny v projektové dokumentaci, ponese náklady spojené se změnou uchazeč / zhotovitel. Zadavatel / objednatel si vyhrazuje právo odsouhlasit veškeré postupy prací, použité materiály a povrchové úpravy.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</si>
  <si>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</si>
  <si>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</si>
  <si>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</si>
  <si>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</si>
  <si>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</si>
  <si>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</si>
  <si>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</si>
  <si>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</si>
  <si>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</si>
  <si>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</si>
  <si>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</si>
  <si>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</si>
  <si>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</si>
  <si>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</si>
  <si>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</si>
  <si>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</si>
  <si>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</si>
  <si>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</si>
  <si>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</si>
  <si>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</si>
  <si>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</si>
  <si>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</si>
  <si>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</si>
  <si>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</si>
  <si>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</si>
  <si>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</si>
  <si>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</si>
  <si>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</si>
  <si>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</si>
  <si>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</si>
  <si>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</si>
  <si>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</si>
  <si>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</si>
  <si>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</si>
  <si>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</si>
  <si>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</si>
  <si>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</si>
  <si>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</si>
  <si>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</si>
  <si>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2017-04-102</t>
  </si>
  <si>
    <t>SO 102 - Dopravní řešení - MK Karlova</t>
  </si>
  <si>
    <t>STA</t>
  </si>
  <si>
    <t>1</t>
  </si>
  <si>
    <t>{5d73ff48-c1f5-4c8e-b1e7-8cb13a7d1098}</t>
  </si>
  <si>
    <t>2</t>
  </si>
  <si>
    <t>/</t>
  </si>
  <si>
    <t>2017-04-102-SP-N</t>
  </si>
  <si>
    <t>SO 102 - Soupis prací - Dopravní řešení - MK Karlova - NEuznatelné náklady</t>
  </si>
  <si>
    <t>Soupis</t>
  </si>
  <si>
    <t>{e1425864-405b-4abe-9279-d4400ea91866}</t>
  </si>
  <si>
    <t>2017-04-102-SP-U</t>
  </si>
  <si>
    <t>SO 102 - Soupis prací - Dopravní řešení - MK Karlova - uznatelné náklady</t>
  </si>
  <si>
    <t>{d8387211-ab34-4e89-9062-3f0371ed1b9c}</t>
  </si>
  <si>
    <t>2017-04-103</t>
  </si>
  <si>
    <t>SO 103 - Dopravní řešení - MK Karlova</t>
  </si>
  <si>
    <t>{2536a0e8-ba72-484b-8025-64984eb0b338}</t>
  </si>
  <si>
    <t>2017-04-103-SP-N</t>
  </si>
  <si>
    <t>SO 103 - Soupis prací - Dopravní řešení - MK Karlova - NEuznatelné náklady</t>
  </si>
  <si>
    <t>{71a3a6eb-5221-4cd6-ab0e-fd4e5eb33f70}</t>
  </si>
  <si>
    <t>2017-04-103-SP-U</t>
  </si>
  <si>
    <t>SO 103 - Soupis prací - Dopravní řešení - MK Karlova - uznatelné náklady</t>
  </si>
  <si>
    <t>{dd1739ab-58c9-40f1-a372-e1162eed495d}</t>
  </si>
  <si>
    <t>2017-04-104</t>
  </si>
  <si>
    <t>SO 104 - Dopravní řešení - MK Karlova</t>
  </si>
  <si>
    <t>{d3549257-5a34-4b77-96f0-2eef68d2e0e1}</t>
  </si>
  <si>
    <t>2017-04-104-SP-N</t>
  </si>
  <si>
    <t>SO 104 - Soupis prací - Dopravní řešení - MK Karlova - NEuznatelné náklady</t>
  </si>
  <si>
    <t>{5100b848-6dda-49f2-9c86-ce174e6c9a68}</t>
  </si>
  <si>
    <t>2017-04-104-SP-U</t>
  </si>
  <si>
    <t>SO 104 - Soupis prací - Dopravní řešení - MK Karlova - uznatelné náklady</t>
  </si>
  <si>
    <t>{c55ccdcf-1413-4443-8730-8dba1a3857ef}</t>
  </si>
  <si>
    <t>2017-04-432</t>
  </si>
  <si>
    <t>SO 432 - Veřejné osvětlení - MK Karlova</t>
  </si>
  <si>
    <t>{b0d1d2e6-688e-49b1-8572-6d4f7c023628}</t>
  </si>
  <si>
    <t>828 75</t>
  </si>
  <si>
    <t>2017-04-432-SP-N</t>
  </si>
  <si>
    <t>SO 432 - Soupis prací - Veřejné osvětlení - MK Karlova - NEuznatelné náklady</t>
  </si>
  <si>
    <t>{4a8a2943-ca28-4cb3-9256-d25089de4542}</t>
  </si>
  <si>
    <t>2017-04-433</t>
  </si>
  <si>
    <t>SO 433 - Veřejné osvětlení - MK Karlova</t>
  </si>
  <si>
    <t>{a30c5d9f-1b06-4559-80cc-c72d57d92f9a}</t>
  </si>
  <si>
    <t>2017-04-433-SP-N</t>
  </si>
  <si>
    <t>SO 433 - Soupis prací - Veřejné osvětlení - MK Karlova - NEuznatelné náklady</t>
  </si>
  <si>
    <t>{aa641495-69f3-4b3f-a115-6cddde63a7a8}</t>
  </si>
  <si>
    <t>2017-04-434</t>
  </si>
  <si>
    <t>SO 434 - Veřejné osvětlení - MK Karlova</t>
  </si>
  <si>
    <t>{9eb155bb-6048-41e5-af0b-77bd62baf62f}</t>
  </si>
  <si>
    <t>2017-04-434-SP-N</t>
  </si>
  <si>
    <t>SO 434 - Soupis prací - Veřejné osvětlení - MK Karlova - NEuznatelné náklady</t>
  </si>
  <si>
    <t>{abc4e409-6790-4a4f-9963-1eb88ec81e04}</t>
  </si>
  <si>
    <t>2017-04-VON</t>
  </si>
  <si>
    <t>VON - Vedlejší a ostatní náklady</t>
  </si>
  <si>
    <t>{541d7e94-8621-41f9-934e-c25dd2f7cf74}</t>
  </si>
  <si>
    <t>2017-04-VON-SP-N</t>
  </si>
  <si>
    <t>VON - Soupis prací - Vedlejší a ostatní náklady - NEuznatelné náklady</t>
  </si>
  <si>
    <t>{69e48228-3834-4711-92e2-6932dd22e1d6}</t>
  </si>
  <si>
    <t>2017-04-VON-SP-U</t>
  </si>
  <si>
    <t>VON - Soupis prací - Vedlejší a ostatní náklady - uznatelné náklady</t>
  </si>
  <si>
    <t>{380053f0-3cff-4c0e-ab1a-ce0b50dcc944}</t>
  </si>
  <si>
    <t>F04</t>
  </si>
  <si>
    <t>povrch dlažba</t>
  </si>
  <si>
    <t>m2</t>
  </si>
  <si>
    <t>487,5</t>
  </si>
  <si>
    <t>F05</t>
  </si>
  <si>
    <t>68,2</t>
  </si>
  <si>
    <t>KRYCÍ LIST SOUPISU PRACÍ</t>
  </si>
  <si>
    <t>F06</t>
  </si>
  <si>
    <t>32,5</t>
  </si>
  <si>
    <t>F07</t>
  </si>
  <si>
    <t>4,5</t>
  </si>
  <si>
    <t>F08</t>
  </si>
  <si>
    <t>14,7</t>
  </si>
  <si>
    <t>F70</t>
  </si>
  <si>
    <t>kanalizace</t>
  </si>
  <si>
    <t>m</t>
  </si>
  <si>
    <t>30</t>
  </si>
  <si>
    <t>Objekt:</t>
  </si>
  <si>
    <t>F09</t>
  </si>
  <si>
    <t>8,5</t>
  </si>
  <si>
    <t>2017-04-102 - SO 102 - Dopravní řešení - MK Karlova</t>
  </si>
  <si>
    <t>F11</t>
  </si>
  <si>
    <t>mulčování</t>
  </si>
  <si>
    <t>52</t>
  </si>
  <si>
    <t>Soupis:</t>
  </si>
  <si>
    <t>F15</t>
  </si>
  <si>
    <t>obruba</t>
  </si>
  <si>
    <t>76,3</t>
  </si>
  <si>
    <t>2017-04-102-SP-N - SO 102 - Soupis prací - Dopravní řešení - MK Karlova - NEuznatelné náklady</t>
  </si>
  <si>
    <t>F27</t>
  </si>
  <si>
    <t>rozebrání dlažby</t>
  </si>
  <si>
    <t>90,6</t>
  </si>
  <si>
    <t>F29</t>
  </si>
  <si>
    <t>bourání asfalt</t>
  </si>
  <si>
    <t>487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</si>
  <si>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</si>
  <si>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</si>
  <si>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</si>
  <si>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</si>
  <si>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</si>
  <si>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</si>
  <si>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</si>
  <si>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5 - Komunikace pozemní</t>
  </si>
  <si>
    <t xml:space="preserve">    9 - Ostatní konstrukce a práce-bourání</t>
  </si>
  <si>
    <t xml:space="preserve">      96 - Bourání konstrukcí</t>
  </si>
  <si>
    <t xml:space="preserve">    997 - Přesun sutě</t>
  </si>
  <si>
    <t xml:space="preserve">    998 - Přesun hmot</t>
  </si>
  <si>
    <t xml:space="preserve">    REC - RECYKLACE VYBOURANÝCH HMOT</t>
  </si>
  <si>
    <t xml:space="preserve">    DK - KANALIZAČNÍ PŘÍPOJKY DEŠŤOVÝCH SVODŮ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</si>
  <si>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</si>
  <si>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</si>
  <si>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</si>
  <si>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</si>
  <si>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</si>
  <si>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</si>
  <si>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</si>
  <si>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</si>
  <si>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</si>
  <si>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</si>
  <si>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</si>
  <si>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</si>
  <si>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</si>
  <si>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</si>
  <si>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</si>
  <si>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</si>
  <si>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</si>
  <si>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</t>
  </si>
  <si>
    <t>K</t>
  </si>
  <si>
    <t>181951112</t>
  </si>
  <si>
    <t>Úprava pláně vyrovnáním výškových rozdílů strojně v hornině třídy těžitelnosti I, skupiny 1 až 3 se zhutněním</t>
  </si>
  <si>
    <t>CS ÚRS 2020 02</t>
  </si>
  <si>
    <t>4</t>
  </si>
  <si>
    <t>-1220848454</t>
  </si>
  <si>
    <t>PSC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</si>
  <si>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</si>
  <si>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VV</t>
  </si>
  <si>
    <t>F04+F05+F06+F07+F08+F09</t>
  </si>
  <si>
    <t>Součet</t>
  </si>
  <si>
    <t>18</t>
  </si>
  <si>
    <t>Zemní práce - povrchové úpravy terénu</t>
  </si>
  <si>
    <t>184911311</t>
  </si>
  <si>
    <t>Položení mulčovací textilie proti prorůstání plevelů kolem vysázených rostlin v rovině nebo na svahu do 1:5</t>
  </si>
  <si>
    <t>-240171596</t>
  </si>
  <si>
    <t xml:space="preserve">Poznámka k souboru cen:_x000D_
1. V cenách o sklonu svahu přes 1:1 jsou uvažovány podmínky pro svahy běžně schůdné; bez použití lezeckých technik. V případě použití lezeckých technik se tyto náklady oceňují individuálně._x000D_
</t>
  </si>
  <si>
    <t>16</t>
  </si>
  <si>
    <t>M</t>
  </si>
  <si>
    <t>69311225</t>
  </si>
  <si>
    <t>geotextilie netkaná separační, ochranná, filtrační, drenážní PES 100g/m2</t>
  </si>
  <si>
    <t>8</t>
  </si>
  <si>
    <t>1617593939</t>
  </si>
  <si>
    <t>52*1,15 'Přepočtené koeficientem množství</t>
  </si>
  <si>
    <t>17</t>
  </si>
  <si>
    <t>184911421</t>
  </si>
  <si>
    <t>Mulčování vysazených rostlin mulčovací kůrou, tl. do 100 mm v rovině nebo na svahu do 1:5</t>
  </si>
  <si>
    <t>-1662495503</t>
  </si>
  <si>
    <t xml:space="preserve">Poznámka k souboru cen:_x000D_
1. V cenách jsou započteny i náklady na naložení odpadu na dopravní prostředek, odvoz do 20 km a složení odpadu._x000D_
2. V cenách nejsou započteny náklady na:_x000D_
a) stabilizaci mulče proti erozi a přísady proti vznícení mulče. Tyto práce se oceňují individuálně,_x000D_
b) mulčovací kůru, tato se oceňuje ve specifikaci,_x000D_
c) uložení odpadu na skládku._x000D_
3. Tloušťka mulčovací kůry se měří v nakypřeném stavu._x000D_
</t>
  </si>
  <si>
    <t>Struktura výpočtu: změřeno v digitální verzi PD funkcí na měření ploch</t>
  </si>
  <si>
    <t>10391100</t>
  </si>
  <si>
    <t>kůra mulčovací VL</t>
  </si>
  <si>
    <t>m3</t>
  </si>
  <si>
    <t>1884210101</t>
  </si>
  <si>
    <t>52*0,103 'Přepočtené koeficientem množství</t>
  </si>
  <si>
    <t>5</t>
  </si>
  <si>
    <t>Komunikace pozemní</t>
  </si>
  <si>
    <t>28</t>
  </si>
  <si>
    <t>564851111</t>
  </si>
  <si>
    <t>Podklad ze štěrkodrti ŠD s rozprostřením a zhutněním, po zhutnění tl. 150 mm</t>
  </si>
  <si>
    <t>1883232953</t>
  </si>
  <si>
    <t>F04+F06+F08 "fr. 0/32"</t>
  </si>
  <si>
    <t>29</t>
  </si>
  <si>
    <t>564871111</t>
  </si>
  <si>
    <t>Podklad ze štěrkodrti ŠD s rozprostřením a zhutněním, po zhutnění tl. 250 mm</t>
  </si>
  <si>
    <t>-619650721</t>
  </si>
  <si>
    <t>F05+F07+F09 "fr. 0/32"</t>
  </si>
  <si>
    <t>37</t>
  </si>
  <si>
    <t>596211223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</si>
  <si>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300 m2</t>
  </si>
  <si>
    <t>1599467654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</si>
  <si>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</si>
  <si>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487,5 "dlažba 20x20 - chodník"</t>
  </si>
  <si>
    <t>68,2 "dlažba 20x20 - sjezdy"</t>
  </si>
  <si>
    <t>32,5 "dlažba 10x10 - chodník"</t>
  </si>
  <si>
    <t>4,5 "dlažba 10x10x - sjezdy"</t>
  </si>
  <si>
    <t>14,7 "dlažba slepecká - chodník"</t>
  </si>
  <si>
    <t>8,5 "dlažba slepecká - sjezdy"</t>
  </si>
  <si>
    <t>38</t>
  </si>
  <si>
    <t>59245004</t>
  </si>
  <si>
    <t>dlažba tvar čtverec betonová 200x200x80mm barevná</t>
  </si>
  <si>
    <t>68223476</t>
  </si>
  <si>
    <t>P</t>
  </si>
  <si>
    <t>Poznámka k položce:_x000D_
barva červená, tvar "L"</t>
  </si>
  <si>
    <t>F04+F05</t>
  </si>
  <si>
    <t>555,7*1,01 'Přepočtené koeficientem množství</t>
  </si>
  <si>
    <t>39</t>
  </si>
  <si>
    <t>59245009</t>
  </si>
  <si>
    <t>dlažba tvar čtverec betonová 100x100x80mm barevná</t>
  </si>
  <si>
    <t>900064516</t>
  </si>
  <si>
    <t>Poznámka k položce:_x000D_
barva červená</t>
  </si>
  <si>
    <t>F06+F07</t>
  </si>
  <si>
    <t>37*1,02 'Přepočtené koeficientem množství</t>
  </si>
  <si>
    <t>40</t>
  </si>
  <si>
    <t>59245226</t>
  </si>
  <si>
    <t>dlažba tvar obdélník betonová pro nevidomé 200x100x80mm barevná</t>
  </si>
  <si>
    <t>380668557</t>
  </si>
  <si>
    <t>Poznámka k položce:_x000D_
barva antracit</t>
  </si>
  <si>
    <t>F08+F09</t>
  </si>
  <si>
    <t>23,2*1,05 'Přepočtené koeficientem množství</t>
  </si>
  <si>
    <t>9</t>
  </si>
  <si>
    <t>Ostatní konstrukce a práce-bourání</t>
  </si>
  <si>
    <t>60</t>
  </si>
  <si>
    <t>914111111</t>
  </si>
  <si>
    <t>Montáž svislé dopravní značky základní velikosti do 1 m2 objímkami na sloupky nebo konzoly</t>
  </si>
  <si>
    <t>kus</t>
  </si>
  <si>
    <t>1004136505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</si>
  <si>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</si>
  <si>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Struktura výpočtu: počet kusů</t>
  </si>
  <si>
    <t>61</t>
  </si>
  <si>
    <t>40445621</t>
  </si>
  <si>
    <t>informativní značky provozní IP1-IP3, IP4b-IP7, IP10a, b 500x500mm</t>
  </si>
  <si>
    <t>-640225801</t>
  </si>
  <si>
    <t>62</t>
  </si>
  <si>
    <t>40445647</t>
  </si>
  <si>
    <t>dodatkové tabulky E1, E2a,b , E6, E9, E10 E12c, E17 500x500mm</t>
  </si>
  <si>
    <t>1859115966</t>
  </si>
  <si>
    <t>63</t>
  </si>
  <si>
    <t>40445615</t>
  </si>
  <si>
    <t>značky upravující přednost P6 700mm</t>
  </si>
  <si>
    <t>-114726024</t>
  </si>
  <si>
    <t>69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</si>
  <si>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</si>
  <si>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</si>
  <si>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-1495452791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</si>
  <si>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</si>
  <si>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Struktura výpočtu: změřeno v digitální verzi PD funkcí na měření délek</t>
  </si>
  <si>
    <t>7,1+12+35,5+10,4+11,3</t>
  </si>
  <si>
    <t>70</t>
  </si>
  <si>
    <t>59217016</t>
  </si>
  <si>
    <t>obrubník betonový chodníkový 1000x80x250mm</t>
  </si>
  <si>
    <t>962022247</t>
  </si>
  <si>
    <t>Poznámka k položce:_x000D_
Položka obsahuje i podíl poloměrových obrubníků.</t>
  </si>
  <si>
    <t>76,3*1,05 'Přepočtené koeficientem množství</t>
  </si>
  <si>
    <t>77</t>
  </si>
  <si>
    <t>IP 2300</t>
  </si>
  <si>
    <t>Chránička elektro a sdělovacích kabelů, dělená HDPE DN 110/100, položka je vč. lože z prostého betonu min. C12/15, vytyčení a zaměření chráničky, zemních prací, očištění kabelů, zásypu se zhutněním a výstražné folie.</t>
  </si>
  <si>
    <t>-1382629140</t>
  </si>
  <si>
    <t>Poznámka k položce:_x000D_
V místech sjezdů a místech křížení s komunikací budou za pomocí kopaných sond prověřeny existence chrániček. V případě, že budou chráničky chybět, nebo budou v nedostatečné délce, bude provedeno jejich doplnění. Výměra položky je uvažována jako maximální. Fakturováno bude dle skutečně provedených prací odsouhlasených investorem.</t>
  </si>
  <si>
    <t>3,4*6+5,6*2+4,5*6+4*6+7,6*10</t>
  </si>
  <si>
    <t>78</t>
  </si>
  <si>
    <t>IP 2304</t>
  </si>
  <si>
    <t>Dodatečná trojnásobná ochranná izolace plynovodu 1 m na každou stranu v místech křížení s kanalizační přípojkou ve vzdálenosti menší než 500mm. Položka je vč. zemních prací, materiálu, práce a dopravy.</t>
  </si>
  <si>
    <t>1193174451</t>
  </si>
  <si>
    <t>Poznámka k položce:_x000D_
Fakturováno bude dle skutečně provedených prací.</t>
  </si>
  <si>
    <t>80</t>
  </si>
  <si>
    <t>IP 51</t>
  </si>
  <si>
    <t>Izolace proti zemní vlhkosti u fasády + krycí lišta, položka je vč. materiálu, dopravy a práce</t>
  </si>
  <si>
    <t>1975008541</t>
  </si>
  <si>
    <t>Struktura výpočtu: délka</t>
  </si>
  <si>
    <t>23,4+12,8+10,8+13,1+27,1+12,2+12,2+8,9+5,4+19,7+5,6</t>
  </si>
  <si>
    <t>96</t>
  </si>
  <si>
    <t>Bourání konstrukcí</t>
  </si>
  <si>
    <t>81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</si>
  <si>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</si>
  <si>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</si>
  <si>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</t>
  </si>
  <si>
    <t>-571760838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</si>
  <si>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</si>
  <si>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82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</si>
  <si>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</si>
  <si>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</si>
  <si>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-1730023062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</si>
  <si>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</si>
  <si>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83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</si>
  <si>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</si>
  <si>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</si>
  <si>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1707031341</t>
  </si>
  <si>
    <t>84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</si>
  <si>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</si>
  <si>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</si>
  <si>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1495247988</t>
  </si>
  <si>
    <t>487 "chodníky"</t>
  </si>
  <si>
    <t>89</t>
  </si>
  <si>
    <t>113202111</t>
  </si>
  <si>
    <t>Vytrhání obrub s vybouráním lože, s přemístěním hmot na skládku na vzdálenost do 3 m nebo s naložením na dopravní prostředek z krajníků nebo obrubníků stojatých</t>
  </si>
  <si>
    <t>-778288858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</si>
  <si>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</si>
  <si>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16,7+35,4</t>
  </si>
  <si>
    <t>92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</si>
  <si>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</si>
  <si>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</si>
  <si>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1938886410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</si>
  <si>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</si>
  <si>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Poznámka k položce:_x000D_
Demontované SDZ bude odvezeno do skladu správce komunikace.</t>
  </si>
  <si>
    <t>93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</si>
  <si>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</si>
  <si>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</si>
  <si>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495949649</t>
  </si>
  <si>
    <t xml:space="preserve">Poznámka k souboru cen:_x000D_
1. Přemístění demontovaných značek na vzdálenost přes 20 m se oceňuje cenami souborů cen 997 22-1 Vodorovná doprava vybouraných hmot._x000D_
</t>
  </si>
  <si>
    <t>Poznámka k položce:_x000D_
Demontované SDZ, bude odvezeno do skladu správce komunikace.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</si>
  <si>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</si>
  <si>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</si>
  <si>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</si>
  <si>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</si>
  <si>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t</t>
  </si>
  <si>
    <t>699304570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</si>
  <si>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</si>
  <si>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Poznámka k položce:_x000D_
Uvažováno recyklační středisko Algon, Hradiště, resp. skládka Jindřichov</t>
  </si>
  <si>
    <t>97</t>
  </si>
  <si>
    <t>997221559</t>
  </si>
  <si>
    <t>Vodorovná doprava suti bez naložení, ale se složením a s hrubým urovnáním Příplatek k ceně za každý další i započatý 1 km přes 1 km</t>
  </si>
  <si>
    <t>-1673263044</t>
  </si>
  <si>
    <t>250,543*4 'Přepočtené koeficientem množství</t>
  </si>
  <si>
    <t>98</t>
  </si>
  <si>
    <t>997221861</t>
  </si>
  <si>
    <t>Poplatek za uložení stavebního odpadu na recyklační skládce (skládkovné) z prostého betonu zatříděného do Katalogu odpadů pod kódem 17 01 01</t>
  </si>
  <si>
    <t>1409685151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</si>
  <si>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</si>
  <si>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100</t>
  </si>
  <si>
    <t>997221873</t>
  </si>
  <si>
    <t>Poplatek za uložení stavebního odpadu na recyklační skládce (skládkovné) zeminy a kamení zatříděného do Katalogu odpadů pod kódem 17 05 04</t>
  </si>
  <si>
    <t>660372587</t>
  </si>
  <si>
    <t>99</t>
  </si>
  <si>
    <t>997221875</t>
  </si>
  <si>
    <t>Poplatek za uložení stavebního odpadu na recyklační skládce (skládkovné) asfaltového bez obsahu dehtu zatříděného do Katalogu odpadů pod kódem 17 03 02</t>
  </si>
  <si>
    <t>904757423</t>
  </si>
  <si>
    <t>998</t>
  </si>
  <si>
    <t>Přesun hmot</t>
  </si>
  <si>
    <t>101</t>
  </si>
  <si>
    <t>998225111</t>
  </si>
  <si>
    <t>Přesun hmot pro komunikace s krytem z kameniva, monolitickým betonovým nebo živičným dopravní vzdálenost do 200 m jakékoliv délky objektu</t>
  </si>
  <si>
    <t>-1717462648</t>
  </si>
  <si>
    <t xml:space="preserve">Poznámka k souboru cen:_x000D_
1. Ceny lze použít i pro plochy letišť s krytem monolitickým betonovým nebo živičným._x000D_
</t>
  </si>
  <si>
    <t>REC</t>
  </si>
  <si>
    <t>RECYKLACE VYBOURANÝCH HMOT</t>
  </si>
  <si>
    <t>102</t>
  </si>
  <si>
    <t>997006005</t>
  </si>
  <si>
    <t>Úprava stavebního odpadu drcení s dopravou na vzdálenost do 100 m a naložením do drtícího zařízení ze zdiva cihelného, kamenného a smíšeného</t>
  </si>
  <si>
    <t>-1979898942</t>
  </si>
  <si>
    <t xml:space="preserve">Poznámka k souboru cen:_x000D_
1. Množství měrných jednotek u ceny -6002 se určuje v t odpadu před roztříděním._x000D_
2. V ceně -6003 jsou započteny náklady na pytlování závadného odpadu, např. trusu, dřeva napadeného škůdci nebo hnilobou, apod._x000D_
</t>
  </si>
  <si>
    <t>Poznámka k položce:_x000D_
Tato položka a položky s ní související v této kapitole jsou uvažovány v případě, že se zhotovitel dohodne s investorem na zpětném využití vybouraných hmot v rámci stavby např. pro sanaci zemní pláně, či podkladní konstrukční vrstvy. Vybourané hmoty budou odvezeny k místu předrcení a úpravě na požadovanou frakci. Následně budou naloženy a dopraveny zpět. V případě zpětného použití vybouraných hmot, budou v rámci případné sanace zemní pláně, či podkladních konstrukčních vrstev řešeny MÉNĚPRÁCE v rámci položek nových konstrukčních vrstev. Zhotovitel v této kapitole ocení jednotlivé položky za 1t. Fakturováno bude dle skutečně provedených prací.</t>
  </si>
  <si>
    <t>103</t>
  </si>
  <si>
    <t>1798732369</t>
  </si>
  <si>
    <t>Poznámka k položce:_x000D_
Je uvažována doprava do vzdálenosti 5km a zpět.</t>
  </si>
  <si>
    <t>1*2 'Přepočtené koeficientem množství</t>
  </si>
  <si>
    <t>104</t>
  </si>
  <si>
    <t>-823174687</t>
  </si>
  <si>
    <t>1*8 'Přepočtené koeficientem množství</t>
  </si>
  <si>
    <t>105</t>
  </si>
  <si>
    <t>997221611</t>
  </si>
  <si>
    <t>Nakládání na dopravní prostředky pro vodorovnou dopravu suti</t>
  </si>
  <si>
    <t>549274205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</si>
  <si>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</si>
  <si>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DK</t>
  </si>
  <si>
    <t>KANALIZAČNÍ PŘÍPOJKY DEŠŤOVÝCH SVODŮ</t>
  </si>
  <si>
    <t>106</t>
  </si>
  <si>
    <t>132734</t>
  </si>
  <si>
    <t>HLOUBENÍ RÝH ŠÍŘ DO 2M PAŽ I NEPAŽ TŘ. I, ODVOZ DO 5KM</t>
  </si>
  <si>
    <t>M3</t>
  </si>
  <si>
    <t>OTSKP 2019</t>
  </si>
  <si>
    <t>-730740863</t>
  </si>
  <si>
    <t>Poznámka k souboru cen:_x000D_
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</si>
  <si>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Struktura výpočtu: šířka * průměrná hloubka * délka</t>
  </si>
  <si>
    <t>0,6*1,2*F70</t>
  </si>
  <si>
    <t>107</t>
  </si>
  <si>
    <t>17581</t>
  </si>
  <si>
    <t>OBSYP POTRUBÍ A OBJEKTŮ Z NAKUPOVANÝCH MATERIÁLŮ</t>
  </si>
  <si>
    <t>-4910310</t>
  </si>
  <si>
    <t>Poznámka k souboru cen:_x000D_
položka zahrnuje:_x000D_
- kompletní provedení zemní konstrukce včetně nákupu a dopravy materiálu dle zadávací dokumentace_x000D_
- úprava ukládaného materiálu vlhčením, tříděním, promícháním nebo vysoušením, příp. jiné úpravy za účelem zlepšení jeho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 a výplň jam a prohlubní v podloží_x000D_
- úprava, očištění, ochrana a zhutnění podloží_x000D_
- svahování, hutnění a uzavírání povrchů svahů_x000D_
- zřízení lavic na svazích_x000D_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- zemina vytlačená potrubím o DN do 180mm se od kubatury obsypů neodečítá</t>
  </si>
  <si>
    <t>108</t>
  </si>
  <si>
    <t>87433</t>
  </si>
  <si>
    <t>POTRUBÍ Z TRUB PLASTOVÝCH ODPADNÍCH DN DO 150MM</t>
  </si>
  <si>
    <t>-396732430</t>
  </si>
  <si>
    <t>Poznámka k souboru cen:_x000D_
položky pro zhotovení potrubí platí bez ohledu na sklon_x000D_
zahrnuje:_x000D_
- výrobní dokumentaci (včetně technologického předpisu)_x000D_
- dodání veškerého trubního a pomocného materiálu (trouby, trubky, tvarovky, spojovací a těsnící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nezahrnuje zkoušky vodotěsnosti a televizní prohlídku</t>
  </si>
  <si>
    <t>Poznámka k položce:_x000D_
Tato položka a položky s ní související v této kapitole jsou uvažovány v případě, že budou v rámci stavby zastiženy přípojky dešťových svodů z okolních nemovitostí. Bude prověřena jejich funkčnost a v případě jejich špatné kondice bude s příslušným majitelem na jeho náklady domluvena oprava v rámci stavby.  Fakturováno bude dle skutečně provedených prací doložených měřením za účasti majitele jednotlivých nemovitostí. Položka je uvažována vč. nového lapače střešních splavenin a napojení na stoku či šachtu jednotné kanalizace.</t>
  </si>
  <si>
    <t>F50</t>
  </si>
  <si>
    <t>odkopávka</t>
  </si>
  <si>
    <t>58,8</t>
  </si>
  <si>
    <t>F53</t>
  </si>
  <si>
    <t>výkop rýha</t>
  </si>
  <si>
    <t>3,132</t>
  </si>
  <si>
    <t>F54</t>
  </si>
  <si>
    <t>6</t>
  </si>
  <si>
    <t>F12</t>
  </si>
  <si>
    <t>196,28</t>
  </si>
  <si>
    <t>F13</t>
  </si>
  <si>
    <t>9,12</t>
  </si>
  <si>
    <t>F14</t>
  </si>
  <si>
    <t>13,1</t>
  </si>
  <si>
    <t>F16</t>
  </si>
  <si>
    <t>bourání obrubník OP2</t>
  </si>
  <si>
    <t>189,3</t>
  </si>
  <si>
    <t>F01</t>
  </si>
  <si>
    <t>povrch asfalt</t>
  </si>
  <si>
    <t>F10</t>
  </si>
  <si>
    <t>sanace zemní pláně</t>
  </si>
  <si>
    <t>1138,5</t>
  </si>
  <si>
    <t>2017-04-102-SP-U - SO 102 - Soupis prací - Dopravní řešení - MK Karlova - uznatelné náklady</t>
  </si>
  <si>
    <t>F17</t>
  </si>
  <si>
    <t>VDZ</t>
  </si>
  <si>
    <t>65,5</t>
  </si>
  <si>
    <t>F18</t>
  </si>
  <si>
    <t>147,8</t>
  </si>
  <si>
    <t>F19</t>
  </si>
  <si>
    <t>F02</t>
  </si>
  <si>
    <t>927</t>
  </si>
  <si>
    <t>F20</t>
  </si>
  <si>
    <t>potrubí</t>
  </si>
  <si>
    <t>16,3</t>
  </si>
  <si>
    <t>F21</t>
  </si>
  <si>
    <t>bourání potrubí</t>
  </si>
  <si>
    <t>F22</t>
  </si>
  <si>
    <t>obsyp</t>
  </si>
  <si>
    <t>1,008</t>
  </si>
  <si>
    <t>F23</t>
  </si>
  <si>
    <t>lože</t>
  </si>
  <si>
    <t>0,504</t>
  </si>
  <si>
    <t>F55</t>
  </si>
  <si>
    <t>7,308</t>
  </si>
  <si>
    <t>F56</t>
  </si>
  <si>
    <t>F26</t>
  </si>
  <si>
    <t>zásyp</t>
  </si>
  <si>
    <t>25,944</t>
  </si>
  <si>
    <t>F28</t>
  </si>
  <si>
    <t>1103</t>
  </si>
  <si>
    <t>F03</t>
  </si>
  <si>
    <t>kamenivo zpevněné cementem</t>
  </si>
  <si>
    <t>36</t>
  </si>
  <si>
    <t>F30</t>
  </si>
  <si>
    <t>řezání</t>
  </si>
  <si>
    <t>46,7</t>
  </si>
  <si>
    <t>F51</t>
  </si>
  <si>
    <t>odkopávky</t>
  </si>
  <si>
    <t>137,2</t>
  </si>
  <si>
    <t>F57</t>
  </si>
  <si>
    <t>zemina přebytek</t>
  </si>
  <si>
    <t>233,628</t>
  </si>
  <si>
    <t>F31</t>
  </si>
  <si>
    <t>obetonování potrubí</t>
  </si>
  <si>
    <t>2,696</t>
  </si>
  <si>
    <t>F32</t>
  </si>
  <si>
    <t>beton</t>
  </si>
  <si>
    <t>0,335</t>
  </si>
  <si>
    <t>F33</t>
  </si>
  <si>
    <t>bednění</t>
  </si>
  <si>
    <t>0,927</t>
  </si>
  <si>
    <t>F34</t>
  </si>
  <si>
    <t>podklad</t>
  </si>
  <si>
    <t>2,231</t>
  </si>
  <si>
    <t>F52</t>
  </si>
  <si>
    <t>výkop jáma</t>
  </si>
  <si>
    <t>7,188</t>
  </si>
  <si>
    <t>F35</t>
  </si>
  <si>
    <t>4,745</t>
  </si>
  <si>
    <t>F36</t>
  </si>
  <si>
    <t>SUV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</si>
  <si>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</si>
  <si>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</si>
  <si>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</si>
  <si>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</si>
  <si>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SAN - SANACE AKTIVNÍ ZÓNY ZEMNÍ PLÁNĚ</t>
  </si>
  <si>
    <t>M - Práce a dodávky M</t>
  </si>
  <si>
    <t xml:space="preserve">    23-M - Montáže potrubí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</si>
  <si>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</si>
  <si>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</si>
  <si>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-1742850147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</si>
  <si>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</si>
  <si>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3,5</t>
  </si>
  <si>
    <t>122211101</t>
  </si>
  <si>
    <t>Odkopávky a prokopávky ručně zapažené i nezapažené v hornině třídy těžitelnosti I skupiny 3</t>
  </si>
  <si>
    <t>2067013627</t>
  </si>
  <si>
    <t xml:space="preserve">Poznámka k souboru cen:_x000D_
1. Ceny lze použít pro jakékoliv množství odkopané zeminy._x000D_
2. V cenách jsou započteny i náklady na přehození výkopku na vzdálenost do 3 m nebo naložení na dopravní prostředek._x000D_
</t>
  </si>
  <si>
    <t>Poznámka k položce:_x000D_
V rámci zemních prací je uvažováno cca 30% prací prováděných ručně. Jedná se o práce prováděné v blízkosti stávajících zemních IS.</t>
  </si>
  <si>
    <t>Struktura výpočtu: dle hmotnice * %</t>
  </si>
  <si>
    <t>196*0,3</t>
  </si>
  <si>
    <t>122252204</t>
  </si>
  <si>
    <t>Odkopávky a prokopávky nezapažené pro silnice a dálnice strojně v hornině třídy těžitelnosti I přes 100 do 500 m3</t>
  </si>
  <si>
    <t>1438448591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</si>
  <si>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</si>
  <si>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Poznámka k položce:_x000D_
V rámci zemních prací je uvažováno cca 70% prací prováděných strojně. Jedná se o práce prováděné mimo prostor stávajících zemních IS.</t>
  </si>
  <si>
    <t>196*0,7</t>
  </si>
  <si>
    <t>131251100</t>
  </si>
  <si>
    <t>Hloubení nezapažených jam a zářezů strojně s urovnáním dna do předepsaného profilu a spádu v hornině třídy těžitelnosti I skupiny 3 do 20 m3</t>
  </si>
  <si>
    <t>-1699926241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</si>
  <si>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</si>
  <si>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Struktura výpočtu: objem dle vzorce pro komolý jehlan</t>
  </si>
  <si>
    <t>(1,36/3*(1,94*1,15+sqrt(1,94*1,15*3,44*2,65)+3,44*2,65)) "sorpční vpusť KN 3-10"</t>
  </si>
  <si>
    <t>132212111</t>
  </si>
  <si>
    <t>Hloubení rýh šířky do 800 mm ručně zapažených i nezapažených, s urovnáním dna do předepsaného profilu a spádu v hornině třídy těžitelnosti I skupiny 3 soudržných</t>
  </si>
  <si>
    <t>-1486854225</t>
  </si>
  <si>
    <t xml:space="preserve">Poznámka k souboru cen:_x000D_
1. V cenách jsou započteny i náklady na přehození výkopku na přilehlém terénu na vzdálenost do 3 m od podélné osy rýhy nebo naložení výkopku na dopravní prostředek._x000D_
</t>
  </si>
  <si>
    <t>Struktura výpočtu: podélná plocha výkopu (změřeno v digitální verzi PD funkcí na měření ploch) * šířka * %</t>
  </si>
  <si>
    <t>(8,5+5,7+3,2)*0,6*0,3</t>
  </si>
  <si>
    <t>Mezisoučet</t>
  </si>
  <si>
    <t>Struktura výpočtu: délka přípojky * průměrná hloubka výkopu * %</t>
  </si>
  <si>
    <t>F21*1,25*0,3</t>
  </si>
  <si>
    <t>132251102</t>
  </si>
  <si>
    <t>Hloubení nezapažených rýh šířky do 800 mm strojně s urovnáním dna do předepsaného profilu a spádu v hornině třídy těžitelnosti I skupiny 3 přes 20 do 50 m3</t>
  </si>
  <si>
    <t>421146095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</si>
  <si>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</si>
  <si>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(8,5+5,7+3,2)*0,6*0,7</t>
  </si>
  <si>
    <t>F21*1,25*0,7</t>
  </si>
  <si>
    <t>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</si>
  <si>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</si>
  <si>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</si>
  <si>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604777428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</si>
  <si>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</si>
  <si>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F50+F51+F52+F53+F54+F55+F56</t>
  </si>
  <si>
    <t>F26+F35+F22</t>
  </si>
  <si>
    <t>171201201</t>
  </si>
  <si>
    <t>Uložení sypaniny na skládky nebo meziskládky bez hutnění s upravením uložené sypaniny do předepsaného tvaru</t>
  </si>
  <si>
    <t>444606695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</si>
  <si>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</si>
  <si>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171201231</t>
  </si>
  <si>
    <t>-187711906</t>
  </si>
  <si>
    <t>Struktura výpočtu: objem * předpokládaná objemová hmotnost</t>
  </si>
  <si>
    <t>F57*1,8</t>
  </si>
  <si>
    <t>10</t>
  </si>
  <si>
    <t>174101101</t>
  </si>
  <si>
    <t>Zásyp sypaninou z jakékoliv horniny strojně s uložením výkopku ve vrstvách se zhutněním jam, šachet, rýh nebo kolem objektů v těchto vykopávkách</t>
  </si>
  <si>
    <t>-381785127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</si>
  <si>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</si>
  <si>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Struktura výpočtu: objem rýhy - lože - obsyp - objem potrubí - obetonování potrubí + objem rýh bouraného potrubí</t>
  </si>
  <si>
    <t>F53+F54+F55+F56-F23-F22-(F20*3,14*0,075^2)-F31</t>
  </si>
  <si>
    <t>Struktura výpočtu: objem výkopu - objem sorpčních vpustí - základová deska - podsyp</t>
  </si>
  <si>
    <t>F52-(1,74*0,95*1,1)-F32-F34*0,13</t>
  </si>
  <si>
    <t>11</t>
  </si>
  <si>
    <t>58331200</t>
  </si>
  <si>
    <t>štěrkopísek netříděný zásypový</t>
  </si>
  <si>
    <t>-934032681</t>
  </si>
  <si>
    <t>Struktura výpočtu: objem * sypná hmotnost setřeseného kameniva fr. 0/4</t>
  </si>
  <si>
    <t>(F26+F35)*2</t>
  </si>
  <si>
    <t>12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</si>
  <si>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</si>
  <si>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</si>
  <si>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572005172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</si>
  <si>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V cenách nejsou zahrnuty náklady na nakupovanou sypaninu. Tato se oceňuje ve specifikaci._x000D_
</t>
  </si>
  <si>
    <t>Struktura výpočtu: (délka potrubí - délka obetonovávaného potrubí) x šířka x tloušťka vrstvy</t>
  </si>
  <si>
    <t>(F20-7,7-3)*0,6*0,3</t>
  </si>
  <si>
    <t>13</t>
  </si>
  <si>
    <t>583413440</t>
  </si>
  <si>
    <t>kamenivo drcené drobné frakce 0-4</t>
  </si>
  <si>
    <t>362040364</t>
  </si>
  <si>
    <t>F22*2</t>
  </si>
  <si>
    <t>-1350038609</t>
  </si>
  <si>
    <t>F01*1,15+F02*1,15</t>
  </si>
  <si>
    <t>Zakládání</t>
  </si>
  <si>
    <t>19</t>
  </si>
  <si>
    <t>273321511</t>
  </si>
  <si>
    <t>Základy z betonu železového (bez výztuže) desky z betonu bez zvláštních nároků na prostředí tř. C 25/30</t>
  </si>
  <si>
    <t>-1080226991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</si>
  <si>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3. V cenách nejsou započteny náklady na výztuž, tyto se oceňují cenami souboru cen 27* 36-.... Výztuž základů._x000D_
4. V cenách z betonu pro konstrukce bílých van 27. 32-3 nejsou započteny náklady na těsnění dilatačních a pracovních spar, tyto se oceňují cenami souborů cen 953 33 části A08 tohoto katalogu._x000D_
</t>
  </si>
  <si>
    <t>Struktura výpočtu: délka * šířka * tloušťka</t>
  </si>
  <si>
    <t>(1,94*1,15*0,15) "pro sorpční vpusť"</t>
  </si>
  <si>
    <t>20</t>
  </si>
  <si>
    <t>273351121</t>
  </si>
  <si>
    <t>Bednění základů desek zřízení</t>
  </si>
  <si>
    <t>1036948675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</si>
  <si>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</si>
  <si>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Struktura výpočtu: obvod * výška</t>
  </si>
  <si>
    <t>(6,18*0,15) "pro sorpční vpusť"</t>
  </si>
  <si>
    <t>273351122</t>
  </si>
  <si>
    <t>Bednění základů desek odstranění</t>
  </si>
  <si>
    <t>140534533</t>
  </si>
  <si>
    <t>22</t>
  </si>
  <si>
    <t>273362021</t>
  </si>
  <si>
    <t>Výztuž základů desek ze svařovaných sítí z drátů typu KARI</t>
  </si>
  <si>
    <t>-754166703</t>
  </si>
  <si>
    <t xml:space="preserve">Poznámka k souboru cen:_x000D_
1. Ceny platí pro desky rovné, s náběhy, hřibové nebo upnuté do žeber včetně výztuže těchto žeber._x000D_
</t>
  </si>
  <si>
    <t>Struktura výpočtu: délka obetonovávaného potrubí * šířka * hmotnost 1m2</t>
  </si>
  <si>
    <t>(7,7+3)*0,6*0,0054 "kari sítě 150*150*8"</t>
  </si>
  <si>
    <t>Struktura výpočtu: délka * šířka * hmotnost 1m2 * počet</t>
  </si>
  <si>
    <t>1,94*1,15*0,0054*2 "kari sítě 150*150*8" "pro sorpční vpusť"</t>
  </si>
  <si>
    <t>Svislé a kompletní konstrukce</t>
  </si>
  <si>
    <t>23</t>
  </si>
  <si>
    <t>386120103</t>
  </si>
  <si>
    <t>Montáž odlučovačů ropných látek železobetonových, průtoku 6-10 l/s</t>
  </si>
  <si>
    <t>-889680545</t>
  </si>
  <si>
    <t xml:space="preserve">Poznámka k souboru cen:_x000D_
1. V cenách montáže jsou započteny i náklady na:_x000D_
a) napojení potrubních rozvodů._x000D_
2. V cenách montáže nejsou započteny náklady na:_x000D_
a) dodání odlučovačů ropných látek a tuků, včetně jejich vystrojení ; tyto kompletní soupravy se oceňují ve specifikaci,_x000D_
b) fixování odlučovačů obsypem, obsyp se oceňuje cenami souboru cen 174 ..-.... Zásyp sypaninou z jakékoliv horniny katalogu 800-1 Zemní práce části A07,_x000D_
c) obetonování stěn odlučovačů , toto se oceňuje cenami souboru cen 899 62-01 Obetonování plastových šachet z polypropylenu betonem prostým v otevřeném výkopu, části A03 tohoto katalogu,_x000D_
d) podkladní vrstvu ze štěrkopísku, která se oceňuje souborem cen 564 2,-11 Podklad ze štěrkopísku, části A01 katalogu 822-1 Komunikace pozemní a letiště._x000D_
</t>
  </si>
  <si>
    <t>Poznámka k položce:_x000D_
Montáž je uvažována vč. zajištění jeřábu. Položka je vč. přípravy výklenku v obrubníku OP2 pro revizní poklop.</t>
  </si>
  <si>
    <t>24</t>
  </si>
  <si>
    <t>IP 3200</t>
  </si>
  <si>
    <t>Sorpční vpusť - jednonádržová ze železobenu C30/37 XF4 vč. zákrytové desky pro zatížení D 400kN pro průtok do 10l/s, NEL 0,2mg/l na výtoku. Vpusť je vč. mříže, kalového koše, vyrovnávacích prstenců, rámu s poklopem a sorpčního filtru</t>
  </si>
  <si>
    <t>-398703477</t>
  </si>
  <si>
    <t xml:space="preserve">Poznámka k položce:_x000D_
(Navržená sorpční vpusť je brána jako referenční s tím, že uvedenou specifikaci je nutno chápat jako minimální technický standard). </t>
  </si>
  <si>
    <t>Vodorovné konstrukce</t>
  </si>
  <si>
    <t>25</t>
  </si>
  <si>
    <t>451573111</t>
  </si>
  <si>
    <t>Lože pod potrubí, stoky a drobné objekty v otevřeném výkopu z písku a štěrkopísku do 63 mm</t>
  </si>
  <si>
    <t>388347822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</si>
  <si>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</si>
  <si>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(F20-7,7-3)*0,6*0,15</t>
  </si>
  <si>
    <t>26</t>
  </si>
  <si>
    <t>564201111</t>
  </si>
  <si>
    <t>Podklad nebo podsyp ze štěrkopísku ŠP s rozprostřením, vlhčením a zhutněním, po zhutnění tl. 40 mm</t>
  </si>
  <si>
    <t>1576573357</t>
  </si>
  <si>
    <t>Struktura výpočtu: délka * šířka</t>
  </si>
  <si>
    <t>(1,94*1,15) "pro sorpční vpusť"</t>
  </si>
  <si>
    <t>27</t>
  </si>
  <si>
    <t>564831111</t>
  </si>
  <si>
    <t>Podklad ze štěrkodrti ŠD s rozprostřením a zhutněním, po zhutnění tl. 100 mm</t>
  </si>
  <si>
    <t>-253467094</t>
  </si>
  <si>
    <t>F34 "fr. 0/32"</t>
  </si>
  <si>
    <t>-1862256135</t>
  </si>
  <si>
    <t>F01*1,1+F02*1,1-F03 "fr. 0/32"</t>
  </si>
  <si>
    <t>F01*1,15+F02*1,15 "fr. 0/63"</t>
  </si>
  <si>
    <t>565135121</t>
  </si>
  <si>
    <t>Asfaltový beton vrstva podkladní ACP 16 (obalované kamenivo střednězrnné - OKS) s rozprostřením a zhutněním v pruhu šířky přes 3 m, po zhutnění tl. 50 mm</t>
  </si>
  <si>
    <t>-1385008272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</si>
  <si>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</si>
  <si>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31</t>
  </si>
  <si>
    <t>565155121</t>
  </si>
  <si>
    <t>Asfaltový beton vrstva podkladní ACP 16 (obalované kamenivo střednězrnné - OKS) s rozprostřením a zhutněním v pruhu šířky přes 3 m, po zhutnění tl. 70 mm</t>
  </si>
  <si>
    <t>974038794</t>
  </si>
  <si>
    <t>32</t>
  </si>
  <si>
    <t>567122114</t>
  </si>
  <si>
    <t>Podklad ze směsi stmelené cementem SC bez dilatačních spár, s rozprostřením a zhutněním SC C 8/10 (KSC I), po zhutnění tl. 150 mm</t>
  </si>
  <si>
    <t>698014454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</si>
  <si>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</si>
  <si>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36 "zesílení konstrukce pro TDZ V v místě podzemních kontejnerů"</t>
  </si>
  <si>
    <t>33</t>
  </si>
  <si>
    <t>573111113</t>
  </si>
  <si>
    <t>Postřik infiltrační PI z asfaltu silničního s posypem kamenivem, v množství 1,50 kg/m2</t>
  </si>
  <si>
    <t>-267644426</t>
  </si>
  <si>
    <t>F01+F02</t>
  </si>
  <si>
    <t>34</t>
  </si>
  <si>
    <t>573211107</t>
  </si>
  <si>
    <t>Postřik spojovací PS bez posypu kamenivem z asfaltu silničního, v množství 0,30 kg/m2</t>
  </si>
  <si>
    <t>-62172610</t>
  </si>
  <si>
    <t>F01+F01+F02</t>
  </si>
  <si>
    <t>35</t>
  </si>
  <si>
    <t>577134121</t>
  </si>
  <si>
    <t>Asfaltový beton vrstva obrusná ACO 11 (ABS) s rozprostřením a se zhutněním z nemodifikovaného asfaltu v pruhu šířky přes 3 m tř. I, po zhutnění tl. 40 mm</t>
  </si>
  <si>
    <t>-107700465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</si>
  <si>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</si>
  <si>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63 "TDZ IV"</t>
  </si>
  <si>
    <t>927 "TDZ V"</t>
  </si>
  <si>
    <t>577155122</t>
  </si>
  <si>
    <t>Asfaltový beton vrstva ložní ACL 16 (ABH) s rozprostřením a zhutněním z nemodifikovaného asfaltu v pruhu šířky přes 3 m, po zhutnění tl. 60 mm</t>
  </si>
  <si>
    <t>-1310192628</t>
  </si>
  <si>
    <t xml:space="preserve">Poznámka k souboru cen:_x000D_
1. Cenami 577 1.-50 lze oceňovat např. chodníky, úzké cesty a vjezdy v pruhu šířky do 1,5 m jakékoliv délky a jednotlivé plochy velikosti do 10 m2._x000D_
2. ČSN EN 13108-1 připouští pro ACL 16 pouze tl. 50 až 70 mm._x000D_
</t>
  </si>
  <si>
    <t>Trubní vedení</t>
  </si>
  <si>
    <t>41</t>
  </si>
  <si>
    <t>871315241</t>
  </si>
  <si>
    <t>Kanalizační potrubí z tvrdého PVC v otevřeném výkopu ve sklonu do 20 %, hladkého plnostěnného vícevrstvého, tuhost třídy SN 12 DN 150</t>
  </si>
  <si>
    <t>-1056975916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</si>
  <si>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</si>
  <si>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7,8+3+5,5</t>
  </si>
  <si>
    <t>42</t>
  </si>
  <si>
    <t>877315211</t>
  </si>
  <si>
    <t>Montáž tvarovek na kanalizačním potrubí z trub z plastu z tvrdého PVC nebo z polypropylenu v otevřeném výkopu jednoosých DN 160</t>
  </si>
  <si>
    <t>929404043</t>
  </si>
  <si>
    <t xml:space="preserve">Poznámka k souboru cen:_x000D_
1. V cenách nejsou započteny náklady na dodání tvarovek. Tvarovky se oceňují ve ve specifikaci._x000D_
</t>
  </si>
  <si>
    <t>43</t>
  </si>
  <si>
    <t>28611359</t>
  </si>
  <si>
    <t>koleno kanalizace PVC KG 160x15°</t>
  </si>
  <si>
    <t>-1739524369</t>
  </si>
  <si>
    <t>44</t>
  </si>
  <si>
    <t>895941111</t>
  </si>
  <si>
    <t>Zřízení vpusti kanalizační uliční z betonových dílců typ UV-50 normální</t>
  </si>
  <si>
    <t>584272549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</si>
  <si>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</si>
  <si>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45</t>
  </si>
  <si>
    <t>59223852</t>
  </si>
  <si>
    <t>dno pro uliční vpusť s kalovou prohlubní betonové 450x300x50mm</t>
  </si>
  <si>
    <t>1298965749</t>
  </si>
  <si>
    <t>46</t>
  </si>
  <si>
    <t>59223864</t>
  </si>
  <si>
    <t>prstenec pro uliční vpusť vyrovnávací betonový 390x60x130mm</t>
  </si>
  <si>
    <t>1254463531</t>
  </si>
  <si>
    <t>47</t>
  </si>
  <si>
    <t>59223858</t>
  </si>
  <si>
    <t>skruž pro uliční vpusť horní betonová 450x570x50mm</t>
  </si>
  <si>
    <t>227821387</t>
  </si>
  <si>
    <t>48</t>
  </si>
  <si>
    <t>59223857</t>
  </si>
  <si>
    <t>skruž pro uliční vpusť horní betonová 450x295x50mm</t>
  </si>
  <si>
    <t>1456780510</t>
  </si>
  <si>
    <t>49</t>
  </si>
  <si>
    <t>59223854</t>
  </si>
  <si>
    <t>skruž pro uliční vpusť s výtokovým otvorem PVC betonová 450x350x50mm</t>
  </si>
  <si>
    <t>-305387919</t>
  </si>
  <si>
    <t>50</t>
  </si>
  <si>
    <t>899204112</t>
  </si>
  <si>
    <t>Osazení mříží litinových včetně rámů a košů na bahno pro třídu zatížení D400, E600</t>
  </si>
  <si>
    <t>-399349498</t>
  </si>
  <si>
    <t xml:space="preserve">Poznámka k souboru cen:_x000D_
1. V cenách nejsou započteny náklady na dodání mříží, rámů a košů na bahno; tyto náklady se oceňují ve specifikaci._x000D_
</t>
  </si>
  <si>
    <t>51</t>
  </si>
  <si>
    <t>55242320</t>
  </si>
  <si>
    <t>mříž vtoková litinová plochá 500x500mm</t>
  </si>
  <si>
    <t>773239580</t>
  </si>
  <si>
    <t>Poznámka k položce:_x000D_
položka je uvažována vč. rámu</t>
  </si>
  <si>
    <t>28661789</t>
  </si>
  <si>
    <t>koš kalový ocelový pro silniční vpusť 425mm vč. madla</t>
  </si>
  <si>
    <t>295277828</t>
  </si>
  <si>
    <t>53</t>
  </si>
  <si>
    <t>28661728</t>
  </si>
  <si>
    <t>poklop šachtový betonový  DN 425 pro třídu zatížení B125</t>
  </si>
  <si>
    <t>934345054</t>
  </si>
  <si>
    <t>Poznámka k položce:_x000D_
zaslepení stávající UV výměnou mříže za poklop, položka je uvažována vč. rámu</t>
  </si>
  <si>
    <t>54</t>
  </si>
  <si>
    <t>899232111</t>
  </si>
  <si>
    <t>Výšková úprava uličního vstupu nebo vpusti do 200 mm snížením mříže</t>
  </si>
  <si>
    <t>-91870903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</si>
  <si>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</si>
  <si>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55</t>
  </si>
  <si>
    <t>899332111</t>
  </si>
  <si>
    <t>Výšková úprava uličního vstupu nebo vpusti do 200 mm snížením poklopu</t>
  </si>
  <si>
    <t>-1057563537</t>
  </si>
  <si>
    <t>56</t>
  </si>
  <si>
    <t>899431111</t>
  </si>
  <si>
    <t>Výšková úprava uličního vstupu nebo vpusti do 200 mm zvýšením krycího hrnce, šoupěte nebo hydrantu bez úpravy armatur</t>
  </si>
  <si>
    <t>-979907234</t>
  </si>
  <si>
    <t>57</t>
  </si>
  <si>
    <t>899432111</t>
  </si>
  <si>
    <t>Výšková úprava uličního vstupu nebo vpusti do 200 mm snížením krycího hrnce, šoupěte, nebo hydrantu bez úpravy armatur</t>
  </si>
  <si>
    <t>-1080614091</t>
  </si>
  <si>
    <t>58</t>
  </si>
  <si>
    <t>899623161</t>
  </si>
  <si>
    <t>Obetonování potrubí nebo zdiva stok betonem prostým v otevřeném výkopu, beton tř. C 20/25</t>
  </si>
  <si>
    <t>-784178574</t>
  </si>
  <si>
    <t xml:space="preserve">Poznámka k souboru cen:_x000D_
1. Obetonování zdiva stok ve štole se oceňuje cenami souboru cen 359 31-02 Výplň za rubem cihelného zdiva stok části A 03 tohoto katalogu._x000D_
</t>
  </si>
  <si>
    <t>Struktura výpočtu: plocha v řezu * délka obetonování</t>
  </si>
  <si>
    <t>0,252*(7,7+3)</t>
  </si>
  <si>
    <t>59</t>
  </si>
  <si>
    <t>IP 18</t>
  </si>
  <si>
    <t>Napojení přípojky UV a SUV na kanalizační šachtu či UV, včetně zemních prací, přípravy otvoru, vyvložkování protilehlé strany šachty čedičovými vložkami v ploše dle požadavku správce IS, materiálu, provedení a dopravy</t>
  </si>
  <si>
    <t>1132635389</t>
  </si>
  <si>
    <t>64</t>
  </si>
  <si>
    <t>915211111</t>
  </si>
  <si>
    <t>Vodorovné dopravní značení stříkaným plastem dělící čára šířky 125 mm souvislá bílá základní</t>
  </si>
  <si>
    <t>-726936705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</si>
  <si>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</si>
  <si>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16,3+17,9+8,5+10,5+12,3</t>
  </si>
  <si>
    <t>65</t>
  </si>
  <si>
    <t>915221121</t>
  </si>
  <si>
    <t>Vodorovné dopravní značení stříkaným plastem vodící čára bílá šířky 250 mm přerušovaná základní</t>
  </si>
  <si>
    <t>225405359</t>
  </si>
  <si>
    <t>1+13,3+13,3+41,8+28,6+49,8</t>
  </si>
  <si>
    <t>66</t>
  </si>
  <si>
    <t>915231112</t>
  </si>
  <si>
    <t>Vodorovné dopravní značení stříkaným plastem přechody pro chodce, šipky, symboly nápisy bílé retroreflexní</t>
  </si>
  <si>
    <t>-319335914</t>
  </si>
  <si>
    <t>2+8*1,5</t>
  </si>
  <si>
    <t>67</t>
  </si>
  <si>
    <t>915611111</t>
  </si>
  <si>
    <t>Předznačení pro vodorovné značení stříkané barvou nebo prováděné z nátěrových hmot liniové dělicí čáry, vodicí proužky</t>
  </si>
  <si>
    <t>-1095914221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</si>
  <si>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</si>
  <si>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F17+F18</t>
  </si>
  <si>
    <t>68</t>
  </si>
  <si>
    <t>915621111</t>
  </si>
  <si>
    <t>Předznačení pro vodorovné značení stříkané barvou nebo prováděné z nátěrových hmot plošné šipky, symboly, nápisy</t>
  </si>
  <si>
    <t>428588460</t>
  </si>
  <si>
    <t>71</t>
  </si>
  <si>
    <t>916241113</t>
  </si>
  <si>
    <t>Osazení obrubníku kamenného se zřízením lože, s vyplněním a zatřením spár cementovou maltou ležatého s boční opěrou z betonu prostého, do lože z betonu prostého</t>
  </si>
  <si>
    <t>-53127011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</si>
  <si>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</si>
  <si>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Poznámka k položce:_x000D_
Budou zpětně použity obrubníky rozebrané v rámci stavby. Je uvažováno, že zpětně použitelných obrubníků bude cca 50%. Chybějící obrubníky, zejména poloměrové, budou dokoupeny. Dokoupeny budou staré obrubníky stejného rozměru a barevného rázu jako obrubníky vybourané v rámci stavby. Styčné hrany budou zaříznuty.</t>
  </si>
  <si>
    <t>125+93,5-F13-F14 "rovný"</t>
  </si>
  <si>
    <t>1,14+1,14+1,14+1,14+1,14+1,14+1,14+1,14 "R0,5-1,0"</t>
  </si>
  <si>
    <t>13,1 "R5,0-10,0"</t>
  </si>
  <si>
    <t>72</t>
  </si>
  <si>
    <t>58380003</t>
  </si>
  <si>
    <t>obrubník kamenný žulový přímý 300x200mm</t>
  </si>
  <si>
    <t>190584135</t>
  </si>
  <si>
    <t>F12-F16*0,5</t>
  </si>
  <si>
    <t>101,63*1,05 'Přepočtené koeficientem množství</t>
  </si>
  <si>
    <t>73</t>
  </si>
  <si>
    <t>58380412</t>
  </si>
  <si>
    <t>obrubník kamenný žulový obloukový R 0,5-1m 300x200mm</t>
  </si>
  <si>
    <t>230201929</t>
  </si>
  <si>
    <t>9,12*1,1 'Přepočtené koeficientem množství</t>
  </si>
  <si>
    <t>74</t>
  </si>
  <si>
    <t>58380442</t>
  </si>
  <si>
    <t>obrubník kamenný žulový obloukový R 5-10m 300x200mm</t>
  </si>
  <si>
    <t>-1778438414</t>
  </si>
  <si>
    <t>13,1*1,1 'Přepočtené koeficientem množství</t>
  </si>
  <si>
    <t>75</t>
  </si>
  <si>
    <t>919111114</t>
  </si>
  <si>
    <t>Řezání dilatačních spár v čerstvém cementobetonovém krytu příčných nebo podélných, šířky 4 mm, hloubky přes 90 do 100 mm</t>
  </si>
  <si>
    <t>-1374401579</t>
  </si>
  <si>
    <t xml:space="preserve">Poznámka k souboru cen:_x000D_
1. V cenách jsou započteny i náklady na vyčištění spár po řezání._x000D_
</t>
  </si>
  <si>
    <t>3,25*2 "dilatační spáry v rámci KSC"</t>
  </si>
  <si>
    <t>76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</si>
  <si>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</si>
  <si>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</si>
  <si>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-6538476</t>
  </si>
  <si>
    <t xml:space="preserve">Poznámka k souboru cen:_x000D_
1. V cenách jsou započteny i náklady na vyčištění spár, na impregnaci a zalití spár včetně dodání hmot._x000D_
</t>
  </si>
  <si>
    <t>79</t>
  </si>
  <si>
    <t>IP 485</t>
  </si>
  <si>
    <t>Osazení přídlažby z betonové dlažby 20x12,5cm tl. 10cm, barva přírodní, podélně, s boční opěrou do lože z betonu prostého C12/15, položka je vč. materiálu, dopravy a práce</t>
  </si>
  <si>
    <t>899787387</t>
  </si>
  <si>
    <t xml:space="preserve">Poznámka k souboru cen:_x000D_
1. Část lože z betonu prostého přesahující tl. 100 mm se oceňuje cenou 916 99-1121 Lože pod_x000D_
 obrubníky, krajníky nebo obruby z dlažebních kostek._x000D_
2. V cenách nejsou započteny náklady na dodání dlažebních kostek, tyto se oceňují ve specifikaci._x000D_
 Množství uvedené ve specifikaci se určí jako součin celkové délky obrub a objemové hmotnosti 1 m_x000D_
 obruby a to:_x000D_
 a) 0,065 t/m pro velké kostky,_x000D_
 b) 0,024 t/m pro malé kostky. Ztratné lze dohodnout ve výši 1 % pro velké kostky, 2 % pro malé_x000D_
 kostky._x000D_
3. Osazení silniční obruby ze dvou řad kostek se oceňuje:_x000D_
 a) bez boční opěry jako dvojnásobné množství silniční obruby z jedné řady kostek,_x000D_
 b) s boční opěrou jako osazení silniční obruby z jedné řady kostek s boční opěrou a osazení_x000D_
 silniční obruby z jedné řady kostek bez boční opěry._x000D_
</t>
  </si>
  <si>
    <t>196,28+9,12+13,1</t>
  </si>
  <si>
    <t>218,5*1,05 'Přepočtené koeficientem množství</t>
  </si>
  <si>
    <t>-1178725150</t>
  </si>
  <si>
    <t>85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</si>
  <si>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</si>
  <si>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</si>
  <si>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1505159091</t>
  </si>
  <si>
    <t>1103 "komunikace"</t>
  </si>
  <si>
    <t>86</t>
  </si>
  <si>
    <t>113201112</t>
  </si>
  <si>
    <t>Vytrhání obrub s vybouráním lože, s přemístěním hmot na skládku na vzdálenost do 3 m nebo s naložením na dopravní prostředek silničních ležatých</t>
  </si>
  <si>
    <t>-1830809361</t>
  </si>
  <si>
    <t>Poznámka k položce:_x000D_
Obrubníky OP2 budou zpětně použity v rámci stavby. Je uvažováno, že zpětně použitelných obrubníků bude cca 80%. Styčné hrany budou zaříznuty.</t>
  </si>
  <si>
    <t>98,8+90,5</t>
  </si>
  <si>
    <t>87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</si>
  <si>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</si>
  <si>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</si>
  <si>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-564868039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</si>
  <si>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</si>
  <si>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88</t>
  </si>
  <si>
    <t>IP 12</t>
  </si>
  <si>
    <t>Oboustranné řezání hran kamenných obrubníků</t>
  </si>
  <si>
    <t>949467577</t>
  </si>
  <si>
    <t>Poznámka k položce:_x000D_
zaříznutí styčných hran obrubníků OP2, včetně dopravy do a zpět z místa řezání</t>
  </si>
  <si>
    <t>150</t>
  </si>
  <si>
    <t>90</t>
  </si>
  <si>
    <t>919731123</t>
  </si>
  <si>
    <t>Zarovnání styčné plochy podkladu nebo krytu podél vybourané části komunikace nebo zpevněné plochy živičné tl. přes 100 do 200 mm</t>
  </si>
  <si>
    <t>1130821579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</si>
  <si>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</si>
  <si>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91</t>
  </si>
  <si>
    <t>919735113</t>
  </si>
  <si>
    <t>Řezání stávajícího živičného krytu nebo podkladu hloubky přes 100 do 150 mm</t>
  </si>
  <si>
    <t>-1222269369</t>
  </si>
  <si>
    <t xml:space="preserve">Poznámka k souboru cen:_x000D_
1. V cenách jsou započteny i náklady na spotřebu vody._x000D_
</t>
  </si>
  <si>
    <t>24,2+22,5</t>
  </si>
  <si>
    <t>3*4+14*2</t>
  </si>
  <si>
    <t>94</t>
  </si>
  <si>
    <t>820371811</t>
  </si>
  <si>
    <t>Bourání stávajícího potrubí ze železobetonu v otevřeném výkopu DN do 200</t>
  </si>
  <si>
    <t>-1569841346</t>
  </si>
  <si>
    <t xml:space="preserve">Poznámka k souboru cen:_x000D_
1. Ceny jsou určeny pro bourání vodovodního a kanalizačního potrubí._x000D_
2. V cenách jsou započteny náklady na bourání potrubí včetně tvarovek._x000D_
</t>
  </si>
  <si>
    <t>Poznámka k položce:_x000D_
položka je vč. zaslepení v místě napojení na šachtu</t>
  </si>
  <si>
    <t>4,2+5,8+6</t>
  </si>
  <si>
    <t>95</t>
  </si>
  <si>
    <t>IP 14</t>
  </si>
  <si>
    <t>Vybourání uliční vpusti včetně odvozu na skládku a skládkovného</t>
  </si>
  <si>
    <t>-1620556390</t>
  </si>
  <si>
    <t>-1780966649</t>
  </si>
  <si>
    <t>292943872</t>
  </si>
  <si>
    <t>726,355*4 'Přepočtené koeficientem množství</t>
  </si>
  <si>
    <t>1413444284</t>
  </si>
  <si>
    <t>860930511</t>
  </si>
  <si>
    <t>-1821909778</t>
  </si>
  <si>
    <t>-1278270920</t>
  </si>
  <si>
    <t>SAN</t>
  </si>
  <si>
    <t>SANACE AKTIVNÍ ZÓNY ZEMNÍ PLÁNĚ</t>
  </si>
  <si>
    <t>IP 8502</t>
  </si>
  <si>
    <t>Posouzení aktivní zóny zemní pláně geotechnikem vč. případných laboratorních zkoušek</t>
  </si>
  <si>
    <t>1761373689</t>
  </si>
  <si>
    <t>Poznámka k položce:_x000D_
Po provedení bouracích a zemních prací na úroveň zemní pláně a zásypech rýh inženýrských sítí bude v případě neúnosnosti zemní pláně (na základě provedených zkoušek) přivolán geotechnik, který posoudí aktivní zónu zemní pláně a navrhne rozsah a způsob sanace.</t>
  </si>
  <si>
    <t>-757990095</t>
  </si>
  <si>
    <t>Struktura výpočtu: plocha * tloušťka vrstvy * %</t>
  </si>
  <si>
    <t>F10*0,45*0,3</t>
  </si>
  <si>
    <t>-2108969732</t>
  </si>
  <si>
    <t>F10*0,45*0,7</t>
  </si>
  <si>
    <t>109</t>
  </si>
  <si>
    <t>861932401</t>
  </si>
  <si>
    <t>Struktura výpočtu: plocha * tloušťka vrstvy</t>
  </si>
  <si>
    <t>F10*0,45</t>
  </si>
  <si>
    <t>110</t>
  </si>
  <si>
    <t>1174619275</t>
  </si>
  <si>
    <t>111</t>
  </si>
  <si>
    <t>1230809965</t>
  </si>
  <si>
    <t>F10*0,45*1,8</t>
  </si>
  <si>
    <t>112</t>
  </si>
  <si>
    <t>564661111</t>
  </si>
  <si>
    <t>Podklad z kameniva hrubého drceného vel. 63-125 mm, s rozprostřením a zhutněním, po zhutnění tl. 200 mm</t>
  </si>
  <si>
    <t>1359419148</t>
  </si>
  <si>
    <t>Poznámka k položce:_x000D_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TDI a AD. Doloženo bude geodetickým měřením nebo jiným způsobem po dohodě s TDI.</t>
  </si>
  <si>
    <t>F01*1,15+F02*1,15 "sanace aktivní zóny zemní pláně - položka je uvažována ve dvou vrstvách v celkové tl. 400mm"</t>
  </si>
  <si>
    <t>1138,5*2 'Přepočtené koeficientem množství</t>
  </si>
  <si>
    <t>113</t>
  </si>
  <si>
    <t>564811111</t>
  </si>
  <si>
    <t>Podklad ze štěrkodrti ŠD s rozprostřením a zhutněním, po zhutnění tl. 50 mm</t>
  </si>
  <si>
    <t>919097126</t>
  </si>
  <si>
    <t>F10 "sanace aktivní zóny zemní pláně - uzavírací vrstva"</t>
  </si>
  <si>
    <t>Práce a dodávky M</t>
  </si>
  <si>
    <t>23-M</t>
  </si>
  <si>
    <t>Montáže potrubí</t>
  </si>
  <si>
    <t>114</t>
  </si>
  <si>
    <t>230170004</t>
  </si>
  <si>
    <t>Příprava pro zkoušku těsnosti potrubí DN přes 125 do 200</t>
  </si>
  <si>
    <t>sada</t>
  </si>
  <si>
    <t>-98923525</t>
  </si>
  <si>
    <t>115</t>
  </si>
  <si>
    <t>230170014</t>
  </si>
  <si>
    <t>Zkouška těsnosti potrubí DN přes 125 do 200</t>
  </si>
  <si>
    <t>-1289660722</t>
  </si>
  <si>
    <t>314,1</t>
  </si>
  <si>
    <t>20,9</t>
  </si>
  <si>
    <t>1,1</t>
  </si>
  <si>
    <t>1,5</t>
  </si>
  <si>
    <t>pracovní spára</t>
  </si>
  <si>
    <t>2017-04-103 - SO 103 - Dopravní řešení - MK Karlova</t>
  </si>
  <si>
    <t>2017-04-103-SP-N - SO 103 - Soupis prací - Dopravní řešení - MK Karlova - NEuznatelné náklady</t>
  </si>
  <si>
    <t>sloupek</t>
  </si>
  <si>
    <t>12,9</t>
  </si>
  <si>
    <t>rozebrání dlažeb</t>
  </si>
  <si>
    <t>F25</t>
  </si>
  <si>
    <t>338,2</t>
  </si>
  <si>
    <t xml:space="preserve">      18 - Zemní práce - povrchové úpravy terénu</t>
  </si>
  <si>
    <t>-1626747531</t>
  </si>
  <si>
    <t>F02+F03+F04+F05+F06+F08+F09</t>
  </si>
  <si>
    <t>-1125534826</t>
  </si>
  <si>
    <t>1908213794</t>
  </si>
  <si>
    <t>12*1,15 'Přepočtené koeficientem množství</t>
  </si>
  <si>
    <t>-1225473221</t>
  </si>
  <si>
    <t>1590133878</t>
  </si>
  <si>
    <t>12*0,103 'Přepočtené koeficientem množství</t>
  </si>
  <si>
    <t>1419029957</t>
  </si>
  <si>
    <t>F02+F04+F09 "fr. 0/32"</t>
  </si>
  <si>
    <t>1844544043</t>
  </si>
  <si>
    <t>F03+F05+F06 "fr. 0/32"</t>
  </si>
  <si>
    <t>566901132</t>
  </si>
  <si>
    <t>Vyspravení podkladu po překopech inženýrských sítí plochy do 15 m2 s rozprostřením a zhutněním štěrkodrtí tl. 150 mm</t>
  </si>
  <si>
    <t>366676454</t>
  </si>
  <si>
    <t xml:space="preserve">Poznámka k souboru cen:_x000D_
1. Ceny jsou určeny pro vyspravení podkladů po překopech pro inženýrské sítětrvalé i dočasné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 souboru cen 573 2.-11 Postřik živičný spojovací části A01 tohoto katalogu._x000D_
</t>
  </si>
  <si>
    <t>572340111</t>
  </si>
  <si>
    <t>Vyspravení krytu komunikací po překopech inženýrských sítí plochy do 15 m2 asfaltovým betonem ACO (AB), po zhutnění tl. přes 30 do 50 mm</t>
  </si>
  <si>
    <t>-577181335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</si>
  <si>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</si>
  <si>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1,5 "chodník"</t>
  </si>
  <si>
    <t>-1490368800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</si>
  <si>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</si>
  <si>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</si>
  <si>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1589605356</t>
  </si>
  <si>
    <t>Poznámka k položce:_x000D_
bude zpětně použita rozebraná dlažba</t>
  </si>
  <si>
    <t>6 "pracovní spára"</t>
  </si>
  <si>
    <t>1775362092</t>
  </si>
  <si>
    <t>314,1 "dlažba 20x20 - chodník"</t>
  </si>
  <si>
    <t>16 "dlažba 20x20 - sjezdy"</t>
  </si>
  <si>
    <t>20,9 "dlažba 10x10 - chodník"</t>
  </si>
  <si>
    <t>1,1 "dlažba 10x10x - sjezdy"</t>
  </si>
  <si>
    <t>1,5 "dlažba slepecká - sjezdy"</t>
  </si>
  <si>
    <t>130674381</t>
  </si>
  <si>
    <t>F02+F03</t>
  </si>
  <si>
    <t>330,1*1,01 'Přepočtené koeficientem množství</t>
  </si>
  <si>
    <t>925990653</t>
  </si>
  <si>
    <t>22*1,02 'Přepočtené koeficientem množství</t>
  </si>
  <si>
    <t>-1987698873</t>
  </si>
  <si>
    <t>1,5*1,05 'Přepočtené koeficientem množství</t>
  </si>
  <si>
    <t>-1634703797</t>
  </si>
  <si>
    <t>Poznámka k položce:_x000D_
Budou zpětně použity značky demontované v rámci stavby.</t>
  </si>
  <si>
    <t>40445625</t>
  </si>
  <si>
    <t>informativní značky provozní IP8, IP9, IP11-IP13 500x700mm</t>
  </si>
  <si>
    <t>-470239649</t>
  </si>
  <si>
    <t>914511111</t>
  </si>
  <si>
    <t>Montáž sloupku dopravních značek délky do 3,5 m do betonového základu</t>
  </si>
  <si>
    <t>143013055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</si>
  <si>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</si>
  <si>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40445225</t>
  </si>
  <si>
    <t>sloupek pro dopravní značku Zn D 60mm v 3,5m</t>
  </si>
  <si>
    <t>1065037324</t>
  </si>
  <si>
    <t>40445256</t>
  </si>
  <si>
    <t>svorka upínací na sloupek dopravní značky D 60mm</t>
  </si>
  <si>
    <t>-1164267993</t>
  </si>
  <si>
    <t>F18*2</t>
  </si>
  <si>
    <t>40445253</t>
  </si>
  <si>
    <t>víčko plastové na sloupek D 60mm</t>
  </si>
  <si>
    <t>842203042</t>
  </si>
  <si>
    <t>814944825</t>
  </si>
  <si>
    <t>5,6+7,3</t>
  </si>
  <si>
    <t>-2097025326</t>
  </si>
  <si>
    <t>12,9*1,05 'Přepočtené koeficientem množství</t>
  </si>
  <si>
    <t>1940204393</t>
  </si>
  <si>
    <t>3,9+12,5</t>
  </si>
  <si>
    <t>IP 2302</t>
  </si>
  <si>
    <t>Chránička HDPE silnostěnná DN 14/10 s vnitřní lubrikační vrstvou pro zafouknutí kabelů s optickými vlákny do 7,5mm průměru. Položka je vč. zemních prací, materiálu, zásypu s písku fr. 0/4, výstražné folie (oranžová), dopravy, skládkovného a práce.</t>
  </si>
  <si>
    <t>-996805154</t>
  </si>
  <si>
    <t>69 "optická síť SSZ"</t>
  </si>
  <si>
    <t>IP 2303</t>
  </si>
  <si>
    <t>Osazení kabelové komory z HDPE o půdorysných rozměrech max. 500x500mm s litinovým poklopem pro zatížení B 125kN. Položka je vč. zemních prací, materiálu, dopravy, skládkovného a práce.</t>
  </si>
  <si>
    <t>-96310127</t>
  </si>
  <si>
    <t>-1779562082</t>
  </si>
  <si>
    <t>340478026</t>
  </si>
  <si>
    <t>15,3+17,5+12,3+10+35,8</t>
  </si>
  <si>
    <t>1904270497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</si>
  <si>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</si>
  <si>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</si>
  <si>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433458857</t>
  </si>
  <si>
    <t>-1132910316</t>
  </si>
  <si>
    <t>530343812</t>
  </si>
  <si>
    <t>338,2 "chodníky"</t>
  </si>
  <si>
    <t>-376396721</t>
  </si>
  <si>
    <t>-1103660292</t>
  </si>
  <si>
    <t>358159373</t>
  </si>
  <si>
    <t>135,362*4 'Přepočtené koeficientem množství</t>
  </si>
  <si>
    <t>-2121581708</t>
  </si>
  <si>
    <t>2126553550</t>
  </si>
  <si>
    <t>-1739914575</t>
  </si>
  <si>
    <t>285212384</t>
  </si>
  <si>
    <t>644786922</t>
  </si>
  <si>
    <t>1909780396</t>
  </si>
  <si>
    <t>-433232850</t>
  </si>
  <si>
    <t>-521468158</t>
  </si>
  <si>
    <t>371167637</t>
  </si>
  <si>
    <t>-2133193393</t>
  </si>
  <si>
    <t>-740457897</t>
  </si>
  <si>
    <t>Poznámka k položce:_x000D_
Tato položka a položky s ní související v této kapitole jsou uvažovány v případě, že budou v rámci stavby zastiženy přípojky dešťových svodů z okolních nemovitostí. Bude prověřena jejich funkčnost a v případě jejich špatné kondice bude s příslušným majitelem na jeho náklady domluvena oprava v rámci stavby. Fakturováno bude dle skutečně provedených prací doložených měřením za účasti majitele jednotlivých nemovitostí. Položka je uvažována vč. nového lapače střešních splavenin a napojení na stoku či šachtu jednotné kanalizace.</t>
  </si>
  <si>
    <t>6,12</t>
  </si>
  <si>
    <t>3,99</t>
  </si>
  <si>
    <t>128,02</t>
  </si>
  <si>
    <t>2,28</t>
  </si>
  <si>
    <t>obruba bourání</t>
  </si>
  <si>
    <t>127,8</t>
  </si>
  <si>
    <t>708,5</t>
  </si>
  <si>
    <t>814,775</t>
  </si>
  <si>
    <t>48,8</t>
  </si>
  <si>
    <t>2017-04-103-SP-U - SO 103 - Soupis prací - Dopravní řešení - MK Karlova - uznatelné náklady</t>
  </si>
  <si>
    <t>144,6</t>
  </si>
  <si>
    <t>25,2</t>
  </si>
  <si>
    <t>4,6</t>
  </si>
  <si>
    <t>14,28</t>
  </si>
  <si>
    <t>9,31</t>
  </si>
  <si>
    <t>F58</t>
  </si>
  <si>
    <t>pažení</t>
  </si>
  <si>
    <t>26,6</t>
  </si>
  <si>
    <t>2,778</t>
  </si>
  <si>
    <t>F24</t>
  </si>
  <si>
    <t>5,556</t>
  </si>
  <si>
    <t>24,272</t>
  </si>
  <si>
    <t>744,5</t>
  </si>
  <si>
    <t>19,9</t>
  </si>
  <si>
    <t>188,077</t>
  </si>
  <si>
    <t>0,669</t>
  </si>
  <si>
    <t>1,854</t>
  </si>
  <si>
    <t>4,462</t>
  </si>
  <si>
    <t>14,377</t>
  </si>
  <si>
    <t>9,491</t>
  </si>
  <si>
    <t>-1352269075</t>
  </si>
  <si>
    <t>3,5*2</t>
  </si>
  <si>
    <t>-1792902118</t>
  </si>
  <si>
    <t>140*0,3</t>
  </si>
  <si>
    <t>122252203</t>
  </si>
  <si>
    <t>Odkopávky a prokopávky nezapažené pro silnice a dálnice strojně v hornině třídy těžitelnosti I do 100 m3</t>
  </si>
  <si>
    <t>660689782</t>
  </si>
  <si>
    <t>140*0,7</t>
  </si>
  <si>
    <t>-1503810186</t>
  </si>
  <si>
    <t>(1,36/3*(1,94*1,15+sqrt(1,94*1,15*3,44*2,65)+3,44*2,65))*2 "sorpční vpusť KN 3-10"</t>
  </si>
  <si>
    <t>360730349</t>
  </si>
  <si>
    <t>34*0,6*0,3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</si>
  <si>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</si>
  <si>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</si>
  <si>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-541703874</t>
  </si>
  <si>
    <t xml:space="preserve">Poznámka k souboru cen:_x000D_
1. V cenách jsou započteny i náklady na:_x000D_
a) přehození výkopku na přilehlém terénu na vzdálenost do 3 m od podélné osy rýhy nebo naložení výkopku na dopravní prostředek,_x000D_
</t>
  </si>
  <si>
    <t>13,3*1,0*0,3</t>
  </si>
  <si>
    <t>132251101</t>
  </si>
  <si>
    <t>Hloubení nezapažených rýh šířky do 800 mm strojně s urovnáním dna do předepsaného profilu a spádu v hornině třídy těžitelnosti I skupiny 3 do 20 m3</t>
  </si>
  <si>
    <t>-329692227</t>
  </si>
  <si>
    <t>34*0,6*0,7</t>
  </si>
  <si>
    <t>132254201</t>
  </si>
  <si>
    <t>Hloubení zapažených rýh šířky přes 800 do 2 000 mm strojně s urovnáním dna do předepsaného profilu a spádu v hornině třídy těžitelnosti I skupiny 3 do 20 m3</t>
  </si>
  <si>
    <t>1503005079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</si>
  <si>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</si>
  <si>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13,3*1,0*0,7</t>
  </si>
  <si>
    <t>151101102</t>
  </si>
  <si>
    <t>Zřízení pažení a rozepření stěn rýh pro podzemní vedení příložné pro jakoukoliv mezerovitost, hloubky do 4 m</t>
  </si>
  <si>
    <t>326840143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</si>
  <si>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</si>
  <si>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Struktura výpočtu: podélná plocha výkopu (změřeno v digitální verzi PD funkcí na měření ploch) *2</t>
  </si>
  <si>
    <t>13,3*2</t>
  </si>
  <si>
    <t>151101112</t>
  </si>
  <si>
    <t>Odstranění pažení a rozepření stěn rýh pro podzemní vedení s uložením materiálu na vzdálenost do 3 m od kraje výkopu příložné, hloubky přes 2 do 4 m</t>
  </si>
  <si>
    <t>718966257</t>
  </si>
  <si>
    <t>1199928126</t>
  </si>
  <si>
    <t>F22+F23+F24</t>
  </si>
  <si>
    <t>2147314916</t>
  </si>
  <si>
    <t>1247973228</t>
  </si>
  <si>
    <t>1309305052</t>
  </si>
  <si>
    <t>Struktura výpočtu: objem rýhy - lože - obsyp - objem potrubí - obetonování potrubí</t>
  </si>
  <si>
    <t>F53+F54+F55+F56-F21-F24-(F19*3,14*0,075^2)-(F20*3,14*0,1^2)-F29</t>
  </si>
  <si>
    <t>F52-(1,74*0,95*1,1*2)-F30-F32*0,13</t>
  </si>
  <si>
    <t>1735575690</t>
  </si>
  <si>
    <t>(F22+F23)*2</t>
  </si>
  <si>
    <t>-28440502</t>
  </si>
  <si>
    <t>(F19-2)*0,6*0,3+F20*1,0*0,3</t>
  </si>
  <si>
    <t>1420761853</t>
  </si>
  <si>
    <t>F24*2</t>
  </si>
  <si>
    <t>-1702862313</t>
  </si>
  <si>
    <t>F01*1,15</t>
  </si>
  <si>
    <t>1986194854</t>
  </si>
  <si>
    <t>(1,94*1,15*0,15)*2 "pro sorpční vpusť"</t>
  </si>
  <si>
    <t>-213873868</t>
  </si>
  <si>
    <t>(6,18*0,15)*2 "pro sorpční vpusť"</t>
  </si>
  <si>
    <t>-690444362</t>
  </si>
  <si>
    <t>-59759586</t>
  </si>
  <si>
    <t>2*0,6*0,0054 "kari sítě 150*150*8"</t>
  </si>
  <si>
    <t>1,94*1,15*0,0054*4 "kari sítě 150*150*8" "pro sorpční vpusť"</t>
  </si>
  <si>
    <t>-986863098</t>
  </si>
  <si>
    <t>-1475717790</t>
  </si>
  <si>
    <t>-1403716075</t>
  </si>
  <si>
    <t>(F19-2)*0,6*0,15+F20*1,0*0,15</t>
  </si>
  <si>
    <t>1217846750</t>
  </si>
  <si>
    <t>(1,94*1,15)*2 "pro sorpční vpusť"</t>
  </si>
  <si>
    <t>-303627685</t>
  </si>
  <si>
    <t>F32 "fr. 0/32"</t>
  </si>
  <si>
    <t>1216819169</t>
  </si>
  <si>
    <t>F01*1,1 "fr. 0/32"</t>
  </si>
  <si>
    <t>F01*1,15 "fr. 0/63"</t>
  </si>
  <si>
    <t>-1379260572</t>
  </si>
  <si>
    <t>-301056037</t>
  </si>
  <si>
    <t>610251221</t>
  </si>
  <si>
    <t>708,5 "TDZ V"</t>
  </si>
  <si>
    <t>890187317</t>
  </si>
  <si>
    <t>11,5+13,7</t>
  </si>
  <si>
    <t>871355241</t>
  </si>
  <si>
    <t>Kanalizační potrubí z tvrdého PVC v otevřeném výkopu ve sklonu do 20 %, hladkého plnostěnného vícevrstvého, tuhost třídy SN 12 DN 200</t>
  </si>
  <si>
    <t>1956174022</t>
  </si>
  <si>
    <t>877355211</t>
  </si>
  <si>
    <t>Montáž tvarovek na kanalizačním potrubí z trub z plastu z tvrdého PVC nebo z polypropylenu v otevřeném výkopu jednoosých DN 200</t>
  </si>
  <si>
    <t>-186199529</t>
  </si>
  <si>
    <t>28611364</t>
  </si>
  <si>
    <t>koleno kanalizace PVC KG 200x15°</t>
  </si>
  <si>
    <t>1020282439</t>
  </si>
  <si>
    <t>-1224530304</t>
  </si>
  <si>
    <t>-919308483</t>
  </si>
  <si>
    <t>59223850</t>
  </si>
  <si>
    <t>dno pro uliční vpusť s výtokovým otvorem betonové 450x330x50mm</t>
  </si>
  <si>
    <t>-1637532765</t>
  </si>
  <si>
    <t>Poznámka k položce:_x000D_
pro výtok DN 200</t>
  </si>
  <si>
    <t>1835244018</t>
  </si>
  <si>
    <t>517726649</t>
  </si>
  <si>
    <t>-1766957780</t>
  </si>
  <si>
    <t>59223862</t>
  </si>
  <si>
    <t>skruž pro uliční vpusť středová betonová 450x295x50mm</t>
  </si>
  <si>
    <t>1483181261</t>
  </si>
  <si>
    <t>1466095984</t>
  </si>
  <si>
    <t>-1990570191</t>
  </si>
  <si>
    <t>515880603</t>
  </si>
  <si>
    <t>1464369484</t>
  </si>
  <si>
    <t>Poznámka k položce:_x000D_
zaslepení stávající UV výměnou mříže za poklop a poklop na Š2. položka je uvažována vč. rámu</t>
  </si>
  <si>
    <t>1153327131</t>
  </si>
  <si>
    <t>-450643008</t>
  </si>
  <si>
    <t>618543711</t>
  </si>
  <si>
    <t>1233620767</t>
  </si>
  <si>
    <t>1024695601</t>
  </si>
  <si>
    <t>0,252*2</t>
  </si>
  <si>
    <t>Napojení přípojky UV a SUV na kanalizační šachtu, včetně zemních prací, přípravy otvoru, vyvložkování protilehlé strany šachty čedičovými vložkami v ploše dle požadavku správce IS, materiálu, provedení a dopravy</t>
  </si>
  <si>
    <t>150642386</t>
  </si>
  <si>
    <t>763866907</t>
  </si>
  <si>
    <t>2,2+2,2+10,5+2,2+2,2+29,5</t>
  </si>
  <si>
    <t>-776074585</t>
  </si>
  <si>
    <t>66,7+21,6+42,8+13,5</t>
  </si>
  <si>
    <t>1576735536</t>
  </si>
  <si>
    <t>0,5+0,5</t>
  </si>
  <si>
    <t>-1287921298</t>
  </si>
  <si>
    <t>F15+F16</t>
  </si>
  <si>
    <t>-48001442</t>
  </si>
  <si>
    <t>1085359440</t>
  </si>
  <si>
    <t>63,3+67-F12 "rovný"</t>
  </si>
  <si>
    <t>1,14+1,14 "R0,5-1,0"</t>
  </si>
  <si>
    <t>514328185</t>
  </si>
  <si>
    <t>F11-F14*0,5</t>
  </si>
  <si>
    <t>64,12*1,05 'Přepočtené koeficientem množství</t>
  </si>
  <si>
    <t>-511462880</t>
  </si>
  <si>
    <t>2,28*1,1 'Přepočtené koeficientem množství</t>
  </si>
  <si>
    <t>-1476519449</t>
  </si>
  <si>
    <t>128,02+2,28</t>
  </si>
  <si>
    <t>130,3*1,05 'Přepočtené koeficientem množství</t>
  </si>
  <si>
    <t>-492032293</t>
  </si>
  <si>
    <t>230667769</t>
  </si>
  <si>
    <t>-106154632</t>
  </si>
  <si>
    <t>744,5 "komunikace"</t>
  </si>
  <si>
    <t>1207070385</t>
  </si>
  <si>
    <t>63,3+64,5</t>
  </si>
  <si>
    <t>732297964</t>
  </si>
  <si>
    <t>1680923770</t>
  </si>
  <si>
    <t>-2029425253</t>
  </si>
  <si>
    <t>-92405359</t>
  </si>
  <si>
    <t>13+6,9</t>
  </si>
  <si>
    <t>2*4+8*2</t>
  </si>
  <si>
    <t>1891514060</t>
  </si>
  <si>
    <t>-551099714</t>
  </si>
  <si>
    <t>467,781*4 'Přepočtené koeficientem množství</t>
  </si>
  <si>
    <t>-883056841</t>
  </si>
  <si>
    <t>-696164330</t>
  </si>
  <si>
    <t>-1968308038</t>
  </si>
  <si>
    <t>-344217782</t>
  </si>
  <si>
    <t>1238937602</t>
  </si>
  <si>
    <t>944056595</t>
  </si>
  <si>
    <t>1093686455</t>
  </si>
  <si>
    <t>-1884142214</t>
  </si>
  <si>
    <t>255437799</t>
  </si>
  <si>
    <t>116</t>
  </si>
  <si>
    <t>-867948203</t>
  </si>
  <si>
    <t>117</t>
  </si>
  <si>
    <t>1705798067</t>
  </si>
  <si>
    <t>F01*1,15 "sanace aktivní zóny zemní pláně - položka je uvažována ve dvou vrstvách v celkové tl. 400mm"</t>
  </si>
  <si>
    <t>814,775*2 'Přepočtené koeficientem množství</t>
  </si>
  <si>
    <t>118</t>
  </si>
  <si>
    <t>-1762421514</t>
  </si>
  <si>
    <t>119</t>
  </si>
  <si>
    <t>-907932677</t>
  </si>
  <si>
    <t>120</t>
  </si>
  <si>
    <t>-1938994022</t>
  </si>
  <si>
    <t>F19+F20</t>
  </si>
  <si>
    <t>F39</t>
  </si>
  <si>
    <t>skrývka ornice</t>
  </si>
  <si>
    <t>4,7</t>
  </si>
  <si>
    <t>0,418</t>
  </si>
  <si>
    <t>0,974</t>
  </si>
  <si>
    <t>1,392</t>
  </si>
  <si>
    <t>0,558</t>
  </si>
  <si>
    <t>0,522</t>
  </si>
  <si>
    <t>2017-04-104 - SO 104 - Dopravní řešení - MK Karlova</t>
  </si>
  <si>
    <t>0,261</t>
  </si>
  <si>
    <t>2,9</t>
  </si>
  <si>
    <t>2017-04-104-SP-N - SO 104 - Soupis prací - Dopravní řešení - MK Karlova - NEuznatelné náklady</t>
  </si>
  <si>
    <t>392</t>
  </si>
  <si>
    <t>30,8</t>
  </si>
  <si>
    <t>26,2</t>
  </si>
  <si>
    <t>2,1</t>
  </si>
  <si>
    <t>8,4</t>
  </si>
  <si>
    <t>8,6</t>
  </si>
  <si>
    <t>ornice</t>
  </si>
  <si>
    <t>36,2</t>
  </si>
  <si>
    <t>66,3</t>
  </si>
  <si>
    <t>31,6</t>
  </si>
  <si>
    <t>418</t>
  </si>
  <si>
    <t>11,4</t>
  </si>
  <si>
    <t>121103111</t>
  </si>
  <si>
    <t>Skrývka zemin schopných zúrodnění v rovině a ve sklonu do 1:5</t>
  </si>
  <si>
    <t>517190072</t>
  </si>
  <si>
    <t xml:space="preserve">Poznámka k souboru cen:_x000D_
1. V ceně jsou započteny i náklady spojené s naložením na dopravní prostředek nebo s přehozením do 3,0 m._x000D_
2. Ceny lze použít i pro těžení zemin schopných zúrodnění ve výkopišti, zemníku, i ulehlých z deponie._x000D_
</t>
  </si>
  <si>
    <t>Struktura výpočtu: změřeno v digitální verzi PD funkcí na měření ploch * předpokládaná tl.</t>
  </si>
  <si>
    <t>47*0,1</t>
  </si>
  <si>
    <t>339558665</t>
  </si>
  <si>
    <t>2,32*0,6*0,3</t>
  </si>
  <si>
    <t>484413963</t>
  </si>
  <si>
    <t>2,32*0,6*0,7</t>
  </si>
  <si>
    <t>618689484</t>
  </si>
  <si>
    <t>F53+F55</t>
  </si>
  <si>
    <t>F29+F28</t>
  </si>
  <si>
    <t>1441880675</t>
  </si>
  <si>
    <t>13392080</t>
  </si>
  <si>
    <t>1153611978</t>
  </si>
  <si>
    <t>Struktura výpočtu: objem rýhy - lože - obsyp - objem potrubí</t>
  </si>
  <si>
    <t>F53+F55-F27-F28-(F25*3,14*0,075^2)</t>
  </si>
  <si>
    <t>714107557</t>
  </si>
  <si>
    <t>F29*2</t>
  </si>
  <si>
    <t>1631422997</t>
  </si>
  <si>
    <t>(F25)*0,6*0,3</t>
  </si>
  <si>
    <t>1936259963</t>
  </si>
  <si>
    <t>F28*2</t>
  </si>
  <si>
    <t>-1903798307</t>
  </si>
  <si>
    <t>F03+F04+F05+F06+F07+F08+F12+F14+F15</t>
  </si>
  <si>
    <t>162206112</t>
  </si>
  <si>
    <t>Vodorovné přemístění výkopku bez naložení, avšak se složením zemin schopných zúrodnění, na vzdálenost přes 20 do 50 m</t>
  </si>
  <si>
    <t>373785487</t>
  </si>
  <si>
    <t xml:space="preserve">Poznámka k souboru cen:_x000D_
1. V cenách jsou započteny i náklady na:_x000D_
a) shrnutí výkopku ve výkopišti a hrubé rozhrnutí v násypišti,_x000D_
b) udržování sjízdnosti cest uvnitř násypiště i výkopiště, pokud vrcholky nerovností nejsou vyšší než +- 0,5 m,_x000D_
c) příplatky za jízdu v terénu uvnitř výkopiště i násypiště._x000D_
2. V cenách nejsou započteny náklady na příplatky za jízdu v terénu mimo výkopiště a násypiště._x000D_
</t>
  </si>
  <si>
    <t>167103101</t>
  </si>
  <si>
    <t>Nakládání neulehlého výkopku z hromad zeminy schopné zúrodnění</t>
  </si>
  <si>
    <t>-1822486783</t>
  </si>
  <si>
    <t>181311103</t>
  </si>
  <si>
    <t>Rozprostření a urovnání ornice v rovině nebo ve svahu sklonu do 1:5 ručně při souvislé ploše, tl. vrstvy do 200 mm</t>
  </si>
  <si>
    <t>352593988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</si>
  <si>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</si>
  <si>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181411131</t>
  </si>
  <si>
    <t>Založení trávníku na půdě předem připravené plochy do 1000 m2 výsevem včetně utažení parkového v rovině nebo na svahu do 1:5</t>
  </si>
  <si>
    <t>652514497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</si>
  <si>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</si>
  <si>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005724100</t>
  </si>
  <si>
    <t>osivo směs travní parková</t>
  </si>
  <si>
    <t>kg</t>
  </si>
  <si>
    <t>2099048623</t>
  </si>
  <si>
    <t>47*0,015 'Přepočtené koeficientem množství</t>
  </si>
  <si>
    <t>-919093368</t>
  </si>
  <si>
    <t>483431689</t>
  </si>
  <si>
    <t>36,2*1,15 'Přepočtené koeficientem množství</t>
  </si>
  <si>
    <t>1299900079</t>
  </si>
  <si>
    <t>35+1,2</t>
  </si>
  <si>
    <t>2068923481</t>
  </si>
  <si>
    <t>36,2*0,103 'Přepočtené koeficientem množství</t>
  </si>
  <si>
    <t>185803211</t>
  </si>
  <si>
    <t>Uválcování trávníku v rovině nebo na svahu do 1:5</t>
  </si>
  <si>
    <t>-1294121614</t>
  </si>
  <si>
    <t>185804312</t>
  </si>
  <si>
    <t>Zalití rostlin vodou plochy záhonů jednotlivě přes 20 m2</t>
  </si>
  <si>
    <t>-582761469</t>
  </si>
  <si>
    <t>Poznámka k položce:_x000D_
Položka je uvažována vč. dodání a dovozu vody.</t>
  </si>
  <si>
    <t>Struktura výpočtu: plocha x množství x počet opakování / 1000</t>
  </si>
  <si>
    <t>F09*5*15/1000 "trávník"</t>
  </si>
  <si>
    <t>-474145966</t>
  </si>
  <si>
    <t>(F25)*0,6*0,15</t>
  </si>
  <si>
    <t>-1804516406</t>
  </si>
  <si>
    <t>F03+F05+F07+F14 "fr. 0/32"</t>
  </si>
  <si>
    <t>1479172945</t>
  </si>
  <si>
    <t>F04+F06+F08+F15 "fr. 0/32"</t>
  </si>
  <si>
    <t>1384192203</t>
  </si>
  <si>
    <t>572341111</t>
  </si>
  <si>
    <t>Vyspravení krytu komunikací po překopech inženýrských sítí plochy přes 15 m2 asfaltovým betonem ACO (AB), po zhutnění tl. přes 30 do 50 mm</t>
  </si>
  <si>
    <t>490647993</t>
  </si>
  <si>
    <t>8,6 "chodník"</t>
  </si>
  <si>
    <t>-155373241</t>
  </si>
  <si>
    <t>514536457</t>
  </si>
  <si>
    <t>27 "pracovní spára"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</si>
  <si>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</si>
  <si>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</si>
  <si>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2015289832</t>
  </si>
  <si>
    <t>4,6 "pracovní spára"</t>
  </si>
  <si>
    <t>773146716</t>
  </si>
  <si>
    <t>392 "dlažba 20x20 - chodník"</t>
  </si>
  <si>
    <t>30,8 "dlažba 20x20 - sjezdy"</t>
  </si>
  <si>
    <t>26,2 "dlažba 10x10 - chodník"</t>
  </si>
  <si>
    <t>2,1 "dlažba 10x10x - sjezdy"</t>
  </si>
  <si>
    <t>8,4 "dlažba slepecká - chodník"</t>
  </si>
  <si>
    <t>2,9 "dlažba slepecká - sjezdy"</t>
  </si>
  <si>
    <t>1104522122</t>
  </si>
  <si>
    <t>F03+F04</t>
  </si>
  <si>
    <t>422,8*1,01 'Přepočtené koeficientem množství</t>
  </si>
  <si>
    <t>202802213</t>
  </si>
  <si>
    <t>F05+F06</t>
  </si>
  <si>
    <t>28,3*1,02 'Přepočtené koeficientem množství</t>
  </si>
  <si>
    <t>1474262230</t>
  </si>
  <si>
    <t>F07+F08</t>
  </si>
  <si>
    <t>11,3*1,05 'Přepočtené koeficientem množství</t>
  </si>
  <si>
    <t>1960351555</t>
  </si>
  <si>
    <t>-1470122408</t>
  </si>
  <si>
    <t>40445649</t>
  </si>
  <si>
    <t>dodatkové tabulky E3-E5, E8, E14-E16 500x150mm</t>
  </si>
  <si>
    <t>1580657089</t>
  </si>
  <si>
    <t>-1492809431</t>
  </si>
  <si>
    <t>1458098272</t>
  </si>
  <si>
    <t>-53358897</t>
  </si>
  <si>
    <t>-1645466380</t>
  </si>
  <si>
    <t>-2079668774</t>
  </si>
  <si>
    <t>-1229917966</t>
  </si>
  <si>
    <t>1556074931</t>
  </si>
  <si>
    <t>9,6+19,6+5,5+7,2+8,8+8,6+7</t>
  </si>
  <si>
    <t>108618745</t>
  </si>
  <si>
    <t>66,3*1,05 'Přepočtené koeficientem množství</t>
  </si>
  <si>
    <t>935113111</t>
  </si>
  <si>
    <t>Osazení odvodňovacího žlabu s krycím roštem polymerbetonového šířky do 200 mm</t>
  </si>
  <si>
    <t>1419878610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</si>
  <si>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</si>
  <si>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2,5</t>
  </si>
  <si>
    <t>59227006</t>
  </si>
  <si>
    <t>žlab odvodňovací polymerbetonový se spádem dna 0,5% 1000x130x155/160mm</t>
  </si>
  <si>
    <t>1261247242</t>
  </si>
  <si>
    <t>59227007</t>
  </si>
  <si>
    <t>žlab odvodňovací polymerbetonový se spádem dna 0,5% 1000x130x160/165mm</t>
  </si>
  <si>
    <t>1618561121</t>
  </si>
  <si>
    <t>59227027</t>
  </si>
  <si>
    <t>čelo plné na začátek a konec odvodňovacího žlabu polymerický beton všechny stavební výšky</t>
  </si>
  <si>
    <t>-1492056182</t>
  </si>
  <si>
    <t>56241010</t>
  </si>
  <si>
    <t>rošt mřížkový B125 Pz dl 1m oka 30/10 pro žlab PE š 100mm</t>
  </si>
  <si>
    <t>1276775925</t>
  </si>
  <si>
    <t>56241453</t>
  </si>
  <si>
    <t>vpusť s kalovým košem s předformovaným odtokem zátěž A15-D 400kN pro žlaby z PE š 150mm</t>
  </si>
  <si>
    <t>-1571166121</t>
  </si>
  <si>
    <t>-1893833700</t>
  </si>
  <si>
    <t>12+9,5+6,2+7,9*2</t>
  </si>
  <si>
    <t>1746817907</t>
  </si>
  <si>
    <t>122 "optická síť SSZ"</t>
  </si>
  <si>
    <t>2090987193</t>
  </si>
  <si>
    <t>2072457858</t>
  </si>
  <si>
    <t>-593777466</t>
  </si>
  <si>
    <t>10,3+10,9+51,3+18,6</t>
  </si>
  <si>
    <t>-1747120194</t>
  </si>
  <si>
    <t>F14+F15</t>
  </si>
  <si>
    <t>-1464017126</t>
  </si>
  <si>
    <t>2017970719</t>
  </si>
  <si>
    <t>-672278762</t>
  </si>
  <si>
    <t>418 "chodníky"</t>
  </si>
  <si>
    <t>666899148</t>
  </si>
  <si>
    <t>20+10</t>
  </si>
  <si>
    <t>919731122</t>
  </si>
  <si>
    <t>Zarovnání styčné plochy podkladu nebo krytu podél vybourané části komunikace nebo zpevněné plochy živičné tl. přes 50 do 100 mm</t>
  </si>
  <si>
    <t>1559043310</t>
  </si>
  <si>
    <t>122</t>
  </si>
  <si>
    <t>919735112</t>
  </si>
  <si>
    <t>Řezání stávajícího živičného krytu nebo podkladu hloubky přes 50 do 100 mm</t>
  </si>
  <si>
    <t>1872722444</t>
  </si>
  <si>
    <t>2,3+2,6+6,5</t>
  </si>
  <si>
    <t>124</t>
  </si>
  <si>
    <t>-1027737399</t>
  </si>
  <si>
    <t>Poznámka k položce:_x000D_
Demontované SDZ bude buď zpětně použito v rámci stavby, nebo bude odvezeno do skladu správce komunikace.</t>
  </si>
  <si>
    <t>125</t>
  </si>
  <si>
    <t>-635380144</t>
  </si>
  <si>
    <t>126</t>
  </si>
  <si>
    <t>1373439813</t>
  </si>
  <si>
    <t>127</t>
  </si>
  <si>
    <t>-1591569647</t>
  </si>
  <si>
    <t>186,808*4 'Přepočtené koeficientem množství</t>
  </si>
  <si>
    <t>128</t>
  </si>
  <si>
    <t>581123729</t>
  </si>
  <si>
    <t>130</t>
  </si>
  <si>
    <t>1910728123</t>
  </si>
  <si>
    <t>129</t>
  </si>
  <si>
    <t>189109696</t>
  </si>
  <si>
    <t>131</t>
  </si>
  <si>
    <t>-1684878855</t>
  </si>
  <si>
    <t>132</t>
  </si>
  <si>
    <t>347995603</t>
  </si>
  <si>
    <t>133</t>
  </si>
  <si>
    <t>-1730806039</t>
  </si>
  <si>
    <t>134</t>
  </si>
  <si>
    <t>-1209838229</t>
  </si>
  <si>
    <t>135</t>
  </si>
  <si>
    <t>-1219844856</t>
  </si>
  <si>
    <t>136</t>
  </si>
  <si>
    <t>489467123</t>
  </si>
  <si>
    <t>137</t>
  </si>
  <si>
    <t>-74282190</t>
  </si>
  <si>
    <t>138</t>
  </si>
  <si>
    <t>151858479</t>
  </si>
  <si>
    <t>37,8</t>
  </si>
  <si>
    <t>9,284</t>
  </si>
  <si>
    <t>159,3</t>
  </si>
  <si>
    <t>4,56</t>
  </si>
  <si>
    <t>7,77</t>
  </si>
  <si>
    <t>152,67</t>
  </si>
  <si>
    <t>911,95</t>
  </si>
  <si>
    <t>2017-04-104-SP-U - SO 104 - Soupis prací - Dopravní řešení - MK Karlova - uznatelné náklady</t>
  </si>
  <si>
    <t>747</t>
  </si>
  <si>
    <t>111,2</t>
  </si>
  <si>
    <t>129,1</t>
  </si>
  <si>
    <t>39,5</t>
  </si>
  <si>
    <t>4,9</t>
  </si>
  <si>
    <t>3,75</t>
  </si>
  <si>
    <t>7,5</t>
  </si>
  <si>
    <t>21,664</t>
  </si>
  <si>
    <t>30,634</t>
  </si>
  <si>
    <t>882,7</t>
  </si>
  <si>
    <t>49,2</t>
  </si>
  <si>
    <t>88,2</t>
  </si>
  <si>
    <t>184,625</t>
  </si>
  <si>
    <t>1,512</t>
  </si>
  <si>
    <t>F38</t>
  </si>
  <si>
    <t>F40</t>
  </si>
  <si>
    <t>F37</t>
  </si>
  <si>
    <t>F41</t>
  </si>
  <si>
    <t>-1555745368</t>
  </si>
  <si>
    <t>1555671313</t>
  </si>
  <si>
    <t>126*0,3</t>
  </si>
  <si>
    <t>-168486162</t>
  </si>
  <si>
    <t>126*0,7</t>
  </si>
  <si>
    <t>-1888794796</t>
  </si>
  <si>
    <t>-302947805</t>
  </si>
  <si>
    <t>(53,9-2,32)*0,6*0,3</t>
  </si>
  <si>
    <t>1239669587</t>
  </si>
  <si>
    <t>1693863423</t>
  </si>
  <si>
    <t>(53,9-2,32)*0,6*0,7</t>
  </si>
  <si>
    <t>-940674287</t>
  </si>
  <si>
    <t>-216051751</t>
  </si>
  <si>
    <t>-1558876669</t>
  </si>
  <si>
    <t>1400328612</t>
  </si>
  <si>
    <t>F29+F30+F28</t>
  </si>
  <si>
    <t>1833615992</t>
  </si>
  <si>
    <t>-462531039</t>
  </si>
  <si>
    <t>-749824999</t>
  </si>
  <si>
    <t>F53+F54+F55+F56-F27-F28-(F25*3,14*0,075^2)-(F26*3,14*0,1^2)-F36</t>
  </si>
  <si>
    <t>F52-(1,74*0,95*1,1*2)-F37-F40*0,13</t>
  </si>
  <si>
    <t>-1113480836</t>
  </si>
  <si>
    <t>(F29+F30)*2</t>
  </si>
  <si>
    <t>-1093134592</t>
  </si>
  <si>
    <t>(F25-6)*0,6*0,3+F26*1,0*0,3</t>
  </si>
  <si>
    <t>206293501</t>
  </si>
  <si>
    <t>1212435622</t>
  </si>
  <si>
    <t>-1298275209</t>
  </si>
  <si>
    <t>-1089920360</t>
  </si>
  <si>
    <t>-867330380</t>
  </si>
  <si>
    <t>1773895838</t>
  </si>
  <si>
    <t>6*0,6*0,0054 "kari sítě 150*150*8"</t>
  </si>
  <si>
    <t>491176326</t>
  </si>
  <si>
    <t>-208610413</t>
  </si>
  <si>
    <t>-1691282368</t>
  </si>
  <si>
    <t>(F25-6)*0,6*0,15+F26*1,0*0,15</t>
  </si>
  <si>
    <t>1541292428</t>
  </si>
  <si>
    <t>1402548835</t>
  </si>
  <si>
    <t>F40 "fr. 0/32"</t>
  </si>
  <si>
    <t>-1015851613</t>
  </si>
  <si>
    <t>F01*1,1+F02*1,1 "fr. 0/32"</t>
  </si>
  <si>
    <t>-1449163576</t>
  </si>
  <si>
    <t>118411586</t>
  </si>
  <si>
    <t>-205829871</t>
  </si>
  <si>
    <t>1086854356</t>
  </si>
  <si>
    <t>-1568398744</t>
  </si>
  <si>
    <t>46 "TDZ IV"</t>
  </si>
  <si>
    <t>747 "TDZ V"</t>
  </si>
  <si>
    <t>-258848576</t>
  </si>
  <si>
    <t>-1560568915</t>
  </si>
  <si>
    <t>19,3+23,1-2,9</t>
  </si>
  <si>
    <t>-1737388081</t>
  </si>
  <si>
    <t>1528672661</t>
  </si>
  <si>
    <t>-1183484382</t>
  </si>
  <si>
    <t>120216254</t>
  </si>
  <si>
    <t>-277978675</t>
  </si>
  <si>
    <t>-1362065125</t>
  </si>
  <si>
    <t>146191585</t>
  </si>
  <si>
    <t>1437113724</t>
  </si>
  <si>
    <t>59223860</t>
  </si>
  <si>
    <t>skruž pro uliční vpusť středová betonová 450x195x50mm</t>
  </si>
  <si>
    <t>-1850688152</t>
  </si>
  <si>
    <t>-1739862086</t>
  </si>
  <si>
    <t>-905802121</t>
  </si>
  <si>
    <t>-581156637</t>
  </si>
  <si>
    <t>899231111</t>
  </si>
  <si>
    <t>Výšková úprava uličního vstupu nebo vpusti do 200 mm zvýšením mříže</t>
  </si>
  <si>
    <t>240130779</t>
  </si>
  <si>
    <t>-1374843642</t>
  </si>
  <si>
    <t>-1063919004</t>
  </si>
  <si>
    <t>-153050336</t>
  </si>
  <si>
    <t>-1482921766</t>
  </si>
  <si>
    <t>1799607514</t>
  </si>
  <si>
    <t>0,252*6</t>
  </si>
  <si>
    <t>Napojení přípojky UV na kanalizační šachtu, včetně zemních prací, přípravy otvoru, vyvložkování protilehlé strany šachty čedičovými vložkami v ploše dle požadavku správce IS, materiálu, provedení a dopravy</t>
  </si>
  <si>
    <t>129059003</t>
  </si>
  <si>
    <t>-252167643</t>
  </si>
  <si>
    <t>43,7+2,2+2,2+2,2+2,2+2,2+7,5+9,5+18,5+21</t>
  </si>
  <si>
    <t>348701965</t>
  </si>
  <si>
    <t>72+36,3+20,8</t>
  </si>
  <si>
    <t>915231111</t>
  </si>
  <si>
    <t>Vodorovné dopravní značení stříkaným plastem přechody pro chodce, šipky, symboly nápisy bílé základní</t>
  </si>
  <si>
    <t>1222466406</t>
  </si>
  <si>
    <t>0,5+0,5+0,5</t>
  </si>
  <si>
    <t>209709944</t>
  </si>
  <si>
    <t>F21+F22</t>
  </si>
  <si>
    <t>1527820332</t>
  </si>
  <si>
    <t>513273369</t>
  </si>
  <si>
    <t>78,6+86,4-F17-F18 "rovný"</t>
  </si>
  <si>
    <t>1,14+1,14+1,14+1,14 "R0,5-1,0"</t>
  </si>
  <si>
    <t>3,38+4,39 "R5,0-10,0"</t>
  </si>
  <si>
    <t>1649948250</t>
  </si>
  <si>
    <t>F16-F20*0,5</t>
  </si>
  <si>
    <t>73,02*1,05 'Přepočtené koeficientem množství</t>
  </si>
  <si>
    <t>1203552275</t>
  </si>
  <si>
    <t>4,56*1,1 'Přepočtené koeficientem množství</t>
  </si>
  <si>
    <t>1592114685</t>
  </si>
  <si>
    <t>7,77*1,1 'Přepočtené koeficientem množství</t>
  </si>
  <si>
    <t>-1322616503</t>
  </si>
  <si>
    <t>-1059110678</t>
  </si>
  <si>
    <t>152,67+4,56+7,77</t>
  </si>
  <si>
    <t>165*1,05 'Přepočtené koeficientem množství</t>
  </si>
  <si>
    <t>2050599197</t>
  </si>
  <si>
    <t>448770985</t>
  </si>
  <si>
    <t>875+7,7 "komunikace"</t>
  </si>
  <si>
    <t>-115972895</t>
  </si>
  <si>
    <t>77,1+82,2</t>
  </si>
  <si>
    <t>-500654934</t>
  </si>
  <si>
    <t>2095062142</t>
  </si>
  <si>
    <t>121</t>
  </si>
  <si>
    <t>-1240835247</t>
  </si>
  <si>
    <t>123</t>
  </si>
  <si>
    <t>-970500823</t>
  </si>
  <si>
    <t>12,8*2+12,4+11,2</t>
  </si>
  <si>
    <t>2085163702</t>
  </si>
  <si>
    <t>-1297290317</t>
  </si>
  <si>
    <t>555,625*4 'Přepočtené koeficientem množství</t>
  </si>
  <si>
    <t>128273363</t>
  </si>
  <si>
    <t>1835189092</t>
  </si>
  <si>
    <t>-2016911035</t>
  </si>
  <si>
    <t>1763744226</t>
  </si>
  <si>
    <t>98828685</t>
  </si>
  <si>
    <t>1216920364</t>
  </si>
  <si>
    <t>-212830182</t>
  </si>
  <si>
    <t>139</t>
  </si>
  <si>
    <t>101401358</t>
  </si>
  <si>
    <t>140</t>
  </si>
  <si>
    <t>1460278726</t>
  </si>
  <si>
    <t>141</t>
  </si>
  <si>
    <t>5048261</t>
  </si>
  <si>
    <t>142</t>
  </si>
  <si>
    <t>1312785201</t>
  </si>
  <si>
    <t>911,95*2 'Přepočtené koeficientem množství</t>
  </si>
  <si>
    <t>143</t>
  </si>
  <si>
    <t>1163153929</t>
  </si>
  <si>
    <t>144</t>
  </si>
  <si>
    <t>-1015494056</t>
  </si>
  <si>
    <t>145</t>
  </si>
  <si>
    <t>2112564313</t>
  </si>
  <si>
    <t>F25+F26</t>
  </si>
  <si>
    <t>suť</t>
  </si>
  <si>
    <t>19,7</t>
  </si>
  <si>
    <t>výstražná deska</t>
  </si>
  <si>
    <t>světelný bod demontáž</t>
  </si>
  <si>
    <t>světelný bod</t>
  </si>
  <si>
    <t>kabel</t>
  </si>
  <si>
    <t>2017-04-432 - SO 432 - Veřejné osvětlení - MK Karlova</t>
  </si>
  <si>
    <t>2017-04-432-SP-N - SO 432 - Soupis prací - Veřejné osvětlení - MK Karlova - NEuznatelné náklady</t>
  </si>
  <si>
    <t>chránička</t>
  </si>
  <si>
    <t>22249</t>
  </si>
  <si>
    <t>základ bourání</t>
  </si>
  <si>
    <t>výstražná folie</t>
  </si>
  <si>
    <t xml:space="preserve">46862579 </t>
  </si>
  <si>
    <t>Ing. Jiří Stehlík</t>
  </si>
  <si>
    <t xml:space="preserve">CZ46862579 </t>
  </si>
  <si>
    <t>46862579</t>
  </si>
  <si>
    <t>PSV - Práce a dodávky PSV</t>
  </si>
  <si>
    <t xml:space="preserve">    M - Veřejné osvětlení</t>
  </si>
  <si>
    <t xml:space="preserve">      21-M - Elektromontáže</t>
  </si>
  <si>
    <t xml:space="preserve">      46-M - Zemní práce při extr.mont.pracích</t>
  </si>
  <si>
    <t xml:space="preserve">      OST - Ostatní</t>
  </si>
  <si>
    <t>PSV</t>
  </si>
  <si>
    <t>Práce a dodávky PSV</t>
  </si>
  <si>
    <t>Veřejné osvětlení</t>
  </si>
  <si>
    <t>21-M</t>
  </si>
  <si>
    <t>Elektromontáže</t>
  </si>
  <si>
    <t>210100001-D</t>
  </si>
  <si>
    <t>Demontáž - Ukončení vodičů izolovaných s označením a zapojením v rozváděči nebo na přístroji průřezu žíly do 2,5 mm2</t>
  </si>
  <si>
    <t>350790851</t>
  </si>
  <si>
    <t>IP-00.1.2</t>
  </si>
  <si>
    <t>Deemontáž kabel Cu plný kulatý žíla 3x1,5 až 6 mm2 uložený v trubce</t>
  </si>
  <si>
    <t>1039834291</t>
  </si>
  <si>
    <t>210100004-D</t>
  </si>
  <si>
    <t>Demontáž - Ukončení vodičů izolovaných s označením a zapojením v rozváděči nebo na přístroji průřezu žíly do 25 mm2</t>
  </si>
  <si>
    <t>1567032508</t>
  </si>
  <si>
    <t>IP-00.1.3</t>
  </si>
  <si>
    <t>Demontáž kabelů hliníkových bez ukončení do 1 kV uložených pevně AMCMK, AYKY, NAYY-J-RE (-O-SM), TFSP, 1 kV, počtu a průřezu žil 4 x 25 mm2</t>
  </si>
  <si>
    <t>-1845034159</t>
  </si>
  <si>
    <t>IP-00.1.4</t>
  </si>
  <si>
    <t>Demontáž kabelů hliníkových bez ukončení do 1 kV uložených volně AMCMK, AYKY, NAYY-J-RE (-O-SM), TFSP, 1 kV, počtu a průřezu žil 4 x 25 mm2</t>
  </si>
  <si>
    <t>680673461</t>
  </si>
  <si>
    <t>210204201-D</t>
  </si>
  <si>
    <t>Demontáž elektrovýzbroje stožárů osvětlení 1 okruh</t>
  </si>
  <si>
    <t>1877553016</t>
  </si>
  <si>
    <t>IP-210203403-D</t>
  </si>
  <si>
    <t>Demontáž svítidel výbojkových se zapojením vodičů průmyslových nebo venkovních stropních přisazených 1 zdroj s krytem</t>
  </si>
  <si>
    <t>1167612237</t>
  </si>
  <si>
    <t>210204103-D</t>
  </si>
  <si>
    <t>Demontáž výložníků osvětlení jednoramenných sloupových, hmotnosti do 35 kg</t>
  </si>
  <si>
    <t>1541899583</t>
  </si>
  <si>
    <t>210204011-D</t>
  </si>
  <si>
    <t>Demontáž stožárů osvětlení, bez zemních prací ocelových samostatně stojících, délky do 12 m</t>
  </si>
  <si>
    <t>1019219692</t>
  </si>
  <si>
    <t>210204011</t>
  </si>
  <si>
    <t>Montáž stožárů osvětlení, bez zemních prací ocelových samostatně stojících, délky do 12 m</t>
  </si>
  <si>
    <t>1191150105</t>
  </si>
  <si>
    <t xml:space="preserve">Struktura výpočtu: počet kusů </t>
  </si>
  <si>
    <t>3 "v 8m"</t>
  </si>
  <si>
    <t>2 "v 6m"</t>
  </si>
  <si>
    <t>IP-01.1.1</t>
  </si>
  <si>
    <t>stožár ocel. bezpatic. 3st. v=8m (133/89/60), manžeta, žár. Zn</t>
  </si>
  <si>
    <t>256</t>
  </si>
  <si>
    <t>1136372084</t>
  </si>
  <si>
    <t>Poznámka k položce:_x000D_
Světelný bod N1-N3. Bude zajištěna funkční a vzhledová návaznost na práce a dodávky realizované v I. etapě výstavby - MK Dukelská.</t>
  </si>
  <si>
    <t>IP-01.1.3</t>
  </si>
  <si>
    <t>stožár ocel. bezpatic. 3st. v=6m (133/108/89), manžeta, žár. Zn</t>
  </si>
  <si>
    <t>-350552032</t>
  </si>
  <si>
    <t>Poznámka k položce:_x000D_
Světelný bod D1-D2. Bude zajištěna funkční a vzhledová návaznost na práce a dodávky realizované v I. etapě výstavby - MK Dukelská.</t>
  </si>
  <si>
    <t>IP-01.6.1</t>
  </si>
  <si>
    <t>stožárová zemní svorka</t>
  </si>
  <si>
    <t>1797780337</t>
  </si>
  <si>
    <t>210204103</t>
  </si>
  <si>
    <t>Montáž výložníků osvětlení jednoramenných sloupových, hmotnosti do 35 kg</t>
  </si>
  <si>
    <t>838195786</t>
  </si>
  <si>
    <t>IP-01.2.3</t>
  </si>
  <si>
    <t>výložník rovný na stožár prům. 89 mm; l=1500 mm; elev.=0°; žár. Zn</t>
  </si>
  <si>
    <t>1254963018</t>
  </si>
  <si>
    <t>Poznámka k položce:_x000D_
Bude zajištěna funkční a vzhledová návaznost na práce a dodávky realizované v I. etapě výstavby - MK Dukelská.</t>
  </si>
  <si>
    <t>IP-01.2.4</t>
  </si>
  <si>
    <t>výložník rovný na stožár prům. 89 mm; l=2000 mm; elev.=0°; žár. Zn</t>
  </si>
  <si>
    <t>-1698538695</t>
  </si>
  <si>
    <t>210204201</t>
  </si>
  <si>
    <t>Montáž elektrovýzbroje stožárů osvětlení 1 okruh</t>
  </si>
  <si>
    <t>1683606016</t>
  </si>
  <si>
    <t>IP-01.5.1</t>
  </si>
  <si>
    <t>stožárová výzbroj průběžná pro prům. 16 Cu s pojistkou 4A</t>
  </si>
  <si>
    <t>1710335056</t>
  </si>
  <si>
    <t>IP-01.5.2</t>
  </si>
  <si>
    <t>stožárová výzbroj odbočná pro prům. 16 Cu s pojistkou 4A</t>
  </si>
  <si>
    <t>-573912010</t>
  </si>
  <si>
    <t>741373002</t>
  </si>
  <si>
    <t>Montáž svítidel výbojkových se zapojením vodičů průmyslových nebo venkovních na výložník</t>
  </si>
  <si>
    <t>-426137394</t>
  </si>
  <si>
    <t>IP-01.3.5</t>
  </si>
  <si>
    <t>svítidlo VO silniční AL 40LED; 2700°K; 0,7; široká fotometrie 10150lm/80W, IP66</t>
  </si>
  <si>
    <t>424960623</t>
  </si>
  <si>
    <t>IP-01.3.4</t>
  </si>
  <si>
    <t>svítidlo VO přechodové Al, 5700°K; 6400lm/39W; IP66</t>
  </si>
  <si>
    <t>-281242948</t>
  </si>
  <si>
    <t>741122211</t>
  </si>
  <si>
    <t>Montáž kabelů měděných bez ukončení uložených volně nebo v liště plných kulatých (např. CYKY) počtu a průřezu žil 3x1,5 až 6 mm2</t>
  </si>
  <si>
    <t>1451181618</t>
  </si>
  <si>
    <t>34111030</t>
  </si>
  <si>
    <t>kabel silový s Cu jádrem 1kV 3x1,5mm2 (CYKY)</t>
  </si>
  <si>
    <t>-1771917352</t>
  </si>
  <si>
    <t>50*1,05 'Přepočtené koeficientem množství</t>
  </si>
  <si>
    <t>210812035</t>
  </si>
  <si>
    <t>Montáž izolovaných kabelů měděných do 1 kV bez ukončení plných a kulatých (např. CYKY, CHKE-R) uložených volně nebo v liště počtu a průřezu žil 4x16 mm2</t>
  </si>
  <si>
    <t>-223490470</t>
  </si>
  <si>
    <t>210813035</t>
  </si>
  <si>
    <t>Montáž izolovaných kabelů měděných do 1 kV bez ukončení plných a kulatých (např. CYKY, CHKE-R) uložených pevně počtu a průřezu žil 4x16 mm2</t>
  </si>
  <si>
    <t>-919515596</t>
  </si>
  <si>
    <t>34111080</t>
  </si>
  <si>
    <t>kabel silový s Cu jádrem 1kV 4x16mm2 (CYKY)</t>
  </si>
  <si>
    <t>-827619146</t>
  </si>
  <si>
    <t>134*1,05 'Přepočtené koeficientem množství</t>
  </si>
  <si>
    <t>460520173</t>
  </si>
  <si>
    <t>Montáž trubek ochranných uložených volně do rýhy plastových ohebných, vnitřního průměru přes 50 do 90 mm</t>
  </si>
  <si>
    <t>-1008985777</t>
  </si>
  <si>
    <t>34571352</t>
  </si>
  <si>
    <t>trubka elektroinstalační ohebná dvouplášťová korugovaná (chránička) D 52/63mm, HDPE+LDPE</t>
  </si>
  <si>
    <t>1981986262</t>
  </si>
  <si>
    <t>45*1,05 'Přepočtené koeficientem množství</t>
  </si>
  <si>
    <t>460520172</t>
  </si>
  <si>
    <t>Montáž trubek ochranných uložených volně do rýhy plastových ohebných, vnitřního průměru přes 32 do 50 mm</t>
  </si>
  <si>
    <t>1043432045</t>
  </si>
  <si>
    <t>34571350</t>
  </si>
  <si>
    <t>trubka elektroinstalační ohebná dvouplášťová korugovaná (chránička) D 32/40mm, HDPE+LDPE</t>
  </si>
  <si>
    <t>1187011308</t>
  </si>
  <si>
    <t>18*1,05 'Přepočtené koeficientem množství</t>
  </si>
  <si>
    <t>741128022</t>
  </si>
  <si>
    <t>Ostatní práce při montáži vodičů a kabelů Příplatek k cenám montáže vodičů a kabelů za zatahování vodičů a kabelů do tvárnicových tras s komorami nebo do kolektorů, hmotnosti do 2 kg</t>
  </si>
  <si>
    <t>444718601</t>
  </si>
  <si>
    <t xml:space="preserve">Poznámka k souboru cen:_x000D_
1. Ceny jsou určeny pro montáž vodičů a kabelů měděných i hliníkových._x000D_
</t>
  </si>
  <si>
    <t>741130021</t>
  </si>
  <si>
    <t>Ukončení vodičů izolovaných s označením a zapojením na svorkovnici s otevřením a uzavřením krytu, průřezu žíly do 2,5 mm2</t>
  </si>
  <si>
    <t>-1557991077</t>
  </si>
  <si>
    <t>741130025</t>
  </si>
  <si>
    <t>Ukončení vodičů izolovaných s označením a zapojením na svorkovnici s otevřením a uzavřením krytu, průřezu žíly do 16 mm2</t>
  </si>
  <si>
    <t>745380342</t>
  </si>
  <si>
    <t>210220002</t>
  </si>
  <si>
    <t>Montáž uzemňovacího vedení s upevněním, propojením a připojením pomocí svorek na povrchu vodičů FeZn drátem nebo lanem průměru do 10 mm</t>
  </si>
  <si>
    <t>-2073563015</t>
  </si>
  <si>
    <t>F13+F14+F15</t>
  </si>
  <si>
    <t>35431160</t>
  </si>
  <si>
    <t>svorka univerzální 669101 pro lano 4-16mm2</t>
  </si>
  <si>
    <t>2047186273</t>
  </si>
  <si>
    <t>35441073</t>
  </si>
  <si>
    <t>drát D 10mm FeZn</t>
  </si>
  <si>
    <t>49139419</t>
  </si>
  <si>
    <t>Struktura výpočtu: změřeno v digitální verzi PD funkcí na měření délek * hmotnost bm</t>
  </si>
  <si>
    <t>(F13+F14+F15)*0,62</t>
  </si>
  <si>
    <t>77,5*1,05 'Přepočtené koeficientem množství</t>
  </si>
  <si>
    <t>46-M</t>
  </si>
  <si>
    <t>Zemní práce při extr.mont.pracích</t>
  </si>
  <si>
    <t>460080112</t>
  </si>
  <si>
    <t>Základové konstrukce bourání základu včetně záhozu jámy sypaninou, zhutnění a urovnání betonového</t>
  </si>
  <si>
    <t>-1946830247</t>
  </si>
  <si>
    <t>Struktura výpočtu: objem patky x počet kusů</t>
  </si>
  <si>
    <t>0,7*3</t>
  </si>
  <si>
    <t>460561821</t>
  </si>
  <si>
    <t>Zásyp kabelových rýh strojně s uložením výkopku ve vrstvách včetně zhutnění a urovnání povrchu v zástavbě</t>
  </si>
  <si>
    <t>1486112074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</si>
  <si>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</si>
  <si>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IP-011</t>
  </si>
  <si>
    <t>Vytýčení pozice nového světelného bodu</t>
  </si>
  <si>
    <t>-1065419462</t>
  </si>
  <si>
    <t>460050703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</si>
  <si>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</si>
  <si>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>-497163253</t>
  </si>
  <si>
    <t xml:space="preserve">Poznámka k souboru cen:_x000D_
1. Ceny hloubení jam v hornině třídy 6 a 7 jsou stanoveny za použití pneumatického kladiva._x000D_
</t>
  </si>
  <si>
    <t>460080013</t>
  </si>
  <si>
    <t>Základové konstrukce základ bez bednění do rostlé zeminy z monolitického betonu tř. C 12/15</t>
  </si>
  <si>
    <t>-473312491</t>
  </si>
  <si>
    <t>Struktura výpočtu: počet patek * objem patky</t>
  </si>
  <si>
    <t>F02*0,64+F03*0,41</t>
  </si>
  <si>
    <t>IP-021</t>
  </si>
  <si>
    <t>průsaková trubka dvouvrstvá z PE-HD prům. 250 mm/1,5m</t>
  </si>
  <si>
    <t>1963582923</t>
  </si>
  <si>
    <t>IP-012</t>
  </si>
  <si>
    <t>Vytýčení trasy kabelového vedení</t>
  </si>
  <si>
    <t>-2119172415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</si>
  <si>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</si>
  <si>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</si>
  <si>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594328100</t>
  </si>
  <si>
    <t xml:space="preserve">Poznámka k souboru cen:_x000D_
1. Ceny hloubení rýh v hornině třídy 6 a 7 se oceňují cenami souboru cen 460 20- . Hloubení nezapažených kabelových rýh strojně._x000D_
</t>
  </si>
  <si>
    <t>460150123</t>
  </si>
  <si>
    <t>Hloubení zapažených i nezapažených kabelových rýh ručně včetně urovnání dna s přemístěním výkopku do vzdálenosti 3 m od okraje jámy nebo naložením na dopravní prostředek šířky 35 cm, hloubky 40 cm, v hornině třídy 3</t>
  </si>
  <si>
    <t>1930375933</t>
  </si>
  <si>
    <t>F13+F14</t>
  </si>
  <si>
    <t>460080012</t>
  </si>
  <si>
    <t>Základové konstrukce základ bez bednění do rostlé zeminy z monolitického betonu tř. C 8/10</t>
  </si>
  <si>
    <t>-820218630</t>
  </si>
  <si>
    <t>Struktura výpočtu: délka * plocha</t>
  </si>
  <si>
    <t>F15*0,06</t>
  </si>
  <si>
    <t>IP-009</t>
  </si>
  <si>
    <t>Výstražná fólie do výkopu červená š. 220.</t>
  </si>
  <si>
    <t>-762792856</t>
  </si>
  <si>
    <t>460421171</t>
  </si>
  <si>
    <t>Kabelové lože včetně podsypu, zhutnění a urovnání povrchu z písku nebo štěrkopísku tloušťky 10 cm nad kabel zakryté plastovými deskami, šířky lože do 25 cm</t>
  </si>
  <si>
    <t>-1125110244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</si>
  <si>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</si>
  <si>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34575101</t>
  </si>
  <si>
    <t>deska kabelová krycí PVC červená, 150x7x2mm</t>
  </si>
  <si>
    <t>-1228803156</t>
  </si>
  <si>
    <t>101+6</t>
  </si>
  <si>
    <t>34575103</t>
  </si>
  <si>
    <t>deska kabelová krycí PVC červená, 200x7x2mm</t>
  </si>
  <si>
    <t>85697885</t>
  </si>
  <si>
    <t>460560253</t>
  </si>
  <si>
    <t>Zásyp kabelových rýh ručně s uložením výkopku ve vrstvách včetně zhutnění a urovnání povrchu šířky 50 cm hloubky 70 cm, v hornině třídy 3</t>
  </si>
  <si>
    <t>-499791629</t>
  </si>
  <si>
    <t>460560103</t>
  </si>
  <si>
    <t>Zásyp kabelových rýh ručně s uložením výkopku ve vrstvách včetně zhutnění a urovnání povrchu šířky 35 cm hloubky 20 cm, v hornině třídy 3</t>
  </si>
  <si>
    <t>246954551</t>
  </si>
  <si>
    <t>460600061</t>
  </si>
  <si>
    <t>Přemístění (odvoz) horniny, suti a vybouraných hmot odvoz suti a vybouraných hmot do 1 km</t>
  </si>
  <si>
    <t>-866718158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</si>
  <si>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</si>
  <si>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Struktura výpočtu: přebytek výkopku (pískové lože, betony pro chráničky a patky a ostatní mat. uložený v zemi)</t>
  </si>
  <si>
    <t>460600071</t>
  </si>
  <si>
    <t>Přemístění (odvoz) horniny, suti a vybouraných hmot odvoz suti a vybouraných hmot Příplatek k ceně za každý další i započatý 1 km</t>
  </si>
  <si>
    <t>-962815213</t>
  </si>
  <si>
    <t>19,7*5 'Přepočtené koeficientem množství</t>
  </si>
  <si>
    <t>IP-023</t>
  </si>
  <si>
    <t>Poplatek za uložení stavebního odpadu ze sypaniny na skládce (skládkovné)</t>
  </si>
  <si>
    <t>-730338662</t>
  </si>
  <si>
    <t>IP-101</t>
  </si>
  <si>
    <t>ekologická likvidace svítidla</t>
  </si>
  <si>
    <t>954236309</t>
  </si>
  <si>
    <t>OST</t>
  </si>
  <si>
    <t>Ostatní</t>
  </si>
  <si>
    <t>013254000</t>
  </si>
  <si>
    <t>Dokumentace skutečného provedení stavby</t>
  </si>
  <si>
    <t>1024</t>
  </si>
  <si>
    <t>2055944356</t>
  </si>
  <si>
    <t>065002000</t>
  </si>
  <si>
    <t>Mimostaveništní doprava materiálů</t>
  </si>
  <si>
    <t>1194138754</t>
  </si>
  <si>
    <t>IP-020.2</t>
  </si>
  <si>
    <t>Drobný materiál</t>
  </si>
  <si>
    <t>200762658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</si>
  <si>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</si>
  <si>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</si>
  <si>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1154625021</t>
  </si>
  <si>
    <t xml:space="preserve">Poznámka k souboru cen:_x000D_
1. Ceny -0001 až -0010 jsou určeny pro objem montážních prací včetně nákladů na nosný a podružný materiál._x000D_
</t>
  </si>
  <si>
    <t>HZS2222</t>
  </si>
  <si>
    <t>Hodinové zúčtovací sazby profesí PSV provádění stavebních instalací elektrikář odborný</t>
  </si>
  <si>
    <t>hod</t>
  </si>
  <si>
    <t>-170641713</t>
  </si>
  <si>
    <t>Struktura výpočtu: počet hodin</t>
  </si>
  <si>
    <t>8,85</t>
  </si>
  <si>
    <t>2017-04-433 - SO 433 - Veřejné osvětlení - MK Karlova</t>
  </si>
  <si>
    <t>1,4</t>
  </si>
  <si>
    <t>2017-04-433-SP-N - SO 433 - Soupis prací - Veřejné osvětlení - MK Karlova - NEuznatelné náklady</t>
  </si>
  <si>
    <t>CZ46862579</t>
  </si>
  <si>
    <t>1983834036</t>
  </si>
  <si>
    <t>Deemontáž kabel Cu plný kulatýžíla 3x1,5 až 6 mm2 uložený v trubce</t>
  </si>
  <si>
    <t>1380055177</t>
  </si>
  <si>
    <t>-1100465808</t>
  </si>
  <si>
    <t>-1585723111</t>
  </si>
  <si>
    <t>486080496</t>
  </si>
  <si>
    <t>-943600705</t>
  </si>
  <si>
    <t>1819900752</t>
  </si>
  <si>
    <t>-1805743777</t>
  </si>
  <si>
    <t>272626123</t>
  </si>
  <si>
    <t>1525968072</t>
  </si>
  <si>
    <t>577501195</t>
  </si>
  <si>
    <t>Poznámka k položce:_x000D_
Světelný bod N6-N7. Bude zajištěna funkční a vzhledová návaznost na práce a dodávky realizované v I. etapě výstavby - MK Dukelská.</t>
  </si>
  <si>
    <t>-1270857091</t>
  </si>
  <si>
    <t>1818477601</t>
  </si>
  <si>
    <t>1776121137</t>
  </si>
  <si>
    <t>973814172</t>
  </si>
  <si>
    <t>1357285870</t>
  </si>
  <si>
    <t>1549127404</t>
  </si>
  <si>
    <t>-1532234156</t>
  </si>
  <si>
    <t>20*1,05 'Přepočtené koeficientem množství</t>
  </si>
  <si>
    <t>1749822399</t>
  </si>
  <si>
    <t>-1858510766</t>
  </si>
  <si>
    <t>-1232424079</t>
  </si>
  <si>
    <t>82*1,05 'Přepočtené koeficientem množství</t>
  </si>
  <si>
    <t>-974743188</t>
  </si>
  <si>
    <t>1085983042</t>
  </si>
  <si>
    <t>4,5*1,05 'Přepočtené koeficientem množství</t>
  </si>
  <si>
    <t>34571351</t>
  </si>
  <si>
    <t>trubka elektroinstalační ohebná dvouplášťová korugovaná (chránička) D 41/50mm, HDPE+LDPE</t>
  </si>
  <si>
    <t>829775703</t>
  </si>
  <si>
    <t>1826724936</t>
  </si>
  <si>
    <t>-1569687440</t>
  </si>
  <si>
    <t>-1259329799</t>
  </si>
  <si>
    <t>-1790900499</t>
  </si>
  <si>
    <t>-1629935093</t>
  </si>
  <si>
    <t>1098059267</t>
  </si>
  <si>
    <t>F04*0,62</t>
  </si>
  <si>
    <t>44,64*1,05 'Přepočtené koeficientem množství</t>
  </si>
  <si>
    <t>2060795488</t>
  </si>
  <si>
    <t>0,7*2</t>
  </si>
  <si>
    <t>-1581308086</t>
  </si>
  <si>
    <t>925999854</t>
  </si>
  <si>
    <t>188976134</t>
  </si>
  <si>
    <t>59368706</t>
  </si>
  <si>
    <t>F02*0,64</t>
  </si>
  <si>
    <t>-1427212294</t>
  </si>
  <si>
    <t>-1773247878</t>
  </si>
  <si>
    <t>94869993</t>
  </si>
  <si>
    <t>125007497</t>
  </si>
  <si>
    <t>650661616</t>
  </si>
  <si>
    <t>-423597468</t>
  </si>
  <si>
    <t>-659444965</t>
  </si>
  <si>
    <t>1235311202</t>
  </si>
  <si>
    <t>8,85*5 'Přepočtené koeficientem množství</t>
  </si>
  <si>
    <t>644564858</t>
  </si>
  <si>
    <t>-730452989</t>
  </si>
  <si>
    <t>-2044929174</t>
  </si>
  <si>
    <t>-1608573668</t>
  </si>
  <si>
    <t>482824239</t>
  </si>
  <si>
    <t>210280002.1</t>
  </si>
  <si>
    <t>-156687615</t>
  </si>
  <si>
    <t>1121249262</t>
  </si>
  <si>
    <t>Suť</t>
  </si>
  <si>
    <t>15,8</t>
  </si>
  <si>
    <t>2017-04-434 - SO 434 - Veřejné osvětlení - MK Karlova</t>
  </si>
  <si>
    <t>bourání základů</t>
  </si>
  <si>
    <t>2017-04-434-SP-N - SO 434 - Soupis prací - Veřejné osvětlení - MK Karlova - NEuznatelné náklady</t>
  </si>
  <si>
    <t>1670701182</t>
  </si>
  <si>
    <t>Demontáž kabel Cu plný kulatýžíla 3x1,5 až 6 mm2 uložený v trubce</t>
  </si>
  <si>
    <t>1230764586</t>
  </si>
  <si>
    <t>-1834914441</t>
  </si>
  <si>
    <t>-216014405</t>
  </si>
  <si>
    <t>671988437</t>
  </si>
  <si>
    <t>-20426414</t>
  </si>
  <si>
    <t>-591720665</t>
  </si>
  <si>
    <t>875091626</t>
  </si>
  <si>
    <t>178255186</t>
  </si>
  <si>
    <t>714950212</t>
  </si>
  <si>
    <t>1399370833</t>
  </si>
  <si>
    <t>Poznámka k položce:_x000D_
Světelný bod N8-N10. Bude zajištěna funkční a vzhledová návaznost na práce a dodávky realizované v I. etapě výstavby - MK Dukelská.</t>
  </si>
  <si>
    <t>-1752886551</t>
  </si>
  <si>
    <t>-509636380</t>
  </si>
  <si>
    <t>1806560273</t>
  </si>
  <si>
    <t>-37394520</t>
  </si>
  <si>
    <t>svítidlo VO silniční AL 40LED; 2700°K; 0,7; široká fotometrie 10150lm/80W</t>
  </si>
  <si>
    <t>-2029808663</t>
  </si>
  <si>
    <t>1173913867</t>
  </si>
  <si>
    <t>-2040846458</t>
  </si>
  <si>
    <t>30*1,05 'Přepočtené koeficientem množství</t>
  </si>
  <si>
    <t>-220080657</t>
  </si>
  <si>
    <t>-1669049620</t>
  </si>
  <si>
    <t>258945522</t>
  </si>
  <si>
    <t>137*1,05 'Přepočtené koeficientem množství</t>
  </si>
  <si>
    <t>-537925049</t>
  </si>
  <si>
    <t>-34267157</t>
  </si>
  <si>
    <t>44*1,05 'Přepočtené koeficientem množství</t>
  </si>
  <si>
    <t>-1318104331</t>
  </si>
  <si>
    <t>1779576555</t>
  </si>
  <si>
    <t>2066208353</t>
  </si>
  <si>
    <t>327746352</t>
  </si>
  <si>
    <t>-686665147</t>
  </si>
  <si>
    <t>1002068094</t>
  </si>
  <si>
    <t>-2108555729</t>
  </si>
  <si>
    <t>-105505989</t>
  </si>
  <si>
    <t>87*0,62</t>
  </si>
  <si>
    <t>53,94*1,05 'Přepočtené koeficientem množství</t>
  </si>
  <si>
    <t>-1343941483</t>
  </si>
  <si>
    <t>-464716421</t>
  </si>
  <si>
    <t>-81713079</t>
  </si>
  <si>
    <t>-1171874807</t>
  </si>
  <si>
    <t>-545461428</t>
  </si>
  <si>
    <t>-918449508</t>
  </si>
  <si>
    <t>-1549517921</t>
  </si>
  <si>
    <t>-335448954</t>
  </si>
  <si>
    <t>1600185650</t>
  </si>
  <si>
    <t>2072989918</t>
  </si>
  <si>
    <t>F10*0,06</t>
  </si>
  <si>
    <t>-1412130718</t>
  </si>
  <si>
    <t>1021155571</t>
  </si>
  <si>
    <t>-2087469532</t>
  </si>
  <si>
    <t>667392231</t>
  </si>
  <si>
    <t>-847755754</t>
  </si>
  <si>
    <t>-272522381</t>
  </si>
  <si>
    <t>9639661</t>
  </si>
  <si>
    <t>15,8*5 'Přepočtené koeficientem množství</t>
  </si>
  <si>
    <t>-1343482425</t>
  </si>
  <si>
    <t>412071364</t>
  </si>
  <si>
    <t>1171090621</t>
  </si>
  <si>
    <t>1361387014</t>
  </si>
  <si>
    <t>986281435</t>
  </si>
  <si>
    <t>534262877</t>
  </si>
  <si>
    <t>-932474550</t>
  </si>
  <si>
    <t>2017-04-VON - VON - Vedlejší a ostatní náklady</t>
  </si>
  <si>
    <t>2017-04-VON-SP-N - VON - Soupis prací - Vedlejší a ostatní náklady - NEuznatelné náklady</t>
  </si>
  <si>
    <t>PŘESNÉ ZNĚNÍ PODMÍNEK STAVEBNÍKA K VEDLEJŠÍM A OSTATNÍM NÁKLADŮM VIZ. SAMOSTATNÝ LIST TOHOTO SOUPISU PRACÍ!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</si>
  <si>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</si>
  <si>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</si>
  <si>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</si>
  <si>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</si>
  <si>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</si>
  <si>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</si>
  <si>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</si>
  <si>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</si>
  <si>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</si>
  <si>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</si>
  <si>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-445426113</t>
  </si>
  <si>
    <t>Poznámka k položce:_x000D_
vytyčení hranic pozemků, 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</si>
  <si>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</si>
  <si>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</si>
  <si>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-862903020</t>
  </si>
  <si>
    <t>Poznámka k položce:_x000D_
výšková měření, výpočet objemů, atd. které mají chrakter kontrolních a upřesňujících činností, ...</t>
  </si>
  <si>
    <t>012303000</t>
  </si>
  <si>
    <t>Geodetické práce po výstavbě</t>
  </si>
  <si>
    <t>1470968691</t>
  </si>
  <si>
    <t>Poznámka k položce:_x000D_
zaměření skutečného provedení stavby, včetně komunikací a inženýrských sítí, kontrolní měření provedeného objektu, měření posunu a změn polohy novostavby v daném časovém intervalu, GEOMETRICKÝ PLÁN, ..._x000D_
Vyhotovení dokumentace a její předání objednateli v požadované formě a požadovaném počtu.</t>
  </si>
  <si>
    <t>-1008517573</t>
  </si>
  <si>
    <t>Poznámka k položce:_x000D_
Vyhotovení dokumentace skutečného provedení stavby a její předání objednateli v požadované formě a požadovaném počtu._x000D_
Veškeré změny provedení stavby proti původnímu projektu musí být zapracovány do dokumentace v souladu s ustanovením odst. 6 § 125 zákona č. 183/2006 Sb., stavební zákon, ve znění pozdějších předpisů, a § 4 vyhlášky č. 499/2006 Sb., o dokumentaci staveb v platném znění,. Rozsah dokumentace určuje příloha č. 14 vyhlášky č. 499/2006 Sb.</t>
  </si>
  <si>
    <t>VRN3</t>
  </si>
  <si>
    <t>Zařízení staveniště</t>
  </si>
  <si>
    <t>030001000</t>
  </si>
  <si>
    <t>232386543</t>
  </si>
  <si>
    <t>Poznámka k položce:_x000D_
Veškeré náklady zhotovitele na zřízení, vybavení, provoz, údržbu, zabezpečení a odstranění staveniště, které mu vzniknou podle podmínek smlouvy, vč. nákladů na připojení na inženýrské sítě a nákladů na úpravu povrchů a úklid ploch, na kterých bylo zařízení staveniště provozováno. Zajištění vhodných prostor pro potřeby investora, TDI a AD. _x000D_
Ochrana staveniště před vstupem nepovolaných osob, včetně příslušného značení, oplocení staveniště či jeho osvětlení, vypracování potřebné dokumentace pro provoz staveniště z hlediska požární ochrany (požární řád a poplachová směrnice) a z hlediska provozu staveniště (provozně dopravní řád).</t>
  </si>
  <si>
    <t>2017-04-VON-SP-U - VON - Soupis prací - Vedlejší a ostatní náklady - uznatelné náklady</t>
  </si>
  <si>
    <t xml:space="preserve">    VRN9 - Ostatní náklady</t>
  </si>
  <si>
    <t>-223261827</t>
  </si>
  <si>
    <t>1893126803</t>
  </si>
  <si>
    <t>144040782</t>
  </si>
  <si>
    <t>1555718411</t>
  </si>
  <si>
    <t>1180684236</t>
  </si>
  <si>
    <t>034303000</t>
  </si>
  <si>
    <t>Dopravní značení na staveništi</t>
  </si>
  <si>
    <t>-798259069</t>
  </si>
  <si>
    <t>Poznámka k položce:_x000D_
Vyhotovení návrhu dočasného dopravního značení, jeho projednání s dotčenými orgány a organizacemi, dodání dopravních značek, jejich rozmístění a přemísťování na staveništi a v jeho bezprostředním okolí a jejich údržba v průběhu výstavby, včetně následného odstranění po ukončení stavebních prací._x000D_
Po dohodě s DI Policie ČR v Chebu nebylo vypracováno podrobné PDZ. Důvodem jsou neznámé možnosti budoucího zhotovitele stavby, jeho strojní vybavenost, postup a harmonogram prací. PDZ bude stanoveno v dostatečném předstihu před zahájením stavby a odsouhlasenou DI Policie ČR v Chebu až na základě jednání s vybraným zhotovitelem stavby a s přihlédnutím k jeho možnostem s ohledem na technickou vybavenost a harmonogram postupu prací. Bude svoláno jednání za účasti investora, projektanta, TDI, zhotovitele stavby a DI Policie ČR v Chebu, při kterém bude stanoven harmonogram prací a v návaznosti na něj bude stanoveno PDZ.</t>
  </si>
  <si>
    <t>VRN9</t>
  </si>
  <si>
    <t>Ostatní náklady</t>
  </si>
  <si>
    <t>IP 901</t>
  </si>
  <si>
    <t>Informační tabule s údaji o stavbě o rozměru 2*1,5m (v souladu s podmínkami dotačního titulu)</t>
  </si>
  <si>
    <t>-1895579526</t>
  </si>
  <si>
    <t>SEZNAM FIGUR</t>
  </si>
  <si>
    <t>Výměra</t>
  </si>
  <si>
    <t xml:space="preserve"> 2017-04-102/ 2017-04-102-SP-N</t>
  </si>
  <si>
    <t>Použití figury:</t>
  </si>
  <si>
    <t>Kladení zámkové dlažby komunikací pro pěší tl 80 mm skupiny B pl přes 300 m2</t>
  </si>
  <si>
    <t>Úprava pláně v hornině třídy těžitelnosti I, skupiny 1 až 3 se zhutněním strojně</t>
  </si>
  <si>
    <t>Podklad ze štěrkodrtě ŠD tl 150 mm</t>
  </si>
  <si>
    <t>Podklad ze štěrkodrtě ŠD tl 250 mm</t>
  </si>
  <si>
    <t>Mulčování rostlin kůrou tl. do 0,1 m v rovině a svahu do 1:5</t>
  </si>
  <si>
    <t>Položení mulčovací textilie v rovině a svahu do 1:5</t>
  </si>
  <si>
    <t>Osazení chodníkového obrubníku betonového stojatého s boční opěrou do lože z betonu prostého</t>
  </si>
  <si>
    <t>Rozebrání dlažeb ze zámkových dlaždic komunikací pro pěší ručně</t>
  </si>
  <si>
    <t>Odstranění podkladu z kameniva drceného tl 200 mm strojně pl přes 200 m2</t>
  </si>
  <si>
    <t>Odstranění podkladu živičného tl 100 mm strojně pl přes 200 m2</t>
  </si>
  <si>
    <t>Odstranění podkladu z kameniva drceného tl 100 mm strojně pl přes 200 m2</t>
  </si>
  <si>
    <t xml:space="preserve"> 2017-04-102/ 2017-04-102-SP-U</t>
  </si>
  <si>
    <t>Asfaltový beton vrstva obrusná ACO 11 (ABS) tř. I tl 40 mm š přes 3 m z nemodifikovaného asfaltu</t>
  </si>
  <si>
    <t>Podklad z kameniva hrubého drceného vel. 63-125 mm tl 200 mm</t>
  </si>
  <si>
    <t>Asfaltový beton vrstva podkladní ACP 16 (obalované kamenivo OKS) tl 50 mm š přes 3 m</t>
  </si>
  <si>
    <t>Postřik živičný infiltrační s posypem z asfaltu množství 1,5 kg/m2</t>
  </si>
  <si>
    <t>Postřik živičný spojovací z asfaltu v množství 0,30 kg/m2</t>
  </si>
  <si>
    <t>Asfaltový beton vrstva ložní ACL 16 (ABH) tl 60 mm š přes 3 m z nemodifikovaného asfaltu</t>
  </si>
  <si>
    <t>Asfaltový beton vrstva podkladní ACP 16 (obalované kamenivo OKS) tl 70 mm š přes 3 m</t>
  </si>
  <si>
    <t>Podklad ze směsi stmelené cementem SC C 8/10 (KSC I) tl 150 mm</t>
  </si>
  <si>
    <t>Odkopávky a prokopávky v hornině třídy těžitelnosti I, skupiny 3 ručně</t>
  </si>
  <si>
    <t>Odkopávky a prokopávky nezapažené pro silnice a dálnice v hornině třídy těžitelnosti I objem do 500 m3 strojně</t>
  </si>
  <si>
    <t>Vodorovné přemístění do 5000 m výkopku/sypaniny z horniny třídy těžitelnosti I, skupiny 1 až 3</t>
  </si>
  <si>
    <t>Uložení sypaniny na skládky nebo meziskládky</t>
  </si>
  <si>
    <t>Poplatek za uložení zeminy a kamení na recyklační skládce (skládkovné) kód odpadu 17 05 04</t>
  </si>
  <si>
    <t>Podklad ze štěrkodrtě ŠD tl 50 mm</t>
  </si>
  <si>
    <t>Osazení obrubníku kamenného ležatého s boční opěrou do lože z betonu prostého</t>
  </si>
  <si>
    <t>Očištění vybouraných obrubníků a krajníků silničních</t>
  </si>
  <si>
    <t>Vodorovné dopravní značení dělící čáry souvislé š 125 mm bílý plast</t>
  </si>
  <si>
    <t>Předznačení vodorovného liniového značení</t>
  </si>
  <si>
    <t>Vodorovné dopravní značení vodící čáry přerušované š 250 mm bílý plast</t>
  </si>
  <si>
    <t>Vodorovné dopravní značení přechody pro chodce, šipky, symboly retroreflexní bílý plast</t>
  </si>
  <si>
    <t>Předznačení vodorovného plošného značení</t>
  </si>
  <si>
    <t>Kanalizační potrubí z tvrdého PVC vícevrstvé tuhost třídy SN12 DN 150</t>
  </si>
  <si>
    <t>Zásyp jam, šachet rýh nebo kolem objektů sypaninou se zhutněním</t>
  </si>
  <si>
    <t>Obsypání potrubí ručně sypaninou bez prohození, uloženou do 3 m</t>
  </si>
  <si>
    <t>Tlakové zkoušky těsnosti potrubí - zkouška DN do 200</t>
  </si>
  <si>
    <t>Lože pod potrubí otevřený výkop ze štěrkopísku</t>
  </si>
  <si>
    <t>Bourání stávajícího potrubí ze ŽB DN do 200</t>
  </si>
  <si>
    <t>Hloubení rýh š do 800 mm v soudržných horninách třídy těžitelnosti I, skupiny 3 ručně</t>
  </si>
  <si>
    <t>Hloubení rýh nezapažených  š do 800 mm v hornině třídy těžitelnosti I, skupiny 3 objem do 50 m3 strojně</t>
  </si>
  <si>
    <t>Odstranění podkladu živičného tl 150 mm strojně pl přes 200 m2</t>
  </si>
  <si>
    <t>Řezání stávajícího živičného krytu hl do 150 mm</t>
  </si>
  <si>
    <t>Zarovnání styčné plochy podkladu nebo krytu živičného tl do 200 mm</t>
  </si>
  <si>
    <t>Styčná spára napojení nového živičného povrchu na stávající za tepla š 15 mm hl 25 mm bez prořezání</t>
  </si>
  <si>
    <t>Obetonování potrubí nebo zdiva stok betonem prostým tř. C 20/25 v otevřeném výkopu</t>
  </si>
  <si>
    <t>Základové desky ze ŽB bez zvýšených nároků na prostředí tř. C 25/30</t>
  </si>
  <si>
    <t>Zřízení bednění základových desek</t>
  </si>
  <si>
    <t>Odstranění bednění základových desek</t>
  </si>
  <si>
    <t>Podklad nebo podsyp ze štěrkopísku ŠP tl 40 mm</t>
  </si>
  <si>
    <t>Podklad ze štěrkodrtě ŠD tl 100 mm</t>
  </si>
  <si>
    <t>Montáž odlučovače ropných látek železobetonového průtoku 6-10 l/s</t>
  </si>
  <si>
    <t>Sorpční vpusť - jednonádržová ze železobenu C30/37 XF4 vč. zákrytové desky pro zatížení D 400kN pro průtok do 10l/s, NEL 0,2mg/l na výtoku. Vpusť je vč. mříže, kalového koše, vyrovnávacích prstenců, rámu s poklopem a sorpčního filtru z Fibrioilu</t>
  </si>
  <si>
    <t>Hloubení jam nezapažených v hornině třídy těžitelnosti I, skupiny 3 objem do 20 m3 strojně</t>
  </si>
  <si>
    <t xml:space="preserve"> 2017-04-103/ 2017-04-103-SP-N</t>
  </si>
  <si>
    <t>Vyspravení krytu komunikací po překopech plochy do 15 m2 asfaltovým betonem ACO (AB) tl 50 mm</t>
  </si>
  <si>
    <t>Vyspravení podkladu po překopech ing sítí plochy do 15 m2 štěrkodrtí tl. 150 mm</t>
  </si>
  <si>
    <t>Kladení zámkové dlažby komunikací pro pěší tl 60 mm skupiny A pl do 50 m2</t>
  </si>
  <si>
    <t>Montáž sloupku dopravních značek délky do 3,5 m s betonovým základem</t>
  </si>
  <si>
    <t>Odstranění podkladu z kameniva drceného tl 200 mm ručně</t>
  </si>
  <si>
    <t xml:space="preserve"> 2017-04-103/ 2017-04-103-SP-U</t>
  </si>
  <si>
    <t>Vytrhání obrub silničních ležatých</t>
  </si>
  <si>
    <t>Kanalizační potrubí z tvrdého PVC vícevrstvé tuhost třídy SN12 DN 200</t>
  </si>
  <si>
    <t>Odkopávky a prokopávky nezapažené pro silnice a dálnice v hornině třídy těžitelnosti I objem do 100 m3 strojně</t>
  </si>
  <si>
    <t>Hloubení rýh š do 2000 mm v soudržných horninách třídy těžitelnosti I, skupiny 3 ručně</t>
  </si>
  <si>
    <t>Hloubení rýh nezapažených  š do 800 mm v hornině třídy těžitelnosti I, skupiny 3 objem do 20 m3 strojně</t>
  </si>
  <si>
    <t>Hloubení zapažených rýh š do 2000 mm v hornině třídy těžitelnosti I, skupiny 3 objem do 20 m3</t>
  </si>
  <si>
    <t>Zřízení příložného pažení a rozepření stěn rýh hl do 4 m</t>
  </si>
  <si>
    <t>Odstranění příložného pažení a rozepření stěn rýh hl do 4 m</t>
  </si>
  <si>
    <t xml:space="preserve"> 2017-04-104/ 2017-04-104-SP-N</t>
  </si>
  <si>
    <t>Rozprostření ornice tl vrstvy do 200 mm v rovině nebo ve svahu do 1:5 ručně</t>
  </si>
  <si>
    <t>Založení parkového trávníku výsevem plochy do 1000 m2 v rovině a ve svahu do 1:5</t>
  </si>
  <si>
    <t>Uválcování trávníku v rovině a svahu do 1:5</t>
  </si>
  <si>
    <t>Zalití rostlin vodou plocha přes 20 m2</t>
  </si>
  <si>
    <t>Vyspravení krytu komunikací po překopech plochy přes 15 m2 asfalt betonem ACO (AB) tl 50 mm</t>
  </si>
  <si>
    <t>Kladení zámkové dlažby komunikací pro pěší tl 80 mm skupiny A pl do 50 m2</t>
  </si>
  <si>
    <t>Řezání stávajícího živičného krytu hl do 100 mm</t>
  </si>
  <si>
    <t>Zarovnání styčné plochy podkladu nebo krytu živičného tl do 100 mm</t>
  </si>
  <si>
    <t>Skrývka zemin schopných zúrodnění v rovině a svahu do 1:5</t>
  </si>
  <si>
    <t>Vodorovné přemístění do 50 m bez naložení výkopku ze zemin schopných zúrodnění</t>
  </si>
  <si>
    <t>Nakládání výkopku ze zemin schopných zúrodnění</t>
  </si>
  <si>
    <t xml:space="preserve"> 2017-04-104/ 2017-04-104-SP-U</t>
  </si>
  <si>
    <t>Vodorovné dopravní značení přechody pro chodce, šipky, symboly bílý plast</t>
  </si>
  <si>
    <t xml:space="preserve"> 2017-04-432/ 2017-04-432-SP-N</t>
  </si>
  <si>
    <t>Demontáž stožárů osvětlení ocelových samostatně stojících délky do 12 m</t>
  </si>
  <si>
    <t>Demontáž výložníků osvětlení jednoramenných sloupových hmotnosti do 35 kg</t>
  </si>
  <si>
    <t>Demontáž svítidel výbojkových průmyslových stropních přisazených 1 zdroj s krytem</t>
  </si>
  <si>
    <t>Montáž stožárů osvětlení ocelových samostatně stojících délky do 12 m</t>
  </si>
  <si>
    <t>Hloubení nezapažených jam pro stožáry veřejného osvětlení ručně v hornině tř 3</t>
  </si>
  <si>
    <t>Základové konstrukce z monolitického betonu C 12/15 bez bednění</t>
  </si>
  <si>
    <t>Montáž svítidlo výbojkové průmyslové stropní na výložník</t>
  </si>
  <si>
    <t>svítidlo VO silniční AL 40LED; 2700°K; 0,7; široká fotometrie 10150lm/80W, IP696</t>
  </si>
  <si>
    <t>Montáž kabel Cu plný kulatý žíla 3x1,5 až 6 mm2 uložený volně (např. CYKY)</t>
  </si>
  <si>
    <t>Montáž kabel Cu plný kulatý do 1 kV 4x16 mm2 uložený volně nebo v liště (např. CYKY)</t>
  </si>
  <si>
    <t>Montáž kabel Cu plný kulatý do 1 kV 4x16 mm2 uložený pevně (např. CYKY)</t>
  </si>
  <si>
    <t>Montáž trubek ochranných plastových ohebných do 90 mm uložených do rýhy</t>
  </si>
  <si>
    <t>Příplatek k montáži kabelů za zatažení vodiče a kabelu do 2,00 kg</t>
  </si>
  <si>
    <t>Montáž trubek ochranných plastových ohebných do 50 mm uložených do rýhy</t>
  </si>
  <si>
    <t>Bourání základu betonového se záhozem jámy sypaninou</t>
  </si>
  <si>
    <t>Zásyp rýh strojně včetně zhutnění a urovnání povrchu - v zástavbě</t>
  </si>
  <si>
    <t>Odvoz suti a vybouraných hmot do 1 km</t>
  </si>
  <si>
    <t>Příplatek k odvozu suti a vybouraných hmot za každý další 1 km</t>
  </si>
  <si>
    <t>Montáž uzemňovacích vedení vodičů FeZn pomocí svorek na povrchu drátem nebo lanem do 10 mm</t>
  </si>
  <si>
    <t>Hloubení kabelových zapažených i nezapažených rýh ručně š 35 cm, hl 40 cm, v hornině tř 3</t>
  </si>
  <si>
    <t>Lože kabelů z písku nebo štěrkopísku tl 10 cm nad kabel, kryté plastovou deskou, š lože do 25 cm</t>
  </si>
  <si>
    <t>Zásyp rýh ručně šířky 35 cm, hloubky 20 cm, z horniny třídy 3</t>
  </si>
  <si>
    <t>výstražná fólie do výkopu červená</t>
  </si>
  <si>
    <t>Základové konstrukce z monolitického betonu C 8/10 bez bednění</t>
  </si>
  <si>
    <t>Hloubení kabelových zapažených i nezapažených rýh ručně š 50 cm, hl 80 cm, v hornině tř 3</t>
  </si>
  <si>
    <t>Zásyp rýh ručně šířky 50 cm, hloubky 70 cm, z horniny třídy 3</t>
  </si>
  <si>
    <t xml:space="preserve"> 2017-04-433/ 2017-04-433-SP-N</t>
  </si>
  <si>
    <t xml:space="preserve"> 2017-04-434/ 2017-04-434-SP-N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</si>
  <si>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</si>
  <si>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</si>
  <si>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</si>
  <si>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</si>
  <si>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</si>
  <si>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</si>
  <si>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</si>
  <si>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</si>
  <si>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</si>
  <si>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</si>
  <si>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</si>
  <si>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</si>
  <si>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</si>
  <si>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</si>
  <si>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</si>
  <si>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</si>
  <si>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</si>
  <si>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</si>
  <si>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</si>
  <si>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</si>
  <si>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</si>
  <si>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</si>
  <si>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</si>
  <si>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</si>
  <si>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</si>
  <si>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</si>
  <si>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</si>
  <si>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</si>
  <si>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</si>
  <si>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</si>
  <si>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</si>
  <si>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</si>
  <si>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</si>
  <si>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</si>
  <si>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</si>
  <si>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</si>
  <si>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</si>
  <si>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</si>
  <si>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</si>
  <si>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</si>
  <si>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</si>
  <si>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</si>
  <si>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</si>
  <si>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</si>
  <si>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</si>
  <si>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</si>
  <si>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</si>
  <si>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</si>
  <si>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</si>
  <si>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</si>
  <si>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</si>
  <si>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</si>
  <si>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</si>
  <si>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</si>
  <si>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</si>
  <si>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</si>
  <si>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</si>
  <si>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</si>
  <si>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</si>
  <si>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</si>
  <si>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</si>
  <si>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</si>
  <si>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</si>
  <si>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</si>
  <si>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</si>
  <si>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</si>
  <si>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</si>
  <si>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</si>
  <si>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</si>
  <si>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</si>
  <si>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</si>
  <si>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</si>
  <si>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</si>
  <si>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</si>
  <si>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</si>
  <si>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</si>
  <si>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</si>
  <si>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</si>
  <si>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</si>
  <si>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</si>
  <si>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</si>
  <si>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</si>
  <si>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</si>
  <si>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</si>
  <si>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</si>
  <si>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</si>
  <si>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</si>
  <si>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</si>
  <si>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</si>
  <si>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</si>
  <si>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</si>
  <si>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</si>
  <si>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</si>
  <si>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</si>
  <si>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</si>
  <si>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</si>
  <si>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</si>
  <si>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</si>
  <si>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</si>
  <si>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</si>
  <si>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</si>
  <si>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</si>
  <si>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</si>
  <si>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</si>
  <si>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</si>
  <si>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</si>
  <si>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</si>
  <si>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</si>
  <si>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</si>
  <si>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</si>
  <si>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</si>
  <si>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</si>
  <si>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</si>
  <si>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</si>
  <si>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</si>
  <si>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</si>
  <si>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</si>
  <si>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</si>
  <si>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</si>
  <si>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</si>
  <si>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</si>
  <si>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</si>
  <si>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</si>
  <si>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</si>
  <si>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</si>
  <si>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</si>
  <si>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</si>
  <si>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</si>
  <si>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</si>
  <si>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</si>
  <si>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</si>
  <si>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</si>
  <si>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</si>
  <si>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</si>
  <si>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</si>
  <si>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</si>
  <si>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</si>
  <si>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</si>
  <si>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</si>
  <si>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</si>
  <si>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</si>
  <si>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</si>
  <si>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</si>
  <si>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</si>
  <si>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</si>
  <si>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</si>
  <si>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</si>
  <si>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</si>
  <si>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</si>
  <si>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</si>
  <si>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</si>
  <si>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</si>
  <si>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</si>
  <si>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</si>
  <si>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</si>
  <si>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</si>
  <si>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</si>
  <si>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</si>
  <si>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</si>
  <si>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</si>
  <si>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</si>
  <si>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</si>
  <si>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</si>
  <si>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</si>
  <si>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</si>
  <si>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</si>
  <si>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</si>
  <si>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</si>
  <si>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</si>
  <si>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</si>
  <si>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</si>
  <si>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</si>
  <si>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</si>
  <si>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</si>
  <si>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</si>
  <si>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</si>
  <si>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</si>
  <si>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</si>
  <si>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</si>
  <si>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</si>
  <si>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</si>
  <si>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POZNÁMKA K VEDLEJŠÍM A OSTATNÍM NÁKLADŮM</t>
  </si>
  <si>
    <t>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</t>
  </si>
  <si>
    <t>- Ztížené výrobní podmínky související s umístěním stavby, s provizorními nebo dopravními omezeními na staveništi nebo jeho bezprostředním okolí, se zhoršenými klimatickými podmínkami (velké mrazy, vysoké teploty, deštivé počasí apod.), s prací na těžko přístupných místech, s prací ve zdraví škodlivém prostředí, se ztíženým pohybem vozidel v centrech měst, s prací v ochranných pásmech.</t>
  </si>
  <si>
    <t>- Koordinace prací a dodávek mezi dodavateli. Součinnost s koordinátorem BOZP určeným objednatelem, a to po celou dobu jeho působnosti.</t>
  </si>
  <si>
    <t>- Zajištění bezpečnosti při provádění stavby ve smyslu bezpečnosti práce a ochrany životního prostředí.</t>
  </si>
  <si>
    <t>- Úprava příslušné dokumentace dle technologických postupů zhotovitele a dle zjištěných skutečností při provádění. Zpracování Plánu havarijních opatření zařízení staveniště a mechanizace. Zpracování technologických postupů a plánů kontrol. Pasportizace stávajících ploch a objektů. Výroba a osazení informačních tabulí (označení) stavby.</t>
  </si>
  <si>
    <t xml:space="preserve">- Doplnění stávajících průzkumů, pokud je obchodní podmínky vyžadují a tyto průzkumy nejsou v dostatečném rozsahu součástí projektové dokumentace. Doplňkový geologický průzkum s konzultacemi a posouzením stavu podloží v oblasti zemních plání v průběhu realizace díla autorizovanou osobou v oboru geologie včetně vypracování hodnocení. Zabezpečení a stěhování archeologických nálezů a přírodních hodnot. </t>
  </si>
  <si>
    <t xml:space="preserve">- Opatření na ochranu sousedních pozemků, objektů apod. proti poškození a znečištění. Zajištění provizorních lávek, můstků, ramp, mobilních zábradlí apod., a to v jakémkoli materiálovém provedení a přes jakékoliv konstrukce či překážky. Zřízení dočasných ochranných zařízení, jestliže jsou vyžadovány technologií montáže. </t>
  </si>
  <si>
    <t xml:space="preserve">- Ochrana vedení všech inženýrských sítí probíhajících staveništěm nebo dotčenými stavbou i mimo území staveniště před poškozením. Kontrola a vytýčení jejich skutečné trasy a provedení ochranných opatření pro zabezpečení stávajících inženýrských sítí. </t>
  </si>
  <si>
    <t>- Zajištění povolení zvláštního užívání komunikace Požadavky žádosti určuje ustanovení § 40 odst. 4 až 6 vyhlášky Ministerstva dopravy ČR č. 104/1997 Sb., kterou se provádí zákon o pozemních komunikacích, ve znění pozdějších předpisů. Návrh bude odsouhlasen DI Policie ČR v Chebu na základě jednání se zhotovitelem stavby a s přihlédnutím k jeho možnostem s ohledem na technickou vybavenost a harmonogram postupu prací. Povolení zvláštního užívání komunikace dle § 25 zákona č. 13/1997 Sb., o pozemních komunikacích, ve znění pozdějších předpisů, bude zajištěno v dostatečném předstihu před zahájením stavby.</t>
  </si>
  <si>
    <t>- Zajištění povolení dočasného užívání veřejných ploch a prostranství, pokud jsou stavebními pracemi nebo souvisejícími činnostmi dotčeny, a to včetně užívání ploch v souvislosti s uložením stavebního materiálu nebo stavebního odpadu, včetně poplatků za dočasné zábory nutné k realizaci díla.</t>
  </si>
  <si>
    <t>- Veškeré zkoušky (tlakové, hutnící, zátěžové, kamerové, těsnosti, laboratorní, apod.), měření, revize, posudky a dozory dle příslušných TKP, norem a ostatních předpisů s výstavbou souvisejících. Vypracování provozních řádů pro zkušební či trvalý provoz včetně předání všech návodů k obsluze a údržbě pro technologická zařízení a včetně zaškolení obsluhy objednatele. Dokladování splnění technických požadavků na výrobky – atest, prohlášení o shodě, CE, certifikace apod.</t>
  </si>
  <si>
    <t>- Uvedení stavbou dotčených ploch a staveništní dopravou dotčených komunikací do původního nebo projektového stavu. Péče o nepředané objekty a konstrukce stavby, jejich ošetřování. Likvidace přebytečného stavebního materiálu odpovídajícím způsobem.</t>
  </si>
  <si>
    <t>- Zajištění požadavků objednatele na obvyklá zajištění závazku splnit dílo nebo některou ze smluvních povinností. Nutný rozsah stavebního pojištění budoucího díla na předmětné stavbě a pojištění odpovědnosti za škodu způsobenou dodavatelem třetí osobě. Zajištění bankovních garancí.</t>
  </si>
  <si>
    <t>- Veškeré další nutné náklady k řádnému a úplnému zhotovení předmětu díla zřejmé ze zadávací dokumentace nebo místních podmínek.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</si>
</sst>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Trebuchet MS"/>
      <family val="2"/>
    </font>
    <font>
      <b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0" fillId="0" borderId="0" applyNumberFormat="0" applyFill="0" applyBorder="0" applyAlignment="0" applyProtection="0"/>
    <xf numFmtId="0" fontId="52" fillId="0" borderId="1"/>
  </cellStyleXfs>
  <cellXfs count="4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  <xf numFmtId="0" fontId="53" fillId="5" borderId="1" xfId="2" applyFont="1" applyFill="1" applyAlignment="1">
      <alignment horizontal="left" vertical="center"/>
    </xf>
    <xf numFmtId="0" fontId="52" fillId="5" borderId="1" xfId="2" applyFill="1" applyAlignment="1">
      <alignment horizontal="left" vertical="center"/>
    </xf>
    <xf numFmtId="49" fontId="52" fillId="5" borderId="32" xfId="2" applyNumberFormat="1" applyFill="1" applyBorder="1" applyAlignment="1">
      <alignment horizontal="left" vertical="center" wrapText="1"/>
    </xf>
    <xf numFmtId="49" fontId="52" fillId="5" borderId="33" xfId="2" applyNumberFormat="1" applyFill="1" applyBorder="1" applyAlignment="1">
      <alignment horizontal="left" vertical="center" wrapText="1"/>
    </xf>
    <xf numFmtId="49" fontId="52" fillId="5" borderId="34" xfId="2" applyNumberFormat="1" applyFill="1" applyBorder="1" applyAlignment="1">
      <alignment horizontal="left" vertical="center" wrapText="1"/>
    </xf>
    <xf numFmtId="49" fontId="52" fillId="5" borderId="1" xfId="2" applyNumberFormat="1" applyFill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3" xfId="2" xr:uid="{CCAD28D2-55F4-43DA-9DE7-EDE8BA7BC46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4"/>
      <c r="AQ5" s="24"/>
      <c r="AR5" s="22"/>
      <c r="BE5" s="36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4"/>
      <c r="AQ6" s="24"/>
      <c r="AR6" s="22"/>
      <c r="BE6" s="36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6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6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68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6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8"/>
      <c r="BS12" s="19" t="s">
        <v>6</v>
      </c>
    </row>
    <row r="13" spans="1:74" s="1" customFormat="1" ht="12" customHeight="1">
      <c r="B13" s="23"/>
      <c r="C13" s="24"/>
      <c r="D13" s="31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33</v>
      </c>
      <c r="AO13" s="24"/>
      <c r="AP13" s="24"/>
      <c r="AQ13" s="24"/>
      <c r="AR13" s="22"/>
      <c r="BE13" s="368"/>
      <c r="BS13" s="19" t="s">
        <v>6</v>
      </c>
    </row>
    <row r="14" spans="1:74" ht="13.2">
      <c r="B14" s="23"/>
      <c r="C14" s="24"/>
      <c r="D14" s="24"/>
      <c r="E14" s="373" t="s">
        <v>33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1" t="s">
        <v>30</v>
      </c>
      <c r="AL14" s="24"/>
      <c r="AM14" s="24"/>
      <c r="AN14" s="33" t="s">
        <v>33</v>
      </c>
      <c r="AO14" s="24"/>
      <c r="AP14" s="24"/>
      <c r="AQ14" s="24"/>
      <c r="AR14" s="22"/>
      <c r="BE14" s="36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8"/>
      <c r="BS15" s="19" t="s">
        <v>4</v>
      </c>
    </row>
    <row r="16" spans="1:74" s="1" customFormat="1" ht="12" customHeight="1">
      <c r="B16" s="23"/>
      <c r="C16" s="24"/>
      <c r="D16" s="31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68"/>
      <c r="BS16" s="19" t="s">
        <v>4</v>
      </c>
    </row>
    <row r="17" spans="1:71" s="1" customFormat="1" ht="18.45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68"/>
      <c r="BS17" s="19" t="s">
        <v>38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8"/>
      <c r="BS18" s="19" t="s">
        <v>6</v>
      </c>
    </row>
    <row r="19" spans="1:71" s="1" customFormat="1" ht="12" customHeight="1">
      <c r="B19" s="23"/>
      <c r="C19" s="24"/>
      <c r="D19" s="31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35</v>
      </c>
      <c r="AO19" s="24"/>
      <c r="AP19" s="24"/>
      <c r="AQ19" s="24"/>
      <c r="AR19" s="22"/>
      <c r="BE19" s="368"/>
      <c r="BS19" s="19" t="s">
        <v>6</v>
      </c>
    </row>
    <row r="20" spans="1:71" s="1" customFormat="1" ht="18.45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37</v>
      </c>
      <c r="AO20" s="24"/>
      <c r="AP20" s="24"/>
      <c r="AQ20" s="24"/>
      <c r="AR20" s="22"/>
      <c r="BE20" s="368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8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8"/>
    </row>
    <row r="23" spans="1:71" s="1" customFormat="1" ht="107.25" customHeight="1">
      <c r="B23" s="23"/>
      <c r="C23" s="24"/>
      <c r="D23" s="24"/>
      <c r="E23" s="375" t="s">
        <v>41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4"/>
      <c r="AP23" s="24"/>
      <c r="AQ23" s="24"/>
      <c r="AR23" s="22"/>
      <c r="BE23" s="36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8"/>
    </row>
    <row r="26" spans="1:71" s="2" customFormat="1" ht="25.95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6">
        <f>ROUND(AG54,2)</f>
        <v>0</v>
      </c>
      <c r="AL26" s="377"/>
      <c r="AM26" s="377"/>
      <c r="AN26" s="377"/>
      <c r="AO26" s="377"/>
      <c r="AP26" s="38"/>
      <c r="AQ26" s="38"/>
      <c r="AR26" s="41"/>
      <c r="BE26" s="36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8" t="s">
        <v>43</v>
      </c>
      <c r="M28" s="378"/>
      <c r="N28" s="378"/>
      <c r="O28" s="378"/>
      <c r="P28" s="378"/>
      <c r="Q28" s="38"/>
      <c r="R28" s="38"/>
      <c r="S28" s="38"/>
      <c r="T28" s="38"/>
      <c r="U28" s="38"/>
      <c r="V28" s="38"/>
      <c r="W28" s="378" t="s">
        <v>44</v>
      </c>
      <c r="X28" s="378"/>
      <c r="Y28" s="378"/>
      <c r="Z28" s="378"/>
      <c r="AA28" s="378"/>
      <c r="AB28" s="378"/>
      <c r="AC28" s="378"/>
      <c r="AD28" s="378"/>
      <c r="AE28" s="378"/>
      <c r="AF28" s="38"/>
      <c r="AG28" s="38"/>
      <c r="AH28" s="38"/>
      <c r="AI28" s="38"/>
      <c r="AJ28" s="38"/>
      <c r="AK28" s="378" t="s">
        <v>45</v>
      </c>
      <c r="AL28" s="378"/>
      <c r="AM28" s="378"/>
      <c r="AN28" s="378"/>
      <c r="AO28" s="378"/>
      <c r="AP28" s="38"/>
      <c r="AQ28" s="38"/>
      <c r="AR28" s="41"/>
      <c r="BE28" s="368"/>
    </row>
    <row r="29" spans="1:71" s="3" customFormat="1" ht="14.4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81">
        <v>0.21</v>
      </c>
      <c r="M29" s="380"/>
      <c r="N29" s="380"/>
      <c r="O29" s="380"/>
      <c r="P29" s="380"/>
      <c r="Q29" s="43"/>
      <c r="R29" s="43"/>
      <c r="S29" s="43"/>
      <c r="T29" s="43"/>
      <c r="U29" s="43"/>
      <c r="V29" s="43"/>
      <c r="W29" s="379">
        <f>ROUND(AZ54, 2)</f>
        <v>0</v>
      </c>
      <c r="X29" s="380"/>
      <c r="Y29" s="380"/>
      <c r="Z29" s="380"/>
      <c r="AA29" s="380"/>
      <c r="AB29" s="380"/>
      <c r="AC29" s="380"/>
      <c r="AD29" s="380"/>
      <c r="AE29" s="380"/>
      <c r="AF29" s="43"/>
      <c r="AG29" s="43"/>
      <c r="AH29" s="43"/>
      <c r="AI29" s="43"/>
      <c r="AJ29" s="43"/>
      <c r="AK29" s="379">
        <f>ROUND(AV54, 2)</f>
        <v>0</v>
      </c>
      <c r="AL29" s="380"/>
      <c r="AM29" s="380"/>
      <c r="AN29" s="380"/>
      <c r="AO29" s="380"/>
      <c r="AP29" s="43"/>
      <c r="AQ29" s="43"/>
      <c r="AR29" s="44"/>
      <c r="BE29" s="369"/>
    </row>
    <row r="30" spans="1:71" s="3" customFormat="1" ht="14.4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81">
        <v>0.15</v>
      </c>
      <c r="M30" s="380"/>
      <c r="N30" s="380"/>
      <c r="O30" s="380"/>
      <c r="P30" s="380"/>
      <c r="Q30" s="43"/>
      <c r="R30" s="43"/>
      <c r="S30" s="43"/>
      <c r="T30" s="43"/>
      <c r="U30" s="43"/>
      <c r="V30" s="43"/>
      <c r="W30" s="379">
        <f>ROUND(BA54, 2)</f>
        <v>0</v>
      </c>
      <c r="X30" s="380"/>
      <c r="Y30" s="380"/>
      <c r="Z30" s="380"/>
      <c r="AA30" s="380"/>
      <c r="AB30" s="380"/>
      <c r="AC30" s="380"/>
      <c r="AD30" s="380"/>
      <c r="AE30" s="380"/>
      <c r="AF30" s="43"/>
      <c r="AG30" s="43"/>
      <c r="AH30" s="43"/>
      <c r="AI30" s="43"/>
      <c r="AJ30" s="43"/>
      <c r="AK30" s="379">
        <f>ROUND(AW54, 2)</f>
        <v>0</v>
      </c>
      <c r="AL30" s="380"/>
      <c r="AM30" s="380"/>
      <c r="AN30" s="380"/>
      <c r="AO30" s="380"/>
      <c r="AP30" s="43"/>
      <c r="AQ30" s="43"/>
      <c r="AR30" s="44"/>
      <c r="BE30" s="369"/>
    </row>
    <row r="31" spans="1:71" s="3" customFormat="1" ht="14.4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81">
        <v>0.21</v>
      </c>
      <c r="M31" s="380"/>
      <c r="N31" s="380"/>
      <c r="O31" s="380"/>
      <c r="P31" s="380"/>
      <c r="Q31" s="43"/>
      <c r="R31" s="43"/>
      <c r="S31" s="43"/>
      <c r="T31" s="43"/>
      <c r="U31" s="43"/>
      <c r="V31" s="43"/>
      <c r="W31" s="379">
        <f>ROUND(BB54, 2)</f>
        <v>0</v>
      </c>
      <c r="X31" s="380"/>
      <c r="Y31" s="380"/>
      <c r="Z31" s="380"/>
      <c r="AA31" s="380"/>
      <c r="AB31" s="380"/>
      <c r="AC31" s="380"/>
      <c r="AD31" s="380"/>
      <c r="AE31" s="380"/>
      <c r="AF31" s="43"/>
      <c r="AG31" s="43"/>
      <c r="AH31" s="43"/>
      <c r="AI31" s="43"/>
      <c r="AJ31" s="43"/>
      <c r="AK31" s="379">
        <v>0</v>
      </c>
      <c r="AL31" s="380"/>
      <c r="AM31" s="380"/>
      <c r="AN31" s="380"/>
      <c r="AO31" s="380"/>
      <c r="AP31" s="43"/>
      <c r="AQ31" s="43"/>
      <c r="AR31" s="44"/>
      <c r="BE31" s="369"/>
    </row>
    <row r="32" spans="1:71" s="3" customFormat="1" ht="14.4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81">
        <v>0.15</v>
      </c>
      <c r="M32" s="380"/>
      <c r="N32" s="380"/>
      <c r="O32" s="380"/>
      <c r="P32" s="380"/>
      <c r="Q32" s="43"/>
      <c r="R32" s="43"/>
      <c r="S32" s="43"/>
      <c r="T32" s="43"/>
      <c r="U32" s="43"/>
      <c r="V32" s="43"/>
      <c r="W32" s="379">
        <f>ROUND(BC54, 2)</f>
        <v>0</v>
      </c>
      <c r="X32" s="380"/>
      <c r="Y32" s="380"/>
      <c r="Z32" s="380"/>
      <c r="AA32" s="380"/>
      <c r="AB32" s="380"/>
      <c r="AC32" s="380"/>
      <c r="AD32" s="380"/>
      <c r="AE32" s="380"/>
      <c r="AF32" s="43"/>
      <c r="AG32" s="43"/>
      <c r="AH32" s="43"/>
      <c r="AI32" s="43"/>
      <c r="AJ32" s="43"/>
      <c r="AK32" s="379">
        <v>0</v>
      </c>
      <c r="AL32" s="380"/>
      <c r="AM32" s="380"/>
      <c r="AN32" s="380"/>
      <c r="AO32" s="380"/>
      <c r="AP32" s="43"/>
      <c r="AQ32" s="43"/>
      <c r="AR32" s="44"/>
      <c r="BE32" s="369"/>
    </row>
    <row r="33" spans="1:57" s="3" customFormat="1" ht="14.4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81">
        <v>0</v>
      </c>
      <c r="M33" s="380"/>
      <c r="N33" s="380"/>
      <c r="O33" s="380"/>
      <c r="P33" s="380"/>
      <c r="Q33" s="43"/>
      <c r="R33" s="43"/>
      <c r="S33" s="43"/>
      <c r="T33" s="43"/>
      <c r="U33" s="43"/>
      <c r="V33" s="43"/>
      <c r="W33" s="379">
        <f>ROUND(BD54, 2)</f>
        <v>0</v>
      </c>
      <c r="X33" s="380"/>
      <c r="Y33" s="380"/>
      <c r="Z33" s="380"/>
      <c r="AA33" s="380"/>
      <c r="AB33" s="380"/>
      <c r="AC33" s="380"/>
      <c r="AD33" s="380"/>
      <c r="AE33" s="380"/>
      <c r="AF33" s="43"/>
      <c r="AG33" s="43"/>
      <c r="AH33" s="43"/>
      <c r="AI33" s="43"/>
      <c r="AJ33" s="43"/>
      <c r="AK33" s="379">
        <v>0</v>
      </c>
      <c r="AL33" s="380"/>
      <c r="AM33" s="380"/>
      <c r="AN33" s="380"/>
      <c r="AO33" s="38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85" t="s">
        <v>54</v>
      </c>
      <c r="Y35" s="383"/>
      <c r="Z35" s="383"/>
      <c r="AA35" s="383"/>
      <c r="AB35" s="383"/>
      <c r="AC35" s="47"/>
      <c r="AD35" s="47"/>
      <c r="AE35" s="47"/>
      <c r="AF35" s="47"/>
      <c r="AG35" s="47"/>
      <c r="AH35" s="47"/>
      <c r="AI35" s="47"/>
      <c r="AJ35" s="47"/>
      <c r="AK35" s="382">
        <f>SUM(AK26:AK33)</f>
        <v>0</v>
      </c>
      <c r="AL35" s="383"/>
      <c r="AM35" s="383"/>
      <c r="AN35" s="383"/>
      <c r="AO35" s="38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2017-04-2020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4" t="str">
        <f>K6</f>
        <v>Rekonstrukce MK Karlova a Dukelská, Cheb - II-IV etapa</v>
      </c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MK Karlova, Cheb, Karlovarský kraj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92" t="str">
        <f>IF(AN8= "","",AN8)</f>
        <v>4. 1. 2018</v>
      </c>
      <c r="AN47" s="392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Cheb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34</v>
      </c>
      <c r="AJ49" s="38"/>
      <c r="AK49" s="38"/>
      <c r="AL49" s="38"/>
      <c r="AM49" s="393" t="str">
        <f>IF(E17="","",E17)</f>
        <v>Ing. Martin Haueisen</v>
      </c>
      <c r="AN49" s="394"/>
      <c r="AO49" s="394"/>
      <c r="AP49" s="394"/>
      <c r="AQ49" s="38"/>
      <c r="AR49" s="41"/>
      <c r="AS49" s="396" t="s">
        <v>56</v>
      </c>
      <c r="AT49" s="39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32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39</v>
      </c>
      <c r="AJ50" s="38"/>
      <c r="AK50" s="38"/>
      <c r="AL50" s="38"/>
      <c r="AM50" s="393" t="str">
        <f>IF(E20="","",E20)</f>
        <v>Ing. Martin Haueisen</v>
      </c>
      <c r="AN50" s="394"/>
      <c r="AO50" s="394"/>
      <c r="AP50" s="394"/>
      <c r="AQ50" s="38"/>
      <c r="AR50" s="41"/>
      <c r="AS50" s="398"/>
      <c r="AT50" s="39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0"/>
      <c r="AT51" s="40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57</v>
      </c>
      <c r="D52" s="360"/>
      <c r="E52" s="360"/>
      <c r="F52" s="360"/>
      <c r="G52" s="360"/>
      <c r="H52" s="68"/>
      <c r="I52" s="363" t="s">
        <v>58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91" t="s">
        <v>59</v>
      </c>
      <c r="AH52" s="360"/>
      <c r="AI52" s="360"/>
      <c r="AJ52" s="360"/>
      <c r="AK52" s="360"/>
      <c r="AL52" s="360"/>
      <c r="AM52" s="360"/>
      <c r="AN52" s="363" t="s">
        <v>60</v>
      </c>
      <c r="AO52" s="360"/>
      <c r="AP52" s="360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6">
        <f>ROUND(AG55+AG58+AG61+AG64+AG66+AG68+AG70,2)</f>
        <v>0</v>
      </c>
      <c r="AH54" s="366"/>
      <c r="AI54" s="366"/>
      <c r="AJ54" s="366"/>
      <c r="AK54" s="366"/>
      <c r="AL54" s="366"/>
      <c r="AM54" s="366"/>
      <c r="AN54" s="402">
        <f t="shared" ref="AN54:AN72" si="0">SUM(AG54,AT54)</f>
        <v>0</v>
      </c>
      <c r="AO54" s="402"/>
      <c r="AP54" s="402"/>
      <c r="AQ54" s="80" t="s">
        <v>75</v>
      </c>
      <c r="AR54" s="81"/>
      <c r="AS54" s="82">
        <f>ROUND(AS55+AS58+AS61+AS64+AS66+AS68+AS70,2)</f>
        <v>0</v>
      </c>
      <c r="AT54" s="83">
        <f t="shared" ref="AT54:AT72" si="1">ROUND(SUM(AV54:AW54),2)</f>
        <v>0</v>
      </c>
      <c r="AU54" s="84">
        <f>ROUND(AU55+AU58+AU61+AU64+AU66+AU68+AU70,5)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ROUND(AZ55+AZ58+AZ61+AZ64+AZ66+AZ68+AZ70,2)</f>
        <v>0</v>
      </c>
      <c r="BA54" s="83">
        <f>ROUND(BA55+BA58+BA61+BA64+BA66+BA68+BA70,2)</f>
        <v>0</v>
      </c>
      <c r="BB54" s="83">
        <f>ROUND(BB55+BB58+BB61+BB64+BB66+BB68+BB70,2)</f>
        <v>0</v>
      </c>
      <c r="BC54" s="83">
        <f>ROUND(BC55+BC58+BC61+BC64+BC66+BC68+BC70,2)</f>
        <v>0</v>
      </c>
      <c r="BD54" s="85">
        <f>ROUND(BD55+BD58+BD61+BD64+BD66+BD68+BD70,2)</f>
        <v>0</v>
      </c>
      <c r="BS54" s="86" t="s">
        <v>76</v>
      </c>
      <c r="BT54" s="86" t="s">
        <v>77</v>
      </c>
      <c r="BU54" s="87" t="s">
        <v>78</v>
      </c>
      <c r="BV54" s="86" t="s">
        <v>79</v>
      </c>
      <c r="BW54" s="86" t="s">
        <v>5</v>
      </c>
      <c r="BX54" s="86" t="s">
        <v>80</v>
      </c>
      <c r="CL54" s="86" t="s">
        <v>19</v>
      </c>
    </row>
    <row r="55" spans="1:91" s="7" customFormat="1" ht="24.75" customHeight="1">
      <c r="B55" s="88"/>
      <c r="C55" s="89"/>
      <c r="D55" s="361" t="s">
        <v>81</v>
      </c>
      <c r="E55" s="361"/>
      <c r="F55" s="361"/>
      <c r="G55" s="361"/>
      <c r="H55" s="361"/>
      <c r="I55" s="90"/>
      <c r="J55" s="361" t="s">
        <v>82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87">
        <f>ROUND(SUM(AG56:AG57),2)</f>
        <v>0</v>
      </c>
      <c r="AH55" s="388"/>
      <c r="AI55" s="388"/>
      <c r="AJ55" s="388"/>
      <c r="AK55" s="388"/>
      <c r="AL55" s="388"/>
      <c r="AM55" s="388"/>
      <c r="AN55" s="395">
        <f t="shared" si="0"/>
        <v>0</v>
      </c>
      <c r="AO55" s="388"/>
      <c r="AP55" s="388"/>
      <c r="AQ55" s="91" t="s">
        <v>83</v>
      </c>
      <c r="AR55" s="92"/>
      <c r="AS55" s="93">
        <f>ROUND(SUM(AS56:AS57),2)</f>
        <v>0</v>
      </c>
      <c r="AT55" s="94">
        <f t="shared" si="1"/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76</v>
      </c>
      <c r="BT55" s="97" t="s">
        <v>84</v>
      </c>
      <c r="BU55" s="97" t="s">
        <v>78</v>
      </c>
      <c r="BV55" s="97" t="s">
        <v>79</v>
      </c>
      <c r="BW55" s="97" t="s">
        <v>85</v>
      </c>
      <c r="BX55" s="97" t="s">
        <v>5</v>
      </c>
      <c r="CL55" s="97" t="s">
        <v>19</v>
      </c>
      <c r="CM55" s="97" t="s">
        <v>86</v>
      </c>
    </row>
    <row r="56" spans="1:91" s="4" customFormat="1" ht="35.25" customHeight="1">
      <c r="A56" s="98" t="s">
        <v>87</v>
      </c>
      <c r="B56" s="53"/>
      <c r="C56" s="99"/>
      <c r="D56" s="99"/>
      <c r="E56" s="362" t="s">
        <v>88</v>
      </c>
      <c r="F56" s="362"/>
      <c r="G56" s="362"/>
      <c r="H56" s="362"/>
      <c r="I56" s="362"/>
      <c r="J56" s="99"/>
      <c r="K56" s="362" t="s">
        <v>89</v>
      </c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89">
        <f>'2017-04-102-SP-N - SO 102...'!J32</f>
        <v>0</v>
      </c>
      <c r="AH56" s="390"/>
      <c r="AI56" s="390"/>
      <c r="AJ56" s="390"/>
      <c r="AK56" s="390"/>
      <c r="AL56" s="390"/>
      <c r="AM56" s="390"/>
      <c r="AN56" s="389">
        <f t="shared" si="0"/>
        <v>0</v>
      </c>
      <c r="AO56" s="390"/>
      <c r="AP56" s="390"/>
      <c r="AQ56" s="100" t="s">
        <v>90</v>
      </c>
      <c r="AR56" s="55"/>
      <c r="AS56" s="101">
        <v>0</v>
      </c>
      <c r="AT56" s="102">
        <f t="shared" si="1"/>
        <v>0</v>
      </c>
      <c r="AU56" s="103">
        <f>'2017-04-102-SP-N - SO 102...'!P95</f>
        <v>0</v>
      </c>
      <c r="AV56" s="102">
        <f>'2017-04-102-SP-N - SO 102...'!J35</f>
        <v>0</v>
      </c>
      <c r="AW56" s="102">
        <f>'2017-04-102-SP-N - SO 102...'!J36</f>
        <v>0</v>
      </c>
      <c r="AX56" s="102">
        <f>'2017-04-102-SP-N - SO 102...'!J37</f>
        <v>0</v>
      </c>
      <c r="AY56" s="102">
        <f>'2017-04-102-SP-N - SO 102...'!J38</f>
        <v>0</v>
      </c>
      <c r="AZ56" s="102">
        <f>'2017-04-102-SP-N - SO 102...'!F35</f>
        <v>0</v>
      </c>
      <c r="BA56" s="102">
        <f>'2017-04-102-SP-N - SO 102...'!F36</f>
        <v>0</v>
      </c>
      <c r="BB56" s="102">
        <f>'2017-04-102-SP-N - SO 102...'!F37</f>
        <v>0</v>
      </c>
      <c r="BC56" s="102">
        <f>'2017-04-102-SP-N - SO 102...'!F38</f>
        <v>0</v>
      </c>
      <c r="BD56" s="104">
        <f>'2017-04-102-SP-N - SO 102...'!F39</f>
        <v>0</v>
      </c>
      <c r="BT56" s="105" t="s">
        <v>86</v>
      </c>
      <c r="BV56" s="105" t="s">
        <v>79</v>
      </c>
      <c r="BW56" s="105" t="s">
        <v>91</v>
      </c>
      <c r="BX56" s="105" t="s">
        <v>85</v>
      </c>
      <c r="CL56" s="105" t="s">
        <v>19</v>
      </c>
    </row>
    <row r="57" spans="1:91" s="4" customFormat="1" ht="23.25" customHeight="1">
      <c r="A57" s="98" t="s">
        <v>87</v>
      </c>
      <c r="B57" s="53"/>
      <c r="C57" s="99"/>
      <c r="D57" s="99"/>
      <c r="E57" s="362" t="s">
        <v>92</v>
      </c>
      <c r="F57" s="362"/>
      <c r="G57" s="362"/>
      <c r="H57" s="362"/>
      <c r="I57" s="362"/>
      <c r="J57" s="99"/>
      <c r="K57" s="362" t="s">
        <v>93</v>
      </c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89">
        <f>'2017-04-102-SP-U - SO 102...'!J32</f>
        <v>0</v>
      </c>
      <c r="AH57" s="390"/>
      <c r="AI57" s="390"/>
      <c r="AJ57" s="390"/>
      <c r="AK57" s="390"/>
      <c r="AL57" s="390"/>
      <c r="AM57" s="390"/>
      <c r="AN57" s="389">
        <f t="shared" si="0"/>
        <v>0</v>
      </c>
      <c r="AO57" s="390"/>
      <c r="AP57" s="390"/>
      <c r="AQ57" s="100" t="s">
        <v>90</v>
      </c>
      <c r="AR57" s="55"/>
      <c r="AS57" s="101">
        <v>0</v>
      </c>
      <c r="AT57" s="102">
        <f t="shared" si="1"/>
        <v>0</v>
      </c>
      <c r="AU57" s="103">
        <f>'2017-04-102-SP-U - SO 102...'!P99</f>
        <v>0</v>
      </c>
      <c r="AV57" s="102">
        <f>'2017-04-102-SP-U - SO 102...'!J35</f>
        <v>0</v>
      </c>
      <c r="AW57" s="102">
        <f>'2017-04-102-SP-U - SO 102...'!J36</f>
        <v>0</v>
      </c>
      <c r="AX57" s="102">
        <f>'2017-04-102-SP-U - SO 102...'!J37</f>
        <v>0</v>
      </c>
      <c r="AY57" s="102">
        <f>'2017-04-102-SP-U - SO 102...'!J38</f>
        <v>0</v>
      </c>
      <c r="AZ57" s="102">
        <f>'2017-04-102-SP-U - SO 102...'!F35</f>
        <v>0</v>
      </c>
      <c r="BA57" s="102">
        <f>'2017-04-102-SP-U - SO 102...'!F36</f>
        <v>0</v>
      </c>
      <c r="BB57" s="102">
        <f>'2017-04-102-SP-U - SO 102...'!F37</f>
        <v>0</v>
      </c>
      <c r="BC57" s="102">
        <f>'2017-04-102-SP-U - SO 102...'!F38</f>
        <v>0</v>
      </c>
      <c r="BD57" s="104">
        <f>'2017-04-102-SP-U - SO 102...'!F39</f>
        <v>0</v>
      </c>
      <c r="BT57" s="105" t="s">
        <v>86</v>
      </c>
      <c r="BV57" s="105" t="s">
        <v>79</v>
      </c>
      <c r="BW57" s="105" t="s">
        <v>94</v>
      </c>
      <c r="BX57" s="105" t="s">
        <v>85</v>
      </c>
      <c r="CL57" s="105" t="s">
        <v>19</v>
      </c>
    </row>
    <row r="58" spans="1:91" s="7" customFormat="1" ht="24.75" customHeight="1">
      <c r="B58" s="88"/>
      <c r="C58" s="89"/>
      <c r="D58" s="361" t="s">
        <v>95</v>
      </c>
      <c r="E58" s="361"/>
      <c r="F58" s="361"/>
      <c r="G58" s="361"/>
      <c r="H58" s="361"/>
      <c r="I58" s="90"/>
      <c r="J58" s="361" t="s">
        <v>96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87">
        <f>ROUND(SUM(AG59:AG60),2)</f>
        <v>0</v>
      </c>
      <c r="AH58" s="388"/>
      <c r="AI58" s="388"/>
      <c r="AJ58" s="388"/>
      <c r="AK58" s="388"/>
      <c r="AL58" s="388"/>
      <c r="AM58" s="388"/>
      <c r="AN58" s="395">
        <f t="shared" si="0"/>
        <v>0</v>
      </c>
      <c r="AO58" s="388"/>
      <c r="AP58" s="388"/>
      <c r="AQ58" s="91" t="s">
        <v>83</v>
      </c>
      <c r="AR58" s="92"/>
      <c r="AS58" s="93">
        <f>ROUND(SUM(AS59:AS60),2)</f>
        <v>0</v>
      </c>
      <c r="AT58" s="94">
        <f t="shared" si="1"/>
        <v>0</v>
      </c>
      <c r="AU58" s="95">
        <f>ROUND(SUM(AU59:AU60),5)</f>
        <v>0</v>
      </c>
      <c r="AV58" s="94">
        <f>ROUND(AZ58*L29,2)</f>
        <v>0</v>
      </c>
      <c r="AW58" s="94">
        <f>ROUND(BA58*L30,2)</f>
        <v>0</v>
      </c>
      <c r="AX58" s="94">
        <f>ROUND(BB58*L29,2)</f>
        <v>0</v>
      </c>
      <c r="AY58" s="94">
        <f>ROUND(BC58*L30,2)</f>
        <v>0</v>
      </c>
      <c r="AZ58" s="94">
        <f>ROUND(SUM(AZ59:AZ60),2)</f>
        <v>0</v>
      </c>
      <c r="BA58" s="94">
        <f>ROUND(SUM(BA59:BA60),2)</f>
        <v>0</v>
      </c>
      <c r="BB58" s="94">
        <f>ROUND(SUM(BB59:BB60),2)</f>
        <v>0</v>
      </c>
      <c r="BC58" s="94">
        <f>ROUND(SUM(BC59:BC60),2)</f>
        <v>0</v>
      </c>
      <c r="BD58" s="96">
        <f>ROUND(SUM(BD59:BD60),2)</f>
        <v>0</v>
      </c>
      <c r="BS58" s="97" t="s">
        <v>76</v>
      </c>
      <c r="BT58" s="97" t="s">
        <v>84</v>
      </c>
      <c r="BU58" s="97" t="s">
        <v>78</v>
      </c>
      <c r="BV58" s="97" t="s">
        <v>79</v>
      </c>
      <c r="BW58" s="97" t="s">
        <v>97</v>
      </c>
      <c r="BX58" s="97" t="s">
        <v>5</v>
      </c>
      <c r="CL58" s="97" t="s">
        <v>19</v>
      </c>
      <c r="CM58" s="97" t="s">
        <v>86</v>
      </c>
    </row>
    <row r="59" spans="1:91" s="4" customFormat="1" ht="35.25" customHeight="1">
      <c r="A59" s="98" t="s">
        <v>87</v>
      </c>
      <c r="B59" s="53"/>
      <c r="C59" s="99"/>
      <c r="D59" s="99"/>
      <c r="E59" s="362" t="s">
        <v>98</v>
      </c>
      <c r="F59" s="362"/>
      <c r="G59" s="362"/>
      <c r="H59" s="362"/>
      <c r="I59" s="362"/>
      <c r="J59" s="99"/>
      <c r="K59" s="362" t="s">
        <v>99</v>
      </c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89">
        <f>'2017-04-103-SP-N - SO 103...'!J32</f>
        <v>0</v>
      </c>
      <c r="AH59" s="390"/>
      <c r="AI59" s="390"/>
      <c r="AJ59" s="390"/>
      <c r="AK59" s="390"/>
      <c r="AL59" s="390"/>
      <c r="AM59" s="390"/>
      <c r="AN59" s="389">
        <f t="shared" si="0"/>
        <v>0</v>
      </c>
      <c r="AO59" s="390"/>
      <c r="AP59" s="390"/>
      <c r="AQ59" s="100" t="s">
        <v>90</v>
      </c>
      <c r="AR59" s="55"/>
      <c r="AS59" s="101">
        <v>0</v>
      </c>
      <c r="AT59" s="102">
        <f t="shared" si="1"/>
        <v>0</v>
      </c>
      <c r="AU59" s="103">
        <f>'2017-04-103-SP-N - SO 103...'!P95</f>
        <v>0</v>
      </c>
      <c r="AV59" s="102">
        <f>'2017-04-103-SP-N - SO 103...'!J35</f>
        <v>0</v>
      </c>
      <c r="AW59" s="102">
        <f>'2017-04-103-SP-N - SO 103...'!J36</f>
        <v>0</v>
      </c>
      <c r="AX59" s="102">
        <f>'2017-04-103-SP-N - SO 103...'!J37</f>
        <v>0</v>
      </c>
      <c r="AY59" s="102">
        <f>'2017-04-103-SP-N - SO 103...'!J38</f>
        <v>0</v>
      </c>
      <c r="AZ59" s="102">
        <f>'2017-04-103-SP-N - SO 103...'!F35</f>
        <v>0</v>
      </c>
      <c r="BA59" s="102">
        <f>'2017-04-103-SP-N - SO 103...'!F36</f>
        <v>0</v>
      </c>
      <c r="BB59" s="102">
        <f>'2017-04-103-SP-N - SO 103...'!F37</f>
        <v>0</v>
      </c>
      <c r="BC59" s="102">
        <f>'2017-04-103-SP-N - SO 103...'!F38</f>
        <v>0</v>
      </c>
      <c r="BD59" s="104">
        <f>'2017-04-103-SP-N - SO 103...'!F39</f>
        <v>0</v>
      </c>
      <c r="BT59" s="105" t="s">
        <v>86</v>
      </c>
      <c r="BV59" s="105" t="s">
        <v>79</v>
      </c>
      <c r="BW59" s="105" t="s">
        <v>100</v>
      </c>
      <c r="BX59" s="105" t="s">
        <v>97</v>
      </c>
      <c r="CL59" s="105" t="s">
        <v>19</v>
      </c>
    </row>
    <row r="60" spans="1:91" s="4" customFormat="1" ht="23.25" customHeight="1">
      <c r="A60" s="98" t="s">
        <v>87</v>
      </c>
      <c r="B60" s="53"/>
      <c r="C60" s="99"/>
      <c r="D60" s="99"/>
      <c r="E60" s="362" t="s">
        <v>101</v>
      </c>
      <c r="F60" s="362"/>
      <c r="G60" s="362"/>
      <c r="H60" s="362"/>
      <c r="I60" s="362"/>
      <c r="J60" s="99"/>
      <c r="K60" s="362" t="s">
        <v>102</v>
      </c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89">
        <f>'2017-04-103-SP-U - SO 103...'!J32</f>
        <v>0</v>
      </c>
      <c r="AH60" s="390"/>
      <c r="AI60" s="390"/>
      <c r="AJ60" s="390"/>
      <c r="AK60" s="390"/>
      <c r="AL60" s="390"/>
      <c r="AM60" s="390"/>
      <c r="AN60" s="389">
        <f t="shared" si="0"/>
        <v>0</v>
      </c>
      <c r="AO60" s="390"/>
      <c r="AP60" s="390"/>
      <c r="AQ60" s="100" t="s">
        <v>90</v>
      </c>
      <c r="AR60" s="55"/>
      <c r="AS60" s="101">
        <v>0</v>
      </c>
      <c r="AT60" s="102">
        <f t="shared" si="1"/>
        <v>0</v>
      </c>
      <c r="AU60" s="103">
        <f>'2017-04-103-SP-U - SO 103...'!P99</f>
        <v>0</v>
      </c>
      <c r="AV60" s="102">
        <f>'2017-04-103-SP-U - SO 103...'!J35</f>
        <v>0</v>
      </c>
      <c r="AW60" s="102">
        <f>'2017-04-103-SP-U - SO 103...'!J36</f>
        <v>0</v>
      </c>
      <c r="AX60" s="102">
        <f>'2017-04-103-SP-U - SO 103...'!J37</f>
        <v>0</v>
      </c>
      <c r="AY60" s="102">
        <f>'2017-04-103-SP-U - SO 103...'!J38</f>
        <v>0</v>
      </c>
      <c r="AZ60" s="102">
        <f>'2017-04-103-SP-U - SO 103...'!F35</f>
        <v>0</v>
      </c>
      <c r="BA60" s="102">
        <f>'2017-04-103-SP-U - SO 103...'!F36</f>
        <v>0</v>
      </c>
      <c r="BB60" s="102">
        <f>'2017-04-103-SP-U - SO 103...'!F37</f>
        <v>0</v>
      </c>
      <c r="BC60" s="102">
        <f>'2017-04-103-SP-U - SO 103...'!F38</f>
        <v>0</v>
      </c>
      <c r="BD60" s="104">
        <f>'2017-04-103-SP-U - SO 103...'!F39</f>
        <v>0</v>
      </c>
      <c r="BT60" s="105" t="s">
        <v>86</v>
      </c>
      <c r="BV60" s="105" t="s">
        <v>79</v>
      </c>
      <c r="BW60" s="105" t="s">
        <v>103</v>
      </c>
      <c r="BX60" s="105" t="s">
        <v>97</v>
      </c>
      <c r="CL60" s="105" t="s">
        <v>19</v>
      </c>
    </row>
    <row r="61" spans="1:91" s="7" customFormat="1" ht="24.75" customHeight="1">
      <c r="B61" s="88"/>
      <c r="C61" s="89"/>
      <c r="D61" s="361" t="s">
        <v>104</v>
      </c>
      <c r="E61" s="361"/>
      <c r="F61" s="361"/>
      <c r="G61" s="361"/>
      <c r="H61" s="361"/>
      <c r="I61" s="90"/>
      <c r="J61" s="361" t="s">
        <v>105</v>
      </c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87">
        <f>ROUND(SUM(AG62:AG63),2)</f>
        <v>0</v>
      </c>
      <c r="AH61" s="388"/>
      <c r="AI61" s="388"/>
      <c r="AJ61" s="388"/>
      <c r="AK61" s="388"/>
      <c r="AL61" s="388"/>
      <c r="AM61" s="388"/>
      <c r="AN61" s="395">
        <f t="shared" si="0"/>
        <v>0</v>
      </c>
      <c r="AO61" s="388"/>
      <c r="AP61" s="388"/>
      <c r="AQ61" s="91" t="s">
        <v>83</v>
      </c>
      <c r="AR61" s="92"/>
      <c r="AS61" s="93">
        <f>ROUND(SUM(AS62:AS63),2)</f>
        <v>0</v>
      </c>
      <c r="AT61" s="94">
        <f t="shared" si="1"/>
        <v>0</v>
      </c>
      <c r="AU61" s="95">
        <f>ROUND(SUM(AU62:AU63),5)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ROUND(SUM(AZ62:AZ63),2)</f>
        <v>0</v>
      </c>
      <c r="BA61" s="94">
        <f>ROUND(SUM(BA62:BA63),2)</f>
        <v>0</v>
      </c>
      <c r="BB61" s="94">
        <f>ROUND(SUM(BB62:BB63),2)</f>
        <v>0</v>
      </c>
      <c r="BC61" s="94">
        <f>ROUND(SUM(BC62:BC63),2)</f>
        <v>0</v>
      </c>
      <c r="BD61" s="96">
        <f>ROUND(SUM(BD62:BD63),2)</f>
        <v>0</v>
      </c>
      <c r="BS61" s="97" t="s">
        <v>76</v>
      </c>
      <c r="BT61" s="97" t="s">
        <v>84</v>
      </c>
      <c r="BU61" s="97" t="s">
        <v>78</v>
      </c>
      <c r="BV61" s="97" t="s">
        <v>79</v>
      </c>
      <c r="BW61" s="97" t="s">
        <v>106</v>
      </c>
      <c r="BX61" s="97" t="s">
        <v>5</v>
      </c>
      <c r="CL61" s="97" t="s">
        <v>19</v>
      </c>
      <c r="CM61" s="97" t="s">
        <v>86</v>
      </c>
    </row>
    <row r="62" spans="1:91" s="4" customFormat="1" ht="35.25" customHeight="1">
      <c r="A62" s="98" t="s">
        <v>87</v>
      </c>
      <c r="B62" s="53"/>
      <c r="C62" s="99"/>
      <c r="D62" s="99"/>
      <c r="E62" s="362" t="s">
        <v>107</v>
      </c>
      <c r="F62" s="362"/>
      <c r="G62" s="362"/>
      <c r="H62" s="362"/>
      <c r="I62" s="362"/>
      <c r="J62" s="99"/>
      <c r="K62" s="362" t="s">
        <v>108</v>
      </c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89">
        <f>'2017-04-104-SP-N - SO 104...'!J32</f>
        <v>0</v>
      </c>
      <c r="AH62" s="390"/>
      <c r="AI62" s="390"/>
      <c r="AJ62" s="390"/>
      <c r="AK62" s="390"/>
      <c r="AL62" s="390"/>
      <c r="AM62" s="390"/>
      <c r="AN62" s="389">
        <f t="shared" si="0"/>
        <v>0</v>
      </c>
      <c r="AO62" s="390"/>
      <c r="AP62" s="390"/>
      <c r="AQ62" s="100" t="s">
        <v>90</v>
      </c>
      <c r="AR62" s="55"/>
      <c r="AS62" s="101">
        <v>0</v>
      </c>
      <c r="AT62" s="102">
        <f t="shared" si="1"/>
        <v>0</v>
      </c>
      <c r="AU62" s="103">
        <f>'2017-04-104-SP-N - SO 104...'!P97</f>
        <v>0</v>
      </c>
      <c r="AV62" s="102">
        <f>'2017-04-104-SP-N - SO 104...'!J35</f>
        <v>0</v>
      </c>
      <c r="AW62" s="102">
        <f>'2017-04-104-SP-N - SO 104...'!J36</f>
        <v>0</v>
      </c>
      <c r="AX62" s="102">
        <f>'2017-04-104-SP-N - SO 104...'!J37</f>
        <v>0</v>
      </c>
      <c r="AY62" s="102">
        <f>'2017-04-104-SP-N - SO 104...'!J38</f>
        <v>0</v>
      </c>
      <c r="AZ62" s="102">
        <f>'2017-04-104-SP-N - SO 104...'!F35</f>
        <v>0</v>
      </c>
      <c r="BA62" s="102">
        <f>'2017-04-104-SP-N - SO 104...'!F36</f>
        <v>0</v>
      </c>
      <c r="BB62" s="102">
        <f>'2017-04-104-SP-N - SO 104...'!F37</f>
        <v>0</v>
      </c>
      <c r="BC62" s="102">
        <f>'2017-04-104-SP-N - SO 104...'!F38</f>
        <v>0</v>
      </c>
      <c r="BD62" s="104">
        <f>'2017-04-104-SP-N - SO 104...'!F39</f>
        <v>0</v>
      </c>
      <c r="BT62" s="105" t="s">
        <v>86</v>
      </c>
      <c r="BV62" s="105" t="s">
        <v>79</v>
      </c>
      <c r="BW62" s="105" t="s">
        <v>109</v>
      </c>
      <c r="BX62" s="105" t="s">
        <v>106</v>
      </c>
      <c r="CL62" s="105" t="s">
        <v>19</v>
      </c>
    </row>
    <row r="63" spans="1:91" s="4" customFormat="1" ht="23.25" customHeight="1">
      <c r="A63" s="98" t="s">
        <v>87</v>
      </c>
      <c r="B63" s="53"/>
      <c r="C63" s="99"/>
      <c r="D63" s="99"/>
      <c r="E63" s="362" t="s">
        <v>110</v>
      </c>
      <c r="F63" s="362"/>
      <c r="G63" s="362"/>
      <c r="H63" s="362"/>
      <c r="I63" s="362"/>
      <c r="J63" s="99"/>
      <c r="K63" s="362" t="s">
        <v>111</v>
      </c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89">
        <f>'2017-04-104-SP-U - SO 104...'!J32</f>
        <v>0</v>
      </c>
      <c r="AH63" s="390"/>
      <c r="AI63" s="390"/>
      <c r="AJ63" s="390"/>
      <c r="AK63" s="390"/>
      <c r="AL63" s="390"/>
      <c r="AM63" s="390"/>
      <c r="AN63" s="389">
        <f t="shared" si="0"/>
        <v>0</v>
      </c>
      <c r="AO63" s="390"/>
      <c r="AP63" s="390"/>
      <c r="AQ63" s="100" t="s">
        <v>90</v>
      </c>
      <c r="AR63" s="55"/>
      <c r="AS63" s="101">
        <v>0</v>
      </c>
      <c r="AT63" s="102">
        <f t="shared" si="1"/>
        <v>0</v>
      </c>
      <c r="AU63" s="103">
        <f>'2017-04-104-SP-U - SO 104...'!P99</f>
        <v>0</v>
      </c>
      <c r="AV63" s="102">
        <f>'2017-04-104-SP-U - SO 104...'!J35</f>
        <v>0</v>
      </c>
      <c r="AW63" s="102">
        <f>'2017-04-104-SP-U - SO 104...'!J36</f>
        <v>0</v>
      </c>
      <c r="AX63" s="102">
        <f>'2017-04-104-SP-U - SO 104...'!J37</f>
        <v>0</v>
      </c>
      <c r="AY63" s="102">
        <f>'2017-04-104-SP-U - SO 104...'!J38</f>
        <v>0</v>
      </c>
      <c r="AZ63" s="102">
        <f>'2017-04-104-SP-U - SO 104...'!F35</f>
        <v>0</v>
      </c>
      <c r="BA63" s="102">
        <f>'2017-04-104-SP-U - SO 104...'!F36</f>
        <v>0</v>
      </c>
      <c r="BB63" s="102">
        <f>'2017-04-104-SP-U - SO 104...'!F37</f>
        <v>0</v>
      </c>
      <c r="BC63" s="102">
        <f>'2017-04-104-SP-U - SO 104...'!F38</f>
        <v>0</v>
      </c>
      <c r="BD63" s="104">
        <f>'2017-04-104-SP-U - SO 104...'!F39</f>
        <v>0</v>
      </c>
      <c r="BT63" s="105" t="s">
        <v>86</v>
      </c>
      <c r="BV63" s="105" t="s">
        <v>79</v>
      </c>
      <c r="BW63" s="105" t="s">
        <v>112</v>
      </c>
      <c r="BX63" s="105" t="s">
        <v>106</v>
      </c>
      <c r="CL63" s="105" t="s">
        <v>19</v>
      </c>
    </row>
    <row r="64" spans="1:91" s="7" customFormat="1" ht="24.75" customHeight="1">
      <c r="B64" s="88"/>
      <c r="C64" s="89"/>
      <c r="D64" s="361" t="s">
        <v>113</v>
      </c>
      <c r="E64" s="361"/>
      <c r="F64" s="361"/>
      <c r="G64" s="361"/>
      <c r="H64" s="361"/>
      <c r="I64" s="90"/>
      <c r="J64" s="361" t="s">
        <v>114</v>
      </c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87">
        <f>ROUND(AG65,2)</f>
        <v>0</v>
      </c>
      <c r="AH64" s="388"/>
      <c r="AI64" s="388"/>
      <c r="AJ64" s="388"/>
      <c r="AK64" s="388"/>
      <c r="AL64" s="388"/>
      <c r="AM64" s="388"/>
      <c r="AN64" s="395">
        <f t="shared" si="0"/>
        <v>0</v>
      </c>
      <c r="AO64" s="388"/>
      <c r="AP64" s="388"/>
      <c r="AQ64" s="91" t="s">
        <v>83</v>
      </c>
      <c r="AR64" s="92"/>
      <c r="AS64" s="93">
        <f>ROUND(AS65,2)</f>
        <v>0</v>
      </c>
      <c r="AT64" s="94">
        <f t="shared" si="1"/>
        <v>0</v>
      </c>
      <c r="AU64" s="95">
        <f>ROUND(AU65,5)</f>
        <v>0</v>
      </c>
      <c r="AV64" s="94">
        <f>ROUND(AZ64*L29,2)</f>
        <v>0</v>
      </c>
      <c r="AW64" s="94">
        <f>ROUND(BA64*L30,2)</f>
        <v>0</v>
      </c>
      <c r="AX64" s="94">
        <f>ROUND(BB64*L29,2)</f>
        <v>0</v>
      </c>
      <c r="AY64" s="94">
        <f>ROUND(BC64*L30,2)</f>
        <v>0</v>
      </c>
      <c r="AZ64" s="94">
        <f>ROUND(AZ65,2)</f>
        <v>0</v>
      </c>
      <c r="BA64" s="94">
        <f>ROUND(BA65,2)</f>
        <v>0</v>
      </c>
      <c r="BB64" s="94">
        <f>ROUND(BB65,2)</f>
        <v>0</v>
      </c>
      <c r="BC64" s="94">
        <f>ROUND(BC65,2)</f>
        <v>0</v>
      </c>
      <c r="BD64" s="96">
        <f>ROUND(BD65,2)</f>
        <v>0</v>
      </c>
      <c r="BS64" s="97" t="s">
        <v>76</v>
      </c>
      <c r="BT64" s="97" t="s">
        <v>84</v>
      </c>
      <c r="BU64" s="97" t="s">
        <v>78</v>
      </c>
      <c r="BV64" s="97" t="s">
        <v>79</v>
      </c>
      <c r="BW64" s="97" t="s">
        <v>115</v>
      </c>
      <c r="BX64" s="97" t="s">
        <v>5</v>
      </c>
      <c r="CL64" s="97" t="s">
        <v>116</v>
      </c>
      <c r="CM64" s="97" t="s">
        <v>86</v>
      </c>
    </row>
    <row r="65" spans="1:91" s="4" customFormat="1" ht="35.25" customHeight="1">
      <c r="A65" s="98" t="s">
        <v>87</v>
      </c>
      <c r="B65" s="53"/>
      <c r="C65" s="99"/>
      <c r="D65" s="99"/>
      <c r="E65" s="362" t="s">
        <v>117</v>
      </c>
      <c r="F65" s="362"/>
      <c r="G65" s="362"/>
      <c r="H65" s="362"/>
      <c r="I65" s="362"/>
      <c r="J65" s="99"/>
      <c r="K65" s="362" t="s">
        <v>118</v>
      </c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89">
        <f>'2017-04-432-SP-N - SO 432...'!J32</f>
        <v>0</v>
      </c>
      <c r="AH65" s="390"/>
      <c r="AI65" s="390"/>
      <c r="AJ65" s="390"/>
      <c r="AK65" s="390"/>
      <c r="AL65" s="390"/>
      <c r="AM65" s="390"/>
      <c r="AN65" s="389">
        <f t="shared" si="0"/>
        <v>0</v>
      </c>
      <c r="AO65" s="390"/>
      <c r="AP65" s="390"/>
      <c r="AQ65" s="100" t="s">
        <v>90</v>
      </c>
      <c r="AR65" s="55"/>
      <c r="AS65" s="101">
        <v>0</v>
      </c>
      <c r="AT65" s="102">
        <f t="shared" si="1"/>
        <v>0</v>
      </c>
      <c r="AU65" s="103">
        <f>'2017-04-432-SP-N - SO 432...'!P90</f>
        <v>0</v>
      </c>
      <c r="AV65" s="102">
        <f>'2017-04-432-SP-N - SO 432...'!J35</f>
        <v>0</v>
      </c>
      <c r="AW65" s="102">
        <f>'2017-04-432-SP-N - SO 432...'!J36</f>
        <v>0</v>
      </c>
      <c r="AX65" s="102">
        <f>'2017-04-432-SP-N - SO 432...'!J37</f>
        <v>0</v>
      </c>
      <c r="AY65" s="102">
        <f>'2017-04-432-SP-N - SO 432...'!J38</f>
        <v>0</v>
      </c>
      <c r="AZ65" s="102">
        <f>'2017-04-432-SP-N - SO 432...'!F35</f>
        <v>0</v>
      </c>
      <c r="BA65" s="102">
        <f>'2017-04-432-SP-N - SO 432...'!F36</f>
        <v>0</v>
      </c>
      <c r="BB65" s="102">
        <f>'2017-04-432-SP-N - SO 432...'!F37</f>
        <v>0</v>
      </c>
      <c r="BC65" s="102">
        <f>'2017-04-432-SP-N - SO 432...'!F38</f>
        <v>0</v>
      </c>
      <c r="BD65" s="104">
        <f>'2017-04-432-SP-N - SO 432...'!F39</f>
        <v>0</v>
      </c>
      <c r="BT65" s="105" t="s">
        <v>86</v>
      </c>
      <c r="BV65" s="105" t="s">
        <v>79</v>
      </c>
      <c r="BW65" s="105" t="s">
        <v>119</v>
      </c>
      <c r="BX65" s="105" t="s">
        <v>115</v>
      </c>
      <c r="CL65" s="105" t="s">
        <v>116</v>
      </c>
    </row>
    <row r="66" spans="1:91" s="7" customFormat="1" ht="24.75" customHeight="1">
      <c r="B66" s="88"/>
      <c r="C66" s="89"/>
      <c r="D66" s="361" t="s">
        <v>120</v>
      </c>
      <c r="E66" s="361"/>
      <c r="F66" s="361"/>
      <c r="G66" s="361"/>
      <c r="H66" s="361"/>
      <c r="I66" s="90"/>
      <c r="J66" s="361" t="s">
        <v>121</v>
      </c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87">
        <f>ROUND(AG67,2)</f>
        <v>0</v>
      </c>
      <c r="AH66" s="388"/>
      <c r="AI66" s="388"/>
      <c r="AJ66" s="388"/>
      <c r="AK66" s="388"/>
      <c r="AL66" s="388"/>
      <c r="AM66" s="388"/>
      <c r="AN66" s="395">
        <f t="shared" si="0"/>
        <v>0</v>
      </c>
      <c r="AO66" s="388"/>
      <c r="AP66" s="388"/>
      <c r="AQ66" s="91" t="s">
        <v>83</v>
      </c>
      <c r="AR66" s="92"/>
      <c r="AS66" s="93">
        <f>ROUND(AS67,2)</f>
        <v>0</v>
      </c>
      <c r="AT66" s="94">
        <f t="shared" si="1"/>
        <v>0</v>
      </c>
      <c r="AU66" s="95">
        <f>ROUND(AU67,5)</f>
        <v>0</v>
      </c>
      <c r="AV66" s="94">
        <f>ROUND(AZ66*L29,2)</f>
        <v>0</v>
      </c>
      <c r="AW66" s="94">
        <f>ROUND(BA66*L30,2)</f>
        <v>0</v>
      </c>
      <c r="AX66" s="94">
        <f>ROUND(BB66*L29,2)</f>
        <v>0</v>
      </c>
      <c r="AY66" s="94">
        <f>ROUND(BC66*L30,2)</f>
        <v>0</v>
      </c>
      <c r="AZ66" s="94">
        <f>ROUND(AZ67,2)</f>
        <v>0</v>
      </c>
      <c r="BA66" s="94">
        <f>ROUND(BA67,2)</f>
        <v>0</v>
      </c>
      <c r="BB66" s="94">
        <f>ROUND(BB67,2)</f>
        <v>0</v>
      </c>
      <c r="BC66" s="94">
        <f>ROUND(BC67,2)</f>
        <v>0</v>
      </c>
      <c r="BD66" s="96">
        <f>ROUND(BD67,2)</f>
        <v>0</v>
      </c>
      <c r="BS66" s="97" t="s">
        <v>76</v>
      </c>
      <c r="BT66" s="97" t="s">
        <v>84</v>
      </c>
      <c r="BU66" s="97" t="s">
        <v>78</v>
      </c>
      <c r="BV66" s="97" t="s">
        <v>79</v>
      </c>
      <c r="BW66" s="97" t="s">
        <v>122</v>
      </c>
      <c r="BX66" s="97" t="s">
        <v>5</v>
      </c>
      <c r="CL66" s="97" t="s">
        <v>116</v>
      </c>
      <c r="CM66" s="97" t="s">
        <v>86</v>
      </c>
    </row>
    <row r="67" spans="1:91" s="4" customFormat="1" ht="35.25" customHeight="1">
      <c r="A67" s="98" t="s">
        <v>87</v>
      </c>
      <c r="B67" s="53"/>
      <c r="C67" s="99"/>
      <c r="D67" s="99"/>
      <c r="E67" s="362" t="s">
        <v>123</v>
      </c>
      <c r="F67" s="362"/>
      <c r="G67" s="362"/>
      <c r="H67" s="362"/>
      <c r="I67" s="362"/>
      <c r="J67" s="99"/>
      <c r="K67" s="362" t="s">
        <v>124</v>
      </c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89">
        <f>'2017-04-433-SP-N - SO 433...'!J32</f>
        <v>0</v>
      </c>
      <c r="AH67" s="390"/>
      <c r="AI67" s="390"/>
      <c r="AJ67" s="390"/>
      <c r="AK67" s="390"/>
      <c r="AL67" s="390"/>
      <c r="AM67" s="390"/>
      <c r="AN67" s="389">
        <f t="shared" si="0"/>
        <v>0</v>
      </c>
      <c r="AO67" s="390"/>
      <c r="AP67" s="390"/>
      <c r="AQ67" s="100" t="s">
        <v>90</v>
      </c>
      <c r="AR67" s="55"/>
      <c r="AS67" s="101">
        <v>0</v>
      </c>
      <c r="AT67" s="102">
        <f t="shared" si="1"/>
        <v>0</v>
      </c>
      <c r="AU67" s="103">
        <f>'2017-04-433-SP-N - SO 433...'!P90</f>
        <v>0</v>
      </c>
      <c r="AV67" s="102">
        <f>'2017-04-433-SP-N - SO 433...'!J35</f>
        <v>0</v>
      </c>
      <c r="AW67" s="102">
        <f>'2017-04-433-SP-N - SO 433...'!J36</f>
        <v>0</v>
      </c>
      <c r="AX67" s="102">
        <f>'2017-04-433-SP-N - SO 433...'!J37</f>
        <v>0</v>
      </c>
      <c r="AY67" s="102">
        <f>'2017-04-433-SP-N - SO 433...'!J38</f>
        <v>0</v>
      </c>
      <c r="AZ67" s="102">
        <f>'2017-04-433-SP-N - SO 433...'!F35</f>
        <v>0</v>
      </c>
      <c r="BA67" s="102">
        <f>'2017-04-433-SP-N - SO 433...'!F36</f>
        <v>0</v>
      </c>
      <c r="BB67" s="102">
        <f>'2017-04-433-SP-N - SO 433...'!F37</f>
        <v>0</v>
      </c>
      <c r="BC67" s="102">
        <f>'2017-04-433-SP-N - SO 433...'!F38</f>
        <v>0</v>
      </c>
      <c r="BD67" s="104">
        <f>'2017-04-433-SP-N - SO 433...'!F39</f>
        <v>0</v>
      </c>
      <c r="BT67" s="105" t="s">
        <v>86</v>
      </c>
      <c r="BV67" s="105" t="s">
        <v>79</v>
      </c>
      <c r="BW67" s="105" t="s">
        <v>125</v>
      </c>
      <c r="BX67" s="105" t="s">
        <v>122</v>
      </c>
      <c r="CL67" s="105" t="s">
        <v>116</v>
      </c>
    </row>
    <row r="68" spans="1:91" s="7" customFormat="1" ht="24.75" customHeight="1">
      <c r="B68" s="88"/>
      <c r="C68" s="89"/>
      <c r="D68" s="361" t="s">
        <v>126</v>
      </c>
      <c r="E68" s="361"/>
      <c r="F68" s="361"/>
      <c r="G68" s="361"/>
      <c r="H68" s="361"/>
      <c r="I68" s="90"/>
      <c r="J68" s="361" t="s">
        <v>127</v>
      </c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87">
        <f>ROUND(AG69,2)</f>
        <v>0</v>
      </c>
      <c r="AH68" s="388"/>
      <c r="AI68" s="388"/>
      <c r="AJ68" s="388"/>
      <c r="AK68" s="388"/>
      <c r="AL68" s="388"/>
      <c r="AM68" s="388"/>
      <c r="AN68" s="395">
        <f t="shared" si="0"/>
        <v>0</v>
      </c>
      <c r="AO68" s="388"/>
      <c r="AP68" s="388"/>
      <c r="AQ68" s="91" t="s">
        <v>83</v>
      </c>
      <c r="AR68" s="92"/>
      <c r="AS68" s="93">
        <f>ROUND(AS69,2)</f>
        <v>0</v>
      </c>
      <c r="AT68" s="94">
        <f t="shared" si="1"/>
        <v>0</v>
      </c>
      <c r="AU68" s="95">
        <f>ROUND(AU69,5)</f>
        <v>0</v>
      </c>
      <c r="AV68" s="94">
        <f>ROUND(AZ68*L29,2)</f>
        <v>0</v>
      </c>
      <c r="AW68" s="94">
        <f>ROUND(BA68*L30,2)</f>
        <v>0</v>
      </c>
      <c r="AX68" s="94">
        <f>ROUND(BB68*L29,2)</f>
        <v>0</v>
      </c>
      <c r="AY68" s="94">
        <f>ROUND(BC68*L30,2)</f>
        <v>0</v>
      </c>
      <c r="AZ68" s="94">
        <f>ROUND(AZ69,2)</f>
        <v>0</v>
      </c>
      <c r="BA68" s="94">
        <f>ROUND(BA69,2)</f>
        <v>0</v>
      </c>
      <c r="BB68" s="94">
        <f>ROUND(BB69,2)</f>
        <v>0</v>
      </c>
      <c r="BC68" s="94">
        <f>ROUND(BC69,2)</f>
        <v>0</v>
      </c>
      <c r="BD68" s="96">
        <f>ROUND(BD69,2)</f>
        <v>0</v>
      </c>
      <c r="BS68" s="97" t="s">
        <v>76</v>
      </c>
      <c r="BT68" s="97" t="s">
        <v>84</v>
      </c>
      <c r="BU68" s="97" t="s">
        <v>78</v>
      </c>
      <c r="BV68" s="97" t="s">
        <v>79</v>
      </c>
      <c r="BW68" s="97" t="s">
        <v>128</v>
      </c>
      <c r="BX68" s="97" t="s">
        <v>5</v>
      </c>
      <c r="CL68" s="97" t="s">
        <v>116</v>
      </c>
      <c r="CM68" s="97" t="s">
        <v>86</v>
      </c>
    </row>
    <row r="69" spans="1:91" s="4" customFormat="1" ht="35.25" customHeight="1">
      <c r="A69" s="98" t="s">
        <v>87</v>
      </c>
      <c r="B69" s="53"/>
      <c r="C69" s="99"/>
      <c r="D69" s="99"/>
      <c r="E69" s="362" t="s">
        <v>129</v>
      </c>
      <c r="F69" s="362"/>
      <c r="G69" s="362"/>
      <c r="H69" s="362"/>
      <c r="I69" s="362"/>
      <c r="J69" s="99"/>
      <c r="K69" s="362" t="s">
        <v>130</v>
      </c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89">
        <f>'2017-04-434-SP-N - SO 434...'!J32</f>
        <v>0</v>
      </c>
      <c r="AH69" s="390"/>
      <c r="AI69" s="390"/>
      <c r="AJ69" s="390"/>
      <c r="AK69" s="390"/>
      <c r="AL69" s="390"/>
      <c r="AM69" s="390"/>
      <c r="AN69" s="389">
        <f t="shared" si="0"/>
        <v>0</v>
      </c>
      <c r="AO69" s="390"/>
      <c r="AP69" s="390"/>
      <c r="AQ69" s="100" t="s">
        <v>90</v>
      </c>
      <c r="AR69" s="55"/>
      <c r="AS69" s="101">
        <v>0</v>
      </c>
      <c r="AT69" s="102">
        <f t="shared" si="1"/>
        <v>0</v>
      </c>
      <c r="AU69" s="103">
        <f>'2017-04-434-SP-N - SO 434...'!P90</f>
        <v>0</v>
      </c>
      <c r="AV69" s="102">
        <f>'2017-04-434-SP-N - SO 434...'!J35</f>
        <v>0</v>
      </c>
      <c r="AW69" s="102">
        <f>'2017-04-434-SP-N - SO 434...'!J36</f>
        <v>0</v>
      </c>
      <c r="AX69" s="102">
        <f>'2017-04-434-SP-N - SO 434...'!J37</f>
        <v>0</v>
      </c>
      <c r="AY69" s="102">
        <f>'2017-04-434-SP-N - SO 434...'!J38</f>
        <v>0</v>
      </c>
      <c r="AZ69" s="102">
        <f>'2017-04-434-SP-N - SO 434...'!F35</f>
        <v>0</v>
      </c>
      <c r="BA69" s="102">
        <f>'2017-04-434-SP-N - SO 434...'!F36</f>
        <v>0</v>
      </c>
      <c r="BB69" s="102">
        <f>'2017-04-434-SP-N - SO 434...'!F37</f>
        <v>0</v>
      </c>
      <c r="BC69" s="102">
        <f>'2017-04-434-SP-N - SO 434...'!F38</f>
        <v>0</v>
      </c>
      <c r="BD69" s="104">
        <f>'2017-04-434-SP-N - SO 434...'!F39</f>
        <v>0</v>
      </c>
      <c r="BT69" s="105" t="s">
        <v>86</v>
      </c>
      <c r="BV69" s="105" t="s">
        <v>79</v>
      </c>
      <c r="BW69" s="105" t="s">
        <v>131</v>
      </c>
      <c r="BX69" s="105" t="s">
        <v>128</v>
      </c>
      <c r="CL69" s="105" t="s">
        <v>116</v>
      </c>
    </row>
    <row r="70" spans="1:91" s="7" customFormat="1" ht="24.75" customHeight="1">
      <c r="B70" s="88"/>
      <c r="C70" s="89"/>
      <c r="D70" s="361" t="s">
        <v>132</v>
      </c>
      <c r="E70" s="361"/>
      <c r="F70" s="361"/>
      <c r="G70" s="361"/>
      <c r="H70" s="361"/>
      <c r="I70" s="90"/>
      <c r="J70" s="361" t="s">
        <v>133</v>
      </c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87">
        <f>ROUND(SUM(AG71:AG72),2)</f>
        <v>0</v>
      </c>
      <c r="AH70" s="388"/>
      <c r="AI70" s="388"/>
      <c r="AJ70" s="388"/>
      <c r="AK70" s="388"/>
      <c r="AL70" s="388"/>
      <c r="AM70" s="388"/>
      <c r="AN70" s="395">
        <f t="shared" si="0"/>
        <v>0</v>
      </c>
      <c r="AO70" s="388"/>
      <c r="AP70" s="388"/>
      <c r="AQ70" s="91" t="s">
        <v>83</v>
      </c>
      <c r="AR70" s="92"/>
      <c r="AS70" s="93">
        <f>ROUND(SUM(AS71:AS72),2)</f>
        <v>0</v>
      </c>
      <c r="AT70" s="94">
        <f t="shared" si="1"/>
        <v>0</v>
      </c>
      <c r="AU70" s="95">
        <f>ROUND(SUM(AU71:AU72),5)</f>
        <v>0</v>
      </c>
      <c r="AV70" s="94">
        <f>ROUND(AZ70*L29,2)</f>
        <v>0</v>
      </c>
      <c r="AW70" s="94">
        <f>ROUND(BA70*L30,2)</f>
        <v>0</v>
      </c>
      <c r="AX70" s="94">
        <f>ROUND(BB70*L29,2)</f>
        <v>0</v>
      </c>
      <c r="AY70" s="94">
        <f>ROUND(BC70*L30,2)</f>
        <v>0</v>
      </c>
      <c r="AZ70" s="94">
        <f>ROUND(SUM(AZ71:AZ72),2)</f>
        <v>0</v>
      </c>
      <c r="BA70" s="94">
        <f>ROUND(SUM(BA71:BA72),2)</f>
        <v>0</v>
      </c>
      <c r="BB70" s="94">
        <f>ROUND(SUM(BB71:BB72),2)</f>
        <v>0</v>
      </c>
      <c r="BC70" s="94">
        <f>ROUND(SUM(BC71:BC72),2)</f>
        <v>0</v>
      </c>
      <c r="BD70" s="96">
        <f>ROUND(SUM(BD71:BD72),2)</f>
        <v>0</v>
      </c>
      <c r="BS70" s="97" t="s">
        <v>76</v>
      </c>
      <c r="BT70" s="97" t="s">
        <v>84</v>
      </c>
      <c r="BU70" s="97" t="s">
        <v>78</v>
      </c>
      <c r="BV70" s="97" t="s">
        <v>79</v>
      </c>
      <c r="BW70" s="97" t="s">
        <v>134</v>
      </c>
      <c r="BX70" s="97" t="s">
        <v>5</v>
      </c>
      <c r="CL70" s="97" t="s">
        <v>75</v>
      </c>
      <c r="CM70" s="97" t="s">
        <v>86</v>
      </c>
    </row>
    <row r="71" spans="1:91" s="4" customFormat="1" ht="35.25" customHeight="1">
      <c r="A71" s="98" t="s">
        <v>87</v>
      </c>
      <c r="B71" s="53"/>
      <c r="C71" s="99"/>
      <c r="D71" s="99"/>
      <c r="E71" s="362" t="s">
        <v>135</v>
      </c>
      <c r="F71" s="362"/>
      <c r="G71" s="362"/>
      <c r="H71" s="362"/>
      <c r="I71" s="362"/>
      <c r="J71" s="99"/>
      <c r="K71" s="362" t="s">
        <v>136</v>
      </c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89">
        <f>'2017-04-VON-SP-N - VON - ...'!J32</f>
        <v>0</v>
      </c>
      <c r="AH71" s="390"/>
      <c r="AI71" s="390"/>
      <c r="AJ71" s="390"/>
      <c r="AK71" s="390"/>
      <c r="AL71" s="390"/>
      <c r="AM71" s="390"/>
      <c r="AN71" s="389">
        <f t="shared" si="0"/>
        <v>0</v>
      </c>
      <c r="AO71" s="390"/>
      <c r="AP71" s="390"/>
      <c r="AQ71" s="100" t="s">
        <v>90</v>
      </c>
      <c r="AR71" s="55"/>
      <c r="AS71" s="101">
        <v>0</v>
      </c>
      <c r="AT71" s="102">
        <f t="shared" si="1"/>
        <v>0</v>
      </c>
      <c r="AU71" s="103">
        <f>'2017-04-VON-SP-N - VON - ...'!P88</f>
        <v>0</v>
      </c>
      <c r="AV71" s="102">
        <f>'2017-04-VON-SP-N - VON - ...'!J35</f>
        <v>0</v>
      </c>
      <c r="AW71" s="102">
        <f>'2017-04-VON-SP-N - VON - ...'!J36</f>
        <v>0</v>
      </c>
      <c r="AX71" s="102">
        <f>'2017-04-VON-SP-N - VON - ...'!J37</f>
        <v>0</v>
      </c>
      <c r="AY71" s="102">
        <f>'2017-04-VON-SP-N - VON - ...'!J38</f>
        <v>0</v>
      </c>
      <c r="AZ71" s="102">
        <f>'2017-04-VON-SP-N - VON - ...'!F35</f>
        <v>0</v>
      </c>
      <c r="BA71" s="102">
        <f>'2017-04-VON-SP-N - VON - ...'!F36</f>
        <v>0</v>
      </c>
      <c r="BB71" s="102">
        <f>'2017-04-VON-SP-N - VON - ...'!F37</f>
        <v>0</v>
      </c>
      <c r="BC71" s="102">
        <f>'2017-04-VON-SP-N - VON - ...'!F38</f>
        <v>0</v>
      </c>
      <c r="BD71" s="104">
        <f>'2017-04-VON-SP-N - VON - ...'!F39</f>
        <v>0</v>
      </c>
      <c r="BT71" s="105" t="s">
        <v>86</v>
      </c>
      <c r="BV71" s="105" t="s">
        <v>79</v>
      </c>
      <c r="BW71" s="105" t="s">
        <v>137</v>
      </c>
      <c r="BX71" s="105" t="s">
        <v>134</v>
      </c>
      <c r="CL71" s="105" t="s">
        <v>75</v>
      </c>
    </row>
    <row r="72" spans="1:91" s="4" customFormat="1" ht="35.25" customHeight="1">
      <c r="A72" s="98" t="s">
        <v>87</v>
      </c>
      <c r="B72" s="53"/>
      <c r="C72" s="99"/>
      <c r="D72" s="99"/>
      <c r="E72" s="362" t="s">
        <v>138</v>
      </c>
      <c r="F72" s="362"/>
      <c r="G72" s="362"/>
      <c r="H72" s="362"/>
      <c r="I72" s="362"/>
      <c r="J72" s="99"/>
      <c r="K72" s="362" t="s">
        <v>139</v>
      </c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89">
        <f>'2017-04-VON-SP-U - VON - ...'!J32</f>
        <v>0</v>
      </c>
      <c r="AH72" s="390"/>
      <c r="AI72" s="390"/>
      <c r="AJ72" s="390"/>
      <c r="AK72" s="390"/>
      <c r="AL72" s="390"/>
      <c r="AM72" s="390"/>
      <c r="AN72" s="389">
        <f t="shared" si="0"/>
        <v>0</v>
      </c>
      <c r="AO72" s="390"/>
      <c r="AP72" s="390"/>
      <c r="AQ72" s="100" t="s">
        <v>90</v>
      </c>
      <c r="AR72" s="55"/>
      <c r="AS72" s="106">
        <v>0</v>
      </c>
      <c r="AT72" s="107">
        <f t="shared" si="1"/>
        <v>0</v>
      </c>
      <c r="AU72" s="108">
        <f>'2017-04-VON-SP-U - VON - ...'!P89</f>
        <v>0</v>
      </c>
      <c r="AV72" s="107">
        <f>'2017-04-VON-SP-U - VON - ...'!J35</f>
        <v>0</v>
      </c>
      <c r="AW72" s="107">
        <f>'2017-04-VON-SP-U - VON - ...'!J36</f>
        <v>0</v>
      </c>
      <c r="AX72" s="107">
        <f>'2017-04-VON-SP-U - VON - ...'!J37</f>
        <v>0</v>
      </c>
      <c r="AY72" s="107">
        <f>'2017-04-VON-SP-U - VON - ...'!J38</f>
        <v>0</v>
      </c>
      <c r="AZ72" s="107">
        <f>'2017-04-VON-SP-U - VON - ...'!F35</f>
        <v>0</v>
      </c>
      <c r="BA72" s="107">
        <f>'2017-04-VON-SP-U - VON - ...'!F36</f>
        <v>0</v>
      </c>
      <c r="BB72" s="107">
        <f>'2017-04-VON-SP-U - VON - ...'!F37</f>
        <v>0</v>
      </c>
      <c r="BC72" s="107">
        <f>'2017-04-VON-SP-U - VON - ...'!F38</f>
        <v>0</v>
      </c>
      <c r="BD72" s="109">
        <f>'2017-04-VON-SP-U - VON - ...'!F39</f>
        <v>0</v>
      </c>
      <c r="BT72" s="105" t="s">
        <v>86</v>
      </c>
      <c r="BV72" s="105" t="s">
        <v>79</v>
      </c>
      <c r="BW72" s="105" t="s">
        <v>140</v>
      </c>
      <c r="BX72" s="105" t="s">
        <v>134</v>
      </c>
      <c r="CL72" s="105" t="s">
        <v>75</v>
      </c>
    </row>
    <row r="73" spans="1:91" s="2" customFormat="1" ht="30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41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  <row r="74" spans="1:9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41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</row>
  </sheetData>
  <sheetProtection algorithmName="SHA-512" hashValue="jzwuJ4KN8qOJjYtYCq+FXwDA9d+tpLWz2OruqArT8UCPgdmwYccJcTmBJatQ5kBl5sZansKKMhGf1hw0hJVgoQ==" saltValue="8yIjW5mqSq7qaVwdPjCPfRTpVnw0Kv1+sWQDpgSTxIt1TvoRxv72a5HcL83E2iDl3/Bpl7EtK/l4ceCtdMKvxQ==" spinCount="100000" sheet="1" objects="1" scenarios="1" formatColumns="0" formatRows="0"/>
  <mergeCells count="110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AM50:AP50"/>
    <mergeCell ref="AN55:AP55"/>
    <mergeCell ref="AN57:AP57"/>
    <mergeCell ref="AN64:AP64"/>
    <mergeCell ref="AN63:AP63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9:I69"/>
    <mergeCell ref="K69:AF69"/>
    <mergeCell ref="D70:H70"/>
    <mergeCell ref="J70:AF70"/>
    <mergeCell ref="E71:I71"/>
    <mergeCell ref="K71:AF71"/>
    <mergeCell ref="E72:I72"/>
    <mergeCell ref="K72:AF72"/>
    <mergeCell ref="AG54:AM54"/>
    <mergeCell ref="L45:AO45"/>
    <mergeCell ref="E65:I65"/>
    <mergeCell ref="K65:AF65"/>
    <mergeCell ref="D66:H66"/>
    <mergeCell ref="J66:AF66"/>
    <mergeCell ref="E67:I67"/>
    <mergeCell ref="K67:AF67"/>
    <mergeCell ref="D68:H68"/>
    <mergeCell ref="J68:AF68"/>
    <mergeCell ref="AN56:AP56"/>
    <mergeCell ref="AN52:AP52"/>
    <mergeCell ref="AN62:AP62"/>
    <mergeCell ref="AN59:AP59"/>
    <mergeCell ref="AN61:AP61"/>
    <mergeCell ref="AN60:AP60"/>
    <mergeCell ref="AN58:AP58"/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  <mergeCell ref="K57:AF57"/>
    <mergeCell ref="K60:AF60"/>
    <mergeCell ref="K62:AF62"/>
    <mergeCell ref="K59:AF59"/>
    <mergeCell ref="K63:AF63"/>
    <mergeCell ref="K56:AF56"/>
  </mergeCells>
  <hyperlinks>
    <hyperlink ref="A56" location="'2017-04-102-SP-N - SO 102...'!C2" display="/" xr:uid="{00000000-0004-0000-0000-000000000000}"/>
    <hyperlink ref="A57" location="'2017-04-102-SP-U - SO 102...'!C2" display="/" xr:uid="{00000000-0004-0000-0000-000001000000}"/>
    <hyperlink ref="A59" location="'2017-04-103-SP-N - SO 103...'!C2" display="/" xr:uid="{00000000-0004-0000-0000-000002000000}"/>
    <hyperlink ref="A60" location="'2017-04-103-SP-U - SO 103...'!C2" display="/" xr:uid="{00000000-0004-0000-0000-000003000000}"/>
    <hyperlink ref="A62" location="'2017-04-104-SP-N - SO 104...'!C2" display="/" xr:uid="{00000000-0004-0000-0000-000004000000}"/>
    <hyperlink ref="A63" location="'2017-04-104-SP-U - SO 104...'!C2" display="/" xr:uid="{00000000-0004-0000-0000-000005000000}"/>
    <hyperlink ref="A65" location="'2017-04-432-SP-N - SO 432...'!C2" display="/" xr:uid="{00000000-0004-0000-0000-000006000000}"/>
    <hyperlink ref="A67" location="'2017-04-433-SP-N - SO 433...'!C2" display="/" xr:uid="{00000000-0004-0000-0000-000007000000}"/>
    <hyperlink ref="A69" location="'2017-04-434-SP-N - SO 434...'!C2" display="/" xr:uid="{00000000-0004-0000-0000-000008000000}"/>
    <hyperlink ref="A71" location="'2017-04-VON-SP-N - VON - ...'!C2" display="/" xr:uid="{00000000-0004-0000-0000-000009000000}"/>
    <hyperlink ref="A72" location="'2017-04-VON-SP-U - VON - 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91</v>
      </c>
      <c r="AZ2" s="110" t="s">
        <v>141</v>
      </c>
      <c r="BA2" s="110" t="s">
        <v>142</v>
      </c>
      <c r="BB2" s="110" t="s">
        <v>143</v>
      </c>
      <c r="BC2" s="110" t="s">
        <v>144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145</v>
      </c>
      <c r="BA3" s="110" t="s">
        <v>142</v>
      </c>
      <c r="BB3" s="110" t="s">
        <v>143</v>
      </c>
      <c r="BC3" s="110" t="s">
        <v>146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148</v>
      </c>
      <c r="BA4" s="110" t="s">
        <v>142</v>
      </c>
      <c r="BB4" s="110" t="s">
        <v>143</v>
      </c>
      <c r="BC4" s="110" t="s">
        <v>149</v>
      </c>
      <c r="BD4" s="110" t="s">
        <v>86</v>
      </c>
    </row>
    <row r="5" spans="1:56" s="1" customFormat="1" ht="6.9" customHeight="1">
      <c r="B5" s="22"/>
      <c r="L5" s="22"/>
      <c r="AZ5" s="110" t="s">
        <v>150</v>
      </c>
      <c r="BA5" s="110" t="s">
        <v>142</v>
      </c>
      <c r="BB5" s="110" t="s">
        <v>143</v>
      </c>
      <c r="BC5" s="110" t="s">
        <v>151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152</v>
      </c>
      <c r="BA6" s="110" t="s">
        <v>142</v>
      </c>
      <c r="BB6" s="110" t="s">
        <v>143</v>
      </c>
      <c r="BC6" s="110" t="s">
        <v>153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154</v>
      </c>
      <c r="BA7" s="110" t="s">
        <v>155</v>
      </c>
      <c r="BB7" s="110" t="s">
        <v>156</v>
      </c>
      <c r="BC7" s="110" t="s">
        <v>157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159</v>
      </c>
      <c r="BA8" s="110" t="s">
        <v>142</v>
      </c>
      <c r="BB8" s="110" t="s">
        <v>143</v>
      </c>
      <c r="BC8" s="110" t="s">
        <v>160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161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162</v>
      </c>
      <c r="BA9" s="110" t="s">
        <v>163</v>
      </c>
      <c r="BB9" s="110" t="s">
        <v>143</v>
      </c>
      <c r="BC9" s="110" t="s">
        <v>164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166</v>
      </c>
      <c r="BA10" s="110" t="s">
        <v>167</v>
      </c>
      <c r="BB10" s="110" t="s">
        <v>156</v>
      </c>
      <c r="BC10" s="110" t="s">
        <v>168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169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170</v>
      </c>
      <c r="BA11" s="110" t="s">
        <v>171</v>
      </c>
      <c r="BB11" s="110" t="s">
        <v>143</v>
      </c>
      <c r="BC11" s="110" t="s">
        <v>172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173</v>
      </c>
      <c r="BA12" s="110" t="s">
        <v>174</v>
      </c>
      <c r="BB12" s="110" t="s">
        <v>143</v>
      </c>
      <c r="BC12" s="110" t="s">
        <v>175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ROUND((SUM(BE95:BE275)),  2)</f>
        <v>0</v>
      </c>
      <c r="G35" s="36"/>
      <c r="H35" s="36"/>
      <c r="I35" s="127">
        <v>0.21</v>
      </c>
      <c r="J35" s="126">
        <f>ROUND(((SUM(BE95:BE275))*I35),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ROUND((SUM(BF95:BF275)),  2)</f>
        <v>0</v>
      </c>
      <c r="G36" s="36"/>
      <c r="H36" s="36"/>
      <c r="I36" s="127">
        <v>0.15</v>
      </c>
      <c r="J36" s="126">
        <f>ROUND(((SUM(BF95:BF275))*I36),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ROUND((SUM(BG95:BG275)),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ROUND((SUM(BH95:BH275)),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ROUND((SUM(BI95:BI275)),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161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2017-04-102-SP-N - SO 102 - Soupis prací - Dopravní řešení - MK Karlova - NEuznatelné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180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95" customHeight="1">
      <c r="B65" s="149"/>
      <c r="C65" s="99"/>
      <c r="D65" s="150" t="s">
        <v>181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9.95" customHeight="1">
      <c r="B66" s="149"/>
      <c r="C66" s="99"/>
      <c r="D66" s="150" t="s">
        <v>182</v>
      </c>
      <c r="E66" s="151"/>
      <c r="F66" s="151"/>
      <c r="G66" s="151"/>
      <c r="H66" s="151"/>
      <c r="I66" s="151"/>
      <c r="J66" s="152">
        <f>J102</f>
        <v>0</v>
      </c>
      <c r="K66" s="99"/>
      <c r="L66" s="153"/>
    </row>
    <row r="67" spans="1:31" s="10" customFormat="1" ht="19.95" customHeight="1">
      <c r="B67" s="149"/>
      <c r="C67" s="99"/>
      <c r="D67" s="150" t="s">
        <v>183</v>
      </c>
      <c r="E67" s="151"/>
      <c r="F67" s="151"/>
      <c r="G67" s="151"/>
      <c r="H67" s="151"/>
      <c r="I67" s="151"/>
      <c r="J67" s="152">
        <f>J120</f>
        <v>0</v>
      </c>
      <c r="K67" s="99"/>
      <c r="L67" s="153"/>
    </row>
    <row r="68" spans="1:31" s="10" customFormat="1" ht="19.95" customHeight="1">
      <c r="B68" s="149"/>
      <c r="C68" s="99"/>
      <c r="D68" s="150" t="s">
        <v>184</v>
      </c>
      <c r="E68" s="151"/>
      <c r="F68" s="151"/>
      <c r="G68" s="151"/>
      <c r="H68" s="151"/>
      <c r="I68" s="151"/>
      <c r="J68" s="152">
        <f>J152</f>
        <v>0</v>
      </c>
      <c r="K68" s="99"/>
      <c r="L68" s="153"/>
    </row>
    <row r="69" spans="1:31" s="10" customFormat="1" ht="14.85" customHeight="1">
      <c r="B69" s="149"/>
      <c r="C69" s="99"/>
      <c r="D69" s="150" t="s">
        <v>185</v>
      </c>
      <c r="E69" s="151"/>
      <c r="F69" s="151"/>
      <c r="G69" s="151"/>
      <c r="H69" s="151"/>
      <c r="I69" s="151"/>
      <c r="J69" s="152">
        <f>J194</f>
        <v>0</v>
      </c>
      <c r="K69" s="99"/>
      <c r="L69" s="153"/>
    </row>
    <row r="70" spans="1:31" s="10" customFormat="1" ht="19.95" customHeight="1">
      <c r="B70" s="149"/>
      <c r="C70" s="99"/>
      <c r="D70" s="150" t="s">
        <v>186</v>
      </c>
      <c r="E70" s="151"/>
      <c r="F70" s="151"/>
      <c r="G70" s="151"/>
      <c r="H70" s="151"/>
      <c r="I70" s="151"/>
      <c r="J70" s="152">
        <f>J230</f>
        <v>0</v>
      </c>
      <c r="K70" s="99"/>
      <c r="L70" s="153"/>
    </row>
    <row r="71" spans="1:31" s="10" customFormat="1" ht="19.95" customHeight="1">
      <c r="B71" s="149"/>
      <c r="C71" s="99"/>
      <c r="D71" s="150" t="s">
        <v>187</v>
      </c>
      <c r="E71" s="151"/>
      <c r="F71" s="151"/>
      <c r="G71" s="151"/>
      <c r="H71" s="151"/>
      <c r="I71" s="151"/>
      <c r="J71" s="152">
        <f>J243</f>
        <v>0</v>
      </c>
      <c r="K71" s="99"/>
      <c r="L71" s="153"/>
    </row>
    <row r="72" spans="1:31" s="10" customFormat="1" ht="19.95" customHeight="1">
      <c r="B72" s="149"/>
      <c r="C72" s="99"/>
      <c r="D72" s="150" t="s">
        <v>188</v>
      </c>
      <c r="E72" s="151"/>
      <c r="F72" s="151"/>
      <c r="G72" s="151"/>
      <c r="H72" s="151"/>
      <c r="I72" s="151"/>
      <c r="J72" s="152">
        <f>J246</f>
        <v>0</v>
      </c>
      <c r="K72" s="99"/>
      <c r="L72" s="153"/>
    </row>
    <row r="73" spans="1:31" s="10" customFormat="1" ht="19.95" customHeight="1">
      <c r="B73" s="149"/>
      <c r="C73" s="99"/>
      <c r="D73" s="150" t="s">
        <v>189</v>
      </c>
      <c r="E73" s="151"/>
      <c r="F73" s="151"/>
      <c r="G73" s="151"/>
      <c r="H73" s="151"/>
      <c r="I73" s="151"/>
      <c r="J73" s="152">
        <f>J259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" customHeight="1">
      <c r="A80" s="36"/>
      <c r="B80" s="37"/>
      <c r="C80" s="25" t="s">
        <v>190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0" t="str">
        <f>E7</f>
        <v>Rekonstrukce MK Karlova a Dukelská, Cheb - II-IV etapa</v>
      </c>
      <c r="F83" s="411"/>
      <c r="G83" s="411"/>
      <c r="H83" s="411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158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0" t="s">
        <v>161</v>
      </c>
      <c r="F85" s="412"/>
      <c r="G85" s="412"/>
      <c r="H85" s="412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165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64" t="str">
        <f>E11</f>
        <v>2017-04-102-SP-N - SO 102 - Soupis prací - Dopravní řešení - MK Karlova - NEuznatelné náklady</v>
      </c>
      <c r="F87" s="412"/>
      <c r="G87" s="412"/>
      <c r="H87" s="412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22</v>
      </c>
      <c r="D89" s="38"/>
      <c r="E89" s="38"/>
      <c r="F89" s="29" t="str">
        <f>F14</f>
        <v>MK Karlova, Cheb, Karlovarský kraj</v>
      </c>
      <c r="G89" s="38"/>
      <c r="H89" s="38"/>
      <c r="I89" s="31" t="s">
        <v>24</v>
      </c>
      <c r="J89" s="61" t="str">
        <f>IF(J14="","",J14)</f>
        <v>4. 1. 2018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65" customHeight="1">
      <c r="A91" s="36"/>
      <c r="B91" s="37"/>
      <c r="C91" s="31" t="s">
        <v>26</v>
      </c>
      <c r="D91" s="38"/>
      <c r="E91" s="38"/>
      <c r="F91" s="29" t="str">
        <f>E17</f>
        <v>Město Cheb</v>
      </c>
      <c r="G91" s="38"/>
      <c r="H91" s="38"/>
      <c r="I91" s="31" t="s">
        <v>34</v>
      </c>
      <c r="J91" s="34" t="str">
        <f>E23</f>
        <v>Ing. Martin Haueisen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1" t="s">
        <v>32</v>
      </c>
      <c r="D92" s="38"/>
      <c r="E92" s="38"/>
      <c r="F92" s="29" t="str">
        <f>IF(E20="","",E20)</f>
        <v>Vyplň údaj</v>
      </c>
      <c r="G92" s="38"/>
      <c r="H92" s="38"/>
      <c r="I92" s="31" t="s">
        <v>39</v>
      </c>
      <c r="J92" s="34" t="str">
        <f>E26</f>
        <v>Ing. Martin Haueisen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191</v>
      </c>
      <c r="D94" s="157" t="s">
        <v>61</v>
      </c>
      <c r="E94" s="157" t="s">
        <v>57</v>
      </c>
      <c r="F94" s="157" t="s">
        <v>58</v>
      </c>
      <c r="G94" s="157" t="s">
        <v>192</v>
      </c>
      <c r="H94" s="157" t="s">
        <v>193</v>
      </c>
      <c r="I94" s="157" t="s">
        <v>194</v>
      </c>
      <c r="J94" s="157" t="s">
        <v>178</v>
      </c>
      <c r="K94" s="158" t="s">
        <v>195</v>
      </c>
      <c r="L94" s="159"/>
      <c r="M94" s="70" t="s">
        <v>75</v>
      </c>
      <c r="N94" s="71" t="s">
        <v>46</v>
      </c>
      <c r="O94" s="71" t="s">
        <v>196</v>
      </c>
      <c r="P94" s="71" t="s">
        <v>197</v>
      </c>
      <c r="Q94" s="71" t="s">
        <v>198</v>
      </c>
      <c r="R94" s="71" t="s">
        <v>199</v>
      </c>
      <c r="S94" s="71" t="s">
        <v>200</v>
      </c>
      <c r="T94" s="72" t="s">
        <v>201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8" customHeight="1">
      <c r="A95" s="36"/>
      <c r="B95" s="37"/>
      <c r="C95" s="77" t="s">
        <v>202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</f>
        <v>0</v>
      </c>
      <c r="Q95" s="74"/>
      <c r="R95" s="162">
        <f>R96</f>
        <v>176.45091200000002</v>
      </c>
      <c r="S95" s="74"/>
      <c r="T95" s="163">
        <f>T96</f>
        <v>250.54249999999999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76</v>
      </c>
      <c r="AU95" s="19" t="s">
        <v>179</v>
      </c>
      <c r="BK95" s="164">
        <f>BK96</f>
        <v>0</v>
      </c>
    </row>
    <row r="96" spans="1:63" s="12" customFormat="1" ht="25.95" customHeight="1">
      <c r="B96" s="165"/>
      <c r="C96" s="166"/>
      <c r="D96" s="167" t="s">
        <v>76</v>
      </c>
      <c r="E96" s="168" t="s">
        <v>203</v>
      </c>
      <c r="F96" s="168" t="s">
        <v>204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P97+P102+P120+P152+P230+P243+P246+P259</f>
        <v>0</v>
      </c>
      <c r="Q96" s="173"/>
      <c r="R96" s="174">
        <f>R97+R102+R120+R152+R230+R243+R246+R259</f>
        <v>176.45091200000002</v>
      </c>
      <c r="S96" s="173"/>
      <c r="T96" s="175">
        <f>T97+T102+T120+T152+T230+T243+T246+T259</f>
        <v>250.54249999999999</v>
      </c>
      <c r="AR96" s="176" t="s">
        <v>84</v>
      </c>
      <c r="AT96" s="177" t="s">
        <v>76</v>
      </c>
      <c r="AU96" s="177" t="s">
        <v>77</v>
      </c>
      <c r="AY96" s="176" t="s">
        <v>205</v>
      </c>
      <c r="BK96" s="178">
        <f>BK97+BK102+BK120+BK152+BK230+BK243+BK246+BK259</f>
        <v>0</v>
      </c>
    </row>
    <row r="97" spans="1:65" s="12" customFormat="1" ht="22.8" customHeight="1">
      <c r="B97" s="165"/>
      <c r="C97" s="166"/>
      <c r="D97" s="167" t="s">
        <v>76</v>
      </c>
      <c r="E97" s="179" t="s">
        <v>84</v>
      </c>
      <c r="F97" s="179" t="s">
        <v>206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SUM(P98:P101)</f>
        <v>0</v>
      </c>
      <c r="Q97" s="173"/>
      <c r="R97" s="174">
        <f>SUM(R98:R101)</f>
        <v>0</v>
      </c>
      <c r="S97" s="173"/>
      <c r="T97" s="175">
        <f>SUM(T98:T101)</f>
        <v>0</v>
      </c>
      <c r="AR97" s="176" t="s">
        <v>84</v>
      </c>
      <c r="AT97" s="177" t="s">
        <v>76</v>
      </c>
      <c r="AU97" s="177" t="s">
        <v>84</v>
      </c>
      <c r="AY97" s="176" t="s">
        <v>205</v>
      </c>
      <c r="BK97" s="178">
        <f>SUM(BK98:BK101)</f>
        <v>0</v>
      </c>
    </row>
    <row r="98" spans="1:65" s="2" customFormat="1" ht="14.4" customHeight="1">
      <c r="A98" s="36"/>
      <c r="B98" s="37"/>
      <c r="C98" s="181" t="s">
        <v>207</v>
      </c>
      <c r="D98" s="181" t="s">
        <v>208</v>
      </c>
      <c r="E98" s="182" t="s">
        <v>209</v>
      </c>
      <c r="F98" s="183" t="s">
        <v>210</v>
      </c>
      <c r="G98" s="184" t="s">
        <v>143</v>
      </c>
      <c r="H98" s="185">
        <v>615.9</v>
      </c>
      <c r="I98" s="186"/>
      <c r="J98" s="187">
        <f>ROUND(I98*H98,2)</f>
        <v>0</v>
      </c>
      <c r="K98" s="183" t="s">
        <v>211</v>
      </c>
      <c r="L98" s="41"/>
      <c r="M98" s="188" t="s">
        <v>75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212</v>
      </c>
      <c r="AT98" s="192" t="s">
        <v>208</v>
      </c>
      <c r="AU98" s="192" t="s">
        <v>86</v>
      </c>
      <c r="AY98" s="19" t="s">
        <v>205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84</v>
      </c>
      <c r="BK98" s="193">
        <f>ROUND(I98*H98,2)</f>
        <v>0</v>
      </c>
      <c r="BL98" s="19" t="s">
        <v>212</v>
      </c>
      <c r="BM98" s="192" t="s">
        <v>213</v>
      </c>
    </row>
    <row r="99" spans="1:65" s="2" customFormat="1" ht="96">
      <c r="A99" s="36"/>
      <c r="B99" s="37"/>
      <c r="C99" s="38"/>
      <c r="D99" s="194" t="s">
        <v>214</v>
      </c>
      <c r="E99" s="38"/>
      <c r="F99" s="195" t="s">
        <v>215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214</v>
      </c>
      <c r="AU99" s="19" t="s">
        <v>86</v>
      </c>
    </row>
    <row r="100" spans="1:65" s="13" customFormat="1" ht="10.199999999999999">
      <c r="B100" s="199"/>
      <c r="C100" s="200"/>
      <c r="D100" s="194" t="s">
        <v>216</v>
      </c>
      <c r="E100" s="201" t="s">
        <v>75</v>
      </c>
      <c r="F100" s="202" t="s">
        <v>217</v>
      </c>
      <c r="G100" s="200"/>
      <c r="H100" s="203">
        <v>615.9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216</v>
      </c>
      <c r="AU100" s="209" t="s">
        <v>86</v>
      </c>
      <c r="AV100" s="13" t="s">
        <v>86</v>
      </c>
      <c r="AW100" s="13" t="s">
        <v>38</v>
      </c>
      <c r="AX100" s="13" t="s">
        <v>77</v>
      </c>
      <c r="AY100" s="209" t="s">
        <v>205</v>
      </c>
    </row>
    <row r="101" spans="1:65" s="14" customFormat="1" ht="10.199999999999999">
      <c r="B101" s="210"/>
      <c r="C101" s="211"/>
      <c r="D101" s="194" t="s">
        <v>216</v>
      </c>
      <c r="E101" s="212" t="s">
        <v>75</v>
      </c>
      <c r="F101" s="213" t="s">
        <v>218</v>
      </c>
      <c r="G101" s="211"/>
      <c r="H101" s="214">
        <v>615.9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216</v>
      </c>
      <c r="AU101" s="220" t="s">
        <v>86</v>
      </c>
      <c r="AV101" s="14" t="s">
        <v>212</v>
      </c>
      <c r="AW101" s="14" t="s">
        <v>38</v>
      </c>
      <c r="AX101" s="14" t="s">
        <v>84</v>
      </c>
      <c r="AY101" s="220" t="s">
        <v>205</v>
      </c>
    </row>
    <row r="102" spans="1:65" s="12" customFormat="1" ht="22.8" customHeight="1">
      <c r="B102" s="165"/>
      <c r="C102" s="166"/>
      <c r="D102" s="167" t="s">
        <v>76</v>
      </c>
      <c r="E102" s="179" t="s">
        <v>219</v>
      </c>
      <c r="F102" s="179" t="s">
        <v>220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SUM(P103:P119)</f>
        <v>0</v>
      </c>
      <c r="Q102" s="173"/>
      <c r="R102" s="174">
        <f>SUM(R103:R119)</f>
        <v>1.07718</v>
      </c>
      <c r="S102" s="173"/>
      <c r="T102" s="175">
        <f>SUM(T103:T119)</f>
        <v>0</v>
      </c>
      <c r="AR102" s="176" t="s">
        <v>84</v>
      </c>
      <c r="AT102" s="177" t="s">
        <v>76</v>
      </c>
      <c r="AU102" s="177" t="s">
        <v>84</v>
      </c>
      <c r="AY102" s="176" t="s">
        <v>205</v>
      </c>
      <c r="BK102" s="178">
        <f>SUM(BK103:BK119)</f>
        <v>0</v>
      </c>
    </row>
    <row r="103" spans="1:65" s="2" customFormat="1" ht="14.4" customHeight="1">
      <c r="A103" s="36"/>
      <c r="B103" s="37"/>
      <c r="C103" s="181" t="s">
        <v>8</v>
      </c>
      <c r="D103" s="181" t="s">
        <v>208</v>
      </c>
      <c r="E103" s="182" t="s">
        <v>221</v>
      </c>
      <c r="F103" s="183" t="s">
        <v>222</v>
      </c>
      <c r="G103" s="184" t="s">
        <v>143</v>
      </c>
      <c r="H103" s="185">
        <v>52</v>
      </c>
      <c r="I103" s="186"/>
      <c r="J103" s="187">
        <f>ROUND(I103*H103,2)</f>
        <v>0</v>
      </c>
      <c r="K103" s="183" t="s">
        <v>211</v>
      </c>
      <c r="L103" s="41"/>
      <c r="M103" s="188" t="s">
        <v>75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212</v>
      </c>
      <c r="AT103" s="192" t="s">
        <v>208</v>
      </c>
      <c r="AU103" s="192" t="s">
        <v>86</v>
      </c>
      <c r="AY103" s="19" t="s">
        <v>205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84</v>
      </c>
      <c r="BK103" s="193">
        <f>ROUND(I103*H103,2)</f>
        <v>0</v>
      </c>
      <c r="BL103" s="19" t="s">
        <v>212</v>
      </c>
      <c r="BM103" s="192" t="s">
        <v>223</v>
      </c>
    </row>
    <row r="104" spans="1:65" s="2" customFormat="1" ht="38.4">
      <c r="A104" s="36"/>
      <c r="B104" s="37"/>
      <c r="C104" s="38"/>
      <c r="D104" s="194" t="s">
        <v>214</v>
      </c>
      <c r="E104" s="38"/>
      <c r="F104" s="195" t="s">
        <v>224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214</v>
      </c>
      <c r="AU104" s="19" t="s">
        <v>86</v>
      </c>
    </row>
    <row r="105" spans="1:65" s="13" customFormat="1" ht="10.199999999999999">
      <c r="B105" s="199"/>
      <c r="C105" s="200"/>
      <c r="D105" s="194" t="s">
        <v>216</v>
      </c>
      <c r="E105" s="201" t="s">
        <v>75</v>
      </c>
      <c r="F105" s="202" t="s">
        <v>162</v>
      </c>
      <c r="G105" s="200"/>
      <c r="H105" s="203">
        <v>52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216</v>
      </c>
      <c r="AU105" s="209" t="s">
        <v>86</v>
      </c>
      <c r="AV105" s="13" t="s">
        <v>86</v>
      </c>
      <c r="AW105" s="13" t="s">
        <v>38</v>
      </c>
      <c r="AX105" s="13" t="s">
        <v>77</v>
      </c>
      <c r="AY105" s="209" t="s">
        <v>205</v>
      </c>
    </row>
    <row r="106" spans="1:65" s="14" customFormat="1" ht="10.199999999999999">
      <c r="B106" s="210"/>
      <c r="C106" s="211"/>
      <c r="D106" s="194" t="s">
        <v>216</v>
      </c>
      <c r="E106" s="212" t="s">
        <v>75</v>
      </c>
      <c r="F106" s="213" t="s">
        <v>218</v>
      </c>
      <c r="G106" s="211"/>
      <c r="H106" s="214">
        <v>52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216</v>
      </c>
      <c r="AU106" s="220" t="s">
        <v>86</v>
      </c>
      <c r="AV106" s="14" t="s">
        <v>212</v>
      </c>
      <c r="AW106" s="14" t="s">
        <v>38</v>
      </c>
      <c r="AX106" s="14" t="s">
        <v>84</v>
      </c>
      <c r="AY106" s="220" t="s">
        <v>205</v>
      </c>
    </row>
    <row r="107" spans="1:65" s="2" customFormat="1" ht="14.4" customHeight="1">
      <c r="A107" s="36"/>
      <c r="B107" s="37"/>
      <c r="C107" s="221" t="s">
        <v>225</v>
      </c>
      <c r="D107" s="221" t="s">
        <v>226</v>
      </c>
      <c r="E107" s="222" t="s">
        <v>227</v>
      </c>
      <c r="F107" s="223" t="s">
        <v>228</v>
      </c>
      <c r="G107" s="224" t="s">
        <v>143</v>
      </c>
      <c r="H107" s="225">
        <v>59.8</v>
      </c>
      <c r="I107" s="226"/>
      <c r="J107" s="227">
        <f>ROUND(I107*H107,2)</f>
        <v>0</v>
      </c>
      <c r="K107" s="223" t="s">
        <v>211</v>
      </c>
      <c r="L107" s="228"/>
      <c r="M107" s="229" t="s">
        <v>75</v>
      </c>
      <c r="N107" s="230" t="s">
        <v>47</v>
      </c>
      <c r="O107" s="66"/>
      <c r="P107" s="190">
        <f>O107*H107</f>
        <v>0</v>
      </c>
      <c r="Q107" s="190">
        <v>1E-4</v>
      </c>
      <c r="R107" s="190">
        <f>Q107*H107</f>
        <v>5.9800000000000001E-3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229</v>
      </c>
      <c r="AT107" s="192" t="s">
        <v>226</v>
      </c>
      <c r="AU107" s="192" t="s">
        <v>86</v>
      </c>
      <c r="AY107" s="19" t="s">
        <v>205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84</v>
      </c>
      <c r="BK107" s="193">
        <f>ROUND(I107*H107,2)</f>
        <v>0</v>
      </c>
      <c r="BL107" s="19" t="s">
        <v>212</v>
      </c>
      <c r="BM107" s="192" t="s">
        <v>230</v>
      </c>
    </row>
    <row r="108" spans="1:65" s="13" customFormat="1" ht="10.199999999999999">
      <c r="B108" s="199"/>
      <c r="C108" s="200"/>
      <c r="D108" s="194" t="s">
        <v>216</v>
      </c>
      <c r="E108" s="201" t="s">
        <v>75</v>
      </c>
      <c r="F108" s="202" t="s">
        <v>162</v>
      </c>
      <c r="G108" s="200"/>
      <c r="H108" s="203">
        <v>52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216</v>
      </c>
      <c r="AU108" s="209" t="s">
        <v>86</v>
      </c>
      <c r="AV108" s="13" t="s">
        <v>86</v>
      </c>
      <c r="AW108" s="13" t="s">
        <v>38</v>
      </c>
      <c r="AX108" s="13" t="s">
        <v>77</v>
      </c>
      <c r="AY108" s="209" t="s">
        <v>205</v>
      </c>
    </row>
    <row r="109" spans="1:65" s="14" customFormat="1" ht="10.199999999999999">
      <c r="B109" s="210"/>
      <c r="C109" s="211"/>
      <c r="D109" s="194" t="s">
        <v>216</v>
      </c>
      <c r="E109" s="212" t="s">
        <v>75</v>
      </c>
      <c r="F109" s="213" t="s">
        <v>218</v>
      </c>
      <c r="G109" s="211"/>
      <c r="H109" s="214">
        <v>52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216</v>
      </c>
      <c r="AU109" s="220" t="s">
        <v>86</v>
      </c>
      <c r="AV109" s="14" t="s">
        <v>212</v>
      </c>
      <c r="AW109" s="14" t="s">
        <v>38</v>
      </c>
      <c r="AX109" s="14" t="s">
        <v>84</v>
      </c>
      <c r="AY109" s="220" t="s">
        <v>205</v>
      </c>
    </row>
    <row r="110" spans="1:65" s="13" customFormat="1" ht="10.199999999999999">
      <c r="B110" s="199"/>
      <c r="C110" s="200"/>
      <c r="D110" s="194" t="s">
        <v>216</v>
      </c>
      <c r="E110" s="200"/>
      <c r="F110" s="202" t="s">
        <v>231</v>
      </c>
      <c r="G110" s="200"/>
      <c r="H110" s="203">
        <v>59.8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216</v>
      </c>
      <c r="AU110" s="209" t="s">
        <v>86</v>
      </c>
      <c r="AV110" s="13" t="s">
        <v>86</v>
      </c>
      <c r="AW110" s="13" t="s">
        <v>4</v>
      </c>
      <c r="AX110" s="13" t="s">
        <v>84</v>
      </c>
      <c r="AY110" s="209" t="s">
        <v>205</v>
      </c>
    </row>
    <row r="111" spans="1:65" s="2" customFormat="1" ht="14.4" customHeight="1">
      <c r="A111" s="36"/>
      <c r="B111" s="37"/>
      <c r="C111" s="181" t="s">
        <v>232</v>
      </c>
      <c r="D111" s="181" t="s">
        <v>208</v>
      </c>
      <c r="E111" s="182" t="s">
        <v>233</v>
      </c>
      <c r="F111" s="183" t="s">
        <v>234</v>
      </c>
      <c r="G111" s="184" t="s">
        <v>143</v>
      </c>
      <c r="H111" s="185">
        <v>52</v>
      </c>
      <c r="I111" s="186"/>
      <c r="J111" s="187">
        <f>ROUND(I111*H111,2)</f>
        <v>0</v>
      </c>
      <c r="K111" s="183" t="s">
        <v>211</v>
      </c>
      <c r="L111" s="41"/>
      <c r="M111" s="188" t="s">
        <v>75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212</v>
      </c>
      <c r="AT111" s="192" t="s">
        <v>208</v>
      </c>
      <c r="AU111" s="192" t="s">
        <v>86</v>
      </c>
      <c r="AY111" s="19" t="s">
        <v>205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84</v>
      </c>
      <c r="BK111" s="193">
        <f>ROUND(I111*H111,2)</f>
        <v>0</v>
      </c>
      <c r="BL111" s="19" t="s">
        <v>212</v>
      </c>
      <c r="BM111" s="192" t="s">
        <v>235</v>
      </c>
    </row>
    <row r="112" spans="1:65" s="2" customFormat="1" ht="76.8">
      <c r="A112" s="36"/>
      <c r="B112" s="37"/>
      <c r="C112" s="38"/>
      <c r="D112" s="194" t="s">
        <v>214</v>
      </c>
      <c r="E112" s="38"/>
      <c r="F112" s="195" t="s">
        <v>236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214</v>
      </c>
      <c r="AU112" s="19" t="s">
        <v>86</v>
      </c>
    </row>
    <row r="113" spans="1:65" s="15" customFormat="1" ht="10.199999999999999">
      <c r="B113" s="231"/>
      <c r="C113" s="232"/>
      <c r="D113" s="194" t="s">
        <v>216</v>
      </c>
      <c r="E113" s="233" t="s">
        <v>75</v>
      </c>
      <c r="F113" s="234" t="s">
        <v>237</v>
      </c>
      <c r="G113" s="232"/>
      <c r="H113" s="233" t="s">
        <v>75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216</v>
      </c>
      <c r="AU113" s="240" t="s">
        <v>86</v>
      </c>
      <c r="AV113" s="15" t="s">
        <v>84</v>
      </c>
      <c r="AW113" s="15" t="s">
        <v>38</v>
      </c>
      <c r="AX113" s="15" t="s">
        <v>77</v>
      </c>
      <c r="AY113" s="240" t="s">
        <v>205</v>
      </c>
    </row>
    <row r="114" spans="1:65" s="13" customFormat="1" ht="10.199999999999999">
      <c r="B114" s="199"/>
      <c r="C114" s="200"/>
      <c r="D114" s="194" t="s">
        <v>216</v>
      </c>
      <c r="E114" s="201" t="s">
        <v>162</v>
      </c>
      <c r="F114" s="202" t="s">
        <v>164</v>
      </c>
      <c r="G114" s="200"/>
      <c r="H114" s="203">
        <v>52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216</v>
      </c>
      <c r="AU114" s="209" t="s">
        <v>86</v>
      </c>
      <c r="AV114" s="13" t="s">
        <v>86</v>
      </c>
      <c r="AW114" s="13" t="s">
        <v>38</v>
      </c>
      <c r="AX114" s="13" t="s">
        <v>77</v>
      </c>
      <c r="AY114" s="209" t="s">
        <v>205</v>
      </c>
    </row>
    <row r="115" spans="1:65" s="14" customFormat="1" ht="10.199999999999999">
      <c r="B115" s="210"/>
      <c r="C115" s="211"/>
      <c r="D115" s="194" t="s">
        <v>216</v>
      </c>
      <c r="E115" s="212" t="s">
        <v>75</v>
      </c>
      <c r="F115" s="213" t="s">
        <v>218</v>
      </c>
      <c r="G115" s="211"/>
      <c r="H115" s="214">
        <v>52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216</v>
      </c>
      <c r="AU115" s="220" t="s">
        <v>86</v>
      </c>
      <c r="AV115" s="14" t="s">
        <v>212</v>
      </c>
      <c r="AW115" s="14" t="s">
        <v>38</v>
      </c>
      <c r="AX115" s="14" t="s">
        <v>84</v>
      </c>
      <c r="AY115" s="220" t="s">
        <v>205</v>
      </c>
    </row>
    <row r="116" spans="1:65" s="2" customFormat="1" ht="14.4" customHeight="1">
      <c r="A116" s="36"/>
      <c r="B116" s="37"/>
      <c r="C116" s="221" t="s">
        <v>219</v>
      </c>
      <c r="D116" s="221" t="s">
        <v>226</v>
      </c>
      <c r="E116" s="222" t="s">
        <v>238</v>
      </c>
      <c r="F116" s="223" t="s">
        <v>239</v>
      </c>
      <c r="G116" s="224" t="s">
        <v>240</v>
      </c>
      <c r="H116" s="225">
        <v>5.3559999999999999</v>
      </c>
      <c r="I116" s="226"/>
      <c r="J116" s="227">
        <f>ROUND(I116*H116,2)</f>
        <v>0</v>
      </c>
      <c r="K116" s="223" t="s">
        <v>211</v>
      </c>
      <c r="L116" s="228"/>
      <c r="M116" s="229" t="s">
        <v>75</v>
      </c>
      <c r="N116" s="230" t="s">
        <v>47</v>
      </c>
      <c r="O116" s="66"/>
      <c r="P116" s="190">
        <f>O116*H116</f>
        <v>0</v>
      </c>
      <c r="Q116" s="190">
        <v>0.2</v>
      </c>
      <c r="R116" s="190">
        <f>Q116*H116</f>
        <v>1.0711999999999999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229</v>
      </c>
      <c r="AT116" s="192" t="s">
        <v>226</v>
      </c>
      <c r="AU116" s="192" t="s">
        <v>86</v>
      </c>
      <c r="AY116" s="19" t="s">
        <v>205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84</v>
      </c>
      <c r="BK116" s="193">
        <f>ROUND(I116*H116,2)</f>
        <v>0</v>
      </c>
      <c r="BL116" s="19" t="s">
        <v>212</v>
      </c>
      <c r="BM116" s="192" t="s">
        <v>241</v>
      </c>
    </row>
    <row r="117" spans="1:65" s="13" customFormat="1" ht="10.199999999999999">
      <c r="B117" s="199"/>
      <c r="C117" s="200"/>
      <c r="D117" s="194" t="s">
        <v>216</v>
      </c>
      <c r="E117" s="201" t="s">
        <v>75</v>
      </c>
      <c r="F117" s="202" t="s">
        <v>162</v>
      </c>
      <c r="G117" s="200"/>
      <c r="H117" s="203">
        <v>52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216</v>
      </c>
      <c r="AU117" s="209" t="s">
        <v>86</v>
      </c>
      <c r="AV117" s="13" t="s">
        <v>86</v>
      </c>
      <c r="AW117" s="13" t="s">
        <v>38</v>
      </c>
      <c r="AX117" s="13" t="s">
        <v>77</v>
      </c>
      <c r="AY117" s="209" t="s">
        <v>205</v>
      </c>
    </row>
    <row r="118" spans="1:65" s="14" customFormat="1" ht="10.199999999999999">
      <c r="B118" s="210"/>
      <c r="C118" s="211"/>
      <c r="D118" s="194" t="s">
        <v>216</v>
      </c>
      <c r="E118" s="212" t="s">
        <v>75</v>
      </c>
      <c r="F118" s="213" t="s">
        <v>218</v>
      </c>
      <c r="G118" s="211"/>
      <c r="H118" s="214">
        <v>52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216</v>
      </c>
      <c r="AU118" s="220" t="s">
        <v>86</v>
      </c>
      <c r="AV118" s="14" t="s">
        <v>212</v>
      </c>
      <c r="AW118" s="14" t="s">
        <v>38</v>
      </c>
      <c r="AX118" s="14" t="s">
        <v>84</v>
      </c>
      <c r="AY118" s="220" t="s">
        <v>205</v>
      </c>
    </row>
    <row r="119" spans="1:65" s="13" customFormat="1" ht="10.199999999999999">
      <c r="B119" s="199"/>
      <c r="C119" s="200"/>
      <c r="D119" s="194" t="s">
        <v>216</v>
      </c>
      <c r="E119" s="200"/>
      <c r="F119" s="202" t="s">
        <v>242</v>
      </c>
      <c r="G119" s="200"/>
      <c r="H119" s="203">
        <v>5.3559999999999999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216</v>
      </c>
      <c r="AU119" s="209" t="s">
        <v>86</v>
      </c>
      <c r="AV119" s="13" t="s">
        <v>86</v>
      </c>
      <c r="AW119" s="13" t="s">
        <v>4</v>
      </c>
      <c r="AX119" s="13" t="s">
        <v>84</v>
      </c>
      <c r="AY119" s="209" t="s">
        <v>205</v>
      </c>
    </row>
    <row r="120" spans="1:65" s="12" customFormat="1" ht="22.8" customHeight="1">
      <c r="B120" s="165"/>
      <c r="C120" s="166"/>
      <c r="D120" s="167" t="s">
        <v>76</v>
      </c>
      <c r="E120" s="179" t="s">
        <v>243</v>
      </c>
      <c r="F120" s="179" t="s">
        <v>244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SUM(P121:P151)</f>
        <v>0</v>
      </c>
      <c r="Q120" s="173"/>
      <c r="R120" s="174">
        <f>SUM(R121:R151)</f>
        <v>161.872207</v>
      </c>
      <c r="S120" s="173"/>
      <c r="T120" s="175">
        <f>SUM(T121:T151)</f>
        <v>0</v>
      </c>
      <c r="AR120" s="176" t="s">
        <v>84</v>
      </c>
      <c r="AT120" s="177" t="s">
        <v>76</v>
      </c>
      <c r="AU120" s="177" t="s">
        <v>84</v>
      </c>
      <c r="AY120" s="176" t="s">
        <v>205</v>
      </c>
      <c r="BK120" s="178">
        <f>SUM(BK121:BK151)</f>
        <v>0</v>
      </c>
    </row>
    <row r="121" spans="1:65" s="2" customFormat="1" ht="14.4" customHeight="1">
      <c r="A121" s="36"/>
      <c r="B121" s="37"/>
      <c r="C121" s="181" t="s">
        <v>245</v>
      </c>
      <c r="D121" s="181" t="s">
        <v>208</v>
      </c>
      <c r="E121" s="182" t="s">
        <v>246</v>
      </c>
      <c r="F121" s="183" t="s">
        <v>247</v>
      </c>
      <c r="G121" s="184" t="s">
        <v>143</v>
      </c>
      <c r="H121" s="185">
        <v>534.70000000000005</v>
      </c>
      <c r="I121" s="186"/>
      <c r="J121" s="187">
        <f>ROUND(I121*H121,2)</f>
        <v>0</v>
      </c>
      <c r="K121" s="183" t="s">
        <v>211</v>
      </c>
      <c r="L121" s="41"/>
      <c r="M121" s="188" t="s">
        <v>75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212</v>
      </c>
      <c r="AT121" s="192" t="s">
        <v>208</v>
      </c>
      <c r="AU121" s="192" t="s">
        <v>86</v>
      </c>
      <c r="AY121" s="19" t="s">
        <v>205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84</v>
      </c>
      <c r="BK121" s="193">
        <f>ROUND(I121*H121,2)</f>
        <v>0</v>
      </c>
      <c r="BL121" s="19" t="s">
        <v>212</v>
      </c>
      <c r="BM121" s="192" t="s">
        <v>248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249</v>
      </c>
      <c r="G122" s="200"/>
      <c r="H122" s="203">
        <v>534.70000000000005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86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75</v>
      </c>
      <c r="F123" s="213" t="s">
        <v>218</v>
      </c>
      <c r="G123" s="211"/>
      <c r="H123" s="214">
        <v>534.70000000000005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86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14.4" customHeight="1">
      <c r="A124" s="36"/>
      <c r="B124" s="37"/>
      <c r="C124" s="181" t="s">
        <v>250</v>
      </c>
      <c r="D124" s="181" t="s">
        <v>208</v>
      </c>
      <c r="E124" s="182" t="s">
        <v>251</v>
      </c>
      <c r="F124" s="183" t="s">
        <v>252</v>
      </c>
      <c r="G124" s="184" t="s">
        <v>143</v>
      </c>
      <c r="H124" s="185">
        <v>81.2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212</v>
      </c>
      <c r="AT124" s="192" t="s">
        <v>208</v>
      </c>
      <c r="AU124" s="192" t="s">
        <v>86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212</v>
      </c>
      <c r="BM124" s="192" t="s">
        <v>253</v>
      </c>
    </row>
    <row r="125" spans="1:65" s="13" customFormat="1" ht="10.199999999999999">
      <c r="B125" s="199"/>
      <c r="C125" s="200"/>
      <c r="D125" s="194" t="s">
        <v>216</v>
      </c>
      <c r="E125" s="201" t="s">
        <v>75</v>
      </c>
      <c r="F125" s="202" t="s">
        <v>254</v>
      </c>
      <c r="G125" s="200"/>
      <c r="H125" s="203">
        <v>81.2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216</v>
      </c>
      <c r="AU125" s="209" t="s">
        <v>86</v>
      </c>
      <c r="AV125" s="13" t="s">
        <v>86</v>
      </c>
      <c r="AW125" s="13" t="s">
        <v>38</v>
      </c>
      <c r="AX125" s="13" t="s">
        <v>77</v>
      </c>
      <c r="AY125" s="209" t="s">
        <v>205</v>
      </c>
    </row>
    <row r="126" spans="1:65" s="14" customFormat="1" ht="10.199999999999999">
      <c r="B126" s="210"/>
      <c r="C126" s="211"/>
      <c r="D126" s="194" t="s">
        <v>216</v>
      </c>
      <c r="E126" s="212" t="s">
        <v>75</v>
      </c>
      <c r="F126" s="213" t="s">
        <v>218</v>
      </c>
      <c r="G126" s="211"/>
      <c r="H126" s="214">
        <v>81.2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216</v>
      </c>
      <c r="AU126" s="220" t="s">
        <v>86</v>
      </c>
      <c r="AV126" s="14" t="s">
        <v>212</v>
      </c>
      <c r="AW126" s="14" t="s">
        <v>38</v>
      </c>
      <c r="AX126" s="14" t="s">
        <v>84</v>
      </c>
      <c r="AY126" s="220" t="s">
        <v>205</v>
      </c>
    </row>
    <row r="127" spans="1:65" s="2" customFormat="1" ht="37.799999999999997" customHeight="1">
      <c r="A127" s="36"/>
      <c r="B127" s="37"/>
      <c r="C127" s="181" t="s">
        <v>255</v>
      </c>
      <c r="D127" s="181" t="s">
        <v>208</v>
      </c>
      <c r="E127" s="182" t="s">
        <v>256</v>
      </c>
      <c r="F127" s="183" t="s">
        <v>257</v>
      </c>
      <c r="G127" s="184" t="s">
        <v>143</v>
      </c>
      <c r="H127" s="185">
        <v>615.9</v>
      </c>
      <c r="I127" s="186"/>
      <c r="J127" s="187">
        <f>ROUND(I127*H127,2)</f>
        <v>0</v>
      </c>
      <c r="K127" s="183" t="s">
        <v>211</v>
      </c>
      <c r="L127" s="41"/>
      <c r="M127" s="188" t="s">
        <v>75</v>
      </c>
      <c r="N127" s="189" t="s">
        <v>47</v>
      </c>
      <c r="O127" s="66"/>
      <c r="P127" s="190">
        <f>O127*H127</f>
        <v>0</v>
      </c>
      <c r="Q127" s="190">
        <v>8.5650000000000004E-2</v>
      </c>
      <c r="R127" s="190">
        <f>Q127*H127</f>
        <v>52.751835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212</v>
      </c>
      <c r="AT127" s="192" t="s">
        <v>208</v>
      </c>
      <c r="AU127" s="192" t="s">
        <v>86</v>
      </c>
      <c r="AY127" s="19" t="s">
        <v>205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212</v>
      </c>
      <c r="BM127" s="192" t="s">
        <v>258</v>
      </c>
    </row>
    <row r="128" spans="1:65" s="2" customFormat="1" ht="115.2">
      <c r="A128" s="36"/>
      <c r="B128" s="37"/>
      <c r="C128" s="38"/>
      <c r="D128" s="194" t="s">
        <v>214</v>
      </c>
      <c r="E128" s="38"/>
      <c r="F128" s="195" t="s">
        <v>259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214</v>
      </c>
      <c r="AU128" s="19" t="s">
        <v>86</v>
      </c>
    </row>
    <row r="129" spans="1:65" s="15" customFormat="1" ht="10.199999999999999">
      <c r="B129" s="231"/>
      <c r="C129" s="232"/>
      <c r="D129" s="194" t="s">
        <v>216</v>
      </c>
      <c r="E129" s="233" t="s">
        <v>75</v>
      </c>
      <c r="F129" s="234" t="s">
        <v>237</v>
      </c>
      <c r="G129" s="232"/>
      <c r="H129" s="233" t="s">
        <v>75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216</v>
      </c>
      <c r="AU129" s="240" t="s">
        <v>86</v>
      </c>
      <c r="AV129" s="15" t="s">
        <v>84</v>
      </c>
      <c r="AW129" s="15" t="s">
        <v>38</v>
      </c>
      <c r="AX129" s="15" t="s">
        <v>77</v>
      </c>
      <c r="AY129" s="240" t="s">
        <v>205</v>
      </c>
    </row>
    <row r="130" spans="1:65" s="13" customFormat="1" ht="10.199999999999999">
      <c r="B130" s="199"/>
      <c r="C130" s="200"/>
      <c r="D130" s="194" t="s">
        <v>216</v>
      </c>
      <c r="E130" s="201" t="s">
        <v>141</v>
      </c>
      <c r="F130" s="202" t="s">
        <v>260</v>
      </c>
      <c r="G130" s="200"/>
      <c r="H130" s="203">
        <v>487.5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216</v>
      </c>
      <c r="AU130" s="209" t="s">
        <v>86</v>
      </c>
      <c r="AV130" s="13" t="s">
        <v>86</v>
      </c>
      <c r="AW130" s="13" t="s">
        <v>38</v>
      </c>
      <c r="AX130" s="13" t="s">
        <v>77</v>
      </c>
      <c r="AY130" s="209" t="s">
        <v>205</v>
      </c>
    </row>
    <row r="131" spans="1:65" s="13" customFormat="1" ht="10.199999999999999">
      <c r="B131" s="199"/>
      <c r="C131" s="200"/>
      <c r="D131" s="194" t="s">
        <v>216</v>
      </c>
      <c r="E131" s="201" t="s">
        <v>145</v>
      </c>
      <c r="F131" s="202" t="s">
        <v>261</v>
      </c>
      <c r="G131" s="200"/>
      <c r="H131" s="203">
        <v>68.2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216</v>
      </c>
      <c r="AU131" s="209" t="s">
        <v>86</v>
      </c>
      <c r="AV131" s="13" t="s">
        <v>86</v>
      </c>
      <c r="AW131" s="13" t="s">
        <v>38</v>
      </c>
      <c r="AX131" s="13" t="s">
        <v>77</v>
      </c>
      <c r="AY131" s="209" t="s">
        <v>205</v>
      </c>
    </row>
    <row r="132" spans="1:65" s="13" customFormat="1" ht="10.199999999999999">
      <c r="B132" s="199"/>
      <c r="C132" s="200"/>
      <c r="D132" s="194" t="s">
        <v>216</v>
      </c>
      <c r="E132" s="201" t="s">
        <v>148</v>
      </c>
      <c r="F132" s="202" t="s">
        <v>262</v>
      </c>
      <c r="G132" s="200"/>
      <c r="H132" s="203">
        <v>32.5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216</v>
      </c>
      <c r="AU132" s="209" t="s">
        <v>86</v>
      </c>
      <c r="AV132" s="13" t="s">
        <v>86</v>
      </c>
      <c r="AW132" s="13" t="s">
        <v>38</v>
      </c>
      <c r="AX132" s="13" t="s">
        <v>77</v>
      </c>
      <c r="AY132" s="209" t="s">
        <v>205</v>
      </c>
    </row>
    <row r="133" spans="1:65" s="13" customFormat="1" ht="10.199999999999999">
      <c r="B133" s="199"/>
      <c r="C133" s="200"/>
      <c r="D133" s="194" t="s">
        <v>216</v>
      </c>
      <c r="E133" s="201" t="s">
        <v>150</v>
      </c>
      <c r="F133" s="202" t="s">
        <v>263</v>
      </c>
      <c r="G133" s="200"/>
      <c r="H133" s="203">
        <v>4.5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216</v>
      </c>
      <c r="AU133" s="209" t="s">
        <v>86</v>
      </c>
      <c r="AV133" s="13" t="s">
        <v>86</v>
      </c>
      <c r="AW133" s="13" t="s">
        <v>38</v>
      </c>
      <c r="AX133" s="13" t="s">
        <v>77</v>
      </c>
      <c r="AY133" s="209" t="s">
        <v>205</v>
      </c>
    </row>
    <row r="134" spans="1:65" s="13" customFormat="1" ht="10.199999999999999">
      <c r="B134" s="199"/>
      <c r="C134" s="200"/>
      <c r="D134" s="194" t="s">
        <v>216</v>
      </c>
      <c r="E134" s="201" t="s">
        <v>152</v>
      </c>
      <c r="F134" s="202" t="s">
        <v>264</v>
      </c>
      <c r="G134" s="200"/>
      <c r="H134" s="203">
        <v>14.7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216</v>
      </c>
      <c r="AU134" s="209" t="s">
        <v>86</v>
      </c>
      <c r="AV134" s="13" t="s">
        <v>86</v>
      </c>
      <c r="AW134" s="13" t="s">
        <v>38</v>
      </c>
      <c r="AX134" s="13" t="s">
        <v>77</v>
      </c>
      <c r="AY134" s="209" t="s">
        <v>205</v>
      </c>
    </row>
    <row r="135" spans="1:65" s="13" customFormat="1" ht="10.199999999999999">
      <c r="B135" s="199"/>
      <c r="C135" s="200"/>
      <c r="D135" s="194" t="s">
        <v>216</v>
      </c>
      <c r="E135" s="201" t="s">
        <v>159</v>
      </c>
      <c r="F135" s="202" t="s">
        <v>265</v>
      </c>
      <c r="G135" s="200"/>
      <c r="H135" s="203">
        <v>8.5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216</v>
      </c>
      <c r="AU135" s="209" t="s">
        <v>86</v>
      </c>
      <c r="AV135" s="13" t="s">
        <v>86</v>
      </c>
      <c r="AW135" s="13" t="s">
        <v>38</v>
      </c>
      <c r="AX135" s="13" t="s">
        <v>77</v>
      </c>
      <c r="AY135" s="209" t="s">
        <v>205</v>
      </c>
    </row>
    <row r="136" spans="1:65" s="14" customFormat="1" ht="10.199999999999999">
      <c r="B136" s="210"/>
      <c r="C136" s="211"/>
      <c r="D136" s="194" t="s">
        <v>216</v>
      </c>
      <c r="E136" s="212" t="s">
        <v>75</v>
      </c>
      <c r="F136" s="213" t="s">
        <v>218</v>
      </c>
      <c r="G136" s="211"/>
      <c r="H136" s="214">
        <v>615.9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216</v>
      </c>
      <c r="AU136" s="220" t="s">
        <v>86</v>
      </c>
      <c r="AV136" s="14" t="s">
        <v>212</v>
      </c>
      <c r="AW136" s="14" t="s">
        <v>38</v>
      </c>
      <c r="AX136" s="14" t="s">
        <v>84</v>
      </c>
      <c r="AY136" s="220" t="s">
        <v>205</v>
      </c>
    </row>
    <row r="137" spans="1:65" s="2" customFormat="1" ht="14.4" customHeight="1">
      <c r="A137" s="36"/>
      <c r="B137" s="37"/>
      <c r="C137" s="221" t="s">
        <v>266</v>
      </c>
      <c r="D137" s="221" t="s">
        <v>226</v>
      </c>
      <c r="E137" s="222" t="s">
        <v>267</v>
      </c>
      <c r="F137" s="223" t="s">
        <v>268</v>
      </c>
      <c r="G137" s="224" t="s">
        <v>143</v>
      </c>
      <c r="H137" s="225">
        <v>561.25699999999995</v>
      </c>
      <c r="I137" s="226"/>
      <c r="J137" s="227">
        <f>ROUND(I137*H137,2)</f>
        <v>0</v>
      </c>
      <c r="K137" s="223" t="s">
        <v>211</v>
      </c>
      <c r="L137" s="228"/>
      <c r="M137" s="229" t="s">
        <v>75</v>
      </c>
      <c r="N137" s="230" t="s">
        <v>47</v>
      </c>
      <c r="O137" s="66"/>
      <c r="P137" s="190">
        <f>O137*H137</f>
        <v>0</v>
      </c>
      <c r="Q137" s="190">
        <v>0.17599999999999999</v>
      </c>
      <c r="R137" s="190">
        <f>Q137*H137</f>
        <v>98.781231999999989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229</v>
      </c>
      <c r="AT137" s="192" t="s">
        <v>226</v>
      </c>
      <c r="AU137" s="192" t="s">
        <v>86</v>
      </c>
      <c r="AY137" s="19" t="s">
        <v>205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212</v>
      </c>
      <c r="BM137" s="192" t="s">
        <v>269</v>
      </c>
    </row>
    <row r="138" spans="1:65" s="2" customFormat="1" ht="19.2">
      <c r="A138" s="36"/>
      <c r="B138" s="37"/>
      <c r="C138" s="38"/>
      <c r="D138" s="194" t="s">
        <v>270</v>
      </c>
      <c r="E138" s="38"/>
      <c r="F138" s="195" t="s">
        <v>271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270</v>
      </c>
      <c r="AU138" s="19" t="s">
        <v>86</v>
      </c>
    </row>
    <row r="139" spans="1:65" s="13" customFormat="1" ht="10.199999999999999">
      <c r="B139" s="199"/>
      <c r="C139" s="200"/>
      <c r="D139" s="194" t="s">
        <v>216</v>
      </c>
      <c r="E139" s="201" t="s">
        <v>75</v>
      </c>
      <c r="F139" s="202" t="s">
        <v>272</v>
      </c>
      <c r="G139" s="200"/>
      <c r="H139" s="203">
        <v>555.70000000000005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216</v>
      </c>
      <c r="AU139" s="209" t="s">
        <v>86</v>
      </c>
      <c r="AV139" s="13" t="s">
        <v>86</v>
      </c>
      <c r="AW139" s="13" t="s">
        <v>38</v>
      </c>
      <c r="AX139" s="13" t="s">
        <v>77</v>
      </c>
      <c r="AY139" s="209" t="s">
        <v>205</v>
      </c>
    </row>
    <row r="140" spans="1:65" s="14" customFormat="1" ht="10.199999999999999">
      <c r="B140" s="210"/>
      <c r="C140" s="211"/>
      <c r="D140" s="194" t="s">
        <v>216</v>
      </c>
      <c r="E140" s="212" t="s">
        <v>75</v>
      </c>
      <c r="F140" s="213" t="s">
        <v>218</v>
      </c>
      <c r="G140" s="211"/>
      <c r="H140" s="214">
        <v>555.70000000000005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216</v>
      </c>
      <c r="AU140" s="220" t="s">
        <v>86</v>
      </c>
      <c r="AV140" s="14" t="s">
        <v>212</v>
      </c>
      <c r="AW140" s="14" t="s">
        <v>38</v>
      </c>
      <c r="AX140" s="14" t="s">
        <v>84</v>
      </c>
      <c r="AY140" s="220" t="s">
        <v>205</v>
      </c>
    </row>
    <row r="141" spans="1:65" s="13" customFormat="1" ht="10.199999999999999">
      <c r="B141" s="199"/>
      <c r="C141" s="200"/>
      <c r="D141" s="194" t="s">
        <v>216</v>
      </c>
      <c r="E141" s="200"/>
      <c r="F141" s="202" t="s">
        <v>273</v>
      </c>
      <c r="G141" s="200"/>
      <c r="H141" s="203">
        <v>561.25699999999995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216</v>
      </c>
      <c r="AU141" s="209" t="s">
        <v>86</v>
      </c>
      <c r="AV141" s="13" t="s">
        <v>86</v>
      </c>
      <c r="AW141" s="13" t="s">
        <v>4</v>
      </c>
      <c r="AX141" s="13" t="s">
        <v>84</v>
      </c>
      <c r="AY141" s="209" t="s">
        <v>205</v>
      </c>
    </row>
    <row r="142" spans="1:65" s="2" customFormat="1" ht="14.4" customHeight="1">
      <c r="A142" s="36"/>
      <c r="B142" s="37"/>
      <c r="C142" s="221" t="s">
        <v>274</v>
      </c>
      <c r="D142" s="221" t="s">
        <v>226</v>
      </c>
      <c r="E142" s="222" t="s">
        <v>275</v>
      </c>
      <c r="F142" s="223" t="s">
        <v>276</v>
      </c>
      <c r="G142" s="224" t="s">
        <v>143</v>
      </c>
      <c r="H142" s="225">
        <v>37.74</v>
      </c>
      <c r="I142" s="226"/>
      <c r="J142" s="227">
        <f>ROUND(I142*H142,2)</f>
        <v>0</v>
      </c>
      <c r="K142" s="223" t="s">
        <v>211</v>
      </c>
      <c r="L142" s="228"/>
      <c r="M142" s="229" t="s">
        <v>75</v>
      </c>
      <c r="N142" s="230" t="s">
        <v>47</v>
      </c>
      <c r="O142" s="66"/>
      <c r="P142" s="190">
        <f>O142*H142</f>
        <v>0</v>
      </c>
      <c r="Q142" s="190">
        <v>0.161</v>
      </c>
      <c r="R142" s="190">
        <f>Q142*H142</f>
        <v>6.0761400000000005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229</v>
      </c>
      <c r="AT142" s="192" t="s">
        <v>226</v>
      </c>
      <c r="AU142" s="192" t="s">
        <v>86</v>
      </c>
      <c r="AY142" s="19" t="s">
        <v>205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212</v>
      </c>
      <c r="BM142" s="192" t="s">
        <v>277</v>
      </c>
    </row>
    <row r="143" spans="1:65" s="2" customFormat="1" ht="19.2">
      <c r="A143" s="36"/>
      <c r="B143" s="37"/>
      <c r="C143" s="38"/>
      <c r="D143" s="194" t="s">
        <v>270</v>
      </c>
      <c r="E143" s="38"/>
      <c r="F143" s="195" t="s">
        <v>278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270</v>
      </c>
      <c r="AU143" s="19" t="s">
        <v>86</v>
      </c>
    </row>
    <row r="144" spans="1:65" s="13" customFormat="1" ht="10.199999999999999">
      <c r="B144" s="199"/>
      <c r="C144" s="200"/>
      <c r="D144" s="194" t="s">
        <v>216</v>
      </c>
      <c r="E144" s="201" t="s">
        <v>75</v>
      </c>
      <c r="F144" s="202" t="s">
        <v>279</v>
      </c>
      <c r="G144" s="200"/>
      <c r="H144" s="203">
        <v>37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216</v>
      </c>
      <c r="AU144" s="209" t="s">
        <v>86</v>
      </c>
      <c r="AV144" s="13" t="s">
        <v>86</v>
      </c>
      <c r="AW144" s="13" t="s">
        <v>38</v>
      </c>
      <c r="AX144" s="13" t="s">
        <v>77</v>
      </c>
      <c r="AY144" s="209" t="s">
        <v>205</v>
      </c>
    </row>
    <row r="145" spans="1:65" s="14" customFormat="1" ht="10.199999999999999">
      <c r="B145" s="210"/>
      <c r="C145" s="211"/>
      <c r="D145" s="194" t="s">
        <v>216</v>
      </c>
      <c r="E145" s="212" t="s">
        <v>75</v>
      </c>
      <c r="F145" s="213" t="s">
        <v>218</v>
      </c>
      <c r="G145" s="211"/>
      <c r="H145" s="214">
        <v>37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216</v>
      </c>
      <c r="AU145" s="220" t="s">
        <v>86</v>
      </c>
      <c r="AV145" s="14" t="s">
        <v>212</v>
      </c>
      <c r="AW145" s="14" t="s">
        <v>38</v>
      </c>
      <c r="AX145" s="14" t="s">
        <v>84</v>
      </c>
      <c r="AY145" s="220" t="s">
        <v>205</v>
      </c>
    </row>
    <row r="146" spans="1:65" s="13" customFormat="1" ht="10.199999999999999">
      <c r="B146" s="199"/>
      <c r="C146" s="200"/>
      <c r="D146" s="194" t="s">
        <v>216</v>
      </c>
      <c r="E146" s="200"/>
      <c r="F146" s="202" t="s">
        <v>280</v>
      </c>
      <c r="G146" s="200"/>
      <c r="H146" s="203">
        <v>37.74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216</v>
      </c>
      <c r="AU146" s="209" t="s">
        <v>86</v>
      </c>
      <c r="AV146" s="13" t="s">
        <v>86</v>
      </c>
      <c r="AW146" s="13" t="s">
        <v>4</v>
      </c>
      <c r="AX146" s="13" t="s">
        <v>84</v>
      </c>
      <c r="AY146" s="209" t="s">
        <v>205</v>
      </c>
    </row>
    <row r="147" spans="1:65" s="2" customFormat="1" ht="14.4" customHeight="1">
      <c r="A147" s="36"/>
      <c r="B147" s="37"/>
      <c r="C147" s="221" t="s">
        <v>281</v>
      </c>
      <c r="D147" s="221" t="s">
        <v>226</v>
      </c>
      <c r="E147" s="222" t="s">
        <v>282</v>
      </c>
      <c r="F147" s="223" t="s">
        <v>283</v>
      </c>
      <c r="G147" s="224" t="s">
        <v>143</v>
      </c>
      <c r="H147" s="225">
        <v>24.36</v>
      </c>
      <c r="I147" s="226"/>
      <c r="J147" s="227">
        <f>ROUND(I147*H147,2)</f>
        <v>0</v>
      </c>
      <c r="K147" s="223" t="s">
        <v>211</v>
      </c>
      <c r="L147" s="228"/>
      <c r="M147" s="229" t="s">
        <v>75</v>
      </c>
      <c r="N147" s="230" t="s">
        <v>47</v>
      </c>
      <c r="O147" s="66"/>
      <c r="P147" s="190">
        <f>O147*H147</f>
        <v>0</v>
      </c>
      <c r="Q147" s="190">
        <v>0.17499999999999999</v>
      </c>
      <c r="R147" s="190">
        <f>Q147*H147</f>
        <v>4.2629999999999999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229</v>
      </c>
      <c r="AT147" s="192" t="s">
        <v>226</v>
      </c>
      <c r="AU147" s="192" t="s">
        <v>86</v>
      </c>
      <c r="AY147" s="19" t="s">
        <v>205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212</v>
      </c>
      <c r="BM147" s="192" t="s">
        <v>284</v>
      </c>
    </row>
    <row r="148" spans="1:65" s="2" customFormat="1" ht="19.2">
      <c r="A148" s="36"/>
      <c r="B148" s="37"/>
      <c r="C148" s="38"/>
      <c r="D148" s="194" t="s">
        <v>270</v>
      </c>
      <c r="E148" s="38"/>
      <c r="F148" s="195" t="s">
        <v>285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270</v>
      </c>
      <c r="AU148" s="19" t="s">
        <v>86</v>
      </c>
    </row>
    <row r="149" spans="1:65" s="13" customFormat="1" ht="10.199999999999999">
      <c r="B149" s="199"/>
      <c r="C149" s="200"/>
      <c r="D149" s="194" t="s">
        <v>216</v>
      </c>
      <c r="E149" s="201" t="s">
        <v>75</v>
      </c>
      <c r="F149" s="202" t="s">
        <v>286</v>
      </c>
      <c r="G149" s="200"/>
      <c r="H149" s="203">
        <v>23.2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216</v>
      </c>
      <c r="AU149" s="209" t="s">
        <v>86</v>
      </c>
      <c r="AV149" s="13" t="s">
        <v>86</v>
      </c>
      <c r="AW149" s="13" t="s">
        <v>38</v>
      </c>
      <c r="AX149" s="13" t="s">
        <v>77</v>
      </c>
      <c r="AY149" s="209" t="s">
        <v>205</v>
      </c>
    </row>
    <row r="150" spans="1:65" s="14" customFormat="1" ht="10.199999999999999">
      <c r="B150" s="210"/>
      <c r="C150" s="211"/>
      <c r="D150" s="194" t="s">
        <v>216</v>
      </c>
      <c r="E150" s="212" t="s">
        <v>75</v>
      </c>
      <c r="F150" s="213" t="s">
        <v>218</v>
      </c>
      <c r="G150" s="211"/>
      <c r="H150" s="214">
        <v>23.2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216</v>
      </c>
      <c r="AU150" s="220" t="s">
        <v>86</v>
      </c>
      <c r="AV150" s="14" t="s">
        <v>212</v>
      </c>
      <c r="AW150" s="14" t="s">
        <v>38</v>
      </c>
      <c r="AX150" s="14" t="s">
        <v>84</v>
      </c>
      <c r="AY150" s="220" t="s">
        <v>205</v>
      </c>
    </row>
    <row r="151" spans="1:65" s="13" customFormat="1" ht="10.199999999999999">
      <c r="B151" s="199"/>
      <c r="C151" s="200"/>
      <c r="D151" s="194" t="s">
        <v>216</v>
      </c>
      <c r="E151" s="200"/>
      <c r="F151" s="202" t="s">
        <v>287</v>
      </c>
      <c r="G151" s="200"/>
      <c r="H151" s="203">
        <v>24.36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216</v>
      </c>
      <c r="AU151" s="209" t="s">
        <v>86</v>
      </c>
      <c r="AV151" s="13" t="s">
        <v>86</v>
      </c>
      <c r="AW151" s="13" t="s">
        <v>4</v>
      </c>
      <c r="AX151" s="13" t="s">
        <v>84</v>
      </c>
      <c r="AY151" s="209" t="s">
        <v>205</v>
      </c>
    </row>
    <row r="152" spans="1:65" s="12" customFormat="1" ht="22.8" customHeight="1">
      <c r="B152" s="165"/>
      <c r="C152" s="166"/>
      <c r="D152" s="167" t="s">
        <v>76</v>
      </c>
      <c r="E152" s="179" t="s">
        <v>288</v>
      </c>
      <c r="F152" s="179" t="s">
        <v>289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P153+SUM(P154:P194)</f>
        <v>0</v>
      </c>
      <c r="Q152" s="173"/>
      <c r="R152" s="174">
        <f>R153+SUM(R154:R194)</f>
        <v>13.501525000000001</v>
      </c>
      <c r="S152" s="173"/>
      <c r="T152" s="175">
        <f>T153+SUM(T154:T194)</f>
        <v>250.54249999999999</v>
      </c>
      <c r="AR152" s="176" t="s">
        <v>84</v>
      </c>
      <c r="AT152" s="177" t="s">
        <v>76</v>
      </c>
      <c r="AU152" s="177" t="s">
        <v>84</v>
      </c>
      <c r="AY152" s="176" t="s">
        <v>205</v>
      </c>
      <c r="BK152" s="178">
        <f>BK153+SUM(BK154:BK194)</f>
        <v>0</v>
      </c>
    </row>
    <row r="153" spans="1:65" s="2" customFormat="1" ht="14.4" customHeight="1">
      <c r="A153" s="36"/>
      <c r="B153" s="37"/>
      <c r="C153" s="181" t="s">
        <v>290</v>
      </c>
      <c r="D153" s="181" t="s">
        <v>208</v>
      </c>
      <c r="E153" s="182" t="s">
        <v>291</v>
      </c>
      <c r="F153" s="183" t="s">
        <v>292</v>
      </c>
      <c r="G153" s="184" t="s">
        <v>293</v>
      </c>
      <c r="H153" s="185">
        <v>4</v>
      </c>
      <c r="I153" s="186"/>
      <c r="J153" s="187">
        <f>ROUND(I153*H153,2)</f>
        <v>0</v>
      </c>
      <c r="K153" s="183" t="s">
        <v>211</v>
      </c>
      <c r="L153" s="41"/>
      <c r="M153" s="188" t="s">
        <v>75</v>
      </c>
      <c r="N153" s="189" t="s">
        <v>47</v>
      </c>
      <c r="O153" s="66"/>
      <c r="P153" s="190">
        <f>O153*H153</f>
        <v>0</v>
      </c>
      <c r="Q153" s="190">
        <v>6.9999999999999999E-4</v>
      </c>
      <c r="R153" s="190">
        <f>Q153*H153</f>
        <v>2.8E-3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212</v>
      </c>
      <c r="AT153" s="192" t="s">
        <v>208</v>
      </c>
      <c r="AU153" s="192" t="s">
        <v>86</v>
      </c>
      <c r="AY153" s="19" t="s">
        <v>205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212</v>
      </c>
      <c r="BM153" s="192" t="s">
        <v>294</v>
      </c>
    </row>
    <row r="154" spans="1:65" s="2" customFormat="1" ht="124.8">
      <c r="A154" s="36"/>
      <c r="B154" s="37"/>
      <c r="C154" s="38"/>
      <c r="D154" s="194" t="s">
        <v>214</v>
      </c>
      <c r="E154" s="38"/>
      <c r="F154" s="195" t="s">
        <v>295</v>
      </c>
      <c r="G154" s="38"/>
      <c r="H154" s="38"/>
      <c r="I154" s="196"/>
      <c r="J154" s="38"/>
      <c r="K154" s="38"/>
      <c r="L154" s="41"/>
      <c r="M154" s="197"/>
      <c r="N154" s="19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214</v>
      </c>
      <c r="AU154" s="19" t="s">
        <v>86</v>
      </c>
    </row>
    <row r="155" spans="1:65" s="15" customFormat="1" ht="10.199999999999999">
      <c r="B155" s="231"/>
      <c r="C155" s="232"/>
      <c r="D155" s="194" t="s">
        <v>216</v>
      </c>
      <c r="E155" s="233" t="s">
        <v>75</v>
      </c>
      <c r="F155" s="234" t="s">
        <v>296</v>
      </c>
      <c r="G155" s="232"/>
      <c r="H155" s="233" t="s">
        <v>75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216</v>
      </c>
      <c r="AU155" s="240" t="s">
        <v>86</v>
      </c>
      <c r="AV155" s="15" t="s">
        <v>84</v>
      </c>
      <c r="AW155" s="15" t="s">
        <v>38</v>
      </c>
      <c r="AX155" s="15" t="s">
        <v>77</v>
      </c>
      <c r="AY155" s="240" t="s">
        <v>205</v>
      </c>
    </row>
    <row r="156" spans="1:65" s="13" customFormat="1" ht="10.199999999999999">
      <c r="B156" s="199"/>
      <c r="C156" s="200"/>
      <c r="D156" s="194" t="s">
        <v>216</v>
      </c>
      <c r="E156" s="201" t="s">
        <v>75</v>
      </c>
      <c r="F156" s="202" t="s">
        <v>212</v>
      </c>
      <c r="G156" s="200"/>
      <c r="H156" s="203">
        <v>4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216</v>
      </c>
      <c r="AU156" s="209" t="s">
        <v>86</v>
      </c>
      <c r="AV156" s="13" t="s">
        <v>86</v>
      </c>
      <c r="AW156" s="13" t="s">
        <v>38</v>
      </c>
      <c r="AX156" s="13" t="s">
        <v>77</v>
      </c>
      <c r="AY156" s="209" t="s">
        <v>205</v>
      </c>
    </row>
    <row r="157" spans="1:65" s="14" customFormat="1" ht="10.199999999999999">
      <c r="B157" s="210"/>
      <c r="C157" s="211"/>
      <c r="D157" s="194" t="s">
        <v>216</v>
      </c>
      <c r="E157" s="212" t="s">
        <v>75</v>
      </c>
      <c r="F157" s="213" t="s">
        <v>218</v>
      </c>
      <c r="G157" s="211"/>
      <c r="H157" s="214">
        <v>4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216</v>
      </c>
      <c r="AU157" s="220" t="s">
        <v>86</v>
      </c>
      <c r="AV157" s="14" t="s">
        <v>212</v>
      </c>
      <c r="AW157" s="14" t="s">
        <v>38</v>
      </c>
      <c r="AX157" s="14" t="s">
        <v>84</v>
      </c>
      <c r="AY157" s="220" t="s">
        <v>205</v>
      </c>
    </row>
    <row r="158" spans="1:65" s="2" customFormat="1" ht="14.4" customHeight="1">
      <c r="A158" s="36"/>
      <c r="B158" s="37"/>
      <c r="C158" s="221" t="s">
        <v>297</v>
      </c>
      <c r="D158" s="221" t="s">
        <v>226</v>
      </c>
      <c r="E158" s="222" t="s">
        <v>298</v>
      </c>
      <c r="F158" s="223" t="s">
        <v>299</v>
      </c>
      <c r="G158" s="224" t="s">
        <v>293</v>
      </c>
      <c r="H158" s="225">
        <v>2</v>
      </c>
      <c r="I158" s="226"/>
      <c r="J158" s="227">
        <f>ROUND(I158*H158,2)</f>
        <v>0</v>
      </c>
      <c r="K158" s="223" t="s">
        <v>211</v>
      </c>
      <c r="L158" s="228"/>
      <c r="M158" s="229" t="s">
        <v>75</v>
      </c>
      <c r="N158" s="230" t="s">
        <v>47</v>
      </c>
      <c r="O158" s="66"/>
      <c r="P158" s="190">
        <f>O158*H158</f>
        <v>0</v>
      </c>
      <c r="Q158" s="190">
        <v>2.5999999999999999E-3</v>
      </c>
      <c r="R158" s="190">
        <f>Q158*H158</f>
        <v>5.1999999999999998E-3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229</v>
      </c>
      <c r="AT158" s="192" t="s">
        <v>226</v>
      </c>
      <c r="AU158" s="192" t="s">
        <v>86</v>
      </c>
      <c r="AY158" s="19" t="s">
        <v>205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84</v>
      </c>
      <c r="BK158" s="193">
        <f>ROUND(I158*H158,2)</f>
        <v>0</v>
      </c>
      <c r="BL158" s="19" t="s">
        <v>212</v>
      </c>
      <c r="BM158" s="192" t="s">
        <v>300</v>
      </c>
    </row>
    <row r="159" spans="1:65" s="15" customFormat="1" ht="10.199999999999999">
      <c r="B159" s="231"/>
      <c r="C159" s="232"/>
      <c r="D159" s="194" t="s">
        <v>216</v>
      </c>
      <c r="E159" s="233" t="s">
        <v>75</v>
      </c>
      <c r="F159" s="234" t="s">
        <v>296</v>
      </c>
      <c r="G159" s="232"/>
      <c r="H159" s="233" t="s">
        <v>75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216</v>
      </c>
      <c r="AU159" s="240" t="s">
        <v>86</v>
      </c>
      <c r="AV159" s="15" t="s">
        <v>84</v>
      </c>
      <c r="AW159" s="15" t="s">
        <v>38</v>
      </c>
      <c r="AX159" s="15" t="s">
        <v>77</v>
      </c>
      <c r="AY159" s="240" t="s">
        <v>205</v>
      </c>
    </row>
    <row r="160" spans="1:65" s="13" customFormat="1" ht="10.199999999999999">
      <c r="B160" s="199"/>
      <c r="C160" s="200"/>
      <c r="D160" s="194" t="s">
        <v>216</v>
      </c>
      <c r="E160" s="201" t="s">
        <v>75</v>
      </c>
      <c r="F160" s="202" t="s">
        <v>86</v>
      </c>
      <c r="G160" s="200"/>
      <c r="H160" s="203">
        <v>2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216</v>
      </c>
      <c r="AU160" s="209" t="s">
        <v>86</v>
      </c>
      <c r="AV160" s="13" t="s">
        <v>86</v>
      </c>
      <c r="AW160" s="13" t="s">
        <v>38</v>
      </c>
      <c r="AX160" s="13" t="s">
        <v>77</v>
      </c>
      <c r="AY160" s="209" t="s">
        <v>205</v>
      </c>
    </row>
    <row r="161" spans="1:65" s="14" customFormat="1" ht="10.199999999999999">
      <c r="B161" s="210"/>
      <c r="C161" s="211"/>
      <c r="D161" s="194" t="s">
        <v>216</v>
      </c>
      <c r="E161" s="212" t="s">
        <v>75</v>
      </c>
      <c r="F161" s="213" t="s">
        <v>218</v>
      </c>
      <c r="G161" s="211"/>
      <c r="H161" s="214">
        <v>2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216</v>
      </c>
      <c r="AU161" s="220" t="s">
        <v>86</v>
      </c>
      <c r="AV161" s="14" t="s">
        <v>212</v>
      </c>
      <c r="AW161" s="14" t="s">
        <v>38</v>
      </c>
      <c r="AX161" s="14" t="s">
        <v>84</v>
      </c>
      <c r="AY161" s="220" t="s">
        <v>205</v>
      </c>
    </row>
    <row r="162" spans="1:65" s="2" customFormat="1" ht="14.4" customHeight="1">
      <c r="A162" s="36"/>
      <c r="B162" s="37"/>
      <c r="C162" s="221" t="s">
        <v>301</v>
      </c>
      <c r="D162" s="221" t="s">
        <v>226</v>
      </c>
      <c r="E162" s="222" t="s">
        <v>302</v>
      </c>
      <c r="F162" s="223" t="s">
        <v>303</v>
      </c>
      <c r="G162" s="224" t="s">
        <v>293</v>
      </c>
      <c r="H162" s="225">
        <v>1</v>
      </c>
      <c r="I162" s="226"/>
      <c r="J162" s="227">
        <f>ROUND(I162*H162,2)</f>
        <v>0</v>
      </c>
      <c r="K162" s="223" t="s">
        <v>211</v>
      </c>
      <c r="L162" s="228"/>
      <c r="M162" s="229" t="s">
        <v>75</v>
      </c>
      <c r="N162" s="230" t="s">
        <v>47</v>
      </c>
      <c r="O162" s="66"/>
      <c r="P162" s="190">
        <f>O162*H162</f>
        <v>0</v>
      </c>
      <c r="Q162" s="190">
        <v>2.5000000000000001E-3</v>
      </c>
      <c r="R162" s="190">
        <f>Q162*H162</f>
        <v>2.5000000000000001E-3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229</v>
      </c>
      <c r="AT162" s="192" t="s">
        <v>226</v>
      </c>
      <c r="AU162" s="192" t="s">
        <v>86</v>
      </c>
      <c r="AY162" s="19" t="s">
        <v>205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212</v>
      </c>
      <c r="BM162" s="192" t="s">
        <v>304</v>
      </c>
    </row>
    <row r="163" spans="1:65" s="15" customFormat="1" ht="10.199999999999999">
      <c r="B163" s="231"/>
      <c r="C163" s="232"/>
      <c r="D163" s="194" t="s">
        <v>216</v>
      </c>
      <c r="E163" s="233" t="s">
        <v>75</v>
      </c>
      <c r="F163" s="234" t="s">
        <v>296</v>
      </c>
      <c r="G163" s="232"/>
      <c r="H163" s="233" t="s">
        <v>75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216</v>
      </c>
      <c r="AU163" s="240" t="s">
        <v>86</v>
      </c>
      <c r="AV163" s="15" t="s">
        <v>84</v>
      </c>
      <c r="AW163" s="15" t="s">
        <v>38</v>
      </c>
      <c r="AX163" s="15" t="s">
        <v>77</v>
      </c>
      <c r="AY163" s="240" t="s">
        <v>205</v>
      </c>
    </row>
    <row r="164" spans="1:65" s="13" customFormat="1" ht="10.199999999999999">
      <c r="B164" s="199"/>
      <c r="C164" s="200"/>
      <c r="D164" s="194" t="s">
        <v>216</v>
      </c>
      <c r="E164" s="201" t="s">
        <v>75</v>
      </c>
      <c r="F164" s="202" t="s">
        <v>84</v>
      </c>
      <c r="G164" s="200"/>
      <c r="H164" s="203">
        <v>1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216</v>
      </c>
      <c r="AU164" s="209" t="s">
        <v>86</v>
      </c>
      <c r="AV164" s="13" t="s">
        <v>86</v>
      </c>
      <c r="AW164" s="13" t="s">
        <v>38</v>
      </c>
      <c r="AX164" s="13" t="s">
        <v>77</v>
      </c>
      <c r="AY164" s="209" t="s">
        <v>205</v>
      </c>
    </row>
    <row r="165" spans="1:65" s="14" customFormat="1" ht="10.199999999999999">
      <c r="B165" s="210"/>
      <c r="C165" s="211"/>
      <c r="D165" s="194" t="s">
        <v>216</v>
      </c>
      <c r="E165" s="212" t="s">
        <v>75</v>
      </c>
      <c r="F165" s="213" t="s">
        <v>218</v>
      </c>
      <c r="G165" s="211"/>
      <c r="H165" s="214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216</v>
      </c>
      <c r="AU165" s="220" t="s">
        <v>86</v>
      </c>
      <c r="AV165" s="14" t="s">
        <v>212</v>
      </c>
      <c r="AW165" s="14" t="s">
        <v>38</v>
      </c>
      <c r="AX165" s="14" t="s">
        <v>84</v>
      </c>
      <c r="AY165" s="220" t="s">
        <v>205</v>
      </c>
    </row>
    <row r="166" spans="1:65" s="2" customFormat="1" ht="14.4" customHeight="1">
      <c r="A166" s="36"/>
      <c r="B166" s="37"/>
      <c r="C166" s="221" t="s">
        <v>305</v>
      </c>
      <c r="D166" s="221" t="s">
        <v>226</v>
      </c>
      <c r="E166" s="222" t="s">
        <v>306</v>
      </c>
      <c r="F166" s="223" t="s">
        <v>307</v>
      </c>
      <c r="G166" s="224" t="s">
        <v>293</v>
      </c>
      <c r="H166" s="225">
        <v>1</v>
      </c>
      <c r="I166" s="226"/>
      <c r="J166" s="227">
        <f>ROUND(I166*H166,2)</f>
        <v>0</v>
      </c>
      <c r="K166" s="223" t="s">
        <v>211</v>
      </c>
      <c r="L166" s="228"/>
      <c r="M166" s="229" t="s">
        <v>75</v>
      </c>
      <c r="N166" s="230" t="s">
        <v>47</v>
      </c>
      <c r="O166" s="66"/>
      <c r="P166" s="190">
        <f>O166*H166</f>
        <v>0</v>
      </c>
      <c r="Q166" s="190">
        <v>5.0000000000000001E-3</v>
      </c>
      <c r="R166" s="190">
        <f>Q166*H166</f>
        <v>5.0000000000000001E-3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229</v>
      </c>
      <c r="AT166" s="192" t="s">
        <v>226</v>
      </c>
      <c r="AU166" s="192" t="s">
        <v>86</v>
      </c>
      <c r="AY166" s="19" t="s">
        <v>205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212</v>
      </c>
      <c r="BM166" s="192" t="s">
        <v>308</v>
      </c>
    </row>
    <row r="167" spans="1:65" s="15" customFormat="1" ht="10.199999999999999">
      <c r="B167" s="231"/>
      <c r="C167" s="232"/>
      <c r="D167" s="194" t="s">
        <v>216</v>
      </c>
      <c r="E167" s="233" t="s">
        <v>75</v>
      </c>
      <c r="F167" s="234" t="s">
        <v>296</v>
      </c>
      <c r="G167" s="232"/>
      <c r="H167" s="233" t="s">
        <v>75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216</v>
      </c>
      <c r="AU167" s="240" t="s">
        <v>86</v>
      </c>
      <c r="AV167" s="15" t="s">
        <v>84</v>
      </c>
      <c r="AW167" s="15" t="s">
        <v>38</v>
      </c>
      <c r="AX167" s="15" t="s">
        <v>77</v>
      </c>
      <c r="AY167" s="240" t="s">
        <v>205</v>
      </c>
    </row>
    <row r="168" spans="1:65" s="13" customFormat="1" ht="10.199999999999999">
      <c r="B168" s="199"/>
      <c r="C168" s="200"/>
      <c r="D168" s="194" t="s">
        <v>216</v>
      </c>
      <c r="E168" s="201" t="s">
        <v>75</v>
      </c>
      <c r="F168" s="202" t="s">
        <v>84</v>
      </c>
      <c r="G168" s="200"/>
      <c r="H168" s="203">
        <v>1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216</v>
      </c>
      <c r="AU168" s="209" t="s">
        <v>86</v>
      </c>
      <c r="AV168" s="13" t="s">
        <v>86</v>
      </c>
      <c r="AW168" s="13" t="s">
        <v>38</v>
      </c>
      <c r="AX168" s="13" t="s">
        <v>77</v>
      </c>
      <c r="AY168" s="209" t="s">
        <v>205</v>
      </c>
    </row>
    <row r="169" spans="1:65" s="14" customFormat="1" ht="10.199999999999999">
      <c r="B169" s="210"/>
      <c r="C169" s="211"/>
      <c r="D169" s="194" t="s">
        <v>216</v>
      </c>
      <c r="E169" s="212" t="s">
        <v>75</v>
      </c>
      <c r="F169" s="213" t="s">
        <v>218</v>
      </c>
      <c r="G169" s="211"/>
      <c r="H169" s="214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216</v>
      </c>
      <c r="AU169" s="220" t="s">
        <v>86</v>
      </c>
      <c r="AV169" s="14" t="s">
        <v>212</v>
      </c>
      <c r="AW169" s="14" t="s">
        <v>38</v>
      </c>
      <c r="AX169" s="14" t="s">
        <v>84</v>
      </c>
      <c r="AY169" s="220" t="s">
        <v>205</v>
      </c>
    </row>
    <row r="170" spans="1:65" s="2" customFormat="1" ht="24.15" customHeight="1">
      <c r="A170" s="36"/>
      <c r="B170" s="37"/>
      <c r="C170" s="181" t="s">
        <v>309</v>
      </c>
      <c r="D170" s="181" t="s">
        <v>208</v>
      </c>
      <c r="E170" s="182" t="s">
        <v>310</v>
      </c>
      <c r="F170" s="183" t="s">
        <v>311</v>
      </c>
      <c r="G170" s="184" t="s">
        <v>156</v>
      </c>
      <c r="H170" s="185">
        <v>76.3</v>
      </c>
      <c r="I170" s="186"/>
      <c r="J170" s="187">
        <f>ROUND(I170*H170,2)</f>
        <v>0</v>
      </c>
      <c r="K170" s="183" t="s">
        <v>211</v>
      </c>
      <c r="L170" s="41"/>
      <c r="M170" s="188" t="s">
        <v>75</v>
      </c>
      <c r="N170" s="189" t="s">
        <v>47</v>
      </c>
      <c r="O170" s="66"/>
      <c r="P170" s="190">
        <f>O170*H170</f>
        <v>0</v>
      </c>
      <c r="Q170" s="190">
        <v>0.1295</v>
      </c>
      <c r="R170" s="190">
        <f>Q170*H170</f>
        <v>9.8808500000000006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212</v>
      </c>
      <c r="AT170" s="192" t="s">
        <v>208</v>
      </c>
      <c r="AU170" s="192" t="s">
        <v>86</v>
      </c>
      <c r="AY170" s="19" t="s">
        <v>205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212</v>
      </c>
      <c r="BM170" s="192" t="s">
        <v>312</v>
      </c>
    </row>
    <row r="171" spans="1:65" s="2" customFormat="1" ht="96">
      <c r="A171" s="36"/>
      <c r="B171" s="37"/>
      <c r="C171" s="38"/>
      <c r="D171" s="194" t="s">
        <v>214</v>
      </c>
      <c r="E171" s="38"/>
      <c r="F171" s="195" t="s">
        <v>313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214</v>
      </c>
      <c r="AU171" s="19" t="s">
        <v>86</v>
      </c>
    </row>
    <row r="172" spans="1:65" s="15" customFormat="1" ht="10.199999999999999">
      <c r="B172" s="231"/>
      <c r="C172" s="232"/>
      <c r="D172" s="194" t="s">
        <v>216</v>
      </c>
      <c r="E172" s="233" t="s">
        <v>75</v>
      </c>
      <c r="F172" s="234" t="s">
        <v>314</v>
      </c>
      <c r="G172" s="232"/>
      <c r="H172" s="233" t="s">
        <v>75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216</v>
      </c>
      <c r="AU172" s="240" t="s">
        <v>86</v>
      </c>
      <c r="AV172" s="15" t="s">
        <v>84</v>
      </c>
      <c r="AW172" s="15" t="s">
        <v>38</v>
      </c>
      <c r="AX172" s="15" t="s">
        <v>77</v>
      </c>
      <c r="AY172" s="240" t="s">
        <v>205</v>
      </c>
    </row>
    <row r="173" spans="1:65" s="13" customFormat="1" ht="10.199999999999999">
      <c r="B173" s="199"/>
      <c r="C173" s="200"/>
      <c r="D173" s="194" t="s">
        <v>216</v>
      </c>
      <c r="E173" s="201" t="s">
        <v>166</v>
      </c>
      <c r="F173" s="202" t="s">
        <v>315</v>
      </c>
      <c r="G173" s="200"/>
      <c r="H173" s="203">
        <v>76.3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216</v>
      </c>
      <c r="AU173" s="209" t="s">
        <v>86</v>
      </c>
      <c r="AV173" s="13" t="s">
        <v>86</v>
      </c>
      <c r="AW173" s="13" t="s">
        <v>38</v>
      </c>
      <c r="AX173" s="13" t="s">
        <v>77</v>
      </c>
      <c r="AY173" s="209" t="s">
        <v>205</v>
      </c>
    </row>
    <row r="174" spans="1:65" s="14" customFormat="1" ht="10.199999999999999">
      <c r="B174" s="210"/>
      <c r="C174" s="211"/>
      <c r="D174" s="194" t="s">
        <v>216</v>
      </c>
      <c r="E174" s="212" t="s">
        <v>75</v>
      </c>
      <c r="F174" s="213" t="s">
        <v>218</v>
      </c>
      <c r="G174" s="211"/>
      <c r="H174" s="214">
        <v>76.3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216</v>
      </c>
      <c r="AU174" s="220" t="s">
        <v>86</v>
      </c>
      <c r="AV174" s="14" t="s">
        <v>212</v>
      </c>
      <c r="AW174" s="14" t="s">
        <v>38</v>
      </c>
      <c r="AX174" s="14" t="s">
        <v>84</v>
      </c>
      <c r="AY174" s="220" t="s">
        <v>205</v>
      </c>
    </row>
    <row r="175" spans="1:65" s="2" customFormat="1" ht="14.4" customHeight="1">
      <c r="A175" s="36"/>
      <c r="B175" s="37"/>
      <c r="C175" s="221" t="s">
        <v>316</v>
      </c>
      <c r="D175" s="221" t="s">
        <v>226</v>
      </c>
      <c r="E175" s="222" t="s">
        <v>317</v>
      </c>
      <c r="F175" s="223" t="s">
        <v>318</v>
      </c>
      <c r="G175" s="224" t="s">
        <v>156</v>
      </c>
      <c r="H175" s="225">
        <v>80.114999999999995</v>
      </c>
      <c r="I175" s="226"/>
      <c r="J175" s="227">
        <f>ROUND(I175*H175,2)</f>
        <v>0</v>
      </c>
      <c r="K175" s="223" t="s">
        <v>211</v>
      </c>
      <c r="L175" s="228"/>
      <c r="M175" s="229" t="s">
        <v>75</v>
      </c>
      <c r="N175" s="230" t="s">
        <v>47</v>
      </c>
      <c r="O175" s="66"/>
      <c r="P175" s="190">
        <f>O175*H175</f>
        <v>0</v>
      </c>
      <c r="Q175" s="190">
        <v>4.4999999999999998E-2</v>
      </c>
      <c r="R175" s="190">
        <f>Q175*H175</f>
        <v>3.6051749999999996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229</v>
      </c>
      <c r="AT175" s="192" t="s">
        <v>226</v>
      </c>
      <c r="AU175" s="192" t="s">
        <v>86</v>
      </c>
      <c r="AY175" s="19" t="s">
        <v>205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212</v>
      </c>
      <c r="BM175" s="192" t="s">
        <v>319</v>
      </c>
    </row>
    <row r="176" spans="1:65" s="2" customFormat="1" ht="19.2">
      <c r="A176" s="36"/>
      <c r="B176" s="37"/>
      <c r="C176" s="38"/>
      <c r="D176" s="194" t="s">
        <v>270</v>
      </c>
      <c r="E176" s="38"/>
      <c r="F176" s="195" t="s">
        <v>320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270</v>
      </c>
      <c r="AU176" s="19" t="s">
        <v>86</v>
      </c>
    </row>
    <row r="177" spans="1:65" s="13" customFormat="1" ht="10.199999999999999">
      <c r="B177" s="199"/>
      <c r="C177" s="200"/>
      <c r="D177" s="194" t="s">
        <v>216</v>
      </c>
      <c r="E177" s="201" t="s">
        <v>75</v>
      </c>
      <c r="F177" s="202" t="s">
        <v>166</v>
      </c>
      <c r="G177" s="200"/>
      <c r="H177" s="203">
        <v>76.3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216</v>
      </c>
      <c r="AU177" s="209" t="s">
        <v>86</v>
      </c>
      <c r="AV177" s="13" t="s">
        <v>86</v>
      </c>
      <c r="AW177" s="13" t="s">
        <v>38</v>
      </c>
      <c r="AX177" s="13" t="s">
        <v>77</v>
      </c>
      <c r="AY177" s="209" t="s">
        <v>205</v>
      </c>
    </row>
    <row r="178" spans="1:65" s="14" customFormat="1" ht="10.199999999999999">
      <c r="B178" s="210"/>
      <c r="C178" s="211"/>
      <c r="D178" s="194" t="s">
        <v>216</v>
      </c>
      <c r="E178" s="212" t="s">
        <v>75</v>
      </c>
      <c r="F178" s="213" t="s">
        <v>218</v>
      </c>
      <c r="G178" s="211"/>
      <c r="H178" s="214">
        <v>76.3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216</v>
      </c>
      <c r="AU178" s="220" t="s">
        <v>86</v>
      </c>
      <c r="AV178" s="14" t="s">
        <v>212</v>
      </c>
      <c r="AW178" s="14" t="s">
        <v>38</v>
      </c>
      <c r="AX178" s="14" t="s">
        <v>84</v>
      </c>
      <c r="AY178" s="220" t="s">
        <v>205</v>
      </c>
    </row>
    <row r="179" spans="1:65" s="13" customFormat="1" ht="10.199999999999999">
      <c r="B179" s="199"/>
      <c r="C179" s="200"/>
      <c r="D179" s="194" t="s">
        <v>216</v>
      </c>
      <c r="E179" s="200"/>
      <c r="F179" s="202" t="s">
        <v>321</v>
      </c>
      <c r="G179" s="200"/>
      <c r="H179" s="203">
        <v>80.114999999999995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216</v>
      </c>
      <c r="AU179" s="209" t="s">
        <v>86</v>
      </c>
      <c r="AV179" s="13" t="s">
        <v>86</v>
      </c>
      <c r="AW179" s="13" t="s">
        <v>4</v>
      </c>
      <c r="AX179" s="13" t="s">
        <v>84</v>
      </c>
      <c r="AY179" s="209" t="s">
        <v>205</v>
      </c>
    </row>
    <row r="180" spans="1:65" s="2" customFormat="1" ht="24.15" customHeight="1">
      <c r="A180" s="36"/>
      <c r="B180" s="37"/>
      <c r="C180" s="181" t="s">
        <v>322</v>
      </c>
      <c r="D180" s="181" t="s">
        <v>208</v>
      </c>
      <c r="E180" s="182" t="s">
        <v>323</v>
      </c>
      <c r="F180" s="183" t="s">
        <v>324</v>
      </c>
      <c r="G180" s="184" t="s">
        <v>156</v>
      </c>
      <c r="H180" s="185">
        <v>158.6</v>
      </c>
      <c r="I180" s="186"/>
      <c r="J180" s="187">
        <f>ROUND(I180*H180,2)</f>
        <v>0</v>
      </c>
      <c r="K180" s="183" t="s">
        <v>75</v>
      </c>
      <c r="L180" s="41"/>
      <c r="M180" s="188" t="s">
        <v>75</v>
      </c>
      <c r="N180" s="189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212</v>
      </c>
      <c r="AT180" s="192" t="s">
        <v>208</v>
      </c>
      <c r="AU180" s="192" t="s">
        <v>86</v>
      </c>
      <c r="AY180" s="19" t="s">
        <v>205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212</v>
      </c>
      <c r="BM180" s="192" t="s">
        <v>325</v>
      </c>
    </row>
    <row r="181" spans="1:65" s="2" customFormat="1" ht="38.4">
      <c r="A181" s="36"/>
      <c r="B181" s="37"/>
      <c r="C181" s="38"/>
      <c r="D181" s="194" t="s">
        <v>270</v>
      </c>
      <c r="E181" s="38"/>
      <c r="F181" s="195" t="s">
        <v>326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270</v>
      </c>
      <c r="AU181" s="19" t="s">
        <v>86</v>
      </c>
    </row>
    <row r="182" spans="1:65" s="15" customFormat="1" ht="10.199999999999999">
      <c r="B182" s="231"/>
      <c r="C182" s="232"/>
      <c r="D182" s="194" t="s">
        <v>216</v>
      </c>
      <c r="E182" s="233" t="s">
        <v>75</v>
      </c>
      <c r="F182" s="234" t="s">
        <v>314</v>
      </c>
      <c r="G182" s="232"/>
      <c r="H182" s="233" t="s">
        <v>75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216</v>
      </c>
      <c r="AU182" s="240" t="s">
        <v>86</v>
      </c>
      <c r="AV182" s="15" t="s">
        <v>84</v>
      </c>
      <c r="AW182" s="15" t="s">
        <v>38</v>
      </c>
      <c r="AX182" s="15" t="s">
        <v>77</v>
      </c>
      <c r="AY182" s="240" t="s">
        <v>205</v>
      </c>
    </row>
    <row r="183" spans="1:65" s="13" customFormat="1" ht="10.199999999999999">
      <c r="B183" s="199"/>
      <c r="C183" s="200"/>
      <c r="D183" s="194" t="s">
        <v>216</v>
      </c>
      <c r="E183" s="201" t="s">
        <v>75</v>
      </c>
      <c r="F183" s="202" t="s">
        <v>327</v>
      </c>
      <c r="G183" s="200"/>
      <c r="H183" s="203">
        <v>158.6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216</v>
      </c>
      <c r="AU183" s="209" t="s">
        <v>86</v>
      </c>
      <c r="AV183" s="13" t="s">
        <v>86</v>
      </c>
      <c r="AW183" s="13" t="s">
        <v>38</v>
      </c>
      <c r="AX183" s="13" t="s">
        <v>77</v>
      </c>
      <c r="AY183" s="209" t="s">
        <v>205</v>
      </c>
    </row>
    <row r="184" spans="1:65" s="14" customFormat="1" ht="10.199999999999999">
      <c r="B184" s="210"/>
      <c r="C184" s="211"/>
      <c r="D184" s="194" t="s">
        <v>216</v>
      </c>
      <c r="E184" s="212" t="s">
        <v>75</v>
      </c>
      <c r="F184" s="213" t="s">
        <v>218</v>
      </c>
      <c r="G184" s="211"/>
      <c r="H184" s="214">
        <v>158.6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216</v>
      </c>
      <c r="AU184" s="220" t="s">
        <v>86</v>
      </c>
      <c r="AV184" s="14" t="s">
        <v>212</v>
      </c>
      <c r="AW184" s="14" t="s">
        <v>38</v>
      </c>
      <c r="AX184" s="14" t="s">
        <v>84</v>
      </c>
      <c r="AY184" s="220" t="s">
        <v>205</v>
      </c>
    </row>
    <row r="185" spans="1:65" s="2" customFormat="1" ht="24.15" customHeight="1">
      <c r="A185" s="36"/>
      <c r="B185" s="37"/>
      <c r="C185" s="181" t="s">
        <v>328</v>
      </c>
      <c r="D185" s="181" t="s">
        <v>208</v>
      </c>
      <c r="E185" s="182" t="s">
        <v>329</v>
      </c>
      <c r="F185" s="183" t="s">
        <v>330</v>
      </c>
      <c r="G185" s="184" t="s">
        <v>293</v>
      </c>
      <c r="H185" s="185">
        <v>2</v>
      </c>
      <c r="I185" s="186"/>
      <c r="J185" s="187">
        <f>ROUND(I185*H185,2)</f>
        <v>0</v>
      </c>
      <c r="K185" s="183" t="s">
        <v>75</v>
      </c>
      <c r="L185" s="41"/>
      <c r="M185" s="188" t="s">
        <v>75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212</v>
      </c>
      <c r="AT185" s="192" t="s">
        <v>208</v>
      </c>
      <c r="AU185" s="192" t="s">
        <v>86</v>
      </c>
      <c r="AY185" s="19" t="s">
        <v>205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212</v>
      </c>
      <c r="BM185" s="192" t="s">
        <v>331</v>
      </c>
    </row>
    <row r="186" spans="1:65" s="2" customFormat="1" ht="19.2">
      <c r="A186" s="36"/>
      <c r="B186" s="37"/>
      <c r="C186" s="38"/>
      <c r="D186" s="194" t="s">
        <v>270</v>
      </c>
      <c r="E186" s="38"/>
      <c r="F186" s="195" t="s">
        <v>332</v>
      </c>
      <c r="G186" s="38"/>
      <c r="H186" s="38"/>
      <c r="I186" s="196"/>
      <c r="J186" s="38"/>
      <c r="K186" s="38"/>
      <c r="L186" s="41"/>
      <c r="M186" s="197"/>
      <c r="N186" s="19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270</v>
      </c>
      <c r="AU186" s="19" t="s">
        <v>86</v>
      </c>
    </row>
    <row r="187" spans="1:65" s="15" customFormat="1" ht="10.199999999999999">
      <c r="B187" s="231"/>
      <c r="C187" s="232"/>
      <c r="D187" s="194" t="s">
        <v>216</v>
      </c>
      <c r="E187" s="233" t="s">
        <v>75</v>
      </c>
      <c r="F187" s="234" t="s">
        <v>296</v>
      </c>
      <c r="G187" s="232"/>
      <c r="H187" s="233" t="s">
        <v>75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216</v>
      </c>
      <c r="AU187" s="240" t="s">
        <v>86</v>
      </c>
      <c r="AV187" s="15" t="s">
        <v>84</v>
      </c>
      <c r="AW187" s="15" t="s">
        <v>38</v>
      </c>
      <c r="AX187" s="15" t="s">
        <v>77</v>
      </c>
      <c r="AY187" s="240" t="s">
        <v>205</v>
      </c>
    </row>
    <row r="188" spans="1:65" s="13" customFormat="1" ht="10.199999999999999">
      <c r="B188" s="199"/>
      <c r="C188" s="200"/>
      <c r="D188" s="194" t="s">
        <v>216</v>
      </c>
      <c r="E188" s="201" t="s">
        <v>75</v>
      </c>
      <c r="F188" s="202" t="s">
        <v>86</v>
      </c>
      <c r="G188" s="200"/>
      <c r="H188" s="203">
        <v>2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216</v>
      </c>
      <c r="AU188" s="209" t="s">
        <v>86</v>
      </c>
      <c r="AV188" s="13" t="s">
        <v>86</v>
      </c>
      <c r="AW188" s="13" t="s">
        <v>38</v>
      </c>
      <c r="AX188" s="13" t="s">
        <v>77</v>
      </c>
      <c r="AY188" s="209" t="s">
        <v>205</v>
      </c>
    </row>
    <row r="189" spans="1:65" s="14" customFormat="1" ht="10.199999999999999">
      <c r="B189" s="210"/>
      <c r="C189" s="211"/>
      <c r="D189" s="194" t="s">
        <v>216</v>
      </c>
      <c r="E189" s="212" t="s">
        <v>75</v>
      </c>
      <c r="F189" s="213" t="s">
        <v>218</v>
      </c>
      <c r="G189" s="211"/>
      <c r="H189" s="214">
        <v>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216</v>
      </c>
      <c r="AU189" s="220" t="s">
        <v>86</v>
      </c>
      <c r="AV189" s="14" t="s">
        <v>212</v>
      </c>
      <c r="AW189" s="14" t="s">
        <v>38</v>
      </c>
      <c r="AX189" s="14" t="s">
        <v>84</v>
      </c>
      <c r="AY189" s="220" t="s">
        <v>205</v>
      </c>
    </row>
    <row r="190" spans="1:65" s="2" customFormat="1" ht="14.4" customHeight="1">
      <c r="A190" s="36"/>
      <c r="B190" s="37"/>
      <c r="C190" s="181" t="s">
        <v>333</v>
      </c>
      <c r="D190" s="181" t="s">
        <v>208</v>
      </c>
      <c r="E190" s="182" t="s">
        <v>334</v>
      </c>
      <c r="F190" s="183" t="s">
        <v>335</v>
      </c>
      <c r="G190" s="184" t="s">
        <v>156</v>
      </c>
      <c r="H190" s="185">
        <v>151.19999999999999</v>
      </c>
      <c r="I190" s="186"/>
      <c r="J190" s="187">
        <f>ROUND(I190*H190,2)</f>
        <v>0</v>
      </c>
      <c r="K190" s="183" t="s">
        <v>75</v>
      </c>
      <c r="L190" s="41"/>
      <c r="M190" s="188" t="s">
        <v>75</v>
      </c>
      <c r="N190" s="189" t="s">
        <v>47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212</v>
      </c>
      <c r="AT190" s="192" t="s">
        <v>208</v>
      </c>
      <c r="AU190" s="192" t="s">
        <v>86</v>
      </c>
      <c r="AY190" s="19" t="s">
        <v>205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84</v>
      </c>
      <c r="BK190" s="193">
        <f>ROUND(I190*H190,2)</f>
        <v>0</v>
      </c>
      <c r="BL190" s="19" t="s">
        <v>212</v>
      </c>
      <c r="BM190" s="192" t="s">
        <v>336</v>
      </c>
    </row>
    <row r="191" spans="1:65" s="15" customFormat="1" ht="10.199999999999999">
      <c r="B191" s="231"/>
      <c r="C191" s="232"/>
      <c r="D191" s="194" t="s">
        <v>216</v>
      </c>
      <c r="E191" s="233" t="s">
        <v>75</v>
      </c>
      <c r="F191" s="234" t="s">
        <v>337</v>
      </c>
      <c r="G191" s="232"/>
      <c r="H191" s="233" t="s">
        <v>75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216</v>
      </c>
      <c r="AU191" s="240" t="s">
        <v>86</v>
      </c>
      <c r="AV191" s="15" t="s">
        <v>84</v>
      </c>
      <c r="AW191" s="15" t="s">
        <v>38</v>
      </c>
      <c r="AX191" s="15" t="s">
        <v>77</v>
      </c>
      <c r="AY191" s="240" t="s">
        <v>205</v>
      </c>
    </row>
    <row r="192" spans="1:65" s="13" customFormat="1" ht="10.199999999999999">
      <c r="B192" s="199"/>
      <c r="C192" s="200"/>
      <c r="D192" s="194" t="s">
        <v>216</v>
      </c>
      <c r="E192" s="201" t="s">
        <v>75</v>
      </c>
      <c r="F192" s="202" t="s">
        <v>338</v>
      </c>
      <c r="G192" s="200"/>
      <c r="H192" s="203">
        <v>151.19999999999999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216</v>
      </c>
      <c r="AU192" s="209" t="s">
        <v>86</v>
      </c>
      <c r="AV192" s="13" t="s">
        <v>86</v>
      </c>
      <c r="AW192" s="13" t="s">
        <v>38</v>
      </c>
      <c r="AX192" s="13" t="s">
        <v>77</v>
      </c>
      <c r="AY192" s="209" t="s">
        <v>205</v>
      </c>
    </row>
    <row r="193" spans="1:65" s="14" customFormat="1" ht="10.199999999999999">
      <c r="B193" s="210"/>
      <c r="C193" s="211"/>
      <c r="D193" s="194" t="s">
        <v>216</v>
      </c>
      <c r="E193" s="212" t="s">
        <v>75</v>
      </c>
      <c r="F193" s="213" t="s">
        <v>218</v>
      </c>
      <c r="G193" s="211"/>
      <c r="H193" s="214">
        <v>151.19999999999999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216</v>
      </c>
      <c r="AU193" s="220" t="s">
        <v>86</v>
      </c>
      <c r="AV193" s="14" t="s">
        <v>212</v>
      </c>
      <c r="AW193" s="14" t="s">
        <v>38</v>
      </c>
      <c r="AX193" s="14" t="s">
        <v>84</v>
      </c>
      <c r="AY193" s="220" t="s">
        <v>205</v>
      </c>
    </row>
    <row r="194" spans="1:65" s="12" customFormat="1" ht="20.85" customHeight="1">
      <c r="B194" s="165"/>
      <c r="C194" s="166"/>
      <c r="D194" s="167" t="s">
        <v>76</v>
      </c>
      <c r="E194" s="179" t="s">
        <v>339</v>
      </c>
      <c r="F194" s="179" t="s">
        <v>340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SUM(P195:P229)</f>
        <v>0</v>
      </c>
      <c r="Q194" s="173"/>
      <c r="R194" s="174">
        <f>SUM(R195:R229)</f>
        <v>0</v>
      </c>
      <c r="S194" s="173"/>
      <c r="T194" s="175">
        <f>SUM(T195:T229)</f>
        <v>250.54249999999999</v>
      </c>
      <c r="AR194" s="176" t="s">
        <v>84</v>
      </c>
      <c r="AT194" s="177" t="s">
        <v>76</v>
      </c>
      <c r="AU194" s="177" t="s">
        <v>86</v>
      </c>
      <c r="AY194" s="176" t="s">
        <v>205</v>
      </c>
      <c r="BK194" s="178">
        <f>SUM(BK195:BK229)</f>
        <v>0</v>
      </c>
    </row>
    <row r="195" spans="1:65" s="2" customFormat="1" ht="37.799999999999997" customHeight="1">
      <c r="A195" s="36"/>
      <c r="B195" s="37"/>
      <c r="C195" s="181" t="s">
        <v>341</v>
      </c>
      <c r="D195" s="181" t="s">
        <v>208</v>
      </c>
      <c r="E195" s="182" t="s">
        <v>342</v>
      </c>
      <c r="F195" s="183" t="s">
        <v>343</v>
      </c>
      <c r="G195" s="184" t="s">
        <v>143</v>
      </c>
      <c r="H195" s="185">
        <v>90.6</v>
      </c>
      <c r="I195" s="186"/>
      <c r="J195" s="187">
        <f>ROUND(I195*H195,2)</f>
        <v>0</v>
      </c>
      <c r="K195" s="183" t="s">
        <v>211</v>
      </c>
      <c r="L195" s="41"/>
      <c r="M195" s="188" t="s">
        <v>75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0.26</v>
      </c>
      <c r="T195" s="191">
        <f>S195*H195</f>
        <v>23.556000000000001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212</v>
      </c>
      <c r="AT195" s="192" t="s">
        <v>208</v>
      </c>
      <c r="AU195" s="192" t="s">
        <v>344</v>
      </c>
      <c r="AY195" s="19" t="s">
        <v>205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84</v>
      </c>
      <c r="BK195" s="193">
        <f>ROUND(I195*H195,2)</f>
        <v>0</v>
      </c>
      <c r="BL195" s="19" t="s">
        <v>212</v>
      </c>
      <c r="BM195" s="192" t="s">
        <v>345</v>
      </c>
    </row>
    <row r="196" spans="1:65" s="2" customFormat="1" ht="124.8">
      <c r="A196" s="36"/>
      <c r="B196" s="37"/>
      <c r="C196" s="38"/>
      <c r="D196" s="194" t="s">
        <v>214</v>
      </c>
      <c r="E196" s="38"/>
      <c r="F196" s="195" t="s">
        <v>346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214</v>
      </c>
      <c r="AU196" s="19" t="s">
        <v>344</v>
      </c>
    </row>
    <row r="197" spans="1:65" s="15" customFormat="1" ht="10.199999999999999">
      <c r="B197" s="231"/>
      <c r="C197" s="232"/>
      <c r="D197" s="194" t="s">
        <v>216</v>
      </c>
      <c r="E197" s="233" t="s">
        <v>75</v>
      </c>
      <c r="F197" s="234" t="s">
        <v>237</v>
      </c>
      <c r="G197" s="232"/>
      <c r="H197" s="233" t="s">
        <v>75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216</v>
      </c>
      <c r="AU197" s="240" t="s">
        <v>344</v>
      </c>
      <c r="AV197" s="15" t="s">
        <v>84</v>
      </c>
      <c r="AW197" s="15" t="s">
        <v>38</v>
      </c>
      <c r="AX197" s="15" t="s">
        <v>77</v>
      </c>
      <c r="AY197" s="240" t="s">
        <v>205</v>
      </c>
    </row>
    <row r="198" spans="1:65" s="13" customFormat="1" ht="10.199999999999999">
      <c r="B198" s="199"/>
      <c r="C198" s="200"/>
      <c r="D198" s="194" t="s">
        <v>216</v>
      </c>
      <c r="E198" s="201" t="s">
        <v>170</v>
      </c>
      <c r="F198" s="202" t="s">
        <v>172</v>
      </c>
      <c r="G198" s="200"/>
      <c r="H198" s="203">
        <v>90.6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216</v>
      </c>
      <c r="AU198" s="209" t="s">
        <v>344</v>
      </c>
      <c r="AV198" s="13" t="s">
        <v>86</v>
      </c>
      <c r="AW198" s="13" t="s">
        <v>38</v>
      </c>
      <c r="AX198" s="13" t="s">
        <v>77</v>
      </c>
      <c r="AY198" s="209" t="s">
        <v>205</v>
      </c>
    </row>
    <row r="199" spans="1:65" s="14" customFormat="1" ht="10.199999999999999">
      <c r="B199" s="210"/>
      <c r="C199" s="211"/>
      <c r="D199" s="194" t="s">
        <v>216</v>
      </c>
      <c r="E199" s="212" t="s">
        <v>75</v>
      </c>
      <c r="F199" s="213" t="s">
        <v>218</v>
      </c>
      <c r="G199" s="211"/>
      <c r="H199" s="214">
        <v>90.6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216</v>
      </c>
      <c r="AU199" s="220" t="s">
        <v>344</v>
      </c>
      <c r="AV199" s="14" t="s">
        <v>212</v>
      </c>
      <c r="AW199" s="14" t="s">
        <v>38</v>
      </c>
      <c r="AX199" s="14" t="s">
        <v>84</v>
      </c>
      <c r="AY199" s="220" t="s">
        <v>205</v>
      </c>
    </row>
    <row r="200" spans="1:65" s="2" customFormat="1" ht="37.799999999999997" customHeight="1">
      <c r="A200" s="36"/>
      <c r="B200" s="37"/>
      <c r="C200" s="181" t="s">
        <v>347</v>
      </c>
      <c r="D200" s="181" t="s">
        <v>208</v>
      </c>
      <c r="E200" s="182" t="s">
        <v>348</v>
      </c>
      <c r="F200" s="183" t="s">
        <v>349</v>
      </c>
      <c r="G200" s="184" t="s">
        <v>143</v>
      </c>
      <c r="H200" s="185">
        <v>487</v>
      </c>
      <c r="I200" s="186"/>
      <c r="J200" s="187">
        <f>ROUND(I200*H200,2)</f>
        <v>0</v>
      </c>
      <c r="K200" s="183" t="s">
        <v>211</v>
      </c>
      <c r="L200" s="41"/>
      <c r="M200" s="188" t="s">
        <v>75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0.17</v>
      </c>
      <c r="T200" s="191">
        <f>S200*H200</f>
        <v>82.79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212</v>
      </c>
      <c r="AT200" s="192" t="s">
        <v>208</v>
      </c>
      <c r="AU200" s="192" t="s">
        <v>344</v>
      </c>
      <c r="AY200" s="19" t="s">
        <v>205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84</v>
      </c>
      <c r="BK200" s="193">
        <f>ROUND(I200*H200,2)</f>
        <v>0</v>
      </c>
      <c r="BL200" s="19" t="s">
        <v>212</v>
      </c>
      <c r="BM200" s="192" t="s">
        <v>350</v>
      </c>
    </row>
    <row r="201" spans="1:65" s="2" customFormat="1" ht="201.6">
      <c r="A201" s="36"/>
      <c r="B201" s="37"/>
      <c r="C201" s="38"/>
      <c r="D201" s="194" t="s">
        <v>214</v>
      </c>
      <c r="E201" s="38"/>
      <c r="F201" s="195" t="s">
        <v>351</v>
      </c>
      <c r="G201" s="38"/>
      <c r="H201" s="38"/>
      <c r="I201" s="196"/>
      <c r="J201" s="38"/>
      <c r="K201" s="38"/>
      <c r="L201" s="41"/>
      <c r="M201" s="197"/>
      <c r="N201" s="198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214</v>
      </c>
      <c r="AU201" s="19" t="s">
        <v>344</v>
      </c>
    </row>
    <row r="202" spans="1:65" s="13" customFormat="1" ht="10.199999999999999">
      <c r="B202" s="199"/>
      <c r="C202" s="200"/>
      <c r="D202" s="194" t="s">
        <v>216</v>
      </c>
      <c r="E202" s="201" t="s">
        <v>75</v>
      </c>
      <c r="F202" s="202" t="s">
        <v>173</v>
      </c>
      <c r="G202" s="200"/>
      <c r="H202" s="203">
        <v>487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216</v>
      </c>
      <c r="AU202" s="209" t="s">
        <v>344</v>
      </c>
      <c r="AV202" s="13" t="s">
        <v>86</v>
      </c>
      <c r="AW202" s="13" t="s">
        <v>38</v>
      </c>
      <c r="AX202" s="13" t="s">
        <v>77</v>
      </c>
      <c r="AY202" s="209" t="s">
        <v>205</v>
      </c>
    </row>
    <row r="203" spans="1:65" s="14" customFormat="1" ht="10.199999999999999">
      <c r="B203" s="210"/>
      <c r="C203" s="211"/>
      <c r="D203" s="194" t="s">
        <v>216</v>
      </c>
      <c r="E203" s="212" t="s">
        <v>75</v>
      </c>
      <c r="F203" s="213" t="s">
        <v>218</v>
      </c>
      <c r="G203" s="211"/>
      <c r="H203" s="214">
        <v>487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216</v>
      </c>
      <c r="AU203" s="220" t="s">
        <v>344</v>
      </c>
      <c r="AV203" s="14" t="s">
        <v>212</v>
      </c>
      <c r="AW203" s="14" t="s">
        <v>38</v>
      </c>
      <c r="AX203" s="14" t="s">
        <v>84</v>
      </c>
      <c r="AY203" s="220" t="s">
        <v>205</v>
      </c>
    </row>
    <row r="204" spans="1:65" s="2" customFormat="1" ht="37.799999999999997" customHeight="1">
      <c r="A204" s="36"/>
      <c r="B204" s="37"/>
      <c r="C204" s="181" t="s">
        <v>352</v>
      </c>
      <c r="D204" s="181" t="s">
        <v>208</v>
      </c>
      <c r="E204" s="182" t="s">
        <v>353</v>
      </c>
      <c r="F204" s="183" t="s">
        <v>354</v>
      </c>
      <c r="G204" s="184" t="s">
        <v>143</v>
      </c>
      <c r="H204" s="185">
        <v>90.6</v>
      </c>
      <c r="I204" s="186"/>
      <c r="J204" s="187">
        <f>ROUND(I204*H204,2)</f>
        <v>0</v>
      </c>
      <c r="K204" s="183" t="s">
        <v>211</v>
      </c>
      <c r="L204" s="41"/>
      <c r="M204" s="188" t="s">
        <v>75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0.28999999999999998</v>
      </c>
      <c r="T204" s="191">
        <f>S204*H204</f>
        <v>26.273999999999997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212</v>
      </c>
      <c r="AT204" s="192" t="s">
        <v>208</v>
      </c>
      <c r="AU204" s="192" t="s">
        <v>344</v>
      </c>
      <c r="AY204" s="19" t="s">
        <v>205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84</v>
      </c>
      <c r="BK204" s="193">
        <f>ROUND(I204*H204,2)</f>
        <v>0</v>
      </c>
      <c r="BL204" s="19" t="s">
        <v>212</v>
      </c>
      <c r="BM204" s="192" t="s">
        <v>355</v>
      </c>
    </row>
    <row r="205" spans="1:65" s="2" customFormat="1" ht="201.6">
      <c r="A205" s="36"/>
      <c r="B205" s="37"/>
      <c r="C205" s="38"/>
      <c r="D205" s="194" t="s">
        <v>214</v>
      </c>
      <c r="E205" s="38"/>
      <c r="F205" s="195" t="s">
        <v>351</v>
      </c>
      <c r="G205" s="38"/>
      <c r="H205" s="38"/>
      <c r="I205" s="196"/>
      <c r="J205" s="38"/>
      <c r="K205" s="38"/>
      <c r="L205" s="41"/>
      <c r="M205" s="197"/>
      <c r="N205" s="19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214</v>
      </c>
      <c r="AU205" s="19" t="s">
        <v>344</v>
      </c>
    </row>
    <row r="206" spans="1:65" s="13" customFormat="1" ht="10.199999999999999">
      <c r="B206" s="199"/>
      <c r="C206" s="200"/>
      <c r="D206" s="194" t="s">
        <v>216</v>
      </c>
      <c r="E206" s="201" t="s">
        <v>75</v>
      </c>
      <c r="F206" s="202" t="s">
        <v>170</v>
      </c>
      <c r="G206" s="200"/>
      <c r="H206" s="203">
        <v>90.6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216</v>
      </c>
      <c r="AU206" s="209" t="s">
        <v>344</v>
      </c>
      <c r="AV206" s="13" t="s">
        <v>86</v>
      </c>
      <c r="AW206" s="13" t="s">
        <v>38</v>
      </c>
      <c r="AX206" s="13" t="s">
        <v>77</v>
      </c>
      <c r="AY206" s="209" t="s">
        <v>205</v>
      </c>
    </row>
    <row r="207" spans="1:65" s="14" customFormat="1" ht="10.199999999999999">
      <c r="B207" s="210"/>
      <c r="C207" s="211"/>
      <c r="D207" s="194" t="s">
        <v>216</v>
      </c>
      <c r="E207" s="212" t="s">
        <v>75</v>
      </c>
      <c r="F207" s="213" t="s">
        <v>218</v>
      </c>
      <c r="G207" s="211"/>
      <c r="H207" s="214">
        <v>90.6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216</v>
      </c>
      <c r="AU207" s="220" t="s">
        <v>344</v>
      </c>
      <c r="AV207" s="14" t="s">
        <v>212</v>
      </c>
      <c r="AW207" s="14" t="s">
        <v>38</v>
      </c>
      <c r="AX207" s="14" t="s">
        <v>84</v>
      </c>
      <c r="AY207" s="220" t="s">
        <v>205</v>
      </c>
    </row>
    <row r="208" spans="1:65" s="2" customFormat="1" ht="24.15" customHeight="1">
      <c r="A208" s="36"/>
      <c r="B208" s="37"/>
      <c r="C208" s="181" t="s">
        <v>356</v>
      </c>
      <c r="D208" s="181" t="s">
        <v>208</v>
      </c>
      <c r="E208" s="182" t="s">
        <v>357</v>
      </c>
      <c r="F208" s="183" t="s">
        <v>358</v>
      </c>
      <c r="G208" s="184" t="s">
        <v>143</v>
      </c>
      <c r="H208" s="185">
        <v>487</v>
      </c>
      <c r="I208" s="186"/>
      <c r="J208" s="187">
        <f>ROUND(I208*H208,2)</f>
        <v>0</v>
      </c>
      <c r="K208" s="183" t="s">
        <v>211</v>
      </c>
      <c r="L208" s="41"/>
      <c r="M208" s="188" t="s">
        <v>75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0.22</v>
      </c>
      <c r="T208" s="191">
        <f>S208*H208</f>
        <v>107.14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212</v>
      </c>
      <c r="AT208" s="192" t="s">
        <v>208</v>
      </c>
      <c r="AU208" s="192" t="s">
        <v>344</v>
      </c>
      <c r="AY208" s="19" t="s">
        <v>205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84</v>
      </c>
      <c r="BK208" s="193">
        <f>ROUND(I208*H208,2)</f>
        <v>0</v>
      </c>
      <c r="BL208" s="19" t="s">
        <v>212</v>
      </c>
      <c r="BM208" s="192" t="s">
        <v>359</v>
      </c>
    </row>
    <row r="209" spans="1:65" s="2" customFormat="1" ht="201.6">
      <c r="A209" s="36"/>
      <c r="B209" s="37"/>
      <c r="C209" s="38"/>
      <c r="D209" s="194" t="s">
        <v>214</v>
      </c>
      <c r="E209" s="38"/>
      <c r="F209" s="195" t="s">
        <v>351</v>
      </c>
      <c r="G209" s="38"/>
      <c r="H209" s="38"/>
      <c r="I209" s="196"/>
      <c r="J209" s="38"/>
      <c r="K209" s="38"/>
      <c r="L209" s="41"/>
      <c r="M209" s="197"/>
      <c r="N209" s="198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214</v>
      </c>
      <c r="AU209" s="19" t="s">
        <v>344</v>
      </c>
    </row>
    <row r="210" spans="1:65" s="15" customFormat="1" ht="10.199999999999999">
      <c r="B210" s="231"/>
      <c r="C210" s="232"/>
      <c r="D210" s="194" t="s">
        <v>216</v>
      </c>
      <c r="E210" s="233" t="s">
        <v>75</v>
      </c>
      <c r="F210" s="234" t="s">
        <v>237</v>
      </c>
      <c r="G210" s="232"/>
      <c r="H210" s="233" t="s">
        <v>75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216</v>
      </c>
      <c r="AU210" s="240" t="s">
        <v>344</v>
      </c>
      <c r="AV210" s="15" t="s">
        <v>84</v>
      </c>
      <c r="AW210" s="15" t="s">
        <v>38</v>
      </c>
      <c r="AX210" s="15" t="s">
        <v>77</v>
      </c>
      <c r="AY210" s="240" t="s">
        <v>205</v>
      </c>
    </row>
    <row r="211" spans="1:65" s="13" customFormat="1" ht="10.199999999999999">
      <c r="B211" s="199"/>
      <c r="C211" s="200"/>
      <c r="D211" s="194" t="s">
        <v>216</v>
      </c>
      <c r="E211" s="201" t="s">
        <v>173</v>
      </c>
      <c r="F211" s="202" t="s">
        <v>360</v>
      </c>
      <c r="G211" s="200"/>
      <c r="H211" s="203">
        <v>487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216</v>
      </c>
      <c r="AU211" s="209" t="s">
        <v>344</v>
      </c>
      <c r="AV211" s="13" t="s">
        <v>86</v>
      </c>
      <c r="AW211" s="13" t="s">
        <v>38</v>
      </c>
      <c r="AX211" s="13" t="s">
        <v>77</v>
      </c>
      <c r="AY211" s="209" t="s">
        <v>205</v>
      </c>
    </row>
    <row r="212" spans="1:65" s="14" customFormat="1" ht="10.199999999999999">
      <c r="B212" s="210"/>
      <c r="C212" s="211"/>
      <c r="D212" s="194" t="s">
        <v>216</v>
      </c>
      <c r="E212" s="212" t="s">
        <v>75</v>
      </c>
      <c r="F212" s="213" t="s">
        <v>218</v>
      </c>
      <c r="G212" s="211"/>
      <c r="H212" s="214">
        <v>487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216</v>
      </c>
      <c r="AU212" s="220" t="s">
        <v>344</v>
      </c>
      <c r="AV212" s="14" t="s">
        <v>212</v>
      </c>
      <c r="AW212" s="14" t="s">
        <v>38</v>
      </c>
      <c r="AX212" s="14" t="s">
        <v>84</v>
      </c>
      <c r="AY212" s="220" t="s">
        <v>205</v>
      </c>
    </row>
    <row r="213" spans="1:65" s="2" customFormat="1" ht="24.15" customHeight="1">
      <c r="A213" s="36"/>
      <c r="B213" s="37"/>
      <c r="C213" s="181" t="s">
        <v>361</v>
      </c>
      <c r="D213" s="181" t="s">
        <v>208</v>
      </c>
      <c r="E213" s="182" t="s">
        <v>362</v>
      </c>
      <c r="F213" s="183" t="s">
        <v>363</v>
      </c>
      <c r="G213" s="184" t="s">
        <v>156</v>
      </c>
      <c r="H213" s="185">
        <v>52.1</v>
      </c>
      <c r="I213" s="186"/>
      <c r="J213" s="187">
        <f>ROUND(I213*H213,2)</f>
        <v>0</v>
      </c>
      <c r="K213" s="183" t="s">
        <v>211</v>
      </c>
      <c r="L213" s="41"/>
      <c r="M213" s="188" t="s">
        <v>75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0.20499999999999999</v>
      </c>
      <c r="T213" s="191">
        <f>S213*H213</f>
        <v>10.6805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212</v>
      </c>
      <c r="AT213" s="192" t="s">
        <v>208</v>
      </c>
      <c r="AU213" s="192" t="s">
        <v>344</v>
      </c>
      <c r="AY213" s="19" t="s">
        <v>205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84</v>
      </c>
      <c r="BK213" s="193">
        <f>ROUND(I213*H213,2)</f>
        <v>0</v>
      </c>
      <c r="BL213" s="19" t="s">
        <v>212</v>
      </c>
      <c r="BM213" s="192" t="s">
        <v>364</v>
      </c>
    </row>
    <row r="214" spans="1:65" s="2" customFormat="1" ht="134.4">
      <c r="A214" s="36"/>
      <c r="B214" s="37"/>
      <c r="C214" s="38"/>
      <c r="D214" s="194" t="s">
        <v>214</v>
      </c>
      <c r="E214" s="38"/>
      <c r="F214" s="195" t="s">
        <v>365</v>
      </c>
      <c r="G214" s="38"/>
      <c r="H214" s="38"/>
      <c r="I214" s="196"/>
      <c r="J214" s="38"/>
      <c r="K214" s="38"/>
      <c r="L214" s="41"/>
      <c r="M214" s="197"/>
      <c r="N214" s="198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214</v>
      </c>
      <c r="AU214" s="19" t="s">
        <v>344</v>
      </c>
    </row>
    <row r="215" spans="1:65" s="15" customFormat="1" ht="10.199999999999999">
      <c r="B215" s="231"/>
      <c r="C215" s="232"/>
      <c r="D215" s="194" t="s">
        <v>216</v>
      </c>
      <c r="E215" s="233" t="s">
        <v>75</v>
      </c>
      <c r="F215" s="234" t="s">
        <v>314</v>
      </c>
      <c r="G215" s="232"/>
      <c r="H215" s="233" t="s">
        <v>75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216</v>
      </c>
      <c r="AU215" s="240" t="s">
        <v>344</v>
      </c>
      <c r="AV215" s="15" t="s">
        <v>84</v>
      </c>
      <c r="AW215" s="15" t="s">
        <v>38</v>
      </c>
      <c r="AX215" s="15" t="s">
        <v>77</v>
      </c>
      <c r="AY215" s="240" t="s">
        <v>205</v>
      </c>
    </row>
    <row r="216" spans="1:65" s="13" customFormat="1" ht="10.199999999999999">
      <c r="B216" s="199"/>
      <c r="C216" s="200"/>
      <c r="D216" s="194" t="s">
        <v>216</v>
      </c>
      <c r="E216" s="201" t="s">
        <v>75</v>
      </c>
      <c r="F216" s="202" t="s">
        <v>366</v>
      </c>
      <c r="G216" s="200"/>
      <c r="H216" s="203">
        <v>52.1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216</v>
      </c>
      <c r="AU216" s="209" t="s">
        <v>344</v>
      </c>
      <c r="AV216" s="13" t="s">
        <v>86</v>
      </c>
      <c r="AW216" s="13" t="s">
        <v>38</v>
      </c>
      <c r="AX216" s="13" t="s">
        <v>77</v>
      </c>
      <c r="AY216" s="209" t="s">
        <v>205</v>
      </c>
    </row>
    <row r="217" spans="1:65" s="14" customFormat="1" ht="10.199999999999999">
      <c r="B217" s="210"/>
      <c r="C217" s="211"/>
      <c r="D217" s="194" t="s">
        <v>216</v>
      </c>
      <c r="E217" s="212" t="s">
        <v>75</v>
      </c>
      <c r="F217" s="213" t="s">
        <v>218</v>
      </c>
      <c r="G217" s="211"/>
      <c r="H217" s="214">
        <v>52.1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216</v>
      </c>
      <c r="AU217" s="220" t="s">
        <v>344</v>
      </c>
      <c r="AV217" s="14" t="s">
        <v>212</v>
      </c>
      <c r="AW217" s="14" t="s">
        <v>38</v>
      </c>
      <c r="AX217" s="14" t="s">
        <v>84</v>
      </c>
      <c r="AY217" s="220" t="s">
        <v>205</v>
      </c>
    </row>
    <row r="218" spans="1:65" s="2" customFormat="1" ht="24.15" customHeight="1">
      <c r="A218" s="36"/>
      <c r="B218" s="37"/>
      <c r="C218" s="181" t="s">
        <v>367</v>
      </c>
      <c r="D218" s="181" t="s">
        <v>208</v>
      </c>
      <c r="E218" s="182" t="s">
        <v>368</v>
      </c>
      <c r="F218" s="183" t="s">
        <v>369</v>
      </c>
      <c r="G218" s="184" t="s">
        <v>293</v>
      </c>
      <c r="H218" s="185">
        <v>1</v>
      </c>
      <c r="I218" s="186"/>
      <c r="J218" s="187">
        <f>ROUND(I218*H218,2)</f>
        <v>0</v>
      </c>
      <c r="K218" s="183" t="s">
        <v>211</v>
      </c>
      <c r="L218" s="41"/>
      <c r="M218" s="188" t="s">
        <v>75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8.2000000000000003E-2</v>
      </c>
      <c r="T218" s="191">
        <f>S218*H218</f>
        <v>8.2000000000000003E-2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212</v>
      </c>
      <c r="AT218" s="192" t="s">
        <v>208</v>
      </c>
      <c r="AU218" s="192" t="s">
        <v>344</v>
      </c>
      <c r="AY218" s="19" t="s">
        <v>205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84</v>
      </c>
      <c r="BK218" s="193">
        <f>ROUND(I218*H218,2)</f>
        <v>0</v>
      </c>
      <c r="BL218" s="19" t="s">
        <v>212</v>
      </c>
      <c r="BM218" s="192" t="s">
        <v>370</v>
      </c>
    </row>
    <row r="219" spans="1:65" s="2" customFormat="1" ht="67.2">
      <c r="A219" s="36"/>
      <c r="B219" s="37"/>
      <c r="C219" s="38"/>
      <c r="D219" s="194" t="s">
        <v>214</v>
      </c>
      <c r="E219" s="38"/>
      <c r="F219" s="195" t="s">
        <v>371</v>
      </c>
      <c r="G219" s="38"/>
      <c r="H219" s="38"/>
      <c r="I219" s="196"/>
      <c r="J219" s="38"/>
      <c r="K219" s="38"/>
      <c r="L219" s="41"/>
      <c r="M219" s="197"/>
      <c r="N219" s="19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214</v>
      </c>
      <c r="AU219" s="19" t="s">
        <v>344</v>
      </c>
    </row>
    <row r="220" spans="1:65" s="2" customFormat="1" ht="19.2">
      <c r="A220" s="36"/>
      <c r="B220" s="37"/>
      <c r="C220" s="38"/>
      <c r="D220" s="194" t="s">
        <v>270</v>
      </c>
      <c r="E220" s="38"/>
      <c r="F220" s="195" t="s">
        <v>372</v>
      </c>
      <c r="G220" s="38"/>
      <c r="H220" s="38"/>
      <c r="I220" s="196"/>
      <c r="J220" s="38"/>
      <c r="K220" s="38"/>
      <c r="L220" s="41"/>
      <c r="M220" s="197"/>
      <c r="N220" s="198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270</v>
      </c>
      <c r="AU220" s="19" t="s">
        <v>344</v>
      </c>
    </row>
    <row r="221" spans="1:65" s="15" customFormat="1" ht="10.199999999999999">
      <c r="B221" s="231"/>
      <c r="C221" s="232"/>
      <c r="D221" s="194" t="s">
        <v>216</v>
      </c>
      <c r="E221" s="233" t="s">
        <v>75</v>
      </c>
      <c r="F221" s="234" t="s">
        <v>296</v>
      </c>
      <c r="G221" s="232"/>
      <c r="H221" s="233" t="s">
        <v>75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216</v>
      </c>
      <c r="AU221" s="240" t="s">
        <v>344</v>
      </c>
      <c r="AV221" s="15" t="s">
        <v>84</v>
      </c>
      <c r="AW221" s="15" t="s">
        <v>38</v>
      </c>
      <c r="AX221" s="15" t="s">
        <v>77</v>
      </c>
      <c r="AY221" s="240" t="s">
        <v>205</v>
      </c>
    </row>
    <row r="222" spans="1:65" s="13" customFormat="1" ht="10.199999999999999">
      <c r="B222" s="199"/>
      <c r="C222" s="200"/>
      <c r="D222" s="194" t="s">
        <v>216</v>
      </c>
      <c r="E222" s="201" t="s">
        <v>75</v>
      </c>
      <c r="F222" s="202" t="s">
        <v>84</v>
      </c>
      <c r="G222" s="200"/>
      <c r="H222" s="203">
        <v>1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216</v>
      </c>
      <c r="AU222" s="209" t="s">
        <v>344</v>
      </c>
      <c r="AV222" s="13" t="s">
        <v>86</v>
      </c>
      <c r="AW222" s="13" t="s">
        <v>38</v>
      </c>
      <c r="AX222" s="13" t="s">
        <v>77</v>
      </c>
      <c r="AY222" s="209" t="s">
        <v>205</v>
      </c>
    </row>
    <row r="223" spans="1:65" s="14" customFormat="1" ht="10.199999999999999">
      <c r="B223" s="210"/>
      <c r="C223" s="211"/>
      <c r="D223" s="194" t="s">
        <v>216</v>
      </c>
      <c r="E223" s="212" t="s">
        <v>75</v>
      </c>
      <c r="F223" s="213" t="s">
        <v>218</v>
      </c>
      <c r="G223" s="211"/>
      <c r="H223" s="214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216</v>
      </c>
      <c r="AU223" s="220" t="s">
        <v>344</v>
      </c>
      <c r="AV223" s="14" t="s">
        <v>212</v>
      </c>
      <c r="AW223" s="14" t="s">
        <v>38</v>
      </c>
      <c r="AX223" s="14" t="s">
        <v>84</v>
      </c>
      <c r="AY223" s="220" t="s">
        <v>205</v>
      </c>
    </row>
    <row r="224" spans="1:65" s="2" customFormat="1" ht="24.15" customHeight="1">
      <c r="A224" s="36"/>
      <c r="B224" s="37"/>
      <c r="C224" s="181" t="s">
        <v>373</v>
      </c>
      <c r="D224" s="181" t="s">
        <v>208</v>
      </c>
      <c r="E224" s="182" t="s">
        <v>374</v>
      </c>
      <c r="F224" s="183" t="s">
        <v>375</v>
      </c>
      <c r="G224" s="184" t="s">
        <v>293</v>
      </c>
      <c r="H224" s="185">
        <v>5</v>
      </c>
      <c r="I224" s="186"/>
      <c r="J224" s="187">
        <f>ROUND(I224*H224,2)</f>
        <v>0</v>
      </c>
      <c r="K224" s="183" t="s">
        <v>211</v>
      </c>
      <c r="L224" s="41"/>
      <c r="M224" s="188" t="s">
        <v>75</v>
      </c>
      <c r="N224" s="189" t="s">
        <v>47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4.0000000000000001E-3</v>
      </c>
      <c r="T224" s="191">
        <f>S224*H224</f>
        <v>0.02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212</v>
      </c>
      <c r="AT224" s="192" t="s">
        <v>208</v>
      </c>
      <c r="AU224" s="192" t="s">
        <v>344</v>
      </c>
      <c r="AY224" s="19" t="s">
        <v>205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84</v>
      </c>
      <c r="BK224" s="193">
        <f>ROUND(I224*H224,2)</f>
        <v>0</v>
      </c>
      <c r="BL224" s="19" t="s">
        <v>212</v>
      </c>
      <c r="BM224" s="192" t="s">
        <v>376</v>
      </c>
    </row>
    <row r="225" spans="1:65" s="2" customFormat="1" ht="38.4">
      <c r="A225" s="36"/>
      <c r="B225" s="37"/>
      <c r="C225" s="38"/>
      <c r="D225" s="194" t="s">
        <v>214</v>
      </c>
      <c r="E225" s="38"/>
      <c r="F225" s="195" t="s">
        <v>377</v>
      </c>
      <c r="G225" s="38"/>
      <c r="H225" s="38"/>
      <c r="I225" s="196"/>
      <c r="J225" s="38"/>
      <c r="K225" s="38"/>
      <c r="L225" s="41"/>
      <c r="M225" s="197"/>
      <c r="N225" s="198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214</v>
      </c>
      <c r="AU225" s="19" t="s">
        <v>344</v>
      </c>
    </row>
    <row r="226" spans="1:65" s="2" customFormat="1" ht="19.2">
      <c r="A226" s="36"/>
      <c r="B226" s="37"/>
      <c r="C226" s="38"/>
      <c r="D226" s="194" t="s">
        <v>270</v>
      </c>
      <c r="E226" s="38"/>
      <c r="F226" s="195" t="s">
        <v>378</v>
      </c>
      <c r="G226" s="38"/>
      <c r="H226" s="38"/>
      <c r="I226" s="196"/>
      <c r="J226" s="38"/>
      <c r="K226" s="38"/>
      <c r="L226" s="41"/>
      <c r="M226" s="197"/>
      <c r="N226" s="198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270</v>
      </c>
      <c r="AU226" s="19" t="s">
        <v>344</v>
      </c>
    </row>
    <row r="227" spans="1:65" s="15" customFormat="1" ht="10.199999999999999">
      <c r="B227" s="231"/>
      <c r="C227" s="232"/>
      <c r="D227" s="194" t="s">
        <v>216</v>
      </c>
      <c r="E227" s="233" t="s">
        <v>75</v>
      </c>
      <c r="F227" s="234" t="s">
        <v>296</v>
      </c>
      <c r="G227" s="232"/>
      <c r="H227" s="233" t="s">
        <v>75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216</v>
      </c>
      <c r="AU227" s="240" t="s">
        <v>344</v>
      </c>
      <c r="AV227" s="15" t="s">
        <v>84</v>
      </c>
      <c r="AW227" s="15" t="s">
        <v>38</v>
      </c>
      <c r="AX227" s="15" t="s">
        <v>77</v>
      </c>
      <c r="AY227" s="240" t="s">
        <v>205</v>
      </c>
    </row>
    <row r="228" spans="1:65" s="13" customFormat="1" ht="10.199999999999999">
      <c r="B228" s="199"/>
      <c r="C228" s="200"/>
      <c r="D228" s="194" t="s">
        <v>216</v>
      </c>
      <c r="E228" s="201" t="s">
        <v>75</v>
      </c>
      <c r="F228" s="202" t="s">
        <v>243</v>
      </c>
      <c r="G228" s="200"/>
      <c r="H228" s="203">
        <v>5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216</v>
      </c>
      <c r="AU228" s="209" t="s">
        <v>344</v>
      </c>
      <c r="AV228" s="13" t="s">
        <v>86</v>
      </c>
      <c r="AW228" s="13" t="s">
        <v>38</v>
      </c>
      <c r="AX228" s="13" t="s">
        <v>77</v>
      </c>
      <c r="AY228" s="209" t="s">
        <v>205</v>
      </c>
    </row>
    <row r="229" spans="1:65" s="14" customFormat="1" ht="10.199999999999999">
      <c r="B229" s="210"/>
      <c r="C229" s="211"/>
      <c r="D229" s="194" t="s">
        <v>216</v>
      </c>
      <c r="E229" s="212" t="s">
        <v>75</v>
      </c>
      <c r="F229" s="213" t="s">
        <v>218</v>
      </c>
      <c r="G229" s="211"/>
      <c r="H229" s="214">
        <v>5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216</v>
      </c>
      <c r="AU229" s="220" t="s">
        <v>344</v>
      </c>
      <c r="AV229" s="14" t="s">
        <v>212</v>
      </c>
      <c r="AW229" s="14" t="s">
        <v>38</v>
      </c>
      <c r="AX229" s="14" t="s">
        <v>84</v>
      </c>
      <c r="AY229" s="220" t="s">
        <v>205</v>
      </c>
    </row>
    <row r="230" spans="1:65" s="12" customFormat="1" ht="22.8" customHeight="1">
      <c r="B230" s="165"/>
      <c r="C230" s="166"/>
      <c r="D230" s="167" t="s">
        <v>76</v>
      </c>
      <c r="E230" s="179" t="s">
        <v>379</v>
      </c>
      <c r="F230" s="179" t="s">
        <v>380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SUM(P231:P242)</f>
        <v>0</v>
      </c>
      <c r="Q230" s="173"/>
      <c r="R230" s="174">
        <f>SUM(R231:R242)</f>
        <v>0</v>
      </c>
      <c r="S230" s="173"/>
      <c r="T230" s="175">
        <f>SUM(T231:T242)</f>
        <v>0</v>
      </c>
      <c r="AR230" s="176" t="s">
        <v>84</v>
      </c>
      <c r="AT230" s="177" t="s">
        <v>76</v>
      </c>
      <c r="AU230" s="177" t="s">
        <v>84</v>
      </c>
      <c r="AY230" s="176" t="s">
        <v>205</v>
      </c>
      <c r="BK230" s="178">
        <f>SUM(BK231:BK242)</f>
        <v>0</v>
      </c>
    </row>
    <row r="231" spans="1:65" s="2" customFormat="1" ht="24.15" customHeight="1">
      <c r="A231" s="36"/>
      <c r="B231" s="37"/>
      <c r="C231" s="181" t="s">
        <v>339</v>
      </c>
      <c r="D231" s="181" t="s">
        <v>208</v>
      </c>
      <c r="E231" s="182" t="s">
        <v>381</v>
      </c>
      <c r="F231" s="183" t="s">
        <v>382</v>
      </c>
      <c r="G231" s="184" t="s">
        <v>383</v>
      </c>
      <c r="H231" s="185">
        <v>250.54300000000001</v>
      </c>
      <c r="I231" s="186"/>
      <c r="J231" s="187">
        <f>ROUND(I231*H231,2)</f>
        <v>0</v>
      </c>
      <c r="K231" s="183" t="s">
        <v>211</v>
      </c>
      <c r="L231" s="41"/>
      <c r="M231" s="188" t="s">
        <v>75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212</v>
      </c>
      <c r="AT231" s="192" t="s">
        <v>208</v>
      </c>
      <c r="AU231" s="192" t="s">
        <v>86</v>
      </c>
      <c r="AY231" s="19" t="s">
        <v>205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84</v>
      </c>
      <c r="BK231" s="193">
        <f>ROUND(I231*H231,2)</f>
        <v>0</v>
      </c>
      <c r="BL231" s="19" t="s">
        <v>212</v>
      </c>
      <c r="BM231" s="192" t="s">
        <v>384</v>
      </c>
    </row>
    <row r="232" spans="1:65" s="2" customFormat="1" ht="76.8">
      <c r="A232" s="36"/>
      <c r="B232" s="37"/>
      <c r="C232" s="38"/>
      <c r="D232" s="194" t="s">
        <v>214</v>
      </c>
      <c r="E232" s="38"/>
      <c r="F232" s="195" t="s">
        <v>385</v>
      </c>
      <c r="G232" s="38"/>
      <c r="H232" s="38"/>
      <c r="I232" s="196"/>
      <c r="J232" s="38"/>
      <c r="K232" s="38"/>
      <c r="L232" s="41"/>
      <c r="M232" s="197"/>
      <c r="N232" s="19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214</v>
      </c>
      <c r="AU232" s="19" t="s">
        <v>86</v>
      </c>
    </row>
    <row r="233" spans="1:65" s="2" customFormat="1" ht="19.2">
      <c r="A233" s="36"/>
      <c r="B233" s="37"/>
      <c r="C233" s="38"/>
      <c r="D233" s="194" t="s">
        <v>270</v>
      </c>
      <c r="E233" s="38"/>
      <c r="F233" s="195" t="s">
        <v>386</v>
      </c>
      <c r="G233" s="38"/>
      <c r="H233" s="38"/>
      <c r="I233" s="196"/>
      <c r="J233" s="38"/>
      <c r="K233" s="38"/>
      <c r="L233" s="41"/>
      <c r="M233" s="197"/>
      <c r="N233" s="19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270</v>
      </c>
      <c r="AU233" s="19" t="s">
        <v>86</v>
      </c>
    </row>
    <row r="234" spans="1:65" s="2" customFormat="1" ht="24.15" customHeight="1">
      <c r="A234" s="36"/>
      <c r="B234" s="37"/>
      <c r="C234" s="181" t="s">
        <v>387</v>
      </c>
      <c r="D234" s="181" t="s">
        <v>208</v>
      </c>
      <c r="E234" s="182" t="s">
        <v>388</v>
      </c>
      <c r="F234" s="183" t="s">
        <v>389</v>
      </c>
      <c r="G234" s="184" t="s">
        <v>383</v>
      </c>
      <c r="H234" s="185">
        <v>1002.172</v>
      </c>
      <c r="I234" s="186"/>
      <c r="J234" s="187">
        <f>ROUND(I234*H234,2)</f>
        <v>0</v>
      </c>
      <c r="K234" s="183" t="s">
        <v>211</v>
      </c>
      <c r="L234" s="41"/>
      <c r="M234" s="188" t="s">
        <v>75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212</v>
      </c>
      <c r="AT234" s="192" t="s">
        <v>208</v>
      </c>
      <c r="AU234" s="192" t="s">
        <v>86</v>
      </c>
      <c r="AY234" s="19" t="s">
        <v>205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84</v>
      </c>
      <c r="BK234" s="193">
        <f>ROUND(I234*H234,2)</f>
        <v>0</v>
      </c>
      <c r="BL234" s="19" t="s">
        <v>212</v>
      </c>
      <c r="BM234" s="192" t="s">
        <v>390</v>
      </c>
    </row>
    <row r="235" spans="1:65" s="2" customFormat="1" ht="76.8">
      <c r="A235" s="36"/>
      <c r="B235" s="37"/>
      <c r="C235" s="38"/>
      <c r="D235" s="194" t="s">
        <v>214</v>
      </c>
      <c r="E235" s="38"/>
      <c r="F235" s="195" t="s">
        <v>385</v>
      </c>
      <c r="G235" s="38"/>
      <c r="H235" s="38"/>
      <c r="I235" s="196"/>
      <c r="J235" s="38"/>
      <c r="K235" s="38"/>
      <c r="L235" s="41"/>
      <c r="M235" s="197"/>
      <c r="N235" s="19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214</v>
      </c>
      <c r="AU235" s="19" t="s">
        <v>86</v>
      </c>
    </row>
    <row r="236" spans="1:65" s="13" customFormat="1" ht="10.199999999999999">
      <c r="B236" s="199"/>
      <c r="C236" s="200"/>
      <c r="D236" s="194" t="s">
        <v>216</v>
      </c>
      <c r="E236" s="200"/>
      <c r="F236" s="202" t="s">
        <v>391</v>
      </c>
      <c r="G236" s="200"/>
      <c r="H236" s="203">
        <v>1002.172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216</v>
      </c>
      <c r="AU236" s="209" t="s">
        <v>86</v>
      </c>
      <c r="AV236" s="13" t="s">
        <v>86</v>
      </c>
      <c r="AW236" s="13" t="s">
        <v>4</v>
      </c>
      <c r="AX236" s="13" t="s">
        <v>84</v>
      </c>
      <c r="AY236" s="209" t="s">
        <v>205</v>
      </c>
    </row>
    <row r="237" spans="1:65" s="2" customFormat="1" ht="24.15" customHeight="1">
      <c r="A237" s="36"/>
      <c r="B237" s="37"/>
      <c r="C237" s="181" t="s">
        <v>392</v>
      </c>
      <c r="D237" s="181" t="s">
        <v>208</v>
      </c>
      <c r="E237" s="182" t="s">
        <v>393</v>
      </c>
      <c r="F237" s="183" t="s">
        <v>394</v>
      </c>
      <c r="G237" s="184" t="s">
        <v>383</v>
      </c>
      <c r="H237" s="185">
        <v>34.338999999999999</v>
      </c>
      <c r="I237" s="186"/>
      <c r="J237" s="187">
        <f>ROUND(I237*H237,2)</f>
        <v>0</v>
      </c>
      <c r="K237" s="183" t="s">
        <v>211</v>
      </c>
      <c r="L237" s="41"/>
      <c r="M237" s="188" t="s">
        <v>75</v>
      </c>
      <c r="N237" s="189" t="s">
        <v>47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212</v>
      </c>
      <c r="AT237" s="192" t="s">
        <v>208</v>
      </c>
      <c r="AU237" s="192" t="s">
        <v>86</v>
      </c>
      <c r="AY237" s="19" t="s">
        <v>205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84</v>
      </c>
      <c r="BK237" s="193">
        <f>ROUND(I237*H237,2)</f>
        <v>0</v>
      </c>
      <c r="BL237" s="19" t="s">
        <v>212</v>
      </c>
      <c r="BM237" s="192" t="s">
        <v>395</v>
      </c>
    </row>
    <row r="238" spans="1:65" s="2" customFormat="1" ht="38.4">
      <c r="A238" s="36"/>
      <c r="B238" s="37"/>
      <c r="C238" s="38"/>
      <c r="D238" s="194" t="s">
        <v>214</v>
      </c>
      <c r="E238" s="38"/>
      <c r="F238" s="195" t="s">
        <v>396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214</v>
      </c>
      <c r="AU238" s="19" t="s">
        <v>86</v>
      </c>
    </row>
    <row r="239" spans="1:65" s="2" customFormat="1" ht="24.15" customHeight="1">
      <c r="A239" s="36"/>
      <c r="B239" s="37"/>
      <c r="C239" s="181" t="s">
        <v>397</v>
      </c>
      <c r="D239" s="181" t="s">
        <v>208</v>
      </c>
      <c r="E239" s="182" t="s">
        <v>398</v>
      </c>
      <c r="F239" s="183" t="s">
        <v>399</v>
      </c>
      <c r="G239" s="184" t="s">
        <v>383</v>
      </c>
      <c r="H239" s="185">
        <v>109.06399999999999</v>
      </c>
      <c r="I239" s="186"/>
      <c r="J239" s="187">
        <f>ROUND(I239*H239,2)</f>
        <v>0</v>
      </c>
      <c r="K239" s="183" t="s">
        <v>211</v>
      </c>
      <c r="L239" s="41"/>
      <c r="M239" s="188" t="s">
        <v>75</v>
      </c>
      <c r="N239" s="189" t="s">
        <v>47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212</v>
      </c>
      <c r="AT239" s="192" t="s">
        <v>208</v>
      </c>
      <c r="AU239" s="192" t="s">
        <v>86</v>
      </c>
      <c r="AY239" s="19" t="s">
        <v>205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84</v>
      </c>
      <c r="BK239" s="193">
        <f>ROUND(I239*H239,2)</f>
        <v>0</v>
      </c>
      <c r="BL239" s="19" t="s">
        <v>212</v>
      </c>
      <c r="BM239" s="192" t="s">
        <v>400</v>
      </c>
    </row>
    <row r="240" spans="1:65" s="2" customFormat="1" ht="38.4">
      <c r="A240" s="36"/>
      <c r="B240" s="37"/>
      <c r="C240" s="38"/>
      <c r="D240" s="194" t="s">
        <v>214</v>
      </c>
      <c r="E240" s="38"/>
      <c r="F240" s="195" t="s">
        <v>396</v>
      </c>
      <c r="G240" s="38"/>
      <c r="H240" s="38"/>
      <c r="I240" s="196"/>
      <c r="J240" s="38"/>
      <c r="K240" s="38"/>
      <c r="L240" s="41"/>
      <c r="M240" s="197"/>
      <c r="N240" s="19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214</v>
      </c>
      <c r="AU240" s="19" t="s">
        <v>86</v>
      </c>
    </row>
    <row r="241" spans="1:65" s="2" customFormat="1" ht="24.15" customHeight="1">
      <c r="A241" s="36"/>
      <c r="B241" s="37"/>
      <c r="C241" s="181" t="s">
        <v>401</v>
      </c>
      <c r="D241" s="181" t="s">
        <v>208</v>
      </c>
      <c r="E241" s="182" t="s">
        <v>402</v>
      </c>
      <c r="F241" s="183" t="s">
        <v>403</v>
      </c>
      <c r="G241" s="184" t="s">
        <v>383</v>
      </c>
      <c r="H241" s="185">
        <v>107.14</v>
      </c>
      <c r="I241" s="186"/>
      <c r="J241" s="187">
        <f>ROUND(I241*H241,2)</f>
        <v>0</v>
      </c>
      <c r="K241" s="183" t="s">
        <v>211</v>
      </c>
      <c r="L241" s="41"/>
      <c r="M241" s="188" t="s">
        <v>75</v>
      </c>
      <c r="N241" s="189" t="s">
        <v>47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212</v>
      </c>
      <c r="AT241" s="192" t="s">
        <v>208</v>
      </c>
      <c r="AU241" s="192" t="s">
        <v>86</v>
      </c>
      <c r="AY241" s="19" t="s">
        <v>205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84</v>
      </c>
      <c r="BK241" s="193">
        <f>ROUND(I241*H241,2)</f>
        <v>0</v>
      </c>
      <c r="BL241" s="19" t="s">
        <v>212</v>
      </c>
      <c r="BM241" s="192" t="s">
        <v>404</v>
      </c>
    </row>
    <row r="242" spans="1:65" s="2" customFormat="1" ht="38.4">
      <c r="A242" s="36"/>
      <c r="B242" s="37"/>
      <c r="C242" s="38"/>
      <c r="D242" s="194" t="s">
        <v>214</v>
      </c>
      <c r="E242" s="38"/>
      <c r="F242" s="195" t="s">
        <v>396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214</v>
      </c>
      <c r="AU242" s="19" t="s">
        <v>86</v>
      </c>
    </row>
    <row r="243" spans="1:65" s="12" customFormat="1" ht="22.8" customHeight="1">
      <c r="B243" s="165"/>
      <c r="C243" s="166"/>
      <c r="D243" s="167" t="s">
        <v>76</v>
      </c>
      <c r="E243" s="179" t="s">
        <v>405</v>
      </c>
      <c r="F243" s="179" t="s">
        <v>406</v>
      </c>
      <c r="G243" s="166"/>
      <c r="H243" s="166"/>
      <c r="I243" s="169"/>
      <c r="J243" s="180">
        <f>BK243</f>
        <v>0</v>
      </c>
      <c r="K243" s="166"/>
      <c r="L243" s="171"/>
      <c r="M243" s="172"/>
      <c r="N243" s="173"/>
      <c r="O243" s="173"/>
      <c r="P243" s="174">
        <f>SUM(P244:P245)</f>
        <v>0</v>
      </c>
      <c r="Q243" s="173"/>
      <c r="R243" s="174">
        <f>SUM(R244:R245)</f>
        <v>0</v>
      </c>
      <c r="S243" s="173"/>
      <c r="T243" s="175">
        <f>SUM(T244:T245)</f>
        <v>0</v>
      </c>
      <c r="AR243" s="176" t="s">
        <v>84</v>
      </c>
      <c r="AT243" s="177" t="s">
        <v>76</v>
      </c>
      <c r="AU243" s="177" t="s">
        <v>84</v>
      </c>
      <c r="AY243" s="176" t="s">
        <v>205</v>
      </c>
      <c r="BK243" s="178">
        <f>SUM(BK244:BK245)</f>
        <v>0</v>
      </c>
    </row>
    <row r="244" spans="1:65" s="2" customFormat="1" ht="24.15" customHeight="1">
      <c r="A244" s="36"/>
      <c r="B244" s="37"/>
      <c r="C244" s="181" t="s">
        <v>407</v>
      </c>
      <c r="D244" s="181" t="s">
        <v>208</v>
      </c>
      <c r="E244" s="182" t="s">
        <v>408</v>
      </c>
      <c r="F244" s="183" t="s">
        <v>409</v>
      </c>
      <c r="G244" s="184" t="s">
        <v>383</v>
      </c>
      <c r="H244" s="185">
        <v>176.45099999999999</v>
      </c>
      <c r="I244" s="186"/>
      <c r="J244" s="187">
        <f>ROUND(I244*H244,2)</f>
        <v>0</v>
      </c>
      <c r="K244" s="183" t="s">
        <v>211</v>
      </c>
      <c r="L244" s="41"/>
      <c r="M244" s="188" t="s">
        <v>75</v>
      </c>
      <c r="N244" s="189" t="s">
        <v>47</v>
      </c>
      <c r="O244" s="6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212</v>
      </c>
      <c r="AT244" s="192" t="s">
        <v>208</v>
      </c>
      <c r="AU244" s="192" t="s">
        <v>86</v>
      </c>
      <c r="AY244" s="19" t="s">
        <v>205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84</v>
      </c>
      <c r="BK244" s="193">
        <f>ROUND(I244*H244,2)</f>
        <v>0</v>
      </c>
      <c r="BL244" s="19" t="s">
        <v>212</v>
      </c>
      <c r="BM244" s="192" t="s">
        <v>410</v>
      </c>
    </row>
    <row r="245" spans="1:65" s="2" customFormat="1" ht="28.8">
      <c r="A245" s="36"/>
      <c r="B245" s="37"/>
      <c r="C245" s="38"/>
      <c r="D245" s="194" t="s">
        <v>214</v>
      </c>
      <c r="E245" s="38"/>
      <c r="F245" s="195" t="s">
        <v>411</v>
      </c>
      <c r="G245" s="38"/>
      <c r="H245" s="38"/>
      <c r="I245" s="196"/>
      <c r="J245" s="38"/>
      <c r="K245" s="38"/>
      <c r="L245" s="41"/>
      <c r="M245" s="197"/>
      <c r="N245" s="198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214</v>
      </c>
      <c r="AU245" s="19" t="s">
        <v>86</v>
      </c>
    </row>
    <row r="246" spans="1:65" s="12" customFormat="1" ht="22.8" customHeight="1">
      <c r="B246" s="165"/>
      <c r="C246" s="166"/>
      <c r="D246" s="167" t="s">
        <v>76</v>
      </c>
      <c r="E246" s="179" t="s">
        <v>412</v>
      </c>
      <c r="F246" s="179" t="s">
        <v>413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SUM(P247:P258)</f>
        <v>0</v>
      </c>
      <c r="Q246" s="173"/>
      <c r="R246" s="174">
        <f>SUM(R247:R258)</f>
        <v>0</v>
      </c>
      <c r="S246" s="173"/>
      <c r="T246" s="175">
        <f>SUM(T247:T258)</f>
        <v>0</v>
      </c>
      <c r="AR246" s="176" t="s">
        <v>84</v>
      </c>
      <c r="AT246" s="177" t="s">
        <v>76</v>
      </c>
      <c r="AU246" s="177" t="s">
        <v>84</v>
      </c>
      <c r="AY246" s="176" t="s">
        <v>205</v>
      </c>
      <c r="BK246" s="178">
        <f>SUM(BK247:BK258)</f>
        <v>0</v>
      </c>
    </row>
    <row r="247" spans="1:65" s="2" customFormat="1" ht="24.15" customHeight="1">
      <c r="A247" s="36"/>
      <c r="B247" s="37"/>
      <c r="C247" s="181" t="s">
        <v>414</v>
      </c>
      <c r="D247" s="181" t="s">
        <v>208</v>
      </c>
      <c r="E247" s="182" t="s">
        <v>415</v>
      </c>
      <c r="F247" s="183" t="s">
        <v>416</v>
      </c>
      <c r="G247" s="184" t="s">
        <v>383</v>
      </c>
      <c r="H247" s="185">
        <v>1</v>
      </c>
      <c r="I247" s="186"/>
      <c r="J247" s="187">
        <f>ROUND(I247*H247,2)</f>
        <v>0</v>
      </c>
      <c r="K247" s="183" t="s">
        <v>211</v>
      </c>
      <c r="L247" s="41"/>
      <c r="M247" s="188" t="s">
        <v>75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212</v>
      </c>
      <c r="AT247" s="192" t="s">
        <v>208</v>
      </c>
      <c r="AU247" s="192" t="s">
        <v>86</v>
      </c>
      <c r="AY247" s="19" t="s">
        <v>205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84</v>
      </c>
      <c r="BK247" s="193">
        <f>ROUND(I247*H247,2)</f>
        <v>0</v>
      </c>
      <c r="BL247" s="19" t="s">
        <v>212</v>
      </c>
      <c r="BM247" s="192" t="s">
        <v>417</v>
      </c>
    </row>
    <row r="248" spans="1:65" s="2" customFormat="1" ht="48">
      <c r="A248" s="36"/>
      <c r="B248" s="37"/>
      <c r="C248" s="38"/>
      <c r="D248" s="194" t="s">
        <v>214</v>
      </c>
      <c r="E248" s="38"/>
      <c r="F248" s="195" t="s">
        <v>418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214</v>
      </c>
      <c r="AU248" s="19" t="s">
        <v>86</v>
      </c>
    </row>
    <row r="249" spans="1:65" s="2" customFormat="1" ht="67.2">
      <c r="A249" s="36"/>
      <c r="B249" s="37"/>
      <c r="C249" s="38"/>
      <c r="D249" s="194" t="s">
        <v>270</v>
      </c>
      <c r="E249" s="38"/>
      <c r="F249" s="195" t="s">
        <v>419</v>
      </c>
      <c r="G249" s="38"/>
      <c r="H249" s="38"/>
      <c r="I249" s="196"/>
      <c r="J249" s="38"/>
      <c r="K249" s="38"/>
      <c r="L249" s="41"/>
      <c r="M249" s="197"/>
      <c r="N249" s="198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270</v>
      </c>
      <c r="AU249" s="19" t="s">
        <v>86</v>
      </c>
    </row>
    <row r="250" spans="1:65" s="2" customFormat="1" ht="24.15" customHeight="1">
      <c r="A250" s="36"/>
      <c r="B250" s="37"/>
      <c r="C250" s="181" t="s">
        <v>420</v>
      </c>
      <c r="D250" s="181" t="s">
        <v>208</v>
      </c>
      <c r="E250" s="182" t="s">
        <v>381</v>
      </c>
      <c r="F250" s="183" t="s">
        <v>382</v>
      </c>
      <c r="G250" s="184" t="s">
        <v>383</v>
      </c>
      <c r="H250" s="185">
        <v>2</v>
      </c>
      <c r="I250" s="186"/>
      <c r="J250" s="187">
        <f>ROUND(I250*H250,2)</f>
        <v>0</v>
      </c>
      <c r="K250" s="183" t="s">
        <v>211</v>
      </c>
      <c r="L250" s="41"/>
      <c r="M250" s="188" t="s">
        <v>75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212</v>
      </c>
      <c r="AT250" s="192" t="s">
        <v>208</v>
      </c>
      <c r="AU250" s="192" t="s">
        <v>86</v>
      </c>
      <c r="AY250" s="19" t="s">
        <v>205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84</v>
      </c>
      <c r="BK250" s="193">
        <f>ROUND(I250*H250,2)</f>
        <v>0</v>
      </c>
      <c r="BL250" s="19" t="s">
        <v>212</v>
      </c>
      <c r="BM250" s="192" t="s">
        <v>421</v>
      </c>
    </row>
    <row r="251" spans="1:65" s="2" customFormat="1" ht="76.8">
      <c r="A251" s="36"/>
      <c r="B251" s="37"/>
      <c r="C251" s="38"/>
      <c r="D251" s="194" t="s">
        <v>214</v>
      </c>
      <c r="E251" s="38"/>
      <c r="F251" s="195" t="s">
        <v>385</v>
      </c>
      <c r="G251" s="38"/>
      <c r="H251" s="38"/>
      <c r="I251" s="196"/>
      <c r="J251" s="38"/>
      <c r="K251" s="38"/>
      <c r="L251" s="41"/>
      <c r="M251" s="197"/>
      <c r="N251" s="19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214</v>
      </c>
      <c r="AU251" s="19" t="s">
        <v>86</v>
      </c>
    </row>
    <row r="252" spans="1:65" s="2" customFormat="1" ht="19.2">
      <c r="A252" s="36"/>
      <c r="B252" s="37"/>
      <c r="C252" s="38"/>
      <c r="D252" s="194" t="s">
        <v>270</v>
      </c>
      <c r="E252" s="38"/>
      <c r="F252" s="195" t="s">
        <v>422</v>
      </c>
      <c r="G252" s="38"/>
      <c r="H252" s="38"/>
      <c r="I252" s="196"/>
      <c r="J252" s="38"/>
      <c r="K252" s="38"/>
      <c r="L252" s="41"/>
      <c r="M252" s="197"/>
      <c r="N252" s="198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270</v>
      </c>
      <c r="AU252" s="19" t="s">
        <v>86</v>
      </c>
    </row>
    <row r="253" spans="1:65" s="13" customFormat="1" ht="10.199999999999999">
      <c r="B253" s="199"/>
      <c r="C253" s="200"/>
      <c r="D253" s="194" t="s">
        <v>216</v>
      </c>
      <c r="E253" s="200"/>
      <c r="F253" s="202" t="s">
        <v>423</v>
      </c>
      <c r="G253" s="200"/>
      <c r="H253" s="203">
        <v>2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216</v>
      </c>
      <c r="AU253" s="209" t="s">
        <v>86</v>
      </c>
      <c r="AV253" s="13" t="s">
        <v>86</v>
      </c>
      <c r="AW253" s="13" t="s">
        <v>4</v>
      </c>
      <c r="AX253" s="13" t="s">
        <v>84</v>
      </c>
      <c r="AY253" s="209" t="s">
        <v>205</v>
      </c>
    </row>
    <row r="254" spans="1:65" s="2" customFormat="1" ht="24.15" customHeight="1">
      <c r="A254" s="36"/>
      <c r="B254" s="37"/>
      <c r="C254" s="181" t="s">
        <v>424</v>
      </c>
      <c r="D254" s="181" t="s">
        <v>208</v>
      </c>
      <c r="E254" s="182" t="s">
        <v>388</v>
      </c>
      <c r="F254" s="183" t="s">
        <v>389</v>
      </c>
      <c r="G254" s="184" t="s">
        <v>383</v>
      </c>
      <c r="H254" s="185">
        <v>8</v>
      </c>
      <c r="I254" s="186"/>
      <c r="J254" s="187">
        <f>ROUND(I254*H254,2)</f>
        <v>0</v>
      </c>
      <c r="K254" s="183" t="s">
        <v>211</v>
      </c>
      <c r="L254" s="41"/>
      <c r="M254" s="188" t="s">
        <v>75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212</v>
      </c>
      <c r="AT254" s="192" t="s">
        <v>208</v>
      </c>
      <c r="AU254" s="192" t="s">
        <v>86</v>
      </c>
      <c r="AY254" s="19" t="s">
        <v>205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212</v>
      </c>
      <c r="BM254" s="192" t="s">
        <v>425</v>
      </c>
    </row>
    <row r="255" spans="1:65" s="2" customFormat="1" ht="76.8">
      <c r="A255" s="36"/>
      <c r="B255" s="37"/>
      <c r="C255" s="38"/>
      <c r="D255" s="194" t="s">
        <v>214</v>
      </c>
      <c r="E255" s="38"/>
      <c r="F255" s="195" t="s">
        <v>385</v>
      </c>
      <c r="G255" s="38"/>
      <c r="H255" s="38"/>
      <c r="I255" s="196"/>
      <c r="J255" s="38"/>
      <c r="K255" s="38"/>
      <c r="L255" s="41"/>
      <c r="M255" s="197"/>
      <c r="N255" s="198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214</v>
      </c>
      <c r="AU255" s="19" t="s">
        <v>86</v>
      </c>
    </row>
    <row r="256" spans="1:65" s="13" customFormat="1" ht="10.199999999999999">
      <c r="B256" s="199"/>
      <c r="C256" s="200"/>
      <c r="D256" s="194" t="s">
        <v>216</v>
      </c>
      <c r="E256" s="200"/>
      <c r="F256" s="202" t="s">
        <v>426</v>
      </c>
      <c r="G256" s="200"/>
      <c r="H256" s="203">
        <v>8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216</v>
      </c>
      <c r="AU256" s="209" t="s">
        <v>86</v>
      </c>
      <c r="AV256" s="13" t="s">
        <v>86</v>
      </c>
      <c r="AW256" s="13" t="s">
        <v>4</v>
      </c>
      <c r="AX256" s="13" t="s">
        <v>84</v>
      </c>
      <c r="AY256" s="209" t="s">
        <v>205</v>
      </c>
    </row>
    <row r="257" spans="1:65" s="2" customFormat="1" ht="14.4" customHeight="1">
      <c r="A257" s="36"/>
      <c r="B257" s="37"/>
      <c r="C257" s="181" t="s">
        <v>427</v>
      </c>
      <c r="D257" s="181" t="s">
        <v>208</v>
      </c>
      <c r="E257" s="182" t="s">
        <v>428</v>
      </c>
      <c r="F257" s="183" t="s">
        <v>429</v>
      </c>
      <c r="G257" s="184" t="s">
        <v>383</v>
      </c>
      <c r="H257" s="185">
        <v>1</v>
      </c>
      <c r="I257" s="186"/>
      <c r="J257" s="187">
        <f>ROUND(I257*H257,2)</f>
        <v>0</v>
      </c>
      <c r="K257" s="183" t="s">
        <v>211</v>
      </c>
      <c r="L257" s="41"/>
      <c r="M257" s="188" t="s">
        <v>75</v>
      </c>
      <c r="N257" s="189" t="s">
        <v>47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212</v>
      </c>
      <c r="AT257" s="192" t="s">
        <v>208</v>
      </c>
      <c r="AU257" s="192" t="s">
        <v>86</v>
      </c>
      <c r="AY257" s="19" t="s">
        <v>205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84</v>
      </c>
      <c r="BK257" s="193">
        <f>ROUND(I257*H257,2)</f>
        <v>0</v>
      </c>
      <c r="BL257" s="19" t="s">
        <v>212</v>
      </c>
      <c r="BM257" s="192" t="s">
        <v>430</v>
      </c>
    </row>
    <row r="258" spans="1:65" s="2" customFormat="1" ht="38.4">
      <c r="A258" s="36"/>
      <c r="B258" s="37"/>
      <c r="C258" s="38"/>
      <c r="D258" s="194" t="s">
        <v>214</v>
      </c>
      <c r="E258" s="38"/>
      <c r="F258" s="195" t="s">
        <v>431</v>
      </c>
      <c r="G258" s="38"/>
      <c r="H258" s="38"/>
      <c r="I258" s="196"/>
      <c r="J258" s="38"/>
      <c r="K258" s="38"/>
      <c r="L258" s="41"/>
      <c r="M258" s="197"/>
      <c r="N258" s="19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214</v>
      </c>
      <c r="AU258" s="19" t="s">
        <v>86</v>
      </c>
    </row>
    <row r="259" spans="1:65" s="12" customFormat="1" ht="22.8" customHeight="1">
      <c r="B259" s="165"/>
      <c r="C259" s="166"/>
      <c r="D259" s="167" t="s">
        <v>76</v>
      </c>
      <c r="E259" s="179" t="s">
        <v>432</v>
      </c>
      <c r="F259" s="179" t="s">
        <v>433</v>
      </c>
      <c r="G259" s="166"/>
      <c r="H259" s="166"/>
      <c r="I259" s="169"/>
      <c r="J259" s="180">
        <f>BK259</f>
        <v>0</v>
      </c>
      <c r="K259" s="166"/>
      <c r="L259" s="171"/>
      <c r="M259" s="172"/>
      <c r="N259" s="173"/>
      <c r="O259" s="173"/>
      <c r="P259" s="174">
        <f>SUM(P260:P275)</f>
        <v>0</v>
      </c>
      <c r="Q259" s="173"/>
      <c r="R259" s="174">
        <f>SUM(R260:R275)</f>
        <v>0</v>
      </c>
      <c r="S259" s="173"/>
      <c r="T259" s="175">
        <f>SUM(T260:T275)</f>
        <v>0</v>
      </c>
      <c r="AR259" s="176" t="s">
        <v>84</v>
      </c>
      <c r="AT259" s="177" t="s">
        <v>76</v>
      </c>
      <c r="AU259" s="177" t="s">
        <v>84</v>
      </c>
      <c r="AY259" s="176" t="s">
        <v>205</v>
      </c>
      <c r="BK259" s="178">
        <f>SUM(BK260:BK275)</f>
        <v>0</v>
      </c>
    </row>
    <row r="260" spans="1:65" s="2" customFormat="1" ht="14.4" customHeight="1">
      <c r="A260" s="36"/>
      <c r="B260" s="37"/>
      <c r="C260" s="181" t="s">
        <v>434</v>
      </c>
      <c r="D260" s="181" t="s">
        <v>208</v>
      </c>
      <c r="E260" s="182" t="s">
        <v>435</v>
      </c>
      <c r="F260" s="183" t="s">
        <v>436</v>
      </c>
      <c r="G260" s="184" t="s">
        <v>437</v>
      </c>
      <c r="H260" s="185">
        <v>21.6</v>
      </c>
      <c r="I260" s="186"/>
      <c r="J260" s="187">
        <f>ROUND(I260*H260,2)</f>
        <v>0</v>
      </c>
      <c r="K260" s="183" t="s">
        <v>438</v>
      </c>
      <c r="L260" s="41"/>
      <c r="M260" s="188" t="s">
        <v>75</v>
      </c>
      <c r="N260" s="189" t="s">
        <v>47</v>
      </c>
      <c r="O260" s="6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212</v>
      </c>
      <c r="AT260" s="192" t="s">
        <v>208</v>
      </c>
      <c r="AU260" s="192" t="s">
        <v>86</v>
      </c>
      <c r="AY260" s="19" t="s">
        <v>205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84</v>
      </c>
      <c r="BK260" s="193">
        <f>ROUND(I260*H260,2)</f>
        <v>0</v>
      </c>
      <c r="BL260" s="19" t="s">
        <v>212</v>
      </c>
      <c r="BM260" s="192" t="s">
        <v>439</v>
      </c>
    </row>
    <row r="261" spans="1:65" s="2" customFormat="1" ht="211.2">
      <c r="A261" s="36"/>
      <c r="B261" s="37"/>
      <c r="C261" s="38"/>
      <c r="D261" s="194" t="s">
        <v>214</v>
      </c>
      <c r="E261" s="38"/>
      <c r="F261" s="195" t="s">
        <v>440</v>
      </c>
      <c r="G261" s="38"/>
      <c r="H261" s="38"/>
      <c r="I261" s="196"/>
      <c r="J261" s="38"/>
      <c r="K261" s="38"/>
      <c r="L261" s="41"/>
      <c r="M261" s="197"/>
      <c r="N261" s="198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214</v>
      </c>
      <c r="AU261" s="19" t="s">
        <v>86</v>
      </c>
    </row>
    <row r="262" spans="1:65" s="15" customFormat="1" ht="10.199999999999999">
      <c r="B262" s="231"/>
      <c r="C262" s="232"/>
      <c r="D262" s="194" t="s">
        <v>216</v>
      </c>
      <c r="E262" s="233" t="s">
        <v>75</v>
      </c>
      <c r="F262" s="234" t="s">
        <v>441</v>
      </c>
      <c r="G262" s="232"/>
      <c r="H262" s="233" t="s">
        <v>75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216</v>
      </c>
      <c r="AU262" s="240" t="s">
        <v>86</v>
      </c>
      <c r="AV262" s="15" t="s">
        <v>84</v>
      </c>
      <c r="AW262" s="15" t="s">
        <v>38</v>
      </c>
      <c r="AX262" s="15" t="s">
        <v>77</v>
      </c>
      <c r="AY262" s="240" t="s">
        <v>205</v>
      </c>
    </row>
    <row r="263" spans="1:65" s="13" customFormat="1" ht="10.199999999999999">
      <c r="B263" s="199"/>
      <c r="C263" s="200"/>
      <c r="D263" s="194" t="s">
        <v>216</v>
      </c>
      <c r="E263" s="201" t="s">
        <v>75</v>
      </c>
      <c r="F263" s="202" t="s">
        <v>442</v>
      </c>
      <c r="G263" s="200"/>
      <c r="H263" s="203">
        <v>21.6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216</v>
      </c>
      <c r="AU263" s="209" t="s">
        <v>86</v>
      </c>
      <c r="AV263" s="13" t="s">
        <v>86</v>
      </c>
      <c r="AW263" s="13" t="s">
        <v>38</v>
      </c>
      <c r="AX263" s="13" t="s">
        <v>77</v>
      </c>
      <c r="AY263" s="209" t="s">
        <v>205</v>
      </c>
    </row>
    <row r="264" spans="1:65" s="14" customFormat="1" ht="10.199999999999999">
      <c r="B264" s="210"/>
      <c r="C264" s="211"/>
      <c r="D264" s="194" t="s">
        <v>216</v>
      </c>
      <c r="E264" s="212" t="s">
        <v>75</v>
      </c>
      <c r="F264" s="213" t="s">
        <v>218</v>
      </c>
      <c r="G264" s="211"/>
      <c r="H264" s="214">
        <v>21.6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216</v>
      </c>
      <c r="AU264" s="220" t="s">
        <v>86</v>
      </c>
      <c r="AV264" s="14" t="s">
        <v>212</v>
      </c>
      <c r="AW264" s="14" t="s">
        <v>38</v>
      </c>
      <c r="AX264" s="14" t="s">
        <v>84</v>
      </c>
      <c r="AY264" s="220" t="s">
        <v>205</v>
      </c>
    </row>
    <row r="265" spans="1:65" s="2" customFormat="1" ht="14.4" customHeight="1">
      <c r="A265" s="36"/>
      <c r="B265" s="37"/>
      <c r="C265" s="181" t="s">
        <v>443</v>
      </c>
      <c r="D265" s="181" t="s">
        <v>208</v>
      </c>
      <c r="E265" s="182" t="s">
        <v>444</v>
      </c>
      <c r="F265" s="183" t="s">
        <v>445</v>
      </c>
      <c r="G265" s="184" t="s">
        <v>437</v>
      </c>
      <c r="H265" s="185">
        <v>21.6</v>
      </c>
      <c r="I265" s="186"/>
      <c r="J265" s="187">
        <f>ROUND(I265*H265,2)</f>
        <v>0</v>
      </c>
      <c r="K265" s="183" t="s">
        <v>438</v>
      </c>
      <c r="L265" s="41"/>
      <c r="M265" s="188" t="s">
        <v>75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212</v>
      </c>
      <c r="AT265" s="192" t="s">
        <v>208</v>
      </c>
      <c r="AU265" s="192" t="s">
        <v>86</v>
      </c>
      <c r="AY265" s="19" t="s">
        <v>205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84</v>
      </c>
      <c r="BK265" s="193">
        <f>ROUND(I265*H265,2)</f>
        <v>0</v>
      </c>
      <c r="BL265" s="19" t="s">
        <v>212</v>
      </c>
      <c r="BM265" s="192" t="s">
        <v>446</v>
      </c>
    </row>
    <row r="266" spans="1:65" s="2" customFormat="1" ht="211.2">
      <c r="A266" s="36"/>
      <c r="B266" s="37"/>
      <c r="C266" s="38"/>
      <c r="D266" s="194" t="s">
        <v>214</v>
      </c>
      <c r="E266" s="38"/>
      <c r="F266" s="195" t="s">
        <v>447</v>
      </c>
      <c r="G266" s="38"/>
      <c r="H266" s="38"/>
      <c r="I266" s="196"/>
      <c r="J266" s="38"/>
      <c r="K266" s="38"/>
      <c r="L266" s="41"/>
      <c r="M266" s="197"/>
      <c r="N266" s="19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214</v>
      </c>
      <c r="AU266" s="19" t="s">
        <v>86</v>
      </c>
    </row>
    <row r="267" spans="1:65" s="15" customFormat="1" ht="10.199999999999999">
      <c r="B267" s="231"/>
      <c r="C267" s="232"/>
      <c r="D267" s="194" t="s">
        <v>216</v>
      </c>
      <c r="E267" s="233" t="s">
        <v>75</v>
      </c>
      <c r="F267" s="234" t="s">
        <v>441</v>
      </c>
      <c r="G267" s="232"/>
      <c r="H267" s="233" t="s">
        <v>75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216</v>
      </c>
      <c r="AU267" s="240" t="s">
        <v>86</v>
      </c>
      <c r="AV267" s="15" t="s">
        <v>84</v>
      </c>
      <c r="AW267" s="15" t="s">
        <v>38</v>
      </c>
      <c r="AX267" s="15" t="s">
        <v>77</v>
      </c>
      <c r="AY267" s="240" t="s">
        <v>205</v>
      </c>
    </row>
    <row r="268" spans="1:65" s="13" customFormat="1" ht="10.199999999999999">
      <c r="B268" s="199"/>
      <c r="C268" s="200"/>
      <c r="D268" s="194" t="s">
        <v>216</v>
      </c>
      <c r="E268" s="201" t="s">
        <v>75</v>
      </c>
      <c r="F268" s="202" t="s">
        <v>442</v>
      </c>
      <c r="G268" s="200"/>
      <c r="H268" s="203">
        <v>21.6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216</v>
      </c>
      <c r="AU268" s="209" t="s">
        <v>86</v>
      </c>
      <c r="AV268" s="13" t="s">
        <v>86</v>
      </c>
      <c r="AW268" s="13" t="s">
        <v>38</v>
      </c>
      <c r="AX268" s="13" t="s">
        <v>77</v>
      </c>
      <c r="AY268" s="209" t="s">
        <v>205</v>
      </c>
    </row>
    <row r="269" spans="1:65" s="14" customFormat="1" ht="10.199999999999999">
      <c r="B269" s="210"/>
      <c r="C269" s="211"/>
      <c r="D269" s="194" t="s">
        <v>216</v>
      </c>
      <c r="E269" s="212" t="s">
        <v>75</v>
      </c>
      <c r="F269" s="213" t="s">
        <v>218</v>
      </c>
      <c r="G269" s="211"/>
      <c r="H269" s="214">
        <v>21.6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216</v>
      </c>
      <c r="AU269" s="220" t="s">
        <v>86</v>
      </c>
      <c r="AV269" s="14" t="s">
        <v>212</v>
      </c>
      <c r="AW269" s="14" t="s">
        <v>38</v>
      </c>
      <c r="AX269" s="14" t="s">
        <v>84</v>
      </c>
      <c r="AY269" s="220" t="s">
        <v>205</v>
      </c>
    </row>
    <row r="270" spans="1:65" s="2" customFormat="1" ht="14.4" customHeight="1">
      <c r="A270" s="36"/>
      <c r="B270" s="37"/>
      <c r="C270" s="181" t="s">
        <v>448</v>
      </c>
      <c r="D270" s="181" t="s">
        <v>208</v>
      </c>
      <c r="E270" s="182" t="s">
        <v>449</v>
      </c>
      <c r="F270" s="183" t="s">
        <v>450</v>
      </c>
      <c r="G270" s="184" t="s">
        <v>226</v>
      </c>
      <c r="H270" s="185">
        <v>30</v>
      </c>
      <c r="I270" s="186"/>
      <c r="J270" s="187">
        <f>ROUND(I270*H270,2)</f>
        <v>0</v>
      </c>
      <c r="K270" s="183" t="s">
        <v>438</v>
      </c>
      <c r="L270" s="41"/>
      <c r="M270" s="188" t="s">
        <v>75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212</v>
      </c>
      <c r="AT270" s="192" t="s">
        <v>208</v>
      </c>
      <c r="AU270" s="192" t="s">
        <v>86</v>
      </c>
      <c r="AY270" s="19" t="s">
        <v>205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84</v>
      </c>
      <c r="BK270" s="193">
        <f>ROUND(I270*H270,2)</f>
        <v>0</v>
      </c>
      <c r="BL270" s="19" t="s">
        <v>212</v>
      </c>
      <c r="BM270" s="192" t="s">
        <v>451</v>
      </c>
    </row>
    <row r="271" spans="1:65" s="2" customFormat="1" ht="153.6">
      <c r="A271" s="36"/>
      <c r="B271" s="37"/>
      <c r="C271" s="38"/>
      <c r="D271" s="194" t="s">
        <v>214</v>
      </c>
      <c r="E271" s="38"/>
      <c r="F271" s="195" t="s">
        <v>452</v>
      </c>
      <c r="G271" s="38"/>
      <c r="H271" s="38"/>
      <c r="I271" s="196"/>
      <c r="J271" s="38"/>
      <c r="K271" s="38"/>
      <c r="L271" s="41"/>
      <c r="M271" s="197"/>
      <c r="N271" s="198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214</v>
      </c>
      <c r="AU271" s="19" t="s">
        <v>86</v>
      </c>
    </row>
    <row r="272" spans="1:65" s="2" customFormat="1" ht="57.6">
      <c r="A272" s="36"/>
      <c r="B272" s="37"/>
      <c r="C272" s="38"/>
      <c r="D272" s="194" t="s">
        <v>270</v>
      </c>
      <c r="E272" s="38"/>
      <c r="F272" s="195" t="s">
        <v>453</v>
      </c>
      <c r="G272" s="38"/>
      <c r="H272" s="38"/>
      <c r="I272" s="196"/>
      <c r="J272" s="38"/>
      <c r="K272" s="38"/>
      <c r="L272" s="41"/>
      <c r="M272" s="197"/>
      <c r="N272" s="19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270</v>
      </c>
      <c r="AU272" s="19" t="s">
        <v>86</v>
      </c>
    </row>
    <row r="273" spans="1:51" s="15" customFormat="1" ht="10.199999999999999">
      <c r="B273" s="231"/>
      <c r="C273" s="232"/>
      <c r="D273" s="194" t="s">
        <v>216</v>
      </c>
      <c r="E273" s="233" t="s">
        <v>75</v>
      </c>
      <c r="F273" s="234" t="s">
        <v>337</v>
      </c>
      <c r="G273" s="232"/>
      <c r="H273" s="233" t="s">
        <v>75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216</v>
      </c>
      <c r="AU273" s="240" t="s">
        <v>86</v>
      </c>
      <c r="AV273" s="15" t="s">
        <v>84</v>
      </c>
      <c r="AW273" s="15" t="s">
        <v>38</v>
      </c>
      <c r="AX273" s="15" t="s">
        <v>77</v>
      </c>
      <c r="AY273" s="240" t="s">
        <v>205</v>
      </c>
    </row>
    <row r="274" spans="1:51" s="13" customFormat="1" ht="10.199999999999999">
      <c r="B274" s="199"/>
      <c r="C274" s="200"/>
      <c r="D274" s="194" t="s">
        <v>216</v>
      </c>
      <c r="E274" s="201" t="s">
        <v>154</v>
      </c>
      <c r="F274" s="202" t="s">
        <v>157</v>
      </c>
      <c r="G274" s="200"/>
      <c r="H274" s="203">
        <v>30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216</v>
      </c>
      <c r="AU274" s="209" t="s">
        <v>86</v>
      </c>
      <c r="AV274" s="13" t="s">
        <v>86</v>
      </c>
      <c r="AW274" s="13" t="s">
        <v>38</v>
      </c>
      <c r="AX274" s="13" t="s">
        <v>77</v>
      </c>
      <c r="AY274" s="209" t="s">
        <v>205</v>
      </c>
    </row>
    <row r="275" spans="1:51" s="14" customFormat="1" ht="10.199999999999999">
      <c r="B275" s="210"/>
      <c r="C275" s="211"/>
      <c r="D275" s="194" t="s">
        <v>216</v>
      </c>
      <c r="E275" s="212" t="s">
        <v>75</v>
      </c>
      <c r="F275" s="213" t="s">
        <v>218</v>
      </c>
      <c r="G275" s="211"/>
      <c r="H275" s="214">
        <v>30</v>
      </c>
      <c r="I275" s="215"/>
      <c r="J275" s="211"/>
      <c r="K275" s="211"/>
      <c r="L275" s="216"/>
      <c r="M275" s="241"/>
      <c r="N275" s="242"/>
      <c r="O275" s="242"/>
      <c r="P275" s="242"/>
      <c r="Q275" s="242"/>
      <c r="R275" s="242"/>
      <c r="S275" s="242"/>
      <c r="T275" s="243"/>
      <c r="AT275" s="220" t="s">
        <v>216</v>
      </c>
      <c r="AU275" s="220" t="s">
        <v>86</v>
      </c>
      <c r="AV275" s="14" t="s">
        <v>212</v>
      </c>
      <c r="AW275" s="14" t="s">
        <v>38</v>
      </c>
      <c r="AX275" s="14" t="s">
        <v>84</v>
      </c>
      <c r="AY275" s="220" t="s">
        <v>205</v>
      </c>
    </row>
    <row r="276" spans="1:51" s="2" customFormat="1" ht="6.9" customHeight="1">
      <c r="A276" s="36"/>
      <c r="B276" s="49"/>
      <c r="C276" s="50"/>
      <c r="D276" s="50"/>
      <c r="E276" s="50"/>
      <c r="F276" s="50"/>
      <c r="G276" s="50"/>
      <c r="H276" s="50"/>
      <c r="I276" s="50"/>
      <c r="J276" s="50"/>
      <c r="K276" s="50"/>
      <c r="L276" s="41"/>
      <c r="M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</row>
  </sheetData>
  <sheetProtection algorithmName="SHA-512" hashValue="tgYNChueKKLGR3EEUqA13lAAxiJU3TobAeqeCQTvq0Cqg38eX9Do0gYdKpSanv4ppUkMNgO8PnIuY9l4K1RQpg==" saltValue="UH0Q41g8PB9N3s4YXGnSaZtACOQpg2iBIIV+w9XZsknf1GAFlAfsZKC4KnloFva0bhvXpGCNpWBg3HZwEuapaQ==" spinCount="100000" sheet="1" objects="1" scenarios="1" formatColumns="0" formatRows="0" autoFilter="0"/>
  <autoFilter ref="C94:K275" xr:uid="{00000000-0009-0000-0000-000001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2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94</v>
      </c>
      <c r="AZ2" s="110" t="s">
        <v>454</v>
      </c>
      <c r="BA2" s="110" t="s">
        <v>455</v>
      </c>
      <c r="BB2" s="110" t="s">
        <v>240</v>
      </c>
      <c r="BC2" s="110" t="s">
        <v>456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457</v>
      </c>
      <c r="BA3" s="110" t="s">
        <v>458</v>
      </c>
      <c r="BB3" s="110" t="s">
        <v>240</v>
      </c>
      <c r="BC3" s="110" t="s">
        <v>459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460</v>
      </c>
      <c r="BA4" s="110" t="s">
        <v>458</v>
      </c>
      <c r="BB4" s="110" t="s">
        <v>240</v>
      </c>
      <c r="BC4" s="110" t="s">
        <v>461</v>
      </c>
      <c r="BD4" s="110" t="s">
        <v>86</v>
      </c>
    </row>
    <row r="5" spans="1:56" s="1" customFormat="1" ht="6.9" customHeight="1">
      <c r="B5" s="22"/>
      <c r="L5" s="22"/>
      <c r="AZ5" s="110" t="s">
        <v>462</v>
      </c>
      <c r="BA5" s="110" t="s">
        <v>167</v>
      </c>
      <c r="BB5" s="110" t="s">
        <v>156</v>
      </c>
      <c r="BC5" s="110" t="s">
        <v>463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464</v>
      </c>
      <c r="BA6" s="110" t="s">
        <v>167</v>
      </c>
      <c r="BB6" s="110" t="s">
        <v>156</v>
      </c>
      <c r="BC6" s="110" t="s">
        <v>465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466</v>
      </c>
      <c r="BA7" s="110" t="s">
        <v>167</v>
      </c>
      <c r="BB7" s="110" t="s">
        <v>156</v>
      </c>
      <c r="BC7" s="110" t="s">
        <v>467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468</v>
      </c>
      <c r="BA8" s="110" t="s">
        <v>469</v>
      </c>
      <c r="BB8" s="110" t="s">
        <v>156</v>
      </c>
      <c r="BC8" s="110" t="s">
        <v>470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161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471</v>
      </c>
      <c r="BA9" s="110" t="s">
        <v>472</v>
      </c>
      <c r="BB9" s="110" t="s">
        <v>143</v>
      </c>
      <c r="BC9" s="110" t="s">
        <v>305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473</v>
      </c>
      <c r="BA10" s="110" t="s">
        <v>474</v>
      </c>
      <c r="BB10" s="110" t="s">
        <v>143</v>
      </c>
      <c r="BC10" s="110" t="s">
        <v>475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476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477</v>
      </c>
      <c r="BA11" s="110" t="s">
        <v>478</v>
      </c>
      <c r="BB11" s="110" t="s">
        <v>156</v>
      </c>
      <c r="BC11" s="110" t="s">
        <v>479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480</v>
      </c>
      <c r="BA12" s="110" t="s">
        <v>478</v>
      </c>
      <c r="BB12" s="110" t="s">
        <v>156</v>
      </c>
      <c r="BC12" s="110" t="s">
        <v>481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482</v>
      </c>
      <c r="BA13" s="110" t="s">
        <v>478</v>
      </c>
      <c r="BB13" s="110" t="s">
        <v>143</v>
      </c>
      <c r="BC13" s="110" t="s">
        <v>207</v>
      </c>
      <c r="BD13" s="110" t="s">
        <v>86</v>
      </c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483</v>
      </c>
      <c r="BA14" s="110" t="s">
        <v>472</v>
      </c>
      <c r="BB14" s="110" t="s">
        <v>143</v>
      </c>
      <c r="BC14" s="110" t="s">
        <v>484</v>
      </c>
      <c r="BD14" s="110" t="s">
        <v>86</v>
      </c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485</v>
      </c>
      <c r="BA15" s="110" t="s">
        <v>486</v>
      </c>
      <c r="BB15" s="110" t="s">
        <v>156</v>
      </c>
      <c r="BC15" s="110" t="s">
        <v>487</v>
      </c>
      <c r="BD15" s="110" t="s">
        <v>86</v>
      </c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488</v>
      </c>
      <c r="BA16" s="110" t="s">
        <v>489</v>
      </c>
      <c r="BB16" s="110" t="s">
        <v>156</v>
      </c>
      <c r="BC16" s="110" t="s">
        <v>225</v>
      </c>
      <c r="BD16" s="110" t="s">
        <v>86</v>
      </c>
    </row>
    <row r="17" spans="1:56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490</v>
      </c>
      <c r="BA17" s="110" t="s">
        <v>491</v>
      </c>
      <c r="BB17" s="110" t="s">
        <v>240</v>
      </c>
      <c r="BC17" s="110" t="s">
        <v>492</v>
      </c>
      <c r="BD17" s="110" t="s">
        <v>86</v>
      </c>
    </row>
    <row r="18" spans="1:56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493</v>
      </c>
      <c r="BA18" s="110" t="s">
        <v>494</v>
      </c>
      <c r="BB18" s="110" t="s">
        <v>240</v>
      </c>
      <c r="BC18" s="110" t="s">
        <v>495</v>
      </c>
      <c r="BD18" s="110" t="s">
        <v>86</v>
      </c>
    </row>
    <row r="19" spans="1:56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496</v>
      </c>
      <c r="BA19" s="110" t="s">
        <v>458</v>
      </c>
      <c r="BB19" s="110" t="s">
        <v>240</v>
      </c>
      <c r="BC19" s="110" t="s">
        <v>497</v>
      </c>
      <c r="BD19" s="110" t="s">
        <v>86</v>
      </c>
    </row>
    <row r="20" spans="1:56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498</v>
      </c>
      <c r="BA20" s="110" t="s">
        <v>458</v>
      </c>
      <c r="BB20" s="110" t="s">
        <v>240</v>
      </c>
      <c r="BC20" s="110" t="s">
        <v>207</v>
      </c>
      <c r="BD20" s="110" t="s">
        <v>86</v>
      </c>
    </row>
    <row r="21" spans="1:56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499</v>
      </c>
      <c r="BA21" s="110" t="s">
        <v>500</v>
      </c>
      <c r="BB21" s="110" t="s">
        <v>240</v>
      </c>
      <c r="BC21" s="110" t="s">
        <v>501</v>
      </c>
      <c r="BD21" s="110" t="s">
        <v>86</v>
      </c>
    </row>
    <row r="22" spans="1:56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502</v>
      </c>
      <c r="BA22" s="110" t="s">
        <v>174</v>
      </c>
      <c r="BB22" s="110" t="s">
        <v>143</v>
      </c>
      <c r="BC22" s="110" t="s">
        <v>503</v>
      </c>
      <c r="BD22" s="110" t="s">
        <v>86</v>
      </c>
    </row>
    <row r="23" spans="1:56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504</v>
      </c>
      <c r="BA23" s="110" t="s">
        <v>505</v>
      </c>
      <c r="BB23" s="110" t="s">
        <v>143</v>
      </c>
      <c r="BC23" s="110" t="s">
        <v>506</v>
      </c>
      <c r="BD23" s="110" t="s">
        <v>86</v>
      </c>
    </row>
    <row r="24" spans="1:56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507</v>
      </c>
      <c r="BA24" s="110" t="s">
        <v>508</v>
      </c>
      <c r="BB24" s="110" t="s">
        <v>156</v>
      </c>
      <c r="BC24" s="110" t="s">
        <v>509</v>
      </c>
      <c r="BD24" s="110" t="s">
        <v>86</v>
      </c>
    </row>
    <row r="25" spans="1:56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510</v>
      </c>
      <c r="BA25" s="110" t="s">
        <v>511</v>
      </c>
      <c r="BB25" s="110" t="s">
        <v>240</v>
      </c>
      <c r="BC25" s="110" t="s">
        <v>512</v>
      </c>
      <c r="BD25" s="110" t="s">
        <v>86</v>
      </c>
    </row>
    <row r="26" spans="1:56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0" t="s">
        <v>513</v>
      </c>
      <c r="BA26" s="110" t="s">
        <v>514</v>
      </c>
      <c r="BB26" s="110" t="s">
        <v>240</v>
      </c>
      <c r="BC26" s="110" t="s">
        <v>515</v>
      </c>
      <c r="BD26" s="110" t="s">
        <v>86</v>
      </c>
    </row>
    <row r="27" spans="1:56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0" t="s">
        <v>516</v>
      </c>
      <c r="BA27" s="110" t="s">
        <v>517</v>
      </c>
      <c r="BB27" s="110" t="s">
        <v>240</v>
      </c>
      <c r="BC27" s="110" t="s">
        <v>518</v>
      </c>
      <c r="BD27" s="110" t="s">
        <v>86</v>
      </c>
    </row>
    <row r="28" spans="1:56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0" t="s">
        <v>519</v>
      </c>
      <c r="BA28" s="110" t="s">
        <v>520</v>
      </c>
      <c r="BB28" s="110" t="s">
        <v>240</v>
      </c>
      <c r="BC28" s="110" t="s">
        <v>521</v>
      </c>
      <c r="BD28" s="110" t="s">
        <v>86</v>
      </c>
    </row>
    <row r="29" spans="1:56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Z29" s="244" t="s">
        <v>522</v>
      </c>
      <c r="BA29" s="244" t="s">
        <v>523</v>
      </c>
      <c r="BB29" s="244" t="s">
        <v>143</v>
      </c>
      <c r="BC29" s="244" t="s">
        <v>524</v>
      </c>
      <c r="BD29" s="244" t="s">
        <v>86</v>
      </c>
    </row>
    <row r="30" spans="1:56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0" t="s">
        <v>525</v>
      </c>
      <c r="BA30" s="110" t="s">
        <v>526</v>
      </c>
      <c r="BB30" s="110" t="s">
        <v>143</v>
      </c>
      <c r="BC30" s="110" t="s">
        <v>527</v>
      </c>
      <c r="BD30" s="110" t="s">
        <v>86</v>
      </c>
    </row>
    <row r="31" spans="1:56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10" t="s">
        <v>528</v>
      </c>
      <c r="BA31" s="110" t="s">
        <v>529</v>
      </c>
      <c r="BB31" s="110" t="s">
        <v>240</v>
      </c>
      <c r="BC31" s="110" t="s">
        <v>530</v>
      </c>
      <c r="BD31" s="110" t="s">
        <v>86</v>
      </c>
    </row>
    <row r="32" spans="1:56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0" t="s">
        <v>531</v>
      </c>
      <c r="BA32" s="110" t="s">
        <v>500</v>
      </c>
      <c r="BB32" s="110" t="s">
        <v>240</v>
      </c>
      <c r="BC32" s="110" t="s">
        <v>532</v>
      </c>
      <c r="BD32" s="110" t="s">
        <v>86</v>
      </c>
    </row>
    <row r="33" spans="1:56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0" t="s">
        <v>533</v>
      </c>
      <c r="BA33" s="110" t="s">
        <v>534</v>
      </c>
      <c r="BB33" s="110" t="s">
        <v>293</v>
      </c>
      <c r="BC33" s="110" t="s">
        <v>84</v>
      </c>
      <c r="BD33" s="110" t="s">
        <v>86</v>
      </c>
    </row>
    <row r="34" spans="1:56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56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ROUND((SUM(BE99:BE521)),  2)</f>
        <v>0</v>
      </c>
      <c r="G35" s="36"/>
      <c r="H35" s="36"/>
      <c r="I35" s="127">
        <v>0.21</v>
      </c>
      <c r="J35" s="126">
        <f>ROUND(((SUM(BE99:BE521))*I35),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56" s="2" customFormat="1" ht="14.4" customHeight="1">
      <c r="A36" s="36"/>
      <c r="B36" s="41"/>
      <c r="C36" s="36"/>
      <c r="D36" s="36"/>
      <c r="E36" s="115" t="s">
        <v>48</v>
      </c>
      <c r="F36" s="126">
        <f>ROUND((SUM(BF99:BF521)),  2)</f>
        <v>0</v>
      </c>
      <c r="G36" s="36"/>
      <c r="H36" s="36"/>
      <c r="I36" s="127">
        <v>0.15</v>
      </c>
      <c r="J36" s="126">
        <f>ROUND(((SUM(BF99:BF521))*I36),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56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ROUND((SUM(BG99:BG521)),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56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ROUND((SUM(BH99:BH521)),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56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ROUND((SUM(BI99:BI521)),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56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56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56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56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161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2017-04-102-SP-U - SO 102 - Soupis prací - Dopravní řešení - MK Karlova - 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180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0" customFormat="1" ht="19.95" customHeight="1">
      <c r="B65" s="149"/>
      <c r="C65" s="99"/>
      <c r="D65" s="150" t="s">
        <v>181</v>
      </c>
      <c r="E65" s="151"/>
      <c r="F65" s="151"/>
      <c r="G65" s="151"/>
      <c r="H65" s="151"/>
      <c r="I65" s="151"/>
      <c r="J65" s="152">
        <f>J101</f>
        <v>0</v>
      </c>
      <c r="K65" s="99"/>
      <c r="L65" s="153"/>
    </row>
    <row r="66" spans="1:31" s="10" customFormat="1" ht="19.95" customHeight="1">
      <c r="B66" s="149"/>
      <c r="C66" s="99"/>
      <c r="D66" s="150" t="s">
        <v>535</v>
      </c>
      <c r="E66" s="151"/>
      <c r="F66" s="151"/>
      <c r="G66" s="151"/>
      <c r="H66" s="151"/>
      <c r="I66" s="151"/>
      <c r="J66" s="152">
        <f>J185</f>
        <v>0</v>
      </c>
      <c r="K66" s="99"/>
      <c r="L66" s="153"/>
    </row>
    <row r="67" spans="1:31" s="10" customFormat="1" ht="19.95" customHeight="1">
      <c r="B67" s="149"/>
      <c r="C67" s="99"/>
      <c r="D67" s="150" t="s">
        <v>536</v>
      </c>
      <c r="E67" s="151"/>
      <c r="F67" s="151"/>
      <c r="G67" s="151"/>
      <c r="H67" s="151"/>
      <c r="I67" s="151"/>
      <c r="J67" s="152">
        <f>J209</f>
        <v>0</v>
      </c>
      <c r="K67" s="99"/>
      <c r="L67" s="153"/>
    </row>
    <row r="68" spans="1:31" s="10" customFormat="1" ht="19.95" customHeight="1">
      <c r="B68" s="149"/>
      <c r="C68" s="99"/>
      <c r="D68" s="150" t="s">
        <v>537</v>
      </c>
      <c r="E68" s="151"/>
      <c r="F68" s="151"/>
      <c r="G68" s="151"/>
      <c r="H68" s="151"/>
      <c r="I68" s="151"/>
      <c r="J68" s="152">
        <f>J220</f>
        <v>0</v>
      </c>
      <c r="K68" s="99"/>
      <c r="L68" s="153"/>
    </row>
    <row r="69" spans="1:31" s="10" customFormat="1" ht="19.95" customHeight="1">
      <c r="B69" s="149"/>
      <c r="C69" s="99"/>
      <c r="D69" s="150" t="s">
        <v>183</v>
      </c>
      <c r="E69" s="151"/>
      <c r="F69" s="151"/>
      <c r="G69" s="151"/>
      <c r="H69" s="151"/>
      <c r="I69" s="151"/>
      <c r="J69" s="152">
        <f>J226</f>
        <v>0</v>
      </c>
      <c r="K69" s="99"/>
      <c r="L69" s="153"/>
    </row>
    <row r="70" spans="1:31" s="10" customFormat="1" ht="19.95" customHeight="1">
      <c r="B70" s="149"/>
      <c r="C70" s="99"/>
      <c r="D70" s="150" t="s">
        <v>538</v>
      </c>
      <c r="E70" s="151"/>
      <c r="F70" s="151"/>
      <c r="G70" s="151"/>
      <c r="H70" s="151"/>
      <c r="I70" s="151"/>
      <c r="J70" s="152">
        <f>J267</f>
        <v>0</v>
      </c>
      <c r="K70" s="99"/>
      <c r="L70" s="153"/>
    </row>
    <row r="71" spans="1:31" s="10" customFormat="1" ht="19.95" customHeight="1">
      <c r="B71" s="149"/>
      <c r="C71" s="99"/>
      <c r="D71" s="150" t="s">
        <v>184</v>
      </c>
      <c r="E71" s="151"/>
      <c r="F71" s="151"/>
      <c r="G71" s="151"/>
      <c r="H71" s="151"/>
      <c r="I71" s="151"/>
      <c r="J71" s="152">
        <f>J355</f>
        <v>0</v>
      </c>
      <c r="K71" s="99"/>
      <c r="L71" s="153"/>
    </row>
    <row r="72" spans="1:31" s="10" customFormat="1" ht="14.85" customHeight="1">
      <c r="B72" s="149"/>
      <c r="C72" s="99"/>
      <c r="D72" s="150" t="s">
        <v>185</v>
      </c>
      <c r="E72" s="151"/>
      <c r="F72" s="151"/>
      <c r="G72" s="151"/>
      <c r="H72" s="151"/>
      <c r="I72" s="151"/>
      <c r="J72" s="152">
        <f>J413</f>
        <v>0</v>
      </c>
      <c r="K72" s="99"/>
      <c r="L72" s="153"/>
    </row>
    <row r="73" spans="1:31" s="10" customFormat="1" ht="19.95" customHeight="1">
      <c r="B73" s="149"/>
      <c r="C73" s="99"/>
      <c r="D73" s="150" t="s">
        <v>186</v>
      </c>
      <c r="E73" s="151"/>
      <c r="F73" s="151"/>
      <c r="G73" s="151"/>
      <c r="H73" s="151"/>
      <c r="I73" s="151"/>
      <c r="J73" s="152">
        <f>J458</f>
        <v>0</v>
      </c>
      <c r="K73" s="99"/>
      <c r="L73" s="153"/>
    </row>
    <row r="74" spans="1:31" s="10" customFormat="1" ht="19.95" customHeight="1">
      <c r="B74" s="149"/>
      <c r="C74" s="99"/>
      <c r="D74" s="150" t="s">
        <v>187</v>
      </c>
      <c r="E74" s="151"/>
      <c r="F74" s="151"/>
      <c r="G74" s="151"/>
      <c r="H74" s="151"/>
      <c r="I74" s="151"/>
      <c r="J74" s="152">
        <f>J471</f>
        <v>0</v>
      </c>
      <c r="K74" s="99"/>
      <c r="L74" s="153"/>
    </row>
    <row r="75" spans="1:31" s="10" customFormat="1" ht="19.95" customHeight="1">
      <c r="B75" s="149"/>
      <c r="C75" s="99"/>
      <c r="D75" s="150" t="s">
        <v>539</v>
      </c>
      <c r="E75" s="151"/>
      <c r="F75" s="151"/>
      <c r="G75" s="151"/>
      <c r="H75" s="151"/>
      <c r="I75" s="151"/>
      <c r="J75" s="152">
        <f>J474</f>
        <v>0</v>
      </c>
      <c r="K75" s="99"/>
      <c r="L75" s="153"/>
    </row>
    <row r="76" spans="1:31" s="9" customFormat="1" ht="24.9" customHeight="1">
      <c r="B76" s="143"/>
      <c r="C76" s="144"/>
      <c r="D76" s="145" t="s">
        <v>540</v>
      </c>
      <c r="E76" s="146"/>
      <c r="F76" s="146"/>
      <c r="G76" s="146"/>
      <c r="H76" s="146"/>
      <c r="I76" s="146"/>
      <c r="J76" s="147">
        <f>J513</f>
        <v>0</v>
      </c>
      <c r="K76" s="144"/>
      <c r="L76" s="148"/>
    </row>
    <row r="77" spans="1:31" s="10" customFormat="1" ht="19.95" customHeight="1">
      <c r="B77" s="149"/>
      <c r="C77" s="99"/>
      <c r="D77" s="150" t="s">
        <v>541</v>
      </c>
      <c r="E77" s="151"/>
      <c r="F77" s="151"/>
      <c r="G77" s="151"/>
      <c r="H77" s="151"/>
      <c r="I77" s="151"/>
      <c r="J77" s="152">
        <f>J514</f>
        <v>0</v>
      </c>
      <c r="K77" s="99"/>
      <c r="L77" s="153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5" t="s">
        <v>190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0" t="str">
        <f>E7</f>
        <v>Rekonstrukce MK Karlova a Dukelská, Cheb - II-IV etapa</v>
      </c>
      <c r="F87" s="411"/>
      <c r="G87" s="411"/>
      <c r="H87" s="411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158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10" t="s">
        <v>161</v>
      </c>
      <c r="F89" s="412"/>
      <c r="G89" s="412"/>
      <c r="H89" s="412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165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64" t="str">
        <f>E11</f>
        <v>2017-04-102-SP-U - SO 102 - Soupis prací - Dopravní řešení - MK Karlova - uznatelné náklady</v>
      </c>
      <c r="F91" s="412"/>
      <c r="G91" s="412"/>
      <c r="H91" s="412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22</v>
      </c>
      <c r="D93" s="38"/>
      <c r="E93" s="38"/>
      <c r="F93" s="29" t="str">
        <f>F14</f>
        <v>MK Karlova, Cheb, Karlovarský kraj</v>
      </c>
      <c r="G93" s="38"/>
      <c r="H93" s="38"/>
      <c r="I93" s="31" t="s">
        <v>24</v>
      </c>
      <c r="J93" s="61" t="str">
        <f>IF(J14="","",J14)</f>
        <v>4. 1. 2018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1" t="s">
        <v>26</v>
      </c>
      <c r="D95" s="38"/>
      <c r="E95" s="38"/>
      <c r="F95" s="29" t="str">
        <f>E17</f>
        <v>Město Cheb</v>
      </c>
      <c r="G95" s="38"/>
      <c r="H95" s="38"/>
      <c r="I95" s="31" t="s">
        <v>34</v>
      </c>
      <c r="J95" s="34" t="str">
        <f>E23</f>
        <v>Ing. Martin Haueisen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65" customHeight="1">
      <c r="A96" s="36"/>
      <c r="B96" s="37"/>
      <c r="C96" s="31" t="s">
        <v>32</v>
      </c>
      <c r="D96" s="38"/>
      <c r="E96" s="38"/>
      <c r="F96" s="29" t="str">
        <f>IF(E20="","",E20)</f>
        <v>Vyplň údaj</v>
      </c>
      <c r="G96" s="38"/>
      <c r="H96" s="38"/>
      <c r="I96" s="31" t="s">
        <v>39</v>
      </c>
      <c r="J96" s="34" t="str">
        <f>E26</f>
        <v>Ing. Martin Haueisen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4"/>
      <c r="B98" s="155"/>
      <c r="C98" s="156" t="s">
        <v>191</v>
      </c>
      <c r="D98" s="157" t="s">
        <v>61</v>
      </c>
      <c r="E98" s="157" t="s">
        <v>57</v>
      </c>
      <c r="F98" s="157" t="s">
        <v>58</v>
      </c>
      <c r="G98" s="157" t="s">
        <v>192</v>
      </c>
      <c r="H98" s="157" t="s">
        <v>193</v>
      </c>
      <c r="I98" s="157" t="s">
        <v>194</v>
      </c>
      <c r="J98" s="157" t="s">
        <v>178</v>
      </c>
      <c r="K98" s="158" t="s">
        <v>195</v>
      </c>
      <c r="L98" s="159"/>
      <c r="M98" s="70" t="s">
        <v>75</v>
      </c>
      <c r="N98" s="71" t="s">
        <v>46</v>
      </c>
      <c r="O98" s="71" t="s">
        <v>196</v>
      </c>
      <c r="P98" s="71" t="s">
        <v>197</v>
      </c>
      <c r="Q98" s="71" t="s">
        <v>198</v>
      </c>
      <c r="R98" s="71" t="s">
        <v>199</v>
      </c>
      <c r="S98" s="71" t="s">
        <v>200</v>
      </c>
      <c r="T98" s="72" t="s">
        <v>201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8" customHeight="1">
      <c r="A99" s="36"/>
      <c r="B99" s="37"/>
      <c r="C99" s="77" t="s">
        <v>202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P100+P513</f>
        <v>0</v>
      </c>
      <c r="Q99" s="74"/>
      <c r="R99" s="162">
        <f>R100+R513</f>
        <v>89.339581850000002</v>
      </c>
      <c r="S99" s="74"/>
      <c r="T99" s="163">
        <f>T100+T513</f>
        <v>726.35500000000002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76</v>
      </c>
      <c r="AU99" s="19" t="s">
        <v>179</v>
      </c>
      <c r="BK99" s="164">
        <f>BK100+BK513</f>
        <v>0</v>
      </c>
    </row>
    <row r="100" spans="1:65" s="12" customFormat="1" ht="25.95" customHeight="1">
      <c r="B100" s="165"/>
      <c r="C100" s="166"/>
      <c r="D100" s="167" t="s">
        <v>76</v>
      </c>
      <c r="E100" s="168" t="s">
        <v>203</v>
      </c>
      <c r="F100" s="168" t="s">
        <v>204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P101+P185+P209+P220+P226+P267+P355+P458+P471+P474</f>
        <v>0</v>
      </c>
      <c r="Q100" s="173"/>
      <c r="R100" s="174">
        <f>R101+R185+R209+R220+R226+R267+R355+R458+R471+R474</f>
        <v>89.339581850000002</v>
      </c>
      <c r="S100" s="173"/>
      <c r="T100" s="175">
        <f>T101+T185+T209+T220+T226+T267+T355+T458+T471+T474</f>
        <v>726.35500000000002</v>
      </c>
      <c r="AR100" s="176" t="s">
        <v>84</v>
      </c>
      <c r="AT100" s="177" t="s">
        <v>76</v>
      </c>
      <c r="AU100" s="177" t="s">
        <v>77</v>
      </c>
      <c r="AY100" s="176" t="s">
        <v>205</v>
      </c>
      <c r="BK100" s="178">
        <f>BK101+BK185+BK209+BK220+BK226+BK267+BK355+BK458+BK471+BK474</f>
        <v>0</v>
      </c>
    </row>
    <row r="101" spans="1:65" s="12" customFormat="1" ht="22.8" customHeight="1">
      <c r="B101" s="165"/>
      <c r="C101" s="166"/>
      <c r="D101" s="167" t="s">
        <v>76</v>
      </c>
      <c r="E101" s="179" t="s">
        <v>84</v>
      </c>
      <c r="F101" s="179" t="s">
        <v>206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SUM(P102:P184)</f>
        <v>0</v>
      </c>
      <c r="Q101" s="173"/>
      <c r="R101" s="174">
        <f>SUM(R102:R184)</f>
        <v>0.12915000000000001</v>
      </c>
      <c r="S101" s="173"/>
      <c r="T101" s="175">
        <f>SUM(T102:T184)</f>
        <v>0</v>
      </c>
      <c r="AR101" s="176" t="s">
        <v>84</v>
      </c>
      <c r="AT101" s="177" t="s">
        <v>76</v>
      </c>
      <c r="AU101" s="177" t="s">
        <v>84</v>
      </c>
      <c r="AY101" s="176" t="s">
        <v>205</v>
      </c>
      <c r="BK101" s="178">
        <f>SUM(BK102:BK184)</f>
        <v>0</v>
      </c>
    </row>
    <row r="102" spans="1:65" s="2" customFormat="1" ht="49.05" customHeight="1">
      <c r="A102" s="36"/>
      <c r="B102" s="37"/>
      <c r="C102" s="181" t="s">
        <v>84</v>
      </c>
      <c r="D102" s="181" t="s">
        <v>208</v>
      </c>
      <c r="E102" s="182" t="s">
        <v>542</v>
      </c>
      <c r="F102" s="183" t="s">
        <v>543</v>
      </c>
      <c r="G102" s="184" t="s">
        <v>156</v>
      </c>
      <c r="H102" s="185">
        <v>3.5</v>
      </c>
      <c r="I102" s="186"/>
      <c r="J102" s="187">
        <f>ROUND(I102*H102,2)</f>
        <v>0</v>
      </c>
      <c r="K102" s="183" t="s">
        <v>211</v>
      </c>
      <c r="L102" s="41"/>
      <c r="M102" s="188" t="s">
        <v>75</v>
      </c>
      <c r="N102" s="189" t="s">
        <v>47</v>
      </c>
      <c r="O102" s="66"/>
      <c r="P102" s="190">
        <f>O102*H102</f>
        <v>0</v>
      </c>
      <c r="Q102" s="190">
        <v>3.6900000000000002E-2</v>
      </c>
      <c r="R102" s="190">
        <f>Q102*H102</f>
        <v>0.12915000000000001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212</v>
      </c>
      <c r="AT102" s="192" t="s">
        <v>208</v>
      </c>
      <c r="AU102" s="192" t="s">
        <v>86</v>
      </c>
      <c r="AY102" s="19" t="s">
        <v>205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84</v>
      </c>
      <c r="BK102" s="193">
        <f>ROUND(I102*H102,2)</f>
        <v>0</v>
      </c>
      <c r="BL102" s="19" t="s">
        <v>212</v>
      </c>
      <c r="BM102" s="192" t="s">
        <v>544</v>
      </c>
    </row>
    <row r="103" spans="1:65" s="2" customFormat="1" ht="57.6">
      <c r="A103" s="36"/>
      <c r="B103" s="37"/>
      <c r="C103" s="38"/>
      <c r="D103" s="194" t="s">
        <v>214</v>
      </c>
      <c r="E103" s="38"/>
      <c r="F103" s="195" t="s">
        <v>545</v>
      </c>
      <c r="G103" s="38"/>
      <c r="H103" s="38"/>
      <c r="I103" s="196"/>
      <c r="J103" s="38"/>
      <c r="K103" s="38"/>
      <c r="L103" s="41"/>
      <c r="M103" s="197"/>
      <c r="N103" s="19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214</v>
      </c>
      <c r="AU103" s="19" t="s">
        <v>86</v>
      </c>
    </row>
    <row r="104" spans="1:65" s="15" customFormat="1" ht="10.199999999999999">
      <c r="B104" s="231"/>
      <c r="C104" s="232"/>
      <c r="D104" s="194" t="s">
        <v>216</v>
      </c>
      <c r="E104" s="233" t="s">
        <v>75</v>
      </c>
      <c r="F104" s="234" t="s">
        <v>337</v>
      </c>
      <c r="G104" s="232"/>
      <c r="H104" s="233" t="s">
        <v>75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216</v>
      </c>
      <c r="AU104" s="240" t="s">
        <v>86</v>
      </c>
      <c r="AV104" s="15" t="s">
        <v>84</v>
      </c>
      <c r="AW104" s="15" t="s">
        <v>38</v>
      </c>
      <c r="AX104" s="15" t="s">
        <v>77</v>
      </c>
      <c r="AY104" s="240" t="s">
        <v>205</v>
      </c>
    </row>
    <row r="105" spans="1:65" s="13" customFormat="1" ht="10.199999999999999">
      <c r="B105" s="199"/>
      <c r="C105" s="200"/>
      <c r="D105" s="194" t="s">
        <v>216</v>
      </c>
      <c r="E105" s="201" t="s">
        <v>75</v>
      </c>
      <c r="F105" s="202" t="s">
        <v>546</v>
      </c>
      <c r="G105" s="200"/>
      <c r="H105" s="203">
        <v>3.5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216</v>
      </c>
      <c r="AU105" s="209" t="s">
        <v>86</v>
      </c>
      <c r="AV105" s="13" t="s">
        <v>86</v>
      </c>
      <c r="AW105" s="13" t="s">
        <v>38</v>
      </c>
      <c r="AX105" s="13" t="s">
        <v>77</v>
      </c>
      <c r="AY105" s="209" t="s">
        <v>205</v>
      </c>
    </row>
    <row r="106" spans="1:65" s="14" customFormat="1" ht="10.199999999999999">
      <c r="B106" s="210"/>
      <c r="C106" s="211"/>
      <c r="D106" s="194" t="s">
        <v>216</v>
      </c>
      <c r="E106" s="212" t="s">
        <v>75</v>
      </c>
      <c r="F106" s="213" t="s">
        <v>218</v>
      </c>
      <c r="G106" s="211"/>
      <c r="H106" s="214">
        <v>3.5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216</v>
      </c>
      <c r="AU106" s="220" t="s">
        <v>86</v>
      </c>
      <c r="AV106" s="14" t="s">
        <v>212</v>
      </c>
      <c r="AW106" s="14" t="s">
        <v>38</v>
      </c>
      <c r="AX106" s="14" t="s">
        <v>84</v>
      </c>
      <c r="AY106" s="220" t="s">
        <v>205</v>
      </c>
    </row>
    <row r="107" spans="1:65" s="2" customFormat="1" ht="14.4" customHeight="1">
      <c r="A107" s="36"/>
      <c r="B107" s="37"/>
      <c r="C107" s="181" t="s">
        <v>86</v>
      </c>
      <c r="D107" s="181" t="s">
        <v>208</v>
      </c>
      <c r="E107" s="182" t="s">
        <v>547</v>
      </c>
      <c r="F107" s="183" t="s">
        <v>548</v>
      </c>
      <c r="G107" s="184" t="s">
        <v>240</v>
      </c>
      <c r="H107" s="185">
        <v>58.8</v>
      </c>
      <c r="I107" s="186"/>
      <c r="J107" s="187">
        <f>ROUND(I107*H107,2)</f>
        <v>0</v>
      </c>
      <c r="K107" s="183" t="s">
        <v>211</v>
      </c>
      <c r="L107" s="41"/>
      <c r="M107" s="188" t="s">
        <v>75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212</v>
      </c>
      <c r="AT107" s="192" t="s">
        <v>208</v>
      </c>
      <c r="AU107" s="192" t="s">
        <v>86</v>
      </c>
      <c r="AY107" s="19" t="s">
        <v>205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84</v>
      </c>
      <c r="BK107" s="193">
        <f>ROUND(I107*H107,2)</f>
        <v>0</v>
      </c>
      <c r="BL107" s="19" t="s">
        <v>212</v>
      </c>
      <c r="BM107" s="192" t="s">
        <v>549</v>
      </c>
    </row>
    <row r="108" spans="1:65" s="2" customFormat="1" ht="38.4">
      <c r="A108" s="36"/>
      <c r="B108" s="37"/>
      <c r="C108" s="38"/>
      <c r="D108" s="194" t="s">
        <v>214</v>
      </c>
      <c r="E108" s="38"/>
      <c r="F108" s="195" t="s">
        <v>550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214</v>
      </c>
      <c r="AU108" s="19" t="s">
        <v>86</v>
      </c>
    </row>
    <row r="109" spans="1:65" s="2" customFormat="1" ht="28.8">
      <c r="A109" s="36"/>
      <c r="B109" s="37"/>
      <c r="C109" s="38"/>
      <c r="D109" s="194" t="s">
        <v>270</v>
      </c>
      <c r="E109" s="38"/>
      <c r="F109" s="195" t="s">
        <v>551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270</v>
      </c>
      <c r="AU109" s="19" t="s">
        <v>86</v>
      </c>
    </row>
    <row r="110" spans="1:65" s="15" customFormat="1" ht="10.199999999999999">
      <c r="B110" s="231"/>
      <c r="C110" s="232"/>
      <c r="D110" s="194" t="s">
        <v>216</v>
      </c>
      <c r="E110" s="233" t="s">
        <v>75</v>
      </c>
      <c r="F110" s="234" t="s">
        <v>552</v>
      </c>
      <c r="G110" s="232"/>
      <c r="H110" s="233" t="s">
        <v>75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216</v>
      </c>
      <c r="AU110" s="240" t="s">
        <v>86</v>
      </c>
      <c r="AV110" s="15" t="s">
        <v>84</v>
      </c>
      <c r="AW110" s="15" t="s">
        <v>38</v>
      </c>
      <c r="AX110" s="15" t="s">
        <v>77</v>
      </c>
      <c r="AY110" s="240" t="s">
        <v>205</v>
      </c>
    </row>
    <row r="111" spans="1:65" s="13" customFormat="1" ht="10.199999999999999">
      <c r="B111" s="199"/>
      <c r="C111" s="200"/>
      <c r="D111" s="194" t="s">
        <v>216</v>
      </c>
      <c r="E111" s="201" t="s">
        <v>454</v>
      </c>
      <c r="F111" s="202" t="s">
        <v>553</v>
      </c>
      <c r="G111" s="200"/>
      <c r="H111" s="203">
        <v>58.8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216</v>
      </c>
      <c r="AU111" s="209" t="s">
        <v>86</v>
      </c>
      <c r="AV111" s="13" t="s">
        <v>86</v>
      </c>
      <c r="AW111" s="13" t="s">
        <v>38</v>
      </c>
      <c r="AX111" s="13" t="s">
        <v>77</v>
      </c>
      <c r="AY111" s="209" t="s">
        <v>205</v>
      </c>
    </row>
    <row r="112" spans="1:65" s="14" customFormat="1" ht="10.199999999999999">
      <c r="B112" s="210"/>
      <c r="C112" s="211"/>
      <c r="D112" s="194" t="s">
        <v>216</v>
      </c>
      <c r="E112" s="212" t="s">
        <v>75</v>
      </c>
      <c r="F112" s="213" t="s">
        <v>218</v>
      </c>
      <c r="G112" s="211"/>
      <c r="H112" s="214">
        <v>58.8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216</v>
      </c>
      <c r="AU112" s="220" t="s">
        <v>86</v>
      </c>
      <c r="AV112" s="14" t="s">
        <v>212</v>
      </c>
      <c r="AW112" s="14" t="s">
        <v>38</v>
      </c>
      <c r="AX112" s="14" t="s">
        <v>84</v>
      </c>
      <c r="AY112" s="220" t="s">
        <v>205</v>
      </c>
    </row>
    <row r="113" spans="1:65" s="2" customFormat="1" ht="24.15" customHeight="1">
      <c r="A113" s="36"/>
      <c r="B113" s="37"/>
      <c r="C113" s="181" t="s">
        <v>344</v>
      </c>
      <c r="D113" s="181" t="s">
        <v>208</v>
      </c>
      <c r="E113" s="182" t="s">
        <v>554</v>
      </c>
      <c r="F113" s="183" t="s">
        <v>555</v>
      </c>
      <c r="G113" s="184" t="s">
        <v>240</v>
      </c>
      <c r="H113" s="185">
        <v>137.19999999999999</v>
      </c>
      <c r="I113" s="186"/>
      <c r="J113" s="187">
        <f>ROUND(I113*H113,2)</f>
        <v>0</v>
      </c>
      <c r="K113" s="183" t="s">
        <v>211</v>
      </c>
      <c r="L113" s="41"/>
      <c r="M113" s="188" t="s">
        <v>75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212</v>
      </c>
      <c r="AT113" s="192" t="s">
        <v>208</v>
      </c>
      <c r="AU113" s="192" t="s">
        <v>86</v>
      </c>
      <c r="AY113" s="19" t="s">
        <v>205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84</v>
      </c>
      <c r="BK113" s="193">
        <f>ROUND(I113*H113,2)</f>
        <v>0</v>
      </c>
      <c r="BL113" s="19" t="s">
        <v>212</v>
      </c>
      <c r="BM113" s="192" t="s">
        <v>556</v>
      </c>
    </row>
    <row r="114" spans="1:65" s="2" customFormat="1" ht="76.8">
      <c r="A114" s="36"/>
      <c r="B114" s="37"/>
      <c r="C114" s="38"/>
      <c r="D114" s="194" t="s">
        <v>214</v>
      </c>
      <c r="E114" s="38"/>
      <c r="F114" s="195" t="s">
        <v>557</v>
      </c>
      <c r="G114" s="38"/>
      <c r="H114" s="38"/>
      <c r="I114" s="196"/>
      <c r="J114" s="38"/>
      <c r="K114" s="38"/>
      <c r="L114" s="41"/>
      <c r="M114" s="197"/>
      <c r="N114" s="19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214</v>
      </c>
      <c r="AU114" s="19" t="s">
        <v>86</v>
      </c>
    </row>
    <row r="115" spans="1:65" s="2" customFormat="1" ht="28.8">
      <c r="A115" s="36"/>
      <c r="B115" s="37"/>
      <c r="C115" s="38"/>
      <c r="D115" s="194" t="s">
        <v>270</v>
      </c>
      <c r="E115" s="38"/>
      <c r="F115" s="195" t="s">
        <v>558</v>
      </c>
      <c r="G115" s="38"/>
      <c r="H115" s="38"/>
      <c r="I115" s="196"/>
      <c r="J115" s="38"/>
      <c r="K115" s="38"/>
      <c r="L115" s="41"/>
      <c r="M115" s="197"/>
      <c r="N115" s="198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270</v>
      </c>
      <c r="AU115" s="19" t="s">
        <v>86</v>
      </c>
    </row>
    <row r="116" spans="1:65" s="15" customFormat="1" ht="10.199999999999999">
      <c r="B116" s="231"/>
      <c r="C116" s="232"/>
      <c r="D116" s="194" t="s">
        <v>216</v>
      </c>
      <c r="E116" s="233" t="s">
        <v>75</v>
      </c>
      <c r="F116" s="234" t="s">
        <v>552</v>
      </c>
      <c r="G116" s="232"/>
      <c r="H116" s="233" t="s">
        <v>75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216</v>
      </c>
      <c r="AU116" s="240" t="s">
        <v>86</v>
      </c>
      <c r="AV116" s="15" t="s">
        <v>84</v>
      </c>
      <c r="AW116" s="15" t="s">
        <v>38</v>
      </c>
      <c r="AX116" s="15" t="s">
        <v>77</v>
      </c>
      <c r="AY116" s="240" t="s">
        <v>205</v>
      </c>
    </row>
    <row r="117" spans="1:65" s="13" customFormat="1" ht="10.199999999999999">
      <c r="B117" s="199"/>
      <c r="C117" s="200"/>
      <c r="D117" s="194" t="s">
        <v>216</v>
      </c>
      <c r="E117" s="201" t="s">
        <v>510</v>
      </c>
      <c r="F117" s="202" t="s">
        <v>559</v>
      </c>
      <c r="G117" s="200"/>
      <c r="H117" s="203">
        <v>137.19999999999999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216</v>
      </c>
      <c r="AU117" s="209" t="s">
        <v>86</v>
      </c>
      <c r="AV117" s="13" t="s">
        <v>86</v>
      </c>
      <c r="AW117" s="13" t="s">
        <v>38</v>
      </c>
      <c r="AX117" s="13" t="s">
        <v>77</v>
      </c>
      <c r="AY117" s="209" t="s">
        <v>205</v>
      </c>
    </row>
    <row r="118" spans="1:65" s="14" customFormat="1" ht="10.199999999999999">
      <c r="B118" s="210"/>
      <c r="C118" s="211"/>
      <c r="D118" s="194" t="s">
        <v>216</v>
      </c>
      <c r="E118" s="212" t="s">
        <v>75</v>
      </c>
      <c r="F118" s="213" t="s">
        <v>218</v>
      </c>
      <c r="G118" s="211"/>
      <c r="H118" s="214">
        <v>137.19999999999999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216</v>
      </c>
      <c r="AU118" s="220" t="s">
        <v>86</v>
      </c>
      <c r="AV118" s="14" t="s">
        <v>212</v>
      </c>
      <c r="AW118" s="14" t="s">
        <v>38</v>
      </c>
      <c r="AX118" s="14" t="s">
        <v>84</v>
      </c>
      <c r="AY118" s="220" t="s">
        <v>205</v>
      </c>
    </row>
    <row r="119" spans="1:65" s="2" customFormat="1" ht="24.15" customHeight="1">
      <c r="A119" s="36"/>
      <c r="B119" s="37"/>
      <c r="C119" s="181" t="s">
        <v>212</v>
      </c>
      <c r="D119" s="181" t="s">
        <v>208</v>
      </c>
      <c r="E119" s="182" t="s">
        <v>560</v>
      </c>
      <c r="F119" s="183" t="s">
        <v>561</v>
      </c>
      <c r="G119" s="184" t="s">
        <v>240</v>
      </c>
      <c r="H119" s="185">
        <v>7.1879999999999997</v>
      </c>
      <c r="I119" s="186"/>
      <c r="J119" s="187">
        <f>ROUND(I119*H119,2)</f>
        <v>0</v>
      </c>
      <c r="K119" s="183" t="s">
        <v>211</v>
      </c>
      <c r="L119" s="41"/>
      <c r="M119" s="188" t="s">
        <v>75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212</v>
      </c>
      <c r="AT119" s="192" t="s">
        <v>208</v>
      </c>
      <c r="AU119" s="192" t="s">
        <v>86</v>
      </c>
      <c r="AY119" s="19" t="s">
        <v>205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84</v>
      </c>
      <c r="BK119" s="193">
        <f>ROUND(I119*H119,2)</f>
        <v>0</v>
      </c>
      <c r="BL119" s="19" t="s">
        <v>212</v>
      </c>
      <c r="BM119" s="192" t="s">
        <v>562</v>
      </c>
    </row>
    <row r="120" spans="1:65" s="2" customFormat="1" ht="48">
      <c r="A120" s="36"/>
      <c r="B120" s="37"/>
      <c r="C120" s="38"/>
      <c r="D120" s="194" t="s">
        <v>214</v>
      </c>
      <c r="E120" s="38"/>
      <c r="F120" s="195" t="s">
        <v>563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214</v>
      </c>
      <c r="AU120" s="19" t="s">
        <v>86</v>
      </c>
    </row>
    <row r="121" spans="1:65" s="15" customFormat="1" ht="10.199999999999999">
      <c r="B121" s="231"/>
      <c r="C121" s="232"/>
      <c r="D121" s="194" t="s">
        <v>216</v>
      </c>
      <c r="E121" s="233" t="s">
        <v>75</v>
      </c>
      <c r="F121" s="234" t="s">
        <v>564</v>
      </c>
      <c r="G121" s="232"/>
      <c r="H121" s="233" t="s">
        <v>75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216</v>
      </c>
      <c r="AU121" s="240" t="s">
        <v>86</v>
      </c>
      <c r="AV121" s="15" t="s">
        <v>84</v>
      </c>
      <c r="AW121" s="15" t="s">
        <v>38</v>
      </c>
      <c r="AX121" s="15" t="s">
        <v>77</v>
      </c>
      <c r="AY121" s="240" t="s">
        <v>205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565</v>
      </c>
      <c r="G122" s="200"/>
      <c r="H122" s="203">
        <v>7.1879999999999997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86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528</v>
      </c>
      <c r="F123" s="213" t="s">
        <v>218</v>
      </c>
      <c r="G123" s="211"/>
      <c r="H123" s="214">
        <v>7.1879999999999997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86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24.15" customHeight="1">
      <c r="A124" s="36"/>
      <c r="B124" s="37"/>
      <c r="C124" s="181" t="s">
        <v>243</v>
      </c>
      <c r="D124" s="181" t="s">
        <v>208</v>
      </c>
      <c r="E124" s="182" t="s">
        <v>566</v>
      </c>
      <c r="F124" s="183" t="s">
        <v>567</v>
      </c>
      <c r="G124" s="184" t="s">
        <v>240</v>
      </c>
      <c r="H124" s="185">
        <v>9.1319999999999997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212</v>
      </c>
      <c r="AT124" s="192" t="s">
        <v>208</v>
      </c>
      <c r="AU124" s="192" t="s">
        <v>86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212</v>
      </c>
      <c r="BM124" s="192" t="s">
        <v>568</v>
      </c>
    </row>
    <row r="125" spans="1:65" s="2" customFormat="1" ht="38.4">
      <c r="A125" s="36"/>
      <c r="B125" s="37"/>
      <c r="C125" s="38"/>
      <c r="D125" s="194" t="s">
        <v>214</v>
      </c>
      <c r="E125" s="38"/>
      <c r="F125" s="195" t="s">
        <v>569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214</v>
      </c>
      <c r="AU125" s="19" t="s">
        <v>86</v>
      </c>
    </row>
    <row r="126" spans="1:65" s="2" customFormat="1" ht="28.8">
      <c r="A126" s="36"/>
      <c r="B126" s="37"/>
      <c r="C126" s="38"/>
      <c r="D126" s="194" t="s">
        <v>270</v>
      </c>
      <c r="E126" s="38"/>
      <c r="F126" s="195" t="s">
        <v>551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270</v>
      </c>
      <c r="AU126" s="19" t="s">
        <v>86</v>
      </c>
    </row>
    <row r="127" spans="1:65" s="15" customFormat="1" ht="10.199999999999999">
      <c r="B127" s="231"/>
      <c r="C127" s="232"/>
      <c r="D127" s="194" t="s">
        <v>216</v>
      </c>
      <c r="E127" s="233" t="s">
        <v>75</v>
      </c>
      <c r="F127" s="234" t="s">
        <v>570</v>
      </c>
      <c r="G127" s="232"/>
      <c r="H127" s="233" t="s">
        <v>75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86</v>
      </c>
      <c r="AV127" s="15" t="s">
        <v>84</v>
      </c>
      <c r="AW127" s="15" t="s">
        <v>38</v>
      </c>
      <c r="AX127" s="15" t="s">
        <v>77</v>
      </c>
      <c r="AY127" s="240" t="s">
        <v>205</v>
      </c>
    </row>
    <row r="128" spans="1:65" s="13" customFormat="1" ht="10.199999999999999">
      <c r="B128" s="199"/>
      <c r="C128" s="200"/>
      <c r="D128" s="194" t="s">
        <v>216</v>
      </c>
      <c r="E128" s="201" t="s">
        <v>457</v>
      </c>
      <c r="F128" s="202" t="s">
        <v>571</v>
      </c>
      <c r="G128" s="200"/>
      <c r="H128" s="203">
        <v>3.1320000000000001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216</v>
      </c>
      <c r="AU128" s="209" t="s">
        <v>86</v>
      </c>
      <c r="AV128" s="13" t="s">
        <v>86</v>
      </c>
      <c r="AW128" s="13" t="s">
        <v>38</v>
      </c>
      <c r="AX128" s="13" t="s">
        <v>77</v>
      </c>
      <c r="AY128" s="209" t="s">
        <v>205</v>
      </c>
    </row>
    <row r="129" spans="1:65" s="16" customFormat="1" ht="10.199999999999999">
      <c r="B129" s="245"/>
      <c r="C129" s="246"/>
      <c r="D129" s="194" t="s">
        <v>216</v>
      </c>
      <c r="E129" s="247" t="s">
        <v>75</v>
      </c>
      <c r="F129" s="248" t="s">
        <v>572</v>
      </c>
      <c r="G129" s="246"/>
      <c r="H129" s="249">
        <v>3.1320000000000001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216</v>
      </c>
      <c r="AU129" s="255" t="s">
        <v>86</v>
      </c>
      <c r="AV129" s="16" t="s">
        <v>344</v>
      </c>
      <c r="AW129" s="16" t="s">
        <v>38</v>
      </c>
      <c r="AX129" s="16" t="s">
        <v>77</v>
      </c>
      <c r="AY129" s="255" t="s">
        <v>205</v>
      </c>
    </row>
    <row r="130" spans="1:65" s="15" customFormat="1" ht="10.199999999999999">
      <c r="B130" s="231"/>
      <c r="C130" s="232"/>
      <c r="D130" s="194" t="s">
        <v>216</v>
      </c>
      <c r="E130" s="233" t="s">
        <v>75</v>
      </c>
      <c r="F130" s="234" t="s">
        <v>573</v>
      </c>
      <c r="G130" s="232"/>
      <c r="H130" s="233" t="s">
        <v>75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216</v>
      </c>
      <c r="AU130" s="240" t="s">
        <v>86</v>
      </c>
      <c r="AV130" s="15" t="s">
        <v>84</v>
      </c>
      <c r="AW130" s="15" t="s">
        <v>38</v>
      </c>
      <c r="AX130" s="15" t="s">
        <v>77</v>
      </c>
      <c r="AY130" s="240" t="s">
        <v>205</v>
      </c>
    </row>
    <row r="131" spans="1:65" s="13" customFormat="1" ht="10.199999999999999">
      <c r="B131" s="199"/>
      <c r="C131" s="200"/>
      <c r="D131" s="194" t="s">
        <v>216</v>
      </c>
      <c r="E131" s="201" t="s">
        <v>460</v>
      </c>
      <c r="F131" s="202" t="s">
        <v>574</v>
      </c>
      <c r="G131" s="200"/>
      <c r="H131" s="203">
        <v>6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216</v>
      </c>
      <c r="AU131" s="209" t="s">
        <v>86</v>
      </c>
      <c r="AV131" s="13" t="s">
        <v>86</v>
      </c>
      <c r="AW131" s="13" t="s">
        <v>38</v>
      </c>
      <c r="AX131" s="13" t="s">
        <v>77</v>
      </c>
      <c r="AY131" s="209" t="s">
        <v>205</v>
      </c>
    </row>
    <row r="132" spans="1:65" s="16" customFormat="1" ht="10.199999999999999">
      <c r="B132" s="245"/>
      <c r="C132" s="246"/>
      <c r="D132" s="194" t="s">
        <v>216</v>
      </c>
      <c r="E132" s="247" t="s">
        <v>75</v>
      </c>
      <c r="F132" s="248" t="s">
        <v>572</v>
      </c>
      <c r="G132" s="246"/>
      <c r="H132" s="249">
        <v>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AT132" s="255" t="s">
        <v>216</v>
      </c>
      <c r="AU132" s="255" t="s">
        <v>86</v>
      </c>
      <c r="AV132" s="16" t="s">
        <v>344</v>
      </c>
      <c r="AW132" s="16" t="s">
        <v>38</v>
      </c>
      <c r="AX132" s="16" t="s">
        <v>77</v>
      </c>
      <c r="AY132" s="255" t="s">
        <v>205</v>
      </c>
    </row>
    <row r="133" spans="1:65" s="14" customFormat="1" ht="10.199999999999999">
      <c r="B133" s="210"/>
      <c r="C133" s="211"/>
      <c r="D133" s="194" t="s">
        <v>216</v>
      </c>
      <c r="E133" s="212" t="s">
        <v>75</v>
      </c>
      <c r="F133" s="213" t="s">
        <v>218</v>
      </c>
      <c r="G133" s="211"/>
      <c r="H133" s="214">
        <v>9.1319999999999997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216</v>
      </c>
      <c r="AU133" s="220" t="s">
        <v>86</v>
      </c>
      <c r="AV133" s="14" t="s">
        <v>212</v>
      </c>
      <c r="AW133" s="14" t="s">
        <v>38</v>
      </c>
      <c r="AX133" s="14" t="s">
        <v>84</v>
      </c>
      <c r="AY133" s="220" t="s">
        <v>205</v>
      </c>
    </row>
    <row r="134" spans="1:65" s="2" customFormat="1" ht="24.15" customHeight="1">
      <c r="A134" s="36"/>
      <c r="B134" s="37"/>
      <c r="C134" s="181" t="s">
        <v>461</v>
      </c>
      <c r="D134" s="181" t="s">
        <v>208</v>
      </c>
      <c r="E134" s="182" t="s">
        <v>575</v>
      </c>
      <c r="F134" s="183" t="s">
        <v>576</v>
      </c>
      <c r="G134" s="184" t="s">
        <v>240</v>
      </c>
      <c r="H134" s="185">
        <v>21.308</v>
      </c>
      <c r="I134" s="186"/>
      <c r="J134" s="187">
        <f>ROUND(I134*H134,2)</f>
        <v>0</v>
      </c>
      <c r="K134" s="183" t="s">
        <v>211</v>
      </c>
      <c r="L134" s="41"/>
      <c r="M134" s="188" t="s">
        <v>75</v>
      </c>
      <c r="N134" s="189" t="s">
        <v>47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212</v>
      </c>
      <c r="AT134" s="192" t="s">
        <v>208</v>
      </c>
      <c r="AU134" s="192" t="s">
        <v>86</v>
      </c>
      <c r="AY134" s="19" t="s">
        <v>205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212</v>
      </c>
      <c r="BM134" s="192" t="s">
        <v>577</v>
      </c>
    </row>
    <row r="135" spans="1:65" s="2" customFormat="1" ht="38.4">
      <c r="A135" s="36"/>
      <c r="B135" s="37"/>
      <c r="C135" s="38"/>
      <c r="D135" s="194" t="s">
        <v>214</v>
      </c>
      <c r="E135" s="38"/>
      <c r="F135" s="195" t="s">
        <v>578</v>
      </c>
      <c r="G135" s="38"/>
      <c r="H135" s="38"/>
      <c r="I135" s="196"/>
      <c r="J135" s="38"/>
      <c r="K135" s="38"/>
      <c r="L135" s="41"/>
      <c r="M135" s="197"/>
      <c r="N135" s="19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214</v>
      </c>
      <c r="AU135" s="19" t="s">
        <v>86</v>
      </c>
    </row>
    <row r="136" spans="1:65" s="2" customFormat="1" ht="28.8">
      <c r="A136" s="36"/>
      <c r="B136" s="37"/>
      <c r="C136" s="38"/>
      <c r="D136" s="194" t="s">
        <v>270</v>
      </c>
      <c r="E136" s="38"/>
      <c r="F136" s="195" t="s">
        <v>558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270</v>
      </c>
      <c r="AU136" s="19" t="s">
        <v>86</v>
      </c>
    </row>
    <row r="137" spans="1:65" s="15" customFormat="1" ht="10.199999999999999">
      <c r="B137" s="231"/>
      <c r="C137" s="232"/>
      <c r="D137" s="194" t="s">
        <v>216</v>
      </c>
      <c r="E137" s="233" t="s">
        <v>75</v>
      </c>
      <c r="F137" s="234" t="s">
        <v>570</v>
      </c>
      <c r="G137" s="232"/>
      <c r="H137" s="233" t="s">
        <v>75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216</v>
      </c>
      <c r="AU137" s="240" t="s">
        <v>86</v>
      </c>
      <c r="AV137" s="15" t="s">
        <v>84</v>
      </c>
      <c r="AW137" s="15" t="s">
        <v>38</v>
      </c>
      <c r="AX137" s="15" t="s">
        <v>77</v>
      </c>
      <c r="AY137" s="240" t="s">
        <v>205</v>
      </c>
    </row>
    <row r="138" spans="1:65" s="13" customFormat="1" ht="10.199999999999999">
      <c r="B138" s="199"/>
      <c r="C138" s="200"/>
      <c r="D138" s="194" t="s">
        <v>216</v>
      </c>
      <c r="E138" s="201" t="s">
        <v>496</v>
      </c>
      <c r="F138" s="202" t="s">
        <v>579</v>
      </c>
      <c r="G138" s="200"/>
      <c r="H138" s="203">
        <v>7.3079999999999998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216</v>
      </c>
      <c r="AU138" s="209" t="s">
        <v>86</v>
      </c>
      <c r="AV138" s="13" t="s">
        <v>86</v>
      </c>
      <c r="AW138" s="13" t="s">
        <v>38</v>
      </c>
      <c r="AX138" s="13" t="s">
        <v>77</v>
      </c>
      <c r="AY138" s="209" t="s">
        <v>205</v>
      </c>
    </row>
    <row r="139" spans="1:65" s="16" customFormat="1" ht="10.199999999999999">
      <c r="B139" s="245"/>
      <c r="C139" s="246"/>
      <c r="D139" s="194" t="s">
        <v>216</v>
      </c>
      <c r="E139" s="247" t="s">
        <v>75</v>
      </c>
      <c r="F139" s="248" t="s">
        <v>572</v>
      </c>
      <c r="G139" s="246"/>
      <c r="H139" s="249">
        <v>7.3079999999999998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216</v>
      </c>
      <c r="AU139" s="255" t="s">
        <v>86</v>
      </c>
      <c r="AV139" s="16" t="s">
        <v>344</v>
      </c>
      <c r="AW139" s="16" t="s">
        <v>38</v>
      </c>
      <c r="AX139" s="16" t="s">
        <v>77</v>
      </c>
      <c r="AY139" s="255" t="s">
        <v>205</v>
      </c>
    </row>
    <row r="140" spans="1:65" s="15" customFormat="1" ht="10.199999999999999">
      <c r="B140" s="231"/>
      <c r="C140" s="232"/>
      <c r="D140" s="194" t="s">
        <v>216</v>
      </c>
      <c r="E140" s="233" t="s">
        <v>75</v>
      </c>
      <c r="F140" s="234" t="s">
        <v>573</v>
      </c>
      <c r="G140" s="232"/>
      <c r="H140" s="233" t="s">
        <v>75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216</v>
      </c>
      <c r="AU140" s="240" t="s">
        <v>86</v>
      </c>
      <c r="AV140" s="15" t="s">
        <v>84</v>
      </c>
      <c r="AW140" s="15" t="s">
        <v>38</v>
      </c>
      <c r="AX140" s="15" t="s">
        <v>77</v>
      </c>
      <c r="AY140" s="240" t="s">
        <v>205</v>
      </c>
    </row>
    <row r="141" spans="1:65" s="13" customFormat="1" ht="10.199999999999999">
      <c r="B141" s="199"/>
      <c r="C141" s="200"/>
      <c r="D141" s="194" t="s">
        <v>216</v>
      </c>
      <c r="E141" s="201" t="s">
        <v>498</v>
      </c>
      <c r="F141" s="202" t="s">
        <v>580</v>
      </c>
      <c r="G141" s="200"/>
      <c r="H141" s="203">
        <v>14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216</v>
      </c>
      <c r="AU141" s="209" t="s">
        <v>86</v>
      </c>
      <c r="AV141" s="13" t="s">
        <v>86</v>
      </c>
      <c r="AW141" s="13" t="s">
        <v>38</v>
      </c>
      <c r="AX141" s="13" t="s">
        <v>77</v>
      </c>
      <c r="AY141" s="209" t="s">
        <v>205</v>
      </c>
    </row>
    <row r="142" spans="1:65" s="16" customFormat="1" ht="10.199999999999999">
      <c r="B142" s="245"/>
      <c r="C142" s="246"/>
      <c r="D142" s="194" t="s">
        <v>216</v>
      </c>
      <c r="E142" s="247" t="s">
        <v>75</v>
      </c>
      <c r="F142" s="248" t="s">
        <v>572</v>
      </c>
      <c r="G142" s="246"/>
      <c r="H142" s="249">
        <v>14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216</v>
      </c>
      <c r="AU142" s="255" t="s">
        <v>86</v>
      </c>
      <c r="AV142" s="16" t="s">
        <v>344</v>
      </c>
      <c r="AW142" s="16" t="s">
        <v>38</v>
      </c>
      <c r="AX142" s="16" t="s">
        <v>77</v>
      </c>
      <c r="AY142" s="255" t="s">
        <v>205</v>
      </c>
    </row>
    <row r="143" spans="1:65" s="14" customFormat="1" ht="10.199999999999999">
      <c r="B143" s="210"/>
      <c r="C143" s="211"/>
      <c r="D143" s="194" t="s">
        <v>216</v>
      </c>
      <c r="E143" s="212" t="s">
        <v>75</v>
      </c>
      <c r="F143" s="213" t="s">
        <v>218</v>
      </c>
      <c r="G143" s="211"/>
      <c r="H143" s="214">
        <v>21.308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216</v>
      </c>
      <c r="AU143" s="220" t="s">
        <v>86</v>
      </c>
      <c r="AV143" s="14" t="s">
        <v>212</v>
      </c>
      <c r="AW143" s="14" t="s">
        <v>38</v>
      </c>
      <c r="AX143" s="14" t="s">
        <v>84</v>
      </c>
      <c r="AY143" s="220" t="s">
        <v>205</v>
      </c>
    </row>
    <row r="144" spans="1:65" s="2" customFormat="1" ht="37.799999999999997" customHeight="1">
      <c r="A144" s="36"/>
      <c r="B144" s="37"/>
      <c r="C144" s="181" t="s">
        <v>581</v>
      </c>
      <c r="D144" s="181" t="s">
        <v>208</v>
      </c>
      <c r="E144" s="182" t="s">
        <v>582</v>
      </c>
      <c r="F144" s="183" t="s">
        <v>583</v>
      </c>
      <c r="G144" s="184" t="s">
        <v>240</v>
      </c>
      <c r="H144" s="185">
        <v>265.32499999999999</v>
      </c>
      <c r="I144" s="186"/>
      <c r="J144" s="187">
        <f>ROUND(I144*H144,2)</f>
        <v>0</v>
      </c>
      <c r="K144" s="183" t="s">
        <v>211</v>
      </c>
      <c r="L144" s="41"/>
      <c r="M144" s="188" t="s">
        <v>75</v>
      </c>
      <c r="N144" s="189" t="s">
        <v>47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212</v>
      </c>
      <c r="AT144" s="192" t="s">
        <v>208</v>
      </c>
      <c r="AU144" s="192" t="s">
        <v>86</v>
      </c>
      <c r="AY144" s="19" t="s">
        <v>205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212</v>
      </c>
      <c r="BM144" s="192" t="s">
        <v>584</v>
      </c>
    </row>
    <row r="145" spans="1:65" s="2" customFormat="1" ht="57.6">
      <c r="A145" s="36"/>
      <c r="B145" s="37"/>
      <c r="C145" s="38"/>
      <c r="D145" s="194" t="s">
        <v>214</v>
      </c>
      <c r="E145" s="38"/>
      <c r="F145" s="195" t="s">
        <v>585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214</v>
      </c>
      <c r="AU145" s="19" t="s">
        <v>86</v>
      </c>
    </row>
    <row r="146" spans="1:65" s="2" customFormat="1" ht="19.2">
      <c r="A146" s="36"/>
      <c r="B146" s="37"/>
      <c r="C146" s="38"/>
      <c r="D146" s="194" t="s">
        <v>270</v>
      </c>
      <c r="E146" s="38"/>
      <c r="F146" s="195" t="s">
        <v>386</v>
      </c>
      <c r="G146" s="38"/>
      <c r="H146" s="38"/>
      <c r="I146" s="196"/>
      <c r="J146" s="38"/>
      <c r="K146" s="38"/>
      <c r="L146" s="41"/>
      <c r="M146" s="197"/>
      <c r="N146" s="19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270</v>
      </c>
      <c r="AU146" s="19" t="s">
        <v>86</v>
      </c>
    </row>
    <row r="147" spans="1:65" s="13" customFormat="1" ht="10.199999999999999">
      <c r="B147" s="199"/>
      <c r="C147" s="200"/>
      <c r="D147" s="194" t="s">
        <v>216</v>
      </c>
      <c r="E147" s="201" t="s">
        <v>513</v>
      </c>
      <c r="F147" s="202" t="s">
        <v>586</v>
      </c>
      <c r="G147" s="200"/>
      <c r="H147" s="203">
        <v>233.62799999999999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216</v>
      </c>
      <c r="AU147" s="209" t="s">
        <v>86</v>
      </c>
      <c r="AV147" s="13" t="s">
        <v>86</v>
      </c>
      <c r="AW147" s="13" t="s">
        <v>38</v>
      </c>
      <c r="AX147" s="13" t="s">
        <v>77</v>
      </c>
      <c r="AY147" s="209" t="s">
        <v>205</v>
      </c>
    </row>
    <row r="148" spans="1:65" s="13" customFormat="1" ht="10.199999999999999">
      <c r="B148" s="199"/>
      <c r="C148" s="200"/>
      <c r="D148" s="194" t="s">
        <v>216</v>
      </c>
      <c r="E148" s="201" t="s">
        <v>75</v>
      </c>
      <c r="F148" s="202" t="s">
        <v>587</v>
      </c>
      <c r="G148" s="200"/>
      <c r="H148" s="203">
        <v>31.696999999999999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216</v>
      </c>
      <c r="AU148" s="209" t="s">
        <v>86</v>
      </c>
      <c r="AV148" s="13" t="s">
        <v>86</v>
      </c>
      <c r="AW148" s="13" t="s">
        <v>38</v>
      </c>
      <c r="AX148" s="13" t="s">
        <v>77</v>
      </c>
      <c r="AY148" s="209" t="s">
        <v>205</v>
      </c>
    </row>
    <row r="149" spans="1:65" s="14" customFormat="1" ht="10.199999999999999">
      <c r="B149" s="210"/>
      <c r="C149" s="211"/>
      <c r="D149" s="194" t="s">
        <v>216</v>
      </c>
      <c r="E149" s="212" t="s">
        <v>75</v>
      </c>
      <c r="F149" s="213" t="s">
        <v>218</v>
      </c>
      <c r="G149" s="211"/>
      <c r="H149" s="214">
        <v>265.32499999999999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216</v>
      </c>
      <c r="AU149" s="220" t="s">
        <v>86</v>
      </c>
      <c r="AV149" s="14" t="s">
        <v>212</v>
      </c>
      <c r="AW149" s="14" t="s">
        <v>38</v>
      </c>
      <c r="AX149" s="14" t="s">
        <v>84</v>
      </c>
      <c r="AY149" s="220" t="s">
        <v>205</v>
      </c>
    </row>
    <row r="150" spans="1:65" s="2" customFormat="1" ht="24.15" customHeight="1">
      <c r="A150" s="36"/>
      <c r="B150" s="37"/>
      <c r="C150" s="181" t="s">
        <v>229</v>
      </c>
      <c r="D150" s="181" t="s">
        <v>208</v>
      </c>
      <c r="E150" s="182" t="s">
        <v>588</v>
      </c>
      <c r="F150" s="183" t="s">
        <v>589</v>
      </c>
      <c r="G150" s="184" t="s">
        <v>240</v>
      </c>
      <c r="H150" s="185">
        <v>233.62799999999999</v>
      </c>
      <c r="I150" s="186"/>
      <c r="J150" s="187">
        <f>ROUND(I150*H150,2)</f>
        <v>0</v>
      </c>
      <c r="K150" s="183" t="s">
        <v>211</v>
      </c>
      <c r="L150" s="41"/>
      <c r="M150" s="188" t="s">
        <v>75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212</v>
      </c>
      <c r="AT150" s="192" t="s">
        <v>208</v>
      </c>
      <c r="AU150" s="192" t="s">
        <v>86</v>
      </c>
      <c r="AY150" s="19" t="s">
        <v>205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212</v>
      </c>
      <c r="BM150" s="192" t="s">
        <v>590</v>
      </c>
    </row>
    <row r="151" spans="1:65" s="2" customFormat="1" ht="105.6">
      <c r="A151" s="36"/>
      <c r="B151" s="37"/>
      <c r="C151" s="38"/>
      <c r="D151" s="194" t="s">
        <v>214</v>
      </c>
      <c r="E151" s="38"/>
      <c r="F151" s="195" t="s">
        <v>591</v>
      </c>
      <c r="G151" s="38"/>
      <c r="H151" s="38"/>
      <c r="I151" s="196"/>
      <c r="J151" s="38"/>
      <c r="K151" s="38"/>
      <c r="L151" s="41"/>
      <c r="M151" s="197"/>
      <c r="N151" s="198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214</v>
      </c>
      <c r="AU151" s="19" t="s">
        <v>86</v>
      </c>
    </row>
    <row r="152" spans="1:65" s="13" customFormat="1" ht="10.199999999999999">
      <c r="B152" s="199"/>
      <c r="C152" s="200"/>
      <c r="D152" s="194" t="s">
        <v>216</v>
      </c>
      <c r="E152" s="201" t="s">
        <v>75</v>
      </c>
      <c r="F152" s="202" t="s">
        <v>513</v>
      </c>
      <c r="G152" s="200"/>
      <c r="H152" s="203">
        <v>233.62799999999999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216</v>
      </c>
      <c r="AU152" s="209" t="s">
        <v>86</v>
      </c>
      <c r="AV152" s="13" t="s">
        <v>86</v>
      </c>
      <c r="AW152" s="13" t="s">
        <v>38</v>
      </c>
      <c r="AX152" s="13" t="s">
        <v>77</v>
      </c>
      <c r="AY152" s="209" t="s">
        <v>205</v>
      </c>
    </row>
    <row r="153" spans="1:65" s="14" customFormat="1" ht="10.199999999999999">
      <c r="B153" s="210"/>
      <c r="C153" s="211"/>
      <c r="D153" s="194" t="s">
        <v>216</v>
      </c>
      <c r="E153" s="212" t="s">
        <v>75</v>
      </c>
      <c r="F153" s="213" t="s">
        <v>218</v>
      </c>
      <c r="G153" s="211"/>
      <c r="H153" s="214">
        <v>233.62799999999999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216</v>
      </c>
      <c r="AU153" s="220" t="s">
        <v>86</v>
      </c>
      <c r="AV153" s="14" t="s">
        <v>212</v>
      </c>
      <c r="AW153" s="14" t="s">
        <v>38</v>
      </c>
      <c r="AX153" s="14" t="s">
        <v>84</v>
      </c>
      <c r="AY153" s="220" t="s">
        <v>205</v>
      </c>
    </row>
    <row r="154" spans="1:65" s="2" customFormat="1" ht="24.15" customHeight="1">
      <c r="A154" s="36"/>
      <c r="B154" s="37"/>
      <c r="C154" s="181" t="s">
        <v>288</v>
      </c>
      <c r="D154" s="181" t="s">
        <v>208</v>
      </c>
      <c r="E154" s="182" t="s">
        <v>592</v>
      </c>
      <c r="F154" s="183" t="s">
        <v>399</v>
      </c>
      <c r="G154" s="184" t="s">
        <v>383</v>
      </c>
      <c r="H154" s="185">
        <v>420.53</v>
      </c>
      <c r="I154" s="186"/>
      <c r="J154" s="187">
        <f>ROUND(I154*H154,2)</f>
        <v>0</v>
      </c>
      <c r="K154" s="183" t="s">
        <v>211</v>
      </c>
      <c r="L154" s="41"/>
      <c r="M154" s="188" t="s">
        <v>75</v>
      </c>
      <c r="N154" s="189" t="s">
        <v>47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212</v>
      </c>
      <c r="AT154" s="192" t="s">
        <v>208</v>
      </c>
      <c r="AU154" s="192" t="s">
        <v>86</v>
      </c>
      <c r="AY154" s="19" t="s">
        <v>205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84</v>
      </c>
      <c r="BK154" s="193">
        <f>ROUND(I154*H154,2)</f>
        <v>0</v>
      </c>
      <c r="BL154" s="19" t="s">
        <v>212</v>
      </c>
      <c r="BM154" s="192" t="s">
        <v>593</v>
      </c>
    </row>
    <row r="155" spans="1:65" s="2" customFormat="1" ht="38.4">
      <c r="A155" s="36"/>
      <c r="B155" s="37"/>
      <c r="C155" s="38"/>
      <c r="D155" s="194" t="s">
        <v>214</v>
      </c>
      <c r="E155" s="38"/>
      <c r="F155" s="195" t="s">
        <v>396</v>
      </c>
      <c r="G155" s="38"/>
      <c r="H155" s="38"/>
      <c r="I155" s="196"/>
      <c r="J155" s="38"/>
      <c r="K155" s="38"/>
      <c r="L155" s="41"/>
      <c r="M155" s="197"/>
      <c r="N155" s="19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214</v>
      </c>
      <c r="AU155" s="19" t="s">
        <v>86</v>
      </c>
    </row>
    <row r="156" spans="1:65" s="15" customFormat="1" ht="10.199999999999999">
      <c r="B156" s="231"/>
      <c r="C156" s="232"/>
      <c r="D156" s="194" t="s">
        <v>216</v>
      </c>
      <c r="E156" s="233" t="s">
        <v>75</v>
      </c>
      <c r="F156" s="234" t="s">
        <v>594</v>
      </c>
      <c r="G156" s="232"/>
      <c r="H156" s="233" t="s">
        <v>75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216</v>
      </c>
      <c r="AU156" s="240" t="s">
        <v>86</v>
      </c>
      <c r="AV156" s="15" t="s">
        <v>84</v>
      </c>
      <c r="AW156" s="15" t="s">
        <v>38</v>
      </c>
      <c r="AX156" s="15" t="s">
        <v>77</v>
      </c>
      <c r="AY156" s="240" t="s">
        <v>205</v>
      </c>
    </row>
    <row r="157" spans="1:65" s="13" customFormat="1" ht="10.199999999999999">
      <c r="B157" s="199"/>
      <c r="C157" s="200"/>
      <c r="D157" s="194" t="s">
        <v>216</v>
      </c>
      <c r="E157" s="201" t="s">
        <v>75</v>
      </c>
      <c r="F157" s="202" t="s">
        <v>595</v>
      </c>
      <c r="G157" s="200"/>
      <c r="H157" s="203">
        <v>420.53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216</v>
      </c>
      <c r="AU157" s="209" t="s">
        <v>86</v>
      </c>
      <c r="AV157" s="13" t="s">
        <v>86</v>
      </c>
      <c r="AW157" s="13" t="s">
        <v>38</v>
      </c>
      <c r="AX157" s="13" t="s">
        <v>77</v>
      </c>
      <c r="AY157" s="209" t="s">
        <v>205</v>
      </c>
    </row>
    <row r="158" spans="1:65" s="14" customFormat="1" ht="10.199999999999999">
      <c r="B158" s="210"/>
      <c r="C158" s="211"/>
      <c r="D158" s="194" t="s">
        <v>216</v>
      </c>
      <c r="E158" s="212" t="s">
        <v>75</v>
      </c>
      <c r="F158" s="213" t="s">
        <v>218</v>
      </c>
      <c r="G158" s="211"/>
      <c r="H158" s="214">
        <v>420.53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216</v>
      </c>
      <c r="AU158" s="220" t="s">
        <v>86</v>
      </c>
      <c r="AV158" s="14" t="s">
        <v>212</v>
      </c>
      <c r="AW158" s="14" t="s">
        <v>38</v>
      </c>
      <c r="AX158" s="14" t="s">
        <v>84</v>
      </c>
      <c r="AY158" s="220" t="s">
        <v>205</v>
      </c>
    </row>
    <row r="159" spans="1:65" s="2" customFormat="1" ht="24.15" customHeight="1">
      <c r="A159" s="36"/>
      <c r="B159" s="37"/>
      <c r="C159" s="181" t="s">
        <v>596</v>
      </c>
      <c r="D159" s="181" t="s">
        <v>208</v>
      </c>
      <c r="E159" s="182" t="s">
        <v>597</v>
      </c>
      <c r="F159" s="183" t="s">
        <v>598</v>
      </c>
      <c r="G159" s="184" t="s">
        <v>240</v>
      </c>
      <c r="H159" s="185">
        <v>30.689</v>
      </c>
      <c r="I159" s="186"/>
      <c r="J159" s="187">
        <f>ROUND(I159*H159,2)</f>
        <v>0</v>
      </c>
      <c r="K159" s="183" t="s">
        <v>211</v>
      </c>
      <c r="L159" s="41"/>
      <c r="M159" s="188" t="s">
        <v>75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212</v>
      </c>
      <c r="AT159" s="192" t="s">
        <v>208</v>
      </c>
      <c r="AU159" s="192" t="s">
        <v>86</v>
      </c>
      <c r="AY159" s="19" t="s">
        <v>205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212</v>
      </c>
      <c r="BM159" s="192" t="s">
        <v>599</v>
      </c>
    </row>
    <row r="160" spans="1:65" s="2" customFormat="1" ht="172.8">
      <c r="A160" s="36"/>
      <c r="B160" s="37"/>
      <c r="C160" s="38"/>
      <c r="D160" s="194" t="s">
        <v>214</v>
      </c>
      <c r="E160" s="38"/>
      <c r="F160" s="195" t="s">
        <v>600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214</v>
      </c>
      <c r="AU160" s="19" t="s">
        <v>86</v>
      </c>
    </row>
    <row r="161" spans="1:65" s="15" customFormat="1" ht="10.199999999999999">
      <c r="B161" s="231"/>
      <c r="C161" s="232"/>
      <c r="D161" s="194" t="s">
        <v>216</v>
      </c>
      <c r="E161" s="233" t="s">
        <v>75</v>
      </c>
      <c r="F161" s="234" t="s">
        <v>601</v>
      </c>
      <c r="G161" s="232"/>
      <c r="H161" s="233" t="s">
        <v>75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216</v>
      </c>
      <c r="AU161" s="240" t="s">
        <v>86</v>
      </c>
      <c r="AV161" s="15" t="s">
        <v>84</v>
      </c>
      <c r="AW161" s="15" t="s">
        <v>38</v>
      </c>
      <c r="AX161" s="15" t="s">
        <v>77</v>
      </c>
      <c r="AY161" s="240" t="s">
        <v>205</v>
      </c>
    </row>
    <row r="162" spans="1:65" s="13" customFormat="1" ht="10.199999999999999">
      <c r="B162" s="199"/>
      <c r="C162" s="200"/>
      <c r="D162" s="194" t="s">
        <v>216</v>
      </c>
      <c r="E162" s="201" t="s">
        <v>499</v>
      </c>
      <c r="F162" s="202" t="s">
        <v>602</v>
      </c>
      <c r="G162" s="200"/>
      <c r="H162" s="203">
        <v>25.943999999999999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216</v>
      </c>
      <c r="AU162" s="209" t="s">
        <v>86</v>
      </c>
      <c r="AV162" s="13" t="s">
        <v>86</v>
      </c>
      <c r="AW162" s="13" t="s">
        <v>38</v>
      </c>
      <c r="AX162" s="13" t="s">
        <v>77</v>
      </c>
      <c r="AY162" s="209" t="s">
        <v>205</v>
      </c>
    </row>
    <row r="163" spans="1:65" s="16" customFormat="1" ht="10.199999999999999">
      <c r="B163" s="245"/>
      <c r="C163" s="246"/>
      <c r="D163" s="194" t="s">
        <v>216</v>
      </c>
      <c r="E163" s="247" t="s">
        <v>75</v>
      </c>
      <c r="F163" s="248" t="s">
        <v>572</v>
      </c>
      <c r="G163" s="246"/>
      <c r="H163" s="249">
        <v>25.943999999999999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216</v>
      </c>
      <c r="AU163" s="255" t="s">
        <v>86</v>
      </c>
      <c r="AV163" s="16" t="s">
        <v>344</v>
      </c>
      <c r="AW163" s="16" t="s">
        <v>38</v>
      </c>
      <c r="AX163" s="16" t="s">
        <v>77</v>
      </c>
      <c r="AY163" s="255" t="s">
        <v>205</v>
      </c>
    </row>
    <row r="164" spans="1:65" s="15" customFormat="1" ht="10.199999999999999">
      <c r="B164" s="231"/>
      <c r="C164" s="232"/>
      <c r="D164" s="194" t="s">
        <v>216</v>
      </c>
      <c r="E164" s="233" t="s">
        <v>75</v>
      </c>
      <c r="F164" s="234" t="s">
        <v>603</v>
      </c>
      <c r="G164" s="232"/>
      <c r="H164" s="233" t="s">
        <v>75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216</v>
      </c>
      <c r="AU164" s="240" t="s">
        <v>86</v>
      </c>
      <c r="AV164" s="15" t="s">
        <v>84</v>
      </c>
      <c r="AW164" s="15" t="s">
        <v>38</v>
      </c>
      <c r="AX164" s="15" t="s">
        <v>77</v>
      </c>
      <c r="AY164" s="240" t="s">
        <v>205</v>
      </c>
    </row>
    <row r="165" spans="1:65" s="13" customFormat="1" ht="10.199999999999999">
      <c r="B165" s="199"/>
      <c r="C165" s="200"/>
      <c r="D165" s="194" t="s">
        <v>216</v>
      </c>
      <c r="E165" s="201" t="s">
        <v>531</v>
      </c>
      <c r="F165" s="202" t="s">
        <v>604</v>
      </c>
      <c r="G165" s="200"/>
      <c r="H165" s="203">
        <v>4.7450000000000001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216</v>
      </c>
      <c r="AU165" s="209" t="s">
        <v>86</v>
      </c>
      <c r="AV165" s="13" t="s">
        <v>86</v>
      </c>
      <c r="AW165" s="13" t="s">
        <v>38</v>
      </c>
      <c r="AX165" s="13" t="s">
        <v>77</v>
      </c>
      <c r="AY165" s="209" t="s">
        <v>205</v>
      </c>
    </row>
    <row r="166" spans="1:65" s="16" customFormat="1" ht="10.199999999999999">
      <c r="B166" s="245"/>
      <c r="C166" s="246"/>
      <c r="D166" s="194" t="s">
        <v>216</v>
      </c>
      <c r="E166" s="247" t="s">
        <v>75</v>
      </c>
      <c r="F166" s="248" t="s">
        <v>572</v>
      </c>
      <c r="G166" s="246"/>
      <c r="H166" s="249">
        <v>4.7450000000000001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AT166" s="255" t="s">
        <v>216</v>
      </c>
      <c r="AU166" s="255" t="s">
        <v>86</v>
      </c>
      <c r="AV166" s="16" t="s">
        <v>344</v>
      </c>
      <c r="AW166" s="16" t="s">
        <v>38</v>
      </c>
      <c r="AX166" s="16" t="s">
        <v>77</v>
      </c>
      <c r="AY166" s="255" t="s">
        <v>205</v>
      </c>
    </row>
    <row r="167" spans="1:65" s="14" customFormat="1" ht="10.199999999999999">
      <c r="B167" s="210"/>
      <c r="C167" s="211"/>
      <c r="D167" s="194" t="s">
        <v>216</v>
      </c>
      <c r="E167" s="212" t="s">
        <v>75</v>
      </c>
      <c r="F167" s="213" t="s">
        <v>218</v>
      </c>
      <c r="G167" s="211"/>
      <c r="H167" s="214">
        <v>30.689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216</v>
      </c>
      <c r="AU167" s="220" t="s">
        <v>86</v>
      </c>
      <c r="AV167" s="14" t="s">
        <v>212</v>
      </c>
      <c r="AW167" s="14" t="s">
        <v>38</v>
      </c>
      <c r="AX167" s="14" t="s">
        <v>84</v>
      </c>
      <c r="AY167" s="220" t="s">
        <v>205</v>
      </c>
    </row>
    <row r="168" spans="1:65" s="2" customFormat="1" ht="14.4" customHeight="1">
      <c r="A168" s="36"/>
      <c r="B168" s="37"/>
      <c r="C168" s="221" t="s">
        <v>605</v>
      </c>
      <c r="D168" s="221" t="s">
        <v>226</v>
      </c>
      <c r="E168" s="222" t="s">
        <v>606</v>
      </c>
      <c r="F168" s="223" t="s">
        <v>607</v>
      </c>
      <c r="G168" s="224" t="s">
        <v>383</v>
      </c>
      <c r="H168" s="225">
        <v>61.378</v>
      </c>
      <c r="I168" s="226"/>
      <c r="J168" s="227">
        <f>ROUND(I168*H168,2)</f>
        <v>0</v>
      </c>
      <c r="K168" s="223" t="s">
        <v>211</v>
      </c>
      <c r="L168" s="228"/>
      <c r="M168" s="229" t="s">
        <v>75</v>
      </c>
      <c r="N168" s="230" t="s">
        <v>47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229</v>
      </c>
      <c r="AT168" s="192" t="s">
        <v>226</v>
      </c>
      <c r="AU168" s="192" t="s">
        <v>86</v>
      </c>
      <c r="AY168" s="19" t="s">
        <v>205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212</v>
      </c>
      <c r="BM168" s="192" t="s">
        <v>608</v>
      </c>
    </row>
    <row r="169" spans="1:65" s="15" customFormat="1" ht="10.199999999999999">
      <c r="B169" s="231"/>
      <c r="C169" s="232"/>
      <c r="D169" s="194" t="s">
        <v>216</v>
      </c>
      <c r="E169" s="233" t="s">
        <v>75</v>
      </c>
      <c r="F169" s="234" t="s">
        <v>609</v>
      </c>
      <c r="G169" s="232"/>
      <c r="H169" s="233" t="s">
        <v>75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216</v>
      </c>
      <c r="AU169" s="240" t="s">
        <v>86</v>
      </c>
      <c r="AV169" s="15" t="s">
        <v>84</v>
      </c>
      <c r="AW169" s="15" t="s">
        <v>38</v>
      </c>
      <c r="AX169" s="15" t="s">
        <v>77</v>
      </c>
      <c r="AY169" s="240" t="s">
        <v>205</v>
      </c>
    </row>
    <row r="170" spans="1:65" s="13" customFormat="1" ht="10.199999999999999">
      <c r="B170" s="199"/>
      <c r="C170" s="200"/>
      <c r="D170" s="194" t="s">
        <v>216</v>
      </c>
      <c r="E170" s="201" t="s">
        <v>75</v>
      </c>
      <c r="F170" s="202" t="s">
        <v>610</v>
      </c>
      <c r="G170" s="200"/>
      <c r="H170" s="203">
        <v>61.378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216</v>
      </c>
      <c r="AU170" s="209" t="s">
        <v>86</v>
      </c>
      <c r="AV170" s="13" t="s">
        <v>86</v>
      </c>
      <c r="AW170" s="13" t="s">
        <v>38</v>
      </c>
      <c r="AX170" s="13" t="s">
        <v>77</v>
      </c>
      <c r="AY170" s="209" t="s">
        <v>205</v>
      </c>
    </row>
    <row r="171" spans="1:65" s="14" customFormat="1" ht="10.199999999999999">
      <c r="B171" s="210"/>
      <c r="C171" s="211"/>
      <c r="D171" s="194" t="s">
        <v>216</v>
      </c>
      <c r="E171" s="212" t="s">
        <v>75</v>
      </c>
      <c r="F171" s="213" t="s">
        <v>218</v>
      </c>
      <c r="G171" s="211"/>
      <c r="H171" s="214">
        <v>61.378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216</v>
      </c>
      <c r="AU171" s="220" t="s">
        <v>86</v>
      </c>
      <c r="AV171" s="14" t="s">
        <v>212</v>
      </c>
      <c r="AW171" s="14" t="s">
        <v>38</v>
      </c>
      <c r="AX171" s="14" t="s">
        <v>84</v>
      </c>
      <c r="AY171" s="220" t="s">
        <v>205</v>
      </c>
    </row>
    <row r="172" spans="1:65" s="2" customFormat="1" ht="37.799999999999997" customHeight="1">
      <c r="A172" s="36"/>
      <c r="B172" s="37"/>
      <c r="C172" s="181" t="s">
        <v>611</v>
      </c>
      <c r="D172" s="181" t="s">
        <v>208</v>
      </c>
      <c r="E172" s="182" t="s">
        <v>612</v>
      </c>
      <c r="F172" s="183" t="s">
        <v>613</v>
      </c>
      <c r="G172" s="184" t="s">
        <v>240</v>
      </c>
      <c r="H172" s="185">
        <v>1.008</v>
      </c>
      <c r="I172" s="186"/>
      <c r="J172" s="187">
        <f>ROUND(I172*H172,2)</f>
        <v>0</v>
      </c>
      <c r="K172" s="183" t="s">
        <v>211</v>
      </c>
      <c r="L172" s="41"/>
      <c r="M172" s="188" t="s">
        <v>75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212</v>
      </c>
      <c r="AT172" s="192" t="s">
        <v>208</v>
      </c>
      <c r="AU172" s="192" t="s">
        <v>86</v>
      </c>
      <c r="AY172" s="19" t="s">
        <v>205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212</v>
      </c>
      <c r="BM172" s="192" t="s">
        <v>614</v>
      </c>
    </row>
    <row r="173" spans="1:65" s="2" customFormat="1" ht="67.2">
      <c r="A173" s="36"/>
      <c r="B173" s="37"/>
      <c r="C173" s="38"/>
      <c r="D173" s="194" t="s">
        <v>214</v>
      </c>
      <c r="E173" s="38"/>
      <c r="F173" s="195" t="s">
        <v>615</v>
      </c>
      <c r="G173" s="38"/>
      <c r="H173" s="38"/>
      <c r="I173" s="196"/>
      <c r="J173" s="38"/>
      <c r="K173" s="38"/>
      <c r="L173" s="41"/>
      <c r="M173" s="197"/>
      <c r="N173" s="198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214</v>
      </c>
      <c r="AU173" s="19" t="s">
        <v>86</v>
      </c>
    </row>
    <row r="174" spans="1:65" s="15" customFormat="1" ht="10.199999999999999">
      <c r="B174" s="231"/>
      <c r="C174" s="232"/>
      <c r="D174" s="194" t="s">
        <v>216</v>
      </c>
      <c r="E174" s="233" t="s">
        <v>75</v>
      </c>
      <c r="F174" s="234" t="s">
        <v>616</v>
      </c>
      <c r="G174" s="232"/>
      <c r="H174" s="233" t="s">
        <v>75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216</v>
      </c>
      <c r="AU174" s="240" t="s">
        <v>86</v>
      </c>
      <c r="AV174" s="15" t="s">
        <v>84</v>
      </c>
      <c r="AW174" s="15" t="s">
        <v>38</v>
      </c>
      <c r="AX174" s="15" t="s">
        <v>77</v>
      </c>
      <c r="AY174" s="240" t="s">
        <v>205</v>
      </c>
    </row>
    <row r="175" spans="1:65" s="13" customFormat="1" ht="10.199999999999999">
      <c r="B175" s="199"/>
      <c r="C175" s="200"/>
      <c r="D175" s="194" t="s">
        <v>216</v>
      </c>
      <c r="E175" s="201" t="s">
        <v>490</v>
      </c>
      <c r="F175" s="202" t="s">
        <v>617</v>
      </c>
      <c r="G175" s="200"/>
      <c r="H175" s="203">
        <v>1.008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216</v>
      </c>
      <c r="AU175" s="209" t="s">
        <v>86</v>
      </c>
      <c r="AV175" s="13" t="s">
        <v>86</v>
      </c>
      <c r="AW175" s="13" t="s">
        <v>38</v>
      </c>
      <c r="AX175" s="13" t="s">
        <v>77</v>
      </c>
      <c r="AY175" s="209" t="s">
        <v>205</v>
      </c>
    </row>
    <row r="176" spans="1:65" s="14" customFormat="1" ht="10.199999999999999">
      <c r="B176" s="210"/>
      <c r="C176" s="211"/>
      <c r="D176" s="194" t="s">
        <v>216</v>
      </c>
      <c r="E176" s="212" t="s">
        <v>75</v>
      </c>
      <c r="F176" s="213" t="s">
        <v>218</v>
      </c>
      <c r="G176" s="211"/>
      <c r="H176" s="214">
        <v>1.008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216</v>
      </c>
      <c r="AU176" s="220" t="s">
        <v>86</v>
      </c>
      <c r="AV176" s="14" t="s">
        <v>212</v>
      </c>
      <c r="AW176" s="14" t="s">
        <v>38</v>
      </c>
      <c r="AX176" s="14" t="s">
        <v>84</v>
      </c>
      <c r="AY176" s="220" t="s">
        <v>205</v>
      </c>
    </row>
    <row r="177" spans="1:65" s="2" customFormat="1" ht="14.4" customHeight="1">
      <c r="A177" s="36"/>
      <c r="B177" s="37"/>
      <c r="C177" s="221" t="s">
        <v>618</v>
      </c>
      <c r="D177" s="221" t="s">
        <v>226</v>
      </c>
      <c r="E177" s="222" t="s">
        <v>619</v>
      </c>
      <c r="F177" s="223" t="s">
        <v>620</v>
      </c>
      <c r="G177" s="224" t="s">
        <v>383</v>
      </c>
      <c r="H177" s="225">
        <v>2.016</v>
      </c>
      <c r="I177" s="226"/>
      <c r="J177" s="227">
        <f>ROUND(I177*H177,2)</f>
        <v>0</v>
      </c>
      <c r="K177" s="223" t="s">
        <v>75</v>
      </c>
      <c r="L177" s="228"/>
      <c r="M177" s="229" t="s">
        <v>75</v>
      </c>
      <c r="N177" s="230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229</v>
      </c>
      <c r="AT177" s="192" t="s">
        <v>226</v>
      </c>
      <c r="AU177" s="192" t="s">
        <v>86</v>
      </c>
      <c r="AY177" s="19" t="s">
        <v>205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84</v>
      </c>
      <c r="BK177" s="193">
        <f>ROUND(I177*H177,2)</f>
        <v>0</v>
      </c>
      <c r="BL177" s="19" t="s">
        <v>212</v>
      </c>
      <c r="BM177" s="192" t="s">
        <v>621</v>
      </c>
    </row>
    <row r="178" spans="1:65" s="15" customFormat="1" ht="10.199999999999999">
      <c r="B178" s="231"/>
      <c r="C178" s="232"/>
      <c r="D178" s="194" t="s">
        <v>216</v>
      </c>
      <c r="E178" s="233" t="s">
        <v>75</v>
      </c>
      <c r="F178" s="234" t="s">
        <v>609</v>
      </c>
      <c r="G178" s="232"/>
      <c r="H178" s="233" t="s">
        <v>75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216</v>
      </c>
      <c r="AU178" s="240" t="s">
        <v>86</v>
      </c>
      <c r="AV178" s="15" t="s">
        <v>84</v>
      </c>
      <c r="AW178" s="15" t="s">
        <v>38</v>
      </c>
      <c r="AX178" s="15" t="s">
        <v>77</v>
      </c>
      <c r="AY178" s="240" t="s">
        <v>205</v>
      </c>
    </row>
    <row r="179" spans="1:65" s="13" customFormat="1" ht="10.199999999999999">
      <c r="B179" s="199"/>
      <c r="C179" s="200"/>
      <c r="D179" s="194" t="s">
        <v>216</v>
      </c>
      <c r="E179" s="201" t="s">
        <v>75</v>
      </c>
      <c r="F179" s="202" t="s">
        <v>622</v>
      </c>
      <c r="G179" s="200"/>
      <c r="H179" s="203">
        <v>2.016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216</v>
      </c>
      <c r="AU179" s="209" t="s">
        <v>86</v>
      </c>
      <c r="AV179" s="13" t="s">
        <v>86</v>
      </c>
      <c r="AW179" s="13" t="s">
        <v>38</v>
      </c>
      <c r="AX179" s="13" t="s">
        <v>77</v>
      </c>
      <c r="AY179" s="209" t="s">
        <v>205</v>
      </c>
    </row>
    <row r="180" spans="1:65" s="14" customFormat="1" ht="10.199999999999999">
      <c r="B180" s="210"/>
      <c r="C180" s="211"/>
      <c r="D180" s="194" t="s">
        <v>216</v>
      </c>
      <c r="E180" s="212" t="s">
        <v>75</v>
      </c>
      <c r="F180" s="213" t="s">
        <v>218</v>
      </c>
      <c r="G180" s="211"/>
      <c r="H180" s="214">
        <v>2.016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216</v>
      </c>
      <c r="AU180" s="220" t="s">
        <v>86</v>
      </c>
      <c r="AV180" s="14" t="s">
        <v>212</v>
      </c>
      <c r="AW180" s="14" t="s">
        <v>38</v>
      </c>
      <c r="AX180" s="14" t="s">
        <v>84</v>
      </c>
      <c r="AY180" s="220" t="s">
        <v>205</v>
      </c>
    </row>
    <row r="181" spans="1:65" s="2" customFormat="1" ht="14.4" customHeight="1">
      <c r="A181" s="36"/>
      <c r="B181" s="37"/>
      <c r="C181" s="181" t="s">
        <v>207</v>
      </c>
      <c r="D181" s="181" t="s">
        <v>208</v>
      </c>
      <c r="E181" s="182" t="s">
        <v>209</v>
      </c>
      <c r="F181" s="183" t="s">
        <v>210</v>
      </c>
      <c r="G181" s="184" t="s">
        <v>143</v>
      </c>
      <c r="H181" s="185">
        <v>1138.5</v>
      </c>
      <c r="I181" s="186"/>
      <c r="J181" s="187">
        <f>ROUND(I181*H181,2)</f>
        <v>0</v>
      </c>
      <c r="K181" s="183" t="s">
        <v>211</v>
      </c>
      <c r="L181" s="41"/>
      <c r="M181" s="188" t="s">
        <v>75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212</v>
      </c>
      <c r="AT181" s="192" t="s">
        <v>208</v>
      </c>
      <c r="AU181" s="192" t="s">
        <v>86</v>
      </c>
      <c r="AY181" s="19" t="s">
        <v>205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212</v>
      </c>
      <c r="BM181" s="192" t="s">
        <v>623</v>
      </c>
    </row>
    <row r="182" spans="1:65" s="2" customFormat="1" ht="96">
      <c r="A182" s="36"/>
      <c r="B182" s="37"/>
      <c r="C182" s="38"/>
      <c r="D182" s="194" t="s">
        <v>214</v>
      </c>
      <c r="E182" s="38"/>
      <c r="F182" s="195" t="s">
        <v>215</v>
      </c>
      <c r="G182" s="38"/>
      <c r="H182" s="38"/>
      <c r="I182" s="196"/>
      <c r="J182" s="38"/>
      <c r="K182" s="38"/>
      <c r="L182" s="41"/>
      <c r="M182" s="197"/>
      <c r="N182" s="19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214</v>
      </c>
      <c r="AU182" s="19" t="s">
        <v>86</v>
      </c>
    </row>
    <row r="183" spans="1:65" s="13" customFormat="1" ht="10.199999999999999">
      <c r="B183" s="199"/>
      <c r="C183" s="200"/>
      <c r="D183" s="194" t="s">
        <v>216</v>
      </c>
      <c r="E183" s="201" t="s">
        <v>75</v>
      </c>
      <c r="F183" s="202" t="s">
        <v>624</v>
      </c>
      <c r="G183" s="200"/>
      <c r="H183" s="203">
        <v>1138.5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216</v>
      </c>
      <c r="AU183" s="209" t="s">
        <v>86</v>
      </c>
      <c r="AV183" s="13" t="s">
        <v>86</v>
      </c>
      <c r="AW183" s="13" t="s">
        <v>38</v>
      </c>
      <c r="AX183" s="13" t="s">
        <v>77</v>
      </c>
      <c r="AY183" s="209" t="s">
        <v>205</v>
      </c>
    </row>
    <row r="184" spans="1:65" s="14" customFormat="1" ht="10.199999999999999">
      <c r="B184" s="210"/>
      <c r="C184" s="211"/>
      <c r="D184" s="194" t="s">
        <v>216</v>
      </c>
      <c r="E184" s="212" t="s">
        <v>75</v>
      </c>
      <c r="F184" s="213" t="s">
        <v>218</v>
      </c>
      <c r="G184" s="211"/>
      <c r="H184" s="214">
        <v>1138.5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216</v>
      </c>
      <c r="AU184" s="220" t="s">
        <v>86</v>
      </c>
      <c r="AV184" s="14" t="s">
        <v>212</v>
      </c>
      <c r="AW184" s="14" t="s">
        <v>38</v>
      </c>
      <c r="AX184" s="14" t="s">
        <v>84</v>
      </c>
      <c r="AY184" s="220" t="s">
        <v>205</v>
      </c>
    </row>
    <row r="185" spans="1:65" s="12" customFormat="1" ht="22.8" customHeight="1">
      <c r="B185" s="165"/>
      <c r="C185" s="166"/>
      <c r="D185" s="167" t="s">
        <v>76</v>
      </c>
      <c r="E185" s="179" t="s">
        <v>86</v>
      </c>
      <c r="F185" s="179" t="s">
        <v>625</v>
      </c>
      <c r="G185" s="166"/>
      <c r="H185" s="166"/>
      <c r="I185" s="169"/>
      <c r="J185" s="180">
        <f>BK185</f>
        <v>0</v>
      </c>
      <c r="K185" s="166"/>
      <c r="L185" s="171"/>
      <c r="M185" s="172"/>
      <c r="N185" s="173"/>
      <c r="O185" s="173"/>
      <c r="P185" s="174">
        <f>SUM(P186:P208)</f>
        <v>0</v>
      </c>
      <c r="Q185" s="173"/>
      <c r="R185" s="174">
        <f>SUM(R186:R208)</f>
        <v>0.88684527000000002</v>
      </c>
      <c r="S185" s="173"/>
      <c r="T185" s="175">
        <f>SUM(T186:T208)</f>
        <v>0</v>
      </c>
      <c r="AR185" s="176" t="s">
        <v>84</v>
      </c>
      <c r="AT185" s="177" t="s">
        <v>76</v>
      </c>
      <c r="AU185" s="177" t="s">
        <v>84</v>
      </c>
      <c r="AY185" s="176" t="s">
        <v>205</v>
      </c>
      <c r="BK185" s="178">
        <f>SUM(BK186:BK208)</f>
        <v>0</v>
      </c>
    </row>
    <row r="186" spans="1:65" s="2" customFormat="1" ht="14.4" customHeight="1">
      <c r="A186" s="36"/>
      <c r="B186" s="37"/>
      <c r="C186" s="181" t="s">
        <v>626</v>
      </c>
      <c r="D186" s="181" t="s">
        <v>208</v>
      </c>
      <c r="E186" s="182" t="s">
        <v>627</v>
      </c>
      <c r="F186" s="183" t="s">
        <v>628</v>
      </c>
      <c r="G186" s="184" t="s">
        <v>240</v>
      </c>
      <c r="H186" s="185">
        <v>0.33500000000000002</v>
      </c>
      <c r="I186" s="186"/>
      <c r="J186" s="187">
        <f>ROUND(I186*H186,2)</f>
        <v>0</v>
      </c>
      <c r="K186" s="183" t="s">
        <v>211</v>
      </c>
      <c r="L186" s="41"/>
      <c r="M186" s="188" t="s">
        <v>75</v>
      </c>
      <c r="N186" s="189" t="s">
        <v>47</v>
      </c>
      <c r="O186" s="66"/>
      <c r="P186" s="190">
        <f>O186*H186</f>
        <v>0</v>
      </c>
      <c r="Q186" s="190">
        <v>2.45329</v>
      </c>
      <c r="R186" s="190">
        <f>Q186*H186</f>
        <v>0.82185215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212</v>
      </c>
      <c r="AT186" s="192" t="s">
        <v>208</v>
      </c>
      <c r="AU186" s="192" t="s">
        <v>86</v>
      </c>
      <c r="AY186" s="19" t="s">
        <v>205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84</v>
      </c>
      <c r="BK186" s="193">
        <f>ROUND(I186*H186,2)</f>
        <v>0</v>
      </c>
      <c r="BL186" s="19" t="s">
        <v>212</v>
      </c>
      <c r="BM186" s="192" t="s">
        <v>629</v>
      </c>
    </row>
    <row r="187" spans="1:65" s="2" customFormat="1" ht="86.4">
      <c r="A187" s="36"/>
      <c r="B187" s="37"/>
      <c r="C187" s="38"/>
      <c r="D187" s="194" t="s">
        <v>214</v>
      </c>
      <c r="E187" s="38"/>
      <c r="F187" s="195" t="s">
        <v>630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214</v>
      </c>
      <c r="AU187" s="19" t="s">
        <v>86</v>
      </c>
    </row>
    <row r="188" spans="1:65" s="15" customFormat="1" ht="10.199999999999999">
      <c r="B188" s="231"/>
      <c r="C188" s="232"/>
      <c r="D188" s="194" t="s">
        <v>216</v>
      </c>
      <c r="E188" s="233" t="s">
        <v>75</v>
      </c>
      <c r="F188" s="234" t="s">
        <v>631</v>
      </c>
      <c r="G188" s="232"/>
      <c r="H188" s="233" t="s">
        <v>75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216</v>
      </c>
      <c r="AU188" s="240" t="s">
        <v>86</v>
      </c>
      <c r="AV188" s="15" t="s">
        <v>84</v>
      </c>
      <c r="AW188" s="15" t="s">
        <v>38</v>
      </c>
      <c r="AX188" s="15" t="s">
        <v>77</v>
      </c>
      <c r="AY188" s="240" t="s">
        <v>205</v>
      </c>
    </row>
    <row r="189" spans="1:65" s="13" customFormat="1" ht="10.199999999999999">
      <c r="B189" s="199"/>
      <c r="C189" s="200"/>
      <c r="D189" s="194" t="s">
        <v>216</v>
      </c>
      <c r="E189" s="201" t="s">
        <v>75</v>
      </c>
      <c r="F189" s="202" t="s">
        <v>632</v>
      </c>
      <c r="G189" s="200"/>
      <c r="H189" s="203">
        <v>0.33500000000000002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216</v>
      </c>
      <c r="AU189" s="209" t="s">
        <v>86</v>
      </c>
      <c r="AV189" s="13" t="s">
        <v>86</v>
      </c>
      <c r="AW189" s="13" t="s">
        <v>38</v>
      </c>
      <c r="AX189" s="13" t="s">
        <v>77</v>
      </c>
      <c r="AY189" s="209" t="s">
        <v>205</v>
      </c>
    </row>
    <row r="190" spans="1:65" s="14" customFormat="1" ht="10.199999999999999">
      <c r="B190" s="210"/>
      <c r="C190" s="211"/>
      <c r="D190" s="194" t="s">
        <v>216</v>
      </c>
      <c r="E190" s="212" t="s">
        <v>519</v>
      </c>
      <c r="F190" s="213" t="s">
        <v>218</v>
      </c>
      <c r="G190" s="211"/>
      <c r="H190" s="214">
        <v>0.33500000000000002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216</v>
      </c>
      <c r="AU190" s="220" t="s">
        <v>86</v>
      </c>
      <c r="AV190" s="14" t="s">
        <v>212</v>
      </c>
      <c r="AW190" s="14" t="s">
        <v>38</v>
      </c>
      <c r="AX190" s="14" t="s">
        <v>84</v>
      </c>
      <c r="AY190" s="220" t="s">
        <v>205</v>
      </c>
    </row>
    <row r="191" spans="1:65" s="2" customFormat="1" ht="14.4" customHeight="1">
      <c r="A191" s="36"/>
      <c r="B191" s="37"/>
      <c r="C191" s="181" t="s">
        <v>633</v>
      </c>
      <c r="D191" s="181" t="s">
        <v>208</v>
      </c>
      <c r="E191" s="182" t="s">
        <v>634</v>
      </c>
      <c r="F191" s="183" t="s">
        <v>635</v>
      </c>
      <c r="G191" s="184" t="s">
        <v>143</v>
      </c>
      <c r="H191" s="185">
        <v>0.92700000000000005</v>
      </c>
      <c r="I191" s="186"/>
      <c r="J191" s="187">
        <f>ROUND(I191*H191,2)</f>
        <v>0</v>
      </c>
      <c r="K191" s="183" t="s">
        <v>211</v>
      </c>
      <c r="L191" s="41"/>
      <c r="M191" s="188" t="s">
        <v>75</v>
      </c>
      <c r="N191" s="189" t="s">
        <v>47</v>
      </c>
      <c r="O191" s="66"/>
      <c r="P191" s="190">
        <f>O191*H191</f>
        <v>0</v>
      </c>
      <c r="Q191" s="190">
        <v>2.47E-3</v>
      </c>
      <c r="R191" s="190">
        <f>Q191*H191</f>
        <v>2.28969E-3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212</v>
      </c>
      <c r="AT191" s="192" t="s">
        <v>208</v>
      </c>
      <c r="AU191" s="192" t="s">
        <v>86</v>
      </c>
      <c r="AY191" s="19" t="s">
        <v>205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84</v>
      </c>
      <c r="BK191" s="193">
        <f>ROUND(I191*H191,2)</f>
        <v>0</v>
      </c>
      <c r="BL191" s="19" t="s">
        <v>212</v>
      </c>
      <c r="BM191" s="192" t="s">
        <v>636</v>
      </c>
    </row>
    <row r="192" spans="1:65" s="2" customFormat="1" ht="38.4">
      <c r="A192" s="36"/>
      <c r="B192" s="37"/>
      <c r="C192" s="38"/>
      <c r="D192" s="194" t="s">
        <v>214</v>
      </c>
      <c r="E192" s="38"/>
      <c r="F192" s="195" t="s">
        <v>637</v>
      </c>
      <c r="G192" s="38"/>
      <c r="H192" s="38"/>
      <c r="I192" s="196"/>
      <c r="J192" s="38"/>
      <c r="K192" s="38"/>
      <c r="L192" s="41"/>
      <c r="M192" s="197"/>
      <c r="N192" s="198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214</v>
      </c>
      <c r="AU192" s="19" t="s">
        <v>86</v>
      </c>
    </row>
    <row r="193" spans="1:65" s="15" customFormat="1" ht="10.199999999999999">
      <c r="B193" s="231"/>
      <c r="C193" s="232"/>
      <c r="D193" s="194" t="s">
        <v>216</v>
      </c>
      <c r="E193" s="233" t="s">
        <v>75</v>
      </c>
      <c r="F193" s="234" t="s">
        <v>638</v>
      </c>
      <c r="G193" s="232"/>
      <c r="H193" s="233" t="s">
        <v>75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216</v>
      </c>
      <c r="AU193" s="240" t="s">
        <v>86</v>
      </c>
      <c r="AV193" s="15" t="s">
        <v>84</v>
      </c>
      <c r="AW193" s="15" t="s">
        <v>38</v>
      </c>
      <c r="AX193" s="15" t="s">
        <v>77</v>
      </c>
      <c r="AY193" s="240" t="s">
        <v>205</v>
      </c>
    </row>
    <row r="194" spans="1:65" s="13" customFormat="1" ht="10.199999999999999">
      <c r="B194" s="199"/>
      <c r="C194" s="200"/>
      <c r="D194" s="194" t="s">
        <v>216</v>
      </c>
      <c r="E194" s="201" t="s">
        <v>522</v>
      </c>
      <c r="F194" s="202" t="s">
        <v>639</v>
      </c>
      <c r="G194" s="200"/>
      <c r="H194" s="203">
        <v>0.92700000000000005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216</v>
      </c>
      <c r="AU194" s="209" t="s">
        <v>86</v>
      </c>
      <c r="AV194" s="13" t="s">
        <v>86</v>
      </c>
      <c r="AW194" s="13" t="s">
        <v>38</v>
      </c>
      <c r="AX194" s="13" t="s">
        <v>77</v>
      </c>
      <c r="AY194" s="209" t="s">
        <v>205</v>
      </c>
    </row>
    <row r="195" spans="1:65" s="14" customFormat="1" ht="10.199999999999999">
      <c r="B195" s="210"/>
      <c r="C195" s="211"/>
      <c r="D195" s="194" t="s">
        <v>216</v>
      </c>
      <c r="E195" s="212" t="s">
        <v>75</v>
      </c>
      <c r="F195" s="213" t="s">
        <v>218</v>
      </c>
      <c r="G195" s="211"/>
      <c r="H195" s="214">
        <v>0.92700000000000005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216</v>
      </c>
      <c r="AU195" s="220" t="s">
        <v>86</v>
      </c>
      <c r="AV195" s="14" t="s">
        <v>212</v>
      </c>
      <c r="AW195" s="14" t="s">
        <v>38</v>
      </c>
      <c r="AX195" s="14" t="s">
        <v>84</v>
      </c>
      <c r="AY195" s="220" t="s">
        <v>205</v>
      </c>
    </row>
    <row r="196" spans="1:65" s="2" customFormat="1" ht="14.4" customHeight="1">
      <c r="A196" s="36"/>
      <c r="B196" s="37"/>
      <c r="C196" s="181" t="s">
        <v>7</v>
      </c>
      <c r="D196" s="181" t="s">
        <v>208</v>
      </c>
      <c r="E196" s="182" t="s">
        <v>640</v>
      </c>
      <c r="F196" s="183" t="s">
        <v>641</v>
      </c>
      <c r="G196" s="184" t="s">
        <v>143</v>
      </c>
      <c r="H196" s="185">
        <v>0.92700000000000005</v>
      </c>
      <c r="I196" s="186"/>
      <c r="J196" s="187">
        <f>ROUND(I196*H196,2)</f>
        <v>0</v>
      </c>
      <c r="K196" s="183" t="s">
        <v>211</v>
      </c>
      <c r="L196" s="41"/>
      <c r="M196" s="188" t="s">
        <v>75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212</v>
      </c>
      <c r="AT196" s="192" t="s">
        <v>208</v>
      </c>
      <c r="AU196" s="192" t="s">
        <v>86</v>
      </c>
      <c r="AY196" s="19" t="s">
        <v>205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84</v>
      </c>
      <c r="BK196" s="193">
        <f>ROUND(I196*H196,2)</f>
        <v>0</v>
      </c>
      <c r="BL196" s="19" t="s">
        <v>212</v>
      </c>
      <c r="BM196" s="192" t="s">
        <v>642</v>
      </c>
    </row>
    <row r="197" spans="1:65" s="2" customFormat="1" ht="38.4">
      <c r="A197" s="36"/>
      <c r="B197" s="37"/>
      <c r="C197" s="38"/>
      <c r="D197" s="194" t="s">
        <v>214</v>
      </c>
      <c r="E197" s="38"/>
      <c r="F197" s="195" t="s">
        <v>637</v>
      </c>
      <c r="G197" s="38"/>
      <c r="H197" s="38"/>
      <c r="I197" s="196"/>
      <c r="J197" s="38"/>
      <c r="K197" s="38"/>
      <c r="L197" s="41"/>
      <c r="M197" s="197"/>
      <c r="N197" s="198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214</v>
      </c>
      <c r="AU197" s="19" t="s">
        <v>86</v>
      </c>
    </row>
    <row r="198" spans="1:65" s="13" customFormat="1" ht="10.199999999999999">
      <c r="B198" s="199"/>
      <c r="C198" s="200"/>
      <c r="D198" s="194" t="s">
        <v>216</v>
      </c>
      <c r="E198" s="201" t="s">
        <v>75</v>
      </c>
      <c r="F198" s="202" t="s">
        <v>522</v>
      </c>
      <c r="G198" s="200"/>
      <c r="H198" s="203">
        <v>0.92700000000000005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216</v>
      </c>
      <c r="AU198" s="209" t="s">
        <v>86</v>
      </c>
      <c r="AV198" s="13" t="s">
        <v>86</v>
      </c>
      <c r="AW198" s="13" t="s">
        <v>38</v>
      </c>
      <c r="AX198" s="13" t="s">
        <v>77</v>
      </c>
      <c r="AY198" s="209" t="s">
        <v>205</v>
      </c>
    </row>
    <row r="199" spans="1:65" s="14" customFormat="1" ht="10.199999999999999">
      <c r="B199" s="210"/>
      <c r="C199" s="211"/>
      <c r="D199" s="194" t="s">
        <v>216</v>
      </c>
      <c r="E199" s="212" t="s">
        <v>75</v>
      </c>
      <c r="F199" s="213" t="s">
        <v>218</v>
      </c>
      <c r="G199" s="211"/>
      <c r="H199" s="214">
        <v>0.92700000000000005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216</v>
      </c>
      <c r="AU199" s="220" t="s">
        <v>86</v>
      </c>
      <c r="AV199" s="14" t="s">
        <v>212</v>
      </c>
      <c r="AW199" s="14" t="s">
        <v>38</v>
      </c>
      <c r="AX199" s="14" t="s">
        <v>84</v>
      </c>
      <c r="AY199" s="220" t="s">
        <v>205</v>
      </c>
    </row>
    <row r="200" spans="1:65" s="2" customFormat="1" ht="14.4" customHeight="1">
      <c r="A200" s="36"/>
      <c r="B200" s="37"/>
      <c r="C200" s="181" t="s">
        <v>643</v>
      </c>
      <c r="D200" s="181" t="s">
        <v>208</v>
      </c>
      <c r="E200" s="182" t="s">
        <v>644</v>
      </c>
      <c r="F200" s="183" t="s">
        <v>645</v>
      </c>
      <c r="G200" s="184" t="s">
        <v>383</v>
      </c>
      <c r="H200" s="185">
        <v>5.8999999999999997E-2</v>
      </c>
      <c r="I200" s="186"/>
      <c r="J200" s="187">
        <f>ROUND(I200*H200,2)</f>
        <v>0</v>
      </c>
      <c r="K200" s="183" t="s">
        <v>211</v>
      </c>
      <c r="L200" s="41"/>
      <c r="M200" s="188" t="s">
        <v>75</v>
      </c>
      <c r="N200" s="189" t="s">
        <v>47</v>
      </c>
      <c r="O200" s="66"/>
      <c r="P200" s="190">
        <f>O200*H200</f>
        <v>0</v>
      </c>
      <c r="Q200" s="190">
        <v>1.06277</v>
      </c>
      <c r="R200" s="190">
        <f>Q200*H200</f>
        <v>6.2703429999999991E-2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212</v>
      </c>
      <c r="AT200" s="192" t="s">
        <v>208</v>
      </c>
      <c r="AU200" s="192" t="s">
        <v>86</v>
      </c>
      <c r="AY200" s="19" t="s">
        <v>205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84</v>
      </c>
      <c r="BK200" s="193">
        <f>ROUND(I200*H200,2)</f>
        <v>0</v>
      </c>
      <c r="BL200" s="19" t="s">
        <v>212</v>
      </c>
      <c r="BM200" s="192" t="s">
        <v>646</v>
      </c>
    </row>
    <row r="201" spans="1:65" s="2" customFormat="1" ht="28.8">
      <c r="A201" s="36"/>
      <c r="B201" s="37"/>
      <c r="C201" s="38"/>
      <c r="D201" s="194" t="s">
        <v>214</v>
      </c>
      <c r="E201" s="38"/>
      <c r="F201" s="195" t="s">
        <v>647</v>
      </c>
      <c r="G201" s="38"/>
      <c r="H201" s="38"/>
      <c r="I201" s="196"/>
      <c r="J201" s="38"/>
      <c r="K201" s="38"/>
      <c r="L201" s="41"/>
      <c r="M201" s="197"/>
      <c r="N201" s="198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214</v>
      </c>
      <c r="AU201" s="19" t="s">
        <v>86</v>
      </c>
    </row>
    <row r="202" spans="1:65" s="15" customFormat="1" ht="10.199999999999999">
      <c r="B202" s="231"/>
      <c r="C202" s="232"/>
      <c r="D202" s="194" t="s">
        <v>216</v>
      </c>
      <c r="E202" s="233" t="s">
        <v>75</v>
      </c>
      <c r="F202" s="234" t="s">
        <v>648</v>
      </c>
      <c r="G202" s="232"/>
      <c r="H202" s="233" t="s">
        <v>75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216</v>
      </c>
      <c r="AU202" s="240" t="s">
        <v>86</v>
      </c>
      <c r="AV202" s="15" t="s">
        <v>84</v>
      </c>
      <c r="AW202" s="15" t="s">
        <v>38</v>
      </c>
      <c r="AX202" s="15" t="s">
        <v>77</v>
      </c>
      <c r="AY202" s="240" t="s">
        <v>205</v>
      </c>
    </row>
    <row r="203" spans="1:65" s="13" customFormat="1" ht="10.199999999999999">
      <c r="B203" s="199"/>
      <c r="C203" s="200"/>
      <c r="D203" s="194" t="s">
        <v>216</v>
      </c>
      <c r="E203" s="201" t="s">
        <v>75</v>
      </c>
      <c r="F203" s="202" t="s">
        <v>649</v>
      </c>
      <c r="G203" s="200"/>
      <c r="H203" s="203">
        <v>3.5000000000000003E-2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216</v>
      </c>
      <c r="AU203" s="209" t="s">
        <v>86</v>
      </c>
      <c r="AV203" s="13" t="s">
        <v>86</v>
      </c>
      <c r="AW203" s="13" t="s">
        <v>38</v>
      </c>
      <c r="AX203" s="13" t="s">
        <v>77</v>
      </c>
      <c r="AY203" s="209" t="s">
        <v>205</v>
      </c>
    </row>
    <row r="204" spans="1:65" s="16" customFormat="1" ht="10.199999999999999">
      <c r="B204" s="245"/>
      <c r="C204" s="246"/>
      <c r="D204" s="194" t="s">
        <v>216</v>
      </c>
      <c r="E204" s="247" t="s">
        <v>75</v>
      </c>
      <c r="F204" s="248" t="s">
        <v>572</v>
      </c>
      <c r="G204" s="246"/>
      <c r="H204" s="249">
        <v>3.5000000000000003E-2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AT204" s="255" t="s">
        <v>216</v>
      </c>
      <c r="AU204" s="255" t="s">
        <v>86</v>
      </c>
      <c r="AV204" s="16" t="s">
        <v>344</v>
      </c>
      <c r="AW204" s="16" t="s">
        <v>38</v>
      </c>
      <c r="AX204" s="16" t="s">
        <v>77</v>
      </c>
      <c r="AY204" s="255" t="s">
        <v>205</v>
      </c>
    </row>
    <row r="205" spans="1:65" s="15" customFormat="1" ht="10.199999999999999">
      <c r="B205" s="231"/>
      <c r="C205" s="232"/>
      <c r="D205" s="194" t="s">
        <v>216</v>
      </c>
      <c r="E205" s="233" t="s">
        <v>75</v>
      </c>
      <c r="F205" s="234" t="s">
        <v>650</v>
      </c>
      <c r="G205" s="232"/>
      <c r="H205" s="233" t="s">
        <v>75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216</v>
      </c>
      <c r="AU205" s="240" t="s">
        <v>86</v>
      </c>
      <c r="AV205" s="15" t="s">
        <v>84</v>
      </c>
      <c r="AW205" s="15" t="s">
        <v>38</v>
      </c>
      <c r="AX205" s="15" t="s">
        <v>77</v>
      </c>
      <c r="AY205" s="240" t="s">
        <v>205</v>
      </c>
    </row>
    <row r="206" spans="1:65" s="13" customFormat="1" ht="10.199999999999999">
      <c r="B206" s="199"/>
      <c r="C206" s="200"/>
      <c r="D206" s="194" t="s">
        <v>216</v>
      </c>
      <c r="E206" s="201" t="s">
        <v>75</v>
      </c>
      <c r="F206" s="202" t="s">
        <v>651</v>
      </c>
      <c r="G206" s="200"/>
      <c r="H206" s="203">
        <v>2.4E-2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216</v>
      </c>
      <c r="AU206" s="209" t="s">
        <v>86</v>
      </c>
      <c r="AV206" s="13" t="s">
        <v>86</v>
      </c>
      <c r="AW206" s="13" t="s">
        <v>38</v>
      </c>
      <c r="AX206" s="13" t="s">
        <v>77</v>
      </c>
      <c r="AY206" s="209" t="s">
        <v>205</v>
      </c>
    </row>
    <row r="207" spans="1:65" s="16" customFormat="1" ht="10.199999999999999">
      <c r="B207" s="245"/>
      <c r="C207" s="246"/>
      <c r="D207" s="194" t="s">
        <v>216</v>
      </c>
      <c r="E207" s="247" t="s">
        <v>75</v>
      </c>
      <c r="F207" s="248" t="s">
        <v>572</v>
      </c>
      <c r="G207" s="246"/>
      <c r="H207" s="249">
        <v>2.4E-2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AT207" s="255" t="s">
        <v>216</v>
      </c>
      <c r="AU207" s="255" t="s">
        <v>86</v>
      </c>
      <c r="AV207" s="16" t="s">
        <v>344</v>
      </c>
      <c r="AW207" s="16" t="s">
        <v>38</v>
      </c>
      <c r="AX207" s="16" t="s">
        <v>77</v>
      </c>
      <c r="AY207" s="255" t="s">
        <v>205</v>
      </c>
    </row>
    <row r="208" spans="1:65" s="14" customFormat="1" ht="10.199999999999999">
      <c r="B208" s="210"/>
      <c r="C208" s="211"/>
      <c r="D208" s="194" t="s">
        <v>216</v>
      </c>
      <c r="E208" s="212" t="s">
        <v>75</v>
      </c>
      <c r="F208" s="213" t="s">
        <v>218</v>
      </c>
      <c r="G208" s="211"/>
      <c r="H208" s="214">
        <v>5.8999999999999997E-2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216</v>
      </c>
      <c r="AU208" s="220" t="s">
        <v>86</v>
      </c>
      <c r="AV208" s="14" t="s">
        <v>212</v>
      </c>
      <c r="AW208" s="14" t="s">
        <v>38</v>
      </c>
      <c r="AX208" s="14" t="s">
        <v>84</v>
      </c>
      <c r="AY208" s="220" t="s">
        <v>205</v>
      </c>
    </row>
    <row r="209" spans="1:65" s="12" customFormat="1" ht="22.8" customHeight="1">
      <c r="B209" s="165"/>
      <c r="C209" s="166"/>
      <c r="D209" s="167" t="s">
        <v>76</v>
      </c>
      <c r="E209" s="179" t="s">
        <v>344</v>
      </c>
      <c r="F209" s="179" t="s">
        <v>652</v>
      </c>
      <c r="G209" s="166"/>
      <c r="H209" s="166"/>
      <c r="I209" s="169"/>
      <c r="J209" s="180">
        <f>BK209</f>
        <v>0</v>
      </c>
      <c r="K209" s="166"/>
      <c r="L209" s="171"/>
      <c r="M209" s="172"/>
      <c r="N209" s="173"/>
      <c r="O209" s="173"/>
      <c r="P209" s="174">
        <f>SUM(P210:P219)</f>
        <v>0</v>
      </c>
      <c r="Q209" s="173"/>
      <c r="R209" s="174">
        <f>SUM(R210:R219)</f>
        <v>2.77</v>
      </c>
      <c r="S209" s="173"/>
      <c r="T209" s="175">
        <f>SUM(T210:T219)</f>
        <v>0</v>
      </c>
      <c r="AR209" s="176" t="s">
        <v>84</v>
      </c>
      <c r="AT209" s="177" t="s">
        <v>76</v>
      </c>
      <c r="AU209" s="177" t="s">
        <v>84</v>
      </c>
      <c r="AY209" s="176" t="s">
        <v>205</v>
      </c>
      <c r="BK209" s="178">
        <f>SUM(BK210:BK219)</f>
        <v>0</v>
      </c>
    </row>
    <row r="210" spans="1:65" s="2" customFormat="1" ht="14.4" customHeight="1">
      <c r="A210" s="36"/>
      <c r="B210" s="37"/>
      <c r="C210" s="181" t="s">
        <v>653</v>
      </c>
      <c r="D210" s="181" t="s">
        <v>208</v>
      </c>
      <c r="E210" s="182" t="s">
        <v>654</v>
      </c>
      <c r="F210" s="183" t="s">
        <v>655</v>
      </c>
      <c r="G210" s="184" t="s">
        <v>293</v>
      </c>
      <c r="H210" s="185">
        <v>1</v>
      </c>
      <c r="I210" s="186"/>
      <c r="J210" s="187">
        <f>ROUND(I210*H210,2)</f>
        <v>0</v>
      </c>
      <c r="K210" s="183" t="s">
        <v>211</v>
      </c>
      <c r="L210" s="41"/>
      <c r="M210" s="188" t="s">
        <v>75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212</v>
      </c>
      <c r="AT210" s="192" t="s">
        <v>208</v>
      </c>
      <c r="AU210" s="192" t="s">
        <v>86</v>
      </c>
      <c r="AY210" s="19" t="s">
        <v>205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212</v>
      </c>
      <c r="BM210" s="192" t="s">
        <v>656</v>
      </c>
    </row>
    <row r="211" spans="1:65" s="2" customFormat="1" ht="115.2">
      <c r="A211" s="36"/>
      <c r="B211" s="37"/>
      <c r="C211" s="38"/>
      <c r="D211" s="194" t="s">
        <v>214</v>
      </c>
      <c r="E211" s="38"/>
      <c r="F211" s="195" t="s">
        <v>657</v>
      </c>
      <c r="G211" s="38"/>
      <c r="H211" s="38"/>
      <c r="I211" s="196"/>
      <c r="J211" s="38"/>
      <c r="K211" s="38"/>
      <c r="L211" s="41"/>
      <c r="M211" s="197"/>
      <c r="N211" s="19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214</v>
      </c>
      <c r="AU211" s="19" t="s">
        <v>86</v>
      </c>
    </row>
    <row r="212" spans="1:65" s="2" customFormat="1" ht="19.2">
      <c r="A212" s="36"/>
      <c r="B212" s="37"/>
      <c r="C212" s="38"/>
      <c r="D212" s="194" t="s">
        <v>270</v>
      </c>
      <c r="E212" s="38"/>
      <c r="F212" s="195" t="s">
        <v>658</v>
      </c>
      <c r="G212" s="38"/>
      <c r="H212" s="38"/>
      <c r="I212" s="196"/>
      <c r="J212" s="38"/>
      <c r="K212" s="38"/>
      <c r="L212" s="41"/>
      <c r="M212" s="197"/>
      <c r="N212" s="19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270</v>
      </c>
      <c r="AU212" s="19" t="s">
        <v>86</v>
      </c>
    </row>
    <row r="213" spans="1:65" s="15" customFormat="1" ht="10.199999999999999">
      <c r="B213" s="231"/>
      <c r="C213" s="232"/>
      <c r="D213" s="194" t="s">
        <v>216</v>
      </c>
      <c r="E213" s="233" t="s">
        <v>75</v>
      </c>
      <c r="F213" s="234" t="s">
        <v>296</v>
      </c>
      <c r="G213" s="232"/>
      <c r="H213" s="233" t="s">
        <v>75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216</v>
      </c>
      <c r="AU213" s="240" t="s">
        <v>86</v>
      </c>
      <c r="AV213" s="15" t="s">
        <v>84</v>
      </c>
      <c r="AW213" s="15" t="s">
        <v>38</v>
      </c>
      <c r="AX213" s="15" t="s">
        <v>77</v>
      </c>
      <c r="AY213" s="240" t="s">
        <v>205</v>
      </c>
    </row>
    <row r="214" spans="1:65" s="13" customFormat="1" ht="10.199999999999999">
      <c r="B214" s="199"/>
      <c r="C214" s="200"/>
      <c r="D214" s="194" t="s">
        <v>216</v>
      </c>
      <c r="E214" s="201" t="s">
        <v>533</v>
      </c>
      <c r="F214" s="202" t="s">
        <v>84</v>
      </c>
      <c r="G214" s="200"/>
      <c r="H214" s="203">
        <v>1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216</v>
      </c>
      <c r="AU214" s="209" t="s">
        <v>86</v>
      </c>
      <c r="AV214" s="13" t="s">
        <v>86</v>
      </c>
      <c r="AW214" s="13" t="s">
        <v>38</v>
      </c>
      <c r="AX214" s="13" t="s">
        <v>77</v>
      </c>
      <c r="AY214" s="209" t="s">
        <v>205</v>
      </c>
    </row>
    <row r="215" spans="1:65" s="14" customFormat="1" ht="10.199999999999999">
      <c r="B215" s="210"/>
      <c r="C215" s="211"/>
      <c r="D215" s="194" t="s">
        <v>216</v>
      </c>
      <c r="E215" s="212" t="s">
        <v>75</v>
      </c>
      <c r="F215" s="213" t="s">
        <v>218</v>
      </c>
      <c r="G215" s="211"/>
      <c r="H215" s="214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216</v>
      </c>
      <c r="AU215" s="220" t="s">
        <v>86</v>
      </c>
      <c r="AV215" s="14" t="s">
        <v>212</v>
      </c>
      <c r="AW215" s="14" t="s">
        <v>38</v>
      </c>
      <c r="AX215" s="14" t="s">
        <v>84</v>
      </c>
      <c r="AY215" s="220" t="s">
        <v>205</v>
      </c>
    </row>
    <row r="216" spans="1:65" s="2" customFormat="1" ht="37.799999999999997" customHeight="1">
      <c r="A216" s="36"/>
      <c r="B216" s="37"/>
      <c r="C216" s="221" t="s">
        <v>659</v>
      </c>
      <c r="D216" s="221" t="s">
        <v>226</v>
      </c>
      <c r="E216" s="222" t="s">
        <v>660</v>
      </c>
      <c r="F216" s="223" t="s">
        <v>661</v>
      </c>
      <c r="G216" s="224" t="s">
        <v>293</v>
      </c>
      <c r="H216" s="225">
        <v>1</v>
      </c>
      <c r="I216" s="226"/>
      <c r="J216" s="227">
        <f>ROUND(I216*H216,2)</f>
        <v>0</v>
      </c>
      <c r="K216" s="223" t="s">
        <v>75</v>
      </c>
      <c r="L216" s="228"/>
      <c r="M216" s="229" t="s">
        <v>75</v>
      </c>
      <c r="N216" s="230" t="s">
        <v>47</v>
      </c>
      <c r="O216" s="66"/>
      <c r="P216" s="190">
        <f>O216*H216</f>
        <v>0</v>
      </c>
      <c r="Q216" s="190">
        <v>2.77</v>
      </c>
      <c r="R216" s="190">
        <f>Q216*H216</f>
        <v>2.77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229</v>
      </c>
      <c r="AT216" s="192" t="s">
        <v>226</v>
      </c>
      <c r="AU216" s="192" t="s">
        <v>86</v>
      </c>
      <c r="AY216" s="19" t="s">
        <v>205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84</v>
      </c>
      <c r="BK216" s="193">
        <f>ROUND(I216*H216,2)</f>
        <v>0</v>
      </c>
      <c r="BL216" s="19" t="s">
        <v>212</v>
      </c>
      <c r="BM216" s="192" t="s">
        <v>662</v>
      </c>
    </row>
    <row r="217" spans="1:65" s="2" customFormat="1" ht="28.8">
      <c r="A217" s="36"/>
      <c r="B217" s="37"/>
      <c r="C217" s="38"/>
      <c r="D217" s="194" t="s">
        <v>270</v>
      </c>
      <c r="E217" s="38"/>
      <c r="F217" s="195" t="s">
        <v>663</v>
      </c>
      <c r="G217" s="38"/>
      <c r="H217" s="38"/>
      <c r="I217" s="196"/>
      <c r="J217" s="38"/>
      <c r="K217" s="38"/>
      <c r="L217" s="41"/>
      <c r="M217" s="197"/>
      <c r="N217" s="19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270</v>
      </c>
      <c r="AU217" s="19" t="s">
        <v>86</v>
      </c>
    </row>
    <row r="218" spans="1:65" s="13" customFormat="1" ht="10.199999999999999">
      <c r="B218" s="199"/>
      <c r="C218" s="200"/>
      <c r="D218" s="194" t="s">
        <v>216</v>
      </c>
      <c r="E218" s="201" t="s">
        <v>75</v>
      </c>
      <c r="F218" s="202" t="s">
        <v>533</v>
      </c>
      <c r="G218" s="200"/>
      <c r="H218" s="203">
        <v>1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216</v>
      </c>
      <c r="AU218" s="209" t="s">
        <v>86</v>
      </c>
      <c r="AV218" s="13" t="s">
        <v>86</v>
      </c>
      <c r="AW218" s="13" t="s">
        <v>38</v>
      </c>
      <c r="AX218" s="13" t="s">
        <v>77</v>
      </c>
      <c r="AY218" s="209" t="s">
        <v>205</v>
      </c>
    </row>
    <row r="219" spans="1:65" s="14" customFormat="1" ht="10.199999999999999">
      <c r="B219" s="210"/>
      <c r="C219" s="211"/>
      <c r="D219" s="194" t="s">
        <v>216</v>
      </c>
      <c r="E219" s="212" t="s">
        <v>75</v>
      </c>
      <c r="F219" s="213" t="s">
        <v>218</v>
      </c>
      <c r="G219" s="211"/>
      <c r="H219" s="214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216</v>
      </c>
      <c r="AU219" s="220" t="s">
        <v>86</v>
      </c>
      <c r="AV219" s="14" t="s">
        <v>212</v>
      </c>
      <c r="AW219" s="14" t="s">
        <v>38</v>
      </c>
      <c r="AX219" s="14" t="s">
        <v>84</v>
      </c>
      <c r="AY219" s="220" t="s">
        <v>205</v>
      </c>
    </row>
    <row r="220" spans="1:65" s="12" customFormat="1" ht="22.8" customHeight="1">
      <c r="B220" s="165"/>
      <c r="C220" s="166"/>
      <c r="D220" s="167" t="s">
        <v>76</v>
      </c>
      <c r="E220" s="179" t="s">
        <v>212</v>
      </c>
      <c r="F220" s="179" t="s">
        <v>664</v>
      </c>
      <c r="G220" s="166"/>
      <c r="H220" s="166"/>
      <c r="I220" s="169"/>
      <c r="J220" s="180">
        <f>BK220</f>
        <v>0</v>
      </c>
      <c r="K220" s="166"/>
      <c r="L220" s="171"/>
      <c r="M220" s="172"/>
      <c r="N220" s="173"/>
      <c r="O220" s="173"/>
      <c r="P220" s="174">
        <f>SUM(P221:P225)</f>
        <v>0</v>
      </c>
      <c r="Q220" s="173"/>
      <c r="R220" s="174">
        <f>SUM(R221:R225)</f>
        <v>0.95294808000000009</v>
      </c>
      <c r="S220" s="173"/>
      <c r="T220" s="175">
        <f>SUM(T221:T225)</f>
        <v>0</v>
      </c>
      <c r="AR220" s="176" t="s">
        <v>84</v>
      </c>
      <c r="AT220" s="177" t="s">
        <v>76</v>
      </c>
      <c r="AU220" s="177" t="s">
        <v>84</v>
      </c>
      <c r="AY220" s="176" t="s">
        <v>205</v>
      </c>
      <c r="BK220" s="178">
        <f>SUM(BK221:BK225)</f>
        <v>0</v>
      </c>
    </row>
    <row r="221" spans="1:65" s="2" customFormat="1" ht="14.4" customHeight="1">
      <c r="A221" s="36"/>
      <c r="B221" s="37"/>
      <c r="C221" s="181" t="s">
        <v>665</v>
      </c>
      <c r="D221" s="181" t="s">
        <v>208</v>
      </c>
      <c r="E221" s="182" t="s">
        <v>666</v>
      </c>
      <c r="F221" s="183" t="s">
        <v>667</v>
      </c>
      <c r="G221" s="184" t="s">
        <v>240</v>
      </c>
      <c r="H221" s="185">
        <v>0.504</v>
      </c>
      <c r="I221" s="186"/>
      <c r="J221" s="187">
        <f>ROUND(I221*H221,2)</f>
        <v>0</v>
      </c>
      <c r="K221" s="183" t="s">
        <v>211</v>
      </c>
      <c r="L221" s="41"/>
      <c r="M221" s="188" t="s">
        <v>75</v>
      </c>
      <c r="N221" s="189" t="s">
        <v>47</v>
      </c>
      <c r="O221" s="66"/>
      <c r="P221" s="190">
        <f>O221*H221</f>
        <v>0</v>
      </c>
      <c r="Q221" s="190">
        <v>1.8907700000000001</v>
      </c>
      <c r="R221" s="190">
        <f>Q221*H221</f>
        <v>0.95294808000000009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212</v>
      </c>
      <c r="AT221" s="192" t="s">
        <v>208</v>
      </c>
      <c r="AU221" s="192" t="s">
        <v>86</v>
      </c>
      <c r="AY221" s="19" t="s">
        <v>205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84</v>
      </c>
      <c r="BK221" s="193">
        <f>ROUND(I221*H221,2)</f>
        <v>0</v>
      </c>
      <c r="BL221" s="19" t="s">
        <v>212</v>
      </c>
      <c r="BM221" s="192" t="s">
        <v>668</v>
      </c>
    </row>
    <row r="222" spans="1:65" s="2" customFormat="1" ht="38.4">
      <c r="A222" s="36"/>
      <c r="B222" s="37"/>
      <c r="C222" s="38"/>
      <c r="D222" s="194" t="s">
        <v>214</v>
      </c>
      <c r="E222" s="38"/>
      <c r="F222" s="195" t="s">
        <v>669</v>
      </c>
      <c r="G222" s="38"/>
      <c r="H222" s="38"/>
      <c r="I222" s="196"/>
      <c r="J222" s="38"/>
      <c r="K222" s="38"/>
      <c r="L222" s="41"/>
      <c r="M222" s="197"/>
      <c r="N222" s="19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214</v>
      </c>
      <c r="AU222" s="19" t="s">
        <v>86</v>
      </c>
    </row>
    <row r="223" spans="1:65" s="15" customFormat="1" ht="10.199999999999999">
      <c r="B223" s="231"/>
      <c r="C223" s="232"/>
      <c r="D223" s="194" t="s">
        <v>216</v>
      </c>
      <c r="E223" s="233" t="s">
        <v>75</v>
      </c>
      <c r="F223" s="234" t="s">
        <v>616</v>
      </c>
      <c r="G223" s="232"/>
      <c r="H223" s="233" t="s">
        <v>75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216</v>
      </c>
      <c r="AU223" s="240" t="s">
        <v>86</v>
      </c>
      <c r="AV223" s="15" t="s">
        <v>84</v>
      </c>
      <c r="AW223" s="15" t="s">
        <v>38</v>
      </c>
      <c r="AX223" s="15" t="s">
        <v>77</v>
      </c>
      <c r="AY223" s="240" t="s">
        <v>205</v>
      </c>
    </row>
    <row r="224" spans="1:65" s="13" customFormat="1" ht="10.199999999999999">
      <c r="B224" s="199"/>
      <c r="C224" s="200"/>
      <c r="D224" s="194" t="s">
        <v>216</v>
      </c>
      <c r="E224" s="201" t="s">
        <v>493</v>
      </c>
      <c r="F224" s="202" t="s">
        <v>670</v>
      </c>
      <c r="G224" s="200"/>
      <c r="H224" s="203">
        <v>0.504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216</v>
      </c>
      <c r="AU224" s="209" t="s">
        <v>86</v>
      </c>
      <c r="AV224" s="13" t="s">
        <v>86</v>
      </c>
      <c r="AW224" s="13" t="s">
        <v>38</v>
      </c>
      <c r="AX224" s="13" t="s">
        <v>77</v>
      </c>
      <c r="AY224" s="209" t="s">
        <v>205</v>
      </c>
    </row>
    <row r="225" spans="1:65" s="14" customFormat="1" ht="10.199999999999999">
      <c r="B225" s="210"/>
      <c r="C225" s="211"/>
      <c r="D225" s="194" t="s">
        <v>216</v>
      </c>
      <c r="E225" s="212" t="s">
        <v>75</v>
      </c>
      <c r="F225" s="213" t="s">
        <v>218</v>
      </c>
      <c r="G225" s="211"/>
      <c r="H225" s="214">
        <v>0.504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216</v>
      </c>
      <c r="AU225" s="220" t="s">
        <v>86</v>
      </c>
      <c r="AV225" s="14" t="s">
        <v>212</v>
      </c>
      <c r="AW225" s="14" t="s">
        <v>38</v>
      </c>
      <c r="AX225" s="14" t="s">
        <v>84</v>
      </c>
      <c r="AY225" s="220" t="s">
        <v>205</v>
      </c>
    </row>
    <row r="226" spans="1:65" s="12" customFormat="1" ht="22.8" customHeight="1">
      <c r="B226" s="165"/>
      <c r="C226" s="166"/>
      <c r="D226" s="167" t="s">
        <v>76</v>
      </c>
      <c r="E226" s="179" t="s">
        <v>243</v>
      </c>
      <c r="F226" s="179" t="s">
        <v>244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SUM(P227:P266)</f>
        <v>0</v>
      </c>
      <c r="Q226" s="173"/>
      <c r="R226" s="174">
        <f>SUM(R227:R266)</f>
        <v>0.20525199999999999</v>
      </c>
      <c r="S226" s="173"/>
      <c r="T226" s="175">
        <f>SUM(T227:T266)</f>
        <v>0</v>
      </c>
      <c r="AR226" s="176" t="s">
        <v>84</v>
      </c>
      <c r="AT226" s="177" t="s">
        <v>76</v>
      </c>
      <c r="AU226" s="177" t="s">
        <v>84</v>
      </c>
      <c r="AY226" s="176" t="s">
        <v>205</v>
      </c>
      <c r="BK226" s="178">
        <f>SUM(BK227:BK266)</f>
        <v>0</v>
      </c>
    </row>
    <row r="227" spans="1:65" s="2" customFormat="1" ht="14.4" customHeight="1">
      <c r="A227" s="36"/>
      <c r="B227" s="37"/>
      <c r="C227" s="181" t="s">
        <v>671</v>
      </c>
      <c r="D227" s="181" t="s">
        <v>208</v>
      </c>
      <c r="E227" s="182" t="s">
        <v>672</v>
      </c>
      <c r="F227" s="183" t="s">
        <v>673</v>
      </c>
      <c r="G227" s="184" t="s">
        <v>143</v>
      </c>
      <c r="H227" s="185">
        <v>2.2309999999999999</v>
      </c>
      <c r="I227" s="186"/>
      <c r="J227" s="187">
        <f>ROUND(I227*H227,2)</f>
        <v>0</v>
      </c>
      <c r="K227" s="183" t="s">
        <v>211</v>
      </c>
      <c r="L227" s="41"/>
      <c r="M227" s="188" t="s">
        <v>75</v>
      </c>
      <c r="N227" s="189" t="s">
        <v>47</v>
      </c>
      <c r="O227" s="66"/>
      <c r="P227" s="190">
        <f>O227*H227</f>
        <v>0</v>
      </c>
      <c r="Q227" s="190">
        <v>9.1999999999999998E-2</v>
      </c>
      <c r="R227" s="190">
        <f>Q227*H227</f>
        <v>0.20525199999999999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212</v>
      </c>
      <c r="AT227" s="192" t="s">
        <v>208</v>
      </c>
      <c r="AU227" s="192" t="s">
        <v>86</v>
      </c>
      <c r="AY227" s="19" t="s">
        <v>205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84</v>
      </c>
      <c r="BK227" s="193">
        <f>ROUND(I227*H227,2)</f>
        <v>0</v>
      </c>
      <c r="BL227" s="19" t="s">
        <v>212</v>
      </c>
      <c r="BM227" s="192" t="s">
        <v>674</v>
      </c>
    </row>
    <row r="228" spans="1:65" s="15" customFormat="1" ht="10.199999999999999">
      <c r="B228" s="231"/>
      <c r="C228" s="232"/>
      <c r="D228" s="194" t="s">
        <v>216</v>
      </c>
      <c r="E228" s="233" t="s">
        <v>75</v>
      </c>
      <c r="F228" s="234" t="s">
        <v>675</v>
      </c>
      <c r="G228" s="232"/>
      <c r="H228" s="233" t="s">
        <v>75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216</v>
      </c>
      <c r="AU228" s="240" t="s">
        <v>86</v>
      </c>
      <c r="AV228" s="15" t="s">
        <v>84</v>
      </c>
      <c r="AW228" s="15" t="s">
        <v>38</v>
      </c>
      <c r="AX228" s="15" t="s">
        <v>77</v>
      </c>
      <c r="AY228" s="240" t="s">
        <v>205</v>
      </c>
    </row>
    <row r="229" spans="1:65" s="13" customFormat="1" ht="10.199999999999999">
      <c r="B229" s="199"/>
      <c r="C229" s="200"/>
      <c r="D229" s="194" t="s">
        <v>216</v>
      </c>
      <c r="E229" s="201" t="s">
        <v>525</v>
      </c>
      <c r="F229" s="202" t="s">
        <v>676</v>
      </c>
      <c r="G229" s="200"/>
      <c r="H229" s="203">
        <v>2.2309999999999999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216</v>
      </c>
      <c r="AU229" s="209" t="s">
        <v>86</v>
      </c>
      <c r="AV229" s="13" t="s">
        <v>86</v>
      </c>
      <c r="AW229" s="13" t="s">
        <v>38</v>
      </c>
      <c r="AX229" s="13" t="s">
        <v>77</v>
      </c>
      <c r="AY229" s="209" t="s">
        <v>205</v>
      </c>
    </row>
    <row r="230" spans="1:65" s="14" customFormat="1" ht="10.199999999999999">
      <c r="B230" s="210"/>
      <c r="C230" s="211"/>
      <c r="D230" s="194" t="s">
        <v>216</v>
      </c>
      <c r="E230" s="212" t="s">
        <v>75</v>
      </c>
      <c r="F230" s="213" t="s">
        <v>218</v>
      </c>
      <c r="G230" s="211"/>
      <c r="H230" s="214">
        <v>2.2309999999999999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216</v>
      </c>
      <c r="AU230" s="220" t="s">
        <v>86</v>
      </c>
      <c r="AV230" s="14" t="s">
        <v>212</v>
      </c>
      <c r="AW230" s="14" t="s">
        <v>38</v>
      </c>
      <c r="AX230" s="14" t="s">
        <v>84</v>
      </c>
      <c r="AY230" s="220" t="s">
        <v>205</v>
      </c>
    </row>
    <row r="231" spans="1:65" s="2" customFormat="1" ht="14.4" customHeight="1">
      <c r="A231" s="36"/>
      <c r="B231" s="37"/>
      <c r="C231" s="181" t="s">
        <v>677</v>
      </c>
      <c r="D231" s="181" t="s">
        <v>208</v>
      </c>
      <c r="E231" s="182" t="s">
        <v>678</v>
      </c>
      <c r="F231" s="183" t="s">
        <v>679</v>
      </c>
      <c r="G231" s="184" t="s">
        <v>143</v>
      </c>
      <c r="H231" s="185">
        <v>2.2309999999999999</v>
      </c>
      <c r="I231" s="186"/>
      <c r="J231" s="187">
        <f>ROUND(I231*H231,2)</f>
        <v>0</v>
      </c>
      <c r="K231" s="183" t="s">
        <v>211</v>
      </c>
      <c r="L231" s="41"/>
      <c r="M231" s="188" t="s">
        <v>75</v>
      </c>
      <c r="N231" s="189" t="s">
        <v>47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212</v>
      </c>
      <c r="AT231" s="192" t="s">
        <v>208</v>
      </c>
      <c r="AU231" s="192" t="s">
        <v>86</v>
      </c>
      <c r="AY231" s="19" t="s">
        <v>205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84</v>
      </c>
      <c r="BK231" s="193">
        <f>ROUND(I231*H231,2)</f>
        <v>0</v>
      </c>
      <c r="BL231" s="19" t="s">
        <v>212</v>
      </c>
      <c r="BM231" s="192" t="s">
        <v>680</v>
      </c>
    </row>
    <row r="232" spans="1:65" s="13" customFormat="1" ht="10.199999999999999">
      <c r="B232" s="199"/>
      <c r="C232" s="200"/>
      <c r="D232" s="194" t="s">
        <v>216</v>
      </c>
      <c r="E232" s="201" t="s">
        <v>75</v>
      </c>
      <c r="F232" s="202" t="s">
        <v>681</v>
      </c>
      <c r="G232" s="200"/>
      <c r="H232" s="203">
        <v>2.2309999999999999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216</v>
      </c>
      <c r="AU232" s="209" t="s">
        <v>86</v>
      </c>
      <c r="AV232" s="13" t="s">
        <v>86</v>
      </c>
      <c r="AW232" s="13" t="s">
        <v>38</v>
      </c>
      <c r="AX232" s="13" t="s">
        <v>77</v>
      </c>
      <c r="AY232" s="209" t="s">
        <v>205</v>
      </c>
    </row>
    <row r="233" spans="1:65" s="14" customFormat="1" ht="10.199999999999999">
      <c r="B233" s="210"/>
      <c r="C233" s="211"/>
      <c r="D233" s="194" t="s">
        <v>216</v>
      </c>
      <c r="E233" s="212" t="s">
        <v>75</v>
      </c>
      <c r="F233" s="213" t="s">
        <v>218</v>
      </c>
      <c r="G233" s="211"/>
      <c r="H233" s="214">
        <v>2.2309999999999999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216</v>
      </c>
      <c r="AU233" s="220" t="s">
        <v>86</v>
      </c>
      <c r="AV233" s="14" t="s">
        <v>212</v>
      </c>
      <c r="AW233" s="14" t="s">
        <v>38</v>
      </c>
      <c r="AX233" s="14" t="s">
        <v>84</v>
      </c>
      <c r="AY233" s="220" t="s">
        <v>205</v>
      </c>
    </row>
    <row r="234" spans="1:65" s="2" customFormat="1" ht="14.4" customHeight="1">
      <c r="A234" s="36"/>
      <c r="B234" s="37"/>
      <c r="C234" s="181" t="s">
        <v>245</v>
      </c>
      <c r="D234" s="181" t="s">
        <v>208</v>
      </c>
      <c r="E234" s="182" t="s">
        <v>246</v>
      </c>
      <c r="F234" s="183" t="s">
        <v>247</v>
      </c>
      <c r="G234" s="184" t="s">
        <v>143</v>
      </c>
      <c r="H234" s="185">
        <v>2191.5</v>
      </c>
      <c r="I234" s="186"/>
      <c r="J234" s="187">
        <f>ROUND(I234*H234,2)</f>
        <v>0</v>
      </c>
      <c r="K234" s="183" t="s">
        <v>211</v>
      </c>
      <c r="L234" s="41"/>
      <c r="M234" s="188" t="s">
        <v>75</v>
      </c>
      <c r="N234" s="189" t="s">
        <v>47</v>
      </c>
      <c r="O234" s="6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212</v>
      </c>
      <c r="AT234" s="192" t="s">
        <v>208</v>
      </c>
      <c r="AU234" s="192" t="s">
        <v>86</v>
      </c>
      <c r="AY234" s="19" t="s">
        <v>205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84</v>
      </c>
      <c r="BK234" s="193">
        <f>ROUND(I234*H234,2)</f>
        <v>0</v>
      </c>
      <c r="BL234" s="19" t="s">
        <v>212</v>
      </c>
      <c r="BM234" s="192" t="s">
        <v>682</v>
      </c>
    </row>
    <row r="235" spans="1:65" s="13" customFormat="1" ht="10.199999999999999">
      <c r="B235" s="199"/>
      <c r="C235" s="200"/>
      <c r="D235" s="194" t="s">
        <v>216</v>
      </c>
      <c r="E235" s="201" t="s">
        <v>75</v>
      </c>
      <c r="F235" s="202" t="s">
        <v>683</v>
      </c>
      <c r="G235" s="200"/>
      <c r="H235" s="203">
        <v>1053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216</v>
      </c>
      <c r="AU235" s="209" t="s">
        <v>86</v>
      </c>
      <c r="AV235" s="13" t="s">
        <v>86</v>
      </c>
      <c r="AW235" s="13" t="s">
        <v>38</v>
      </c>
      <c r="AX235" s="13" t="s">
        <v>77</v>
      </c>
      <c r="AY235" s="209" t="s">
        <v>205</v>
      </c>
    </row>
    <row r="236" spans="1:65" s="13" customFormat="1" ht="10.199999999999999">
      <c r="B236" s="199"/>
      <c r="C236" s="200"/>
      <c r="D236" s="194" t="s">
        <v>216</v>
      </c>
      <c r="E236" s="201" t="s">
        <v>75</v>
      </c>
      <c r="F236" s="202" t="s">
        <v>684</v>
      </c>
      <c r="G236" s="200"/>
      <c r="H236" s="203">
        <v>1138.5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216</v>
      </c>
      <c r="AU236" s="209" t="s">
        <v>86</v>
      </c>
      <c r="AV236" s="13" t="s">
        <v>86</v>
      </c>
      <c r="AW236" s="13" t="s">
        <v>38</v>
      </c>
      <c r="AX236" s="13" t="s">
        <v>77</v>
      </c>
      <c r="AY236" s="209" t="s">
        <v>205</v>
      </c>
    </row>
    <row r="237" spans="1:65" s="14" customFormat="1" ht="10.199999999999999">
      <c r="B237" s="210"/>
      <c r="C237" s="211"/>
      <c r="D237" s="194" t="s">
        <v>216</v>
      </c>
      <c r="E237" s="212" t="s">
        <v>75</v>
      </c>
      <c r="F237" s="213" t="s">
        <v>218</v>
      </c>
      <c r="G237" s="211"/>
      <c r="H237" s="214">
        <v>2191.5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216</v>
      </c>
      <c r="AU237" s="220" t="s">
        <v>86</v>
      </c>
      <c r="AV237" s="14" t="s">
        <v>212</v>
      </c>
      <c r="AW237" s="14" t="s">
        <v>38</v>
      </c>
      <c r="AX237" s="14" t="s">
        <v>84</v>
      </c>
      <c r="AY237" s="220" t="s">
        <v>205</v>
      </c>
    </row>
    <row r="238" spans="1:65" s="2" customFormat="1" ht="24.15" customHeight="1">
      <c r="A238" s="36"/>
      <c r="B238" s="37"/>
      <c r="C238" s="181" t="s">
        <v>157</v>
      </c>
      <c r="D238" s="181" t="s">
        <v>208</v>
      </c>
      <c r="E238" s="182" t="s">
        <v>685</v>
      </c>
      <c r="F238" s="183" t="s">
        <v>686</v>
      </c>
      <c r="G238" s="184" t="s">
        <v>143</v>
      </c>
      <c r="H238" s="185">
        <v>63</v>
      </c>
      <c r="I238" s="186"/>
      <c r="J238" s="187">
        <f>ROUND(I238*H238,2)</f>
        <v>0</v>
      </c>
      <c r="K238" s="183" t="s">
        <v>211</v>
      </c>
      <c r="L238" s="41"/>
      <c r="M238" s="188" t="s">
        <v>75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212</v>
      </c>
      <c r="AT238" s="192" t="s">
        <v>208</v>
      </c>
      <c r="AU238" s="192" t="s">
        <v>86</v>
      </c>
      <c r="AY238" s="19" t="s">
        <v>205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84</v>
      </c>
      <c r="BK238" s="193">
        <f>ROUND(I238*H238,2)</f>
        <v>0</v>
      </c>
      <c r="BL238" s="19" t="s">
        <v>212</v>
      </c>
      <c r="BM238" s="192" t="s">
        <v>687</v>
      </c>
    </row>
    <row r="239" spans="1:65" s="2" customFormat="1" ht="48">
      <c r="A239" s="36"/>
      <c r="B239" s="37"/>
      <c r="C239" s="38"/>
      <c r="D239" s="194" t="s">
        <v>214</v>
      </c>
      <c r="E239" s="38"/>
      <c r="F239" s="195" t="s">
        <v>688</v>
      </c>
      <c r="G239" s="38"/>
      <c r="H239" s="38"/>
      <c r="I239" s="196"/>
      <c r="J239" s="38"/>
      <c r="K239" s="38"/>
      <c r="L239" s="41"/>
      <c r="M239" s="197"/>
      <c r="N239" s="19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214</v>
      </c>
      <c r="AU239" s="19" t="s">
        <v>86</v>
      </c>
    </row>
    <row r="240" spans="1:65" s="13" customFormat="1" ht="10.199999999999999">
      <c r="B240" s="199"/>
      <c r="C240" s="200"/>
      <c r="D240" s="194" t="s">
        <v>216</v>
      </c>
      <c r="E240" s="201" t="s">
        <v>75</v>
      </c>
      <c r="F240" s="202" t="s">
        <v>471</v>
      </c>
      <c r="G240" s="200"/>
      <c r="H240" s="203">
        <v>63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216</v>
      </c>
      <c r="AU240" s="209" t="s">
        <v>86</v>
      </c>
      <c r="AV240" s="13" t="s">
        <v>86</v>
      </c>
      <c r="AW240" s="13" t="s">
        <v>38</v>
      </c>
      <c r="AX240" s="13" t="s">
        <v>77</v>
      </c>
      <c r="AY240" s="209" t="s">
        <v>205</v>
      </c>
    </row>
    <row r="241" spans="1:65" s="14" customFormat="1" ht="10.199999999999999">
      <c r="B241" s="210"/>
      <c r="C241" s="211"/>
      <c r="D241" s="194" t="s">
        <v>216</v>
      </c>
      <c r="E241" s="212" t="s">
        <v>75</v>
      </c>
      <c r="F241" s="213" t="s">
        <v>218</v>
      </c>
      <c r="G241" s="211"/>
      <c r="H241" s="214">
        <v>63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216</v>
      </c>
      <c r="AU241" s="220" t="s">
        <v>86</v>
      </c>
      <c r="AV241" s="14" t="s">
        <v>212</v>
      </c>
      <c r="AW241" s="14" t="s">
        <v>38</v>
      </c>
      <c r="AX241" s="14" t="s">
        <v>84</v>
      </c>
      <c r="AY241" s="220" t="s">
        <v>205</v>
      </c>
    </row>
    <row r="242" spans="1:65" s="2" customFormat="1" ht="24.15" customHeight="1">
      <c r="A242" s="36"/>
      <c r="B242" s="37"/>
      <c r="C242" s="181" t="s">
        <v>689</v>
      </c>
      <c r="D242" s="181" t="s">
        <v>208</v>
      </c>
      <c r="E242" s="182" t="s">
        <v>690</v>
      </c>
      <c r="F242" s="183" t="s">
        <v>691</v>
      </c>
      <c r="G242" s="184" t="s">
        <v>143</v>
      </c>
      <c r="H242" s="185">
        <v>927</v>
      </c>
      <c r="I242" s="186"/>
      <c r="J242" s="187">
        <f>ROUND(I242*H242,2)</f>
        <v>0</v>
      </c>
      <c r="K242" s="183" t="s">
        <v>211</v>
      </c>
      <c r="L242" s="41"/>
      <c r="M242" s="188" t="s">
        <v>75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212</v>
      </c>
      <c r="AT242" s="192" t="s">
        <v>208</v>
      </c>
      <c r="AU242" s="192" t="s">
        <v>86</v>
      </c>
      <c r="AY242" s="19" t="s">
        <v>205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84</v>
      </c>
      <c r="BK242" s="193">
        <f>ROUND(I242*H242,2)</f>
        <v>0</v>
      </c>
      <c r="BL242" s="19" t="s">
        <v>212</v>
      </c>
      <c r="BM242" s="192" t="s">
        <v>692</v>
      </c>
    </row>
    <row r="243" spans="1:65" s="2" customFormat="1" ht="48">
      <c r="A243" s="36"/>
      <c r="B243" s="37"/>
      <c r="C243" s="38"/>
      <c r="D243" s="194" t="s">
        <v>214</v>
      </c>
      <c r="E243" s="38"/>
      <c r="F243" s="195" t="s">
        <v>688</v>
      </c>
      <c r="G243" s="38"/>
      <c r="H243" s="38"/>
      <c r="I243" s="196"/>
      <c r="J243" s="38"/>
      <c r="K243" s="38"/>
      <c r="L243" s="41"/>
      <c r="M243" s="197"/>
      <c r="N243" s="19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214</v>
      </c>
      <c r="AU243" s="19" t="s">
        <v>86</v>
      </c>
    </row>
    <row r="244" spans="1:65" s="13" customFormat="1" ht="10.199999999999999">
      <c r="B244" s="199"/>
      <c r="C244" s="200"/>
      <c r="D244" s="194" t="s">
        <v>216</v>
      </c>
      <c r="E244" s="201" t="s">
        <v>75</v>
      </c>
      <c r="F244" s="202" t="s">
        <v>483</v>
      </c>
      <c r="G244" s="200"/>
      <c r="H244" s="203">
        <v>927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216</v>
      </c>
      <c r="AU244" s="209" t="s">
        <v>86</v>
      </c>
      <c r="AV244" s="13" t="s">
        <v>86</v>
      </c>
      <c r="AW244" s="13" t="s">
        <v>38</v>
      </c>
      <c r="AX244" s="13" t="s">
        <v>77</v>
      </c>
      <c r="AY244" s="209" t="s">
        <v>205</v>
      </c>
    </row>
    <row r="245" spans="1:65" s="14" customFormat="1" ht="10.199999999999999">
      <c r="B245" s="210"/>
      <c r="C245" s="211"/>
      <c r="D245" s="194" t="s">
        <v>216</v>
      </c>
      <c r="E245" s="212" t="s">
        <v>75</v>
      </c>
      <c r="F245" s="213" t="s">
        <v>218</v>
      </c>
      <c r="G245" s="211"/>
      <c r="H245" s="214">
        <v>927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216</v>
      </c>
      <c r="AU245" s="220" t="s">
        <v>86</v>
      </c>
      <c r="AV245" s="14" t="s">
        <v>212</v>
      </c>
      <c r="AW245" s="14" t="s">
        <v>38</v>
      </c>
      <c r="AX245" s="14" t="s">
        <v>84</v>
      </c>
      <c r="AY245" s="220" t="s">
        <v>205</v>
      </c>
    </row>
    <row r="246" spans="1:65" s="2" customFormat="1" ht="24.15" customHeight="1">
      <c r="A246" s="36"/>
      <c r="B246" s="37"/>
      <c r="C246" s="181" t="s">
        <v>693</v>
      </c>
      <c r="D246" s="181" t="s">
        <v>208</v>
      </c>
      <c r="E246" s="182" t="s">
        <v>694</v>
      </c>
      <c r="F246" s="183" t="s">
        <v>695</v>
      </c>
      <c r="G246" s="184" t="s">
        <v>143</v>
      </c>
      <c r="H246" s="185">
        <v>36</v>
      </c>
      <c r="I246" s="186"/>
      <c r="J246" s="187">
        <f>ROUND(I246*H246,2)</f>
        <v>0</v>
      </c>
      <c r="K246" s="183" t="s">
        <v>211</v>
      </c>
      <c r="L246" s="41"/>
      <c r="M246" s="188" t="s">
        <v>75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212</v>
      </c>
      <c r="AT246" s="192" t="s">
        <v>208</v>
      </c>
      <c r="AU246" s="192" t="s">
        <v>86</v>
      </c>
      <c r="AY246" s="19" t="s">
        <v>205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212</v>
      </c>
      <c r="BM246" s="192" t="s">
        <v>696</v>
      </c>
    </row>
    <row r="247" spans="1:65" s="2" customFormat="1" ht="86.4">
      <c r="A247" s="36"/>
      <c r="B247" s="37"/>
      <c r="C247" s="38"/>
      <c r="D247" s="194" t="s">
        <v>214</v>
      </c>
      <c r="E247" s="38"/>
      <c r="F247" s="195" t="s">
        <v>697</v>
      </c>
      <c r="G247" s="38"/>
      <c r="H247" s="38"/>
      <c r="I247" s="196"/>
      <c r="J247" s="38"/>
      <c r="K247" s="38"/>
      <c r="L247" s="41"/>
      <c r="M247" s="197"/>
      <c r="N247" s="19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214</v>
      </c>
      <c r="AU247" s="19" t="s">
        <v>86</v>
      </c>
    </row>
    <row r="248" spans="1:65" s="15" customFormat="1" ht="10.199999999999999">
      <c r="B248" s="231"/>
      <c r="C248" s="232"/>
      <c r="D248" s="194" t="s">
        <v>216</v>
      </c>
      <c r="E248" s="233" t="s">
        <v>75</v>
      </c>
      <c r="F248" s="234" t="s">
        <v>237</v>
      </c>
      <c r="G248" s="232"/>
      <c r="H248" s="233" t="s">
        <v>75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216</v>
      </c>
      <c r="AU248" s="240" t="s">
        <v>86</v>
      </c>
      <c r="AV248" s="15" t="s">
        <v>84</v>
      </c>
      <c r="AW248" s="15" t="s">
        <v>38</v>
      </c>
      <c r="AX248" s="15" t="s">
        <v>77</v>
      </c>
      <c r="AY248" s="240" t="s">
        <v>205</v>
      </c>
    </row>
    <row r="249" spans="1:65" s="13" customFormat="1" ht="10.199999999999999">
      <c r="B249" s="199"/>
      <c r="C249" s="200"/>
      <c r="D249" s="194" t="s">
        <v>216</v>
      </c>
      <c r="E249" s="201" t="s">
        <v>504</v>
      </c>
      <c r="F249" s="202" t="s">
        <v>698</v>
      </c>
      <c r="G249" s="200"/>
      <c r="H249" s="203">
        <v>36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216</v>
      </c>
      <c r="AU249" s="209" t="s">
        <v>86</v>
      </c>
      <c r="AV249" s="13" t="s">
        <v>86</v>
      </c>
      <c r="AW249" s="13" t="s">
        <v>38</v>
      </c>
      <c r="AX249" s="13" t="s">
        <v>77</v>
      </c>
      <c r="AY249" s="209" t="s">
        <v>205</v>
      </c>
    </row>
    <row r="250" spans="1:65" s="14" customFormat="1" ht="10.199999999999999">
      <c r="B250" s="210"/>
      <c r="C250" s="211"/>
      <c r="D250" s="194" t="s">
        <v>216</v>
      </c>
      <c r="E250" s="212" t="s">
        <v>75</v>
      </c>
      <c r="F250" s="213" t="s">
        <v>218</v>
      </c>
      <c r="G250" s="211"/>
      <c r="H250" s="214">
        <v>36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216</v>
      </c>
      <c r="AU250" s="220" t="s">
        <v>86</v>
      </c>
      <c r="AV250" s="14" t="s">
        <v>212</v>
      </c>
      <c r="AW250" s="14" t="s">
        <v>38</v>
      </c>
      <c r="AX250" s="14" t="s">
        <v>84</v>
      </c>
      <c r="AY250" s="220" t="s">
        <v>205</v>
      </c>
    </row>
    <row r="251" spans="1:65" s="2" customFormat="1" ht="14.4" customHeight="1">
      <c r="A251" s="36"/>
      <c r="B251" s="37"/>
      <c r="C251" s="181" t="s">
        <v>699</v>
      </c>
      <c r="D251" s="181" t="s">
        <v>208</v>
      </c>
      <c r="E251" s="182" t="s">
        <v>700</v>
      </c>
      <c r="F251" s="183" t="s">
        <v>701</v>
      </c>
      <c r="G251" s="184" t="s">
        <v>143</v>
      </c>
      <c r="H251" s="185">
        <v>990</v>
      </c>
      <c r="I251" s="186"/>
      <c r="J251" s="187">
        <f>ROUND(I251*H251,2)</f>
        <v>0</v>
      </c>
      <c r="K251" s="183" t="s">
        <v>211</v>
      </c>
      <c r="L251" s="41"/>
      <c r="M251" s="188" t="s">
        <v>75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212</v>
      </c>
      <c r="AT251" s="192" t="s">
        <v>208</v>
      </c>
      <c r="AU251" s="192" t="s">
        <v>86</v>
      </c>
      <c r="AY251" s="19" t="s">
        <v>205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84</v>
      </c>
      <c r="BK251" s="193">
        <f>ROUND(I251*H251,2)</f>
        <v>0</v>
      </c>
      <c r="BL251" s="19" t="s">
        <v>212</v>
      </c>
      <c r="BM251" s="192" t="s">
        <v>702</v>
      </c>
    </row>
    <row r="252" spans="1:65" s="13" customFormat="1" ht="10.199999999999999">
      <c r="B252" s="199"/>
      <c r="C252" s="200"/>
      <c r="D252" s="194" t="s">
        <v>216</v>
      </c>
      <c r="E252" s="201" t="s">
        <v>75</v>
      </c>
      <c r="F252" s="202" t="s">
        <v>703</v>
      </c>
      <c r="G252" s="200"/>
      <c r="H252" s="203">
        <v>990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216</v>
      </c>
      <c r="AU252" s="209" t="s">
        <v>86</v>
      </c>
      <c r="AV252" s="13" t="s">
        <v>86</v>
      </c>
      <c r="AW252" s="13" t="s">
        <v>38</v>
      </c>
      <c r="AX252" s="13" t="s">
        <v>77</v>
      </c>
      <c r="AY252" s="209" t="s">
        <v>205</v>
      </c>
    </row>
    <row r="253" spans="1:65" s="14" customFormat="1" ht="10.199999999999999">
      <c r="B253" s="210"/>
      <c r="C253" s="211"/>
      <c r="D253" s="194" t="s">
        <v>216</v>
      </c>
      <c r="E253" s="212" t="s">
        <v>75</v>
      </c>
      <c r="F253" s="213" t="s">
        <v>218</v>
      </c>
      <c r="G253" s="211"/>
      <c r="H253" s="214">
        <v>990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216</v>
      </c>
      <c r="AU253" s="220" t="s">
        <v>86</v>
      </c>
      <c r="AV253" s="14" t="s">
        <v>212</v>
      </c>
      <c r="AW253" s="14" t="s">
        <v>38</v>
      </c>
      <c r="AX253" s="14" t="s">
        <v>84</v>
      </c>
      <c r="AY253" s="220" t="s">
        <v>205</v>
      </c>
    </row>
    <row r="254" spans="1:65" s="2" customFormat="1" ht="14.4" customHeight="1">
      <c r="A254" s="36"/>
      <c r="B254" s="37"/>
      <c r="C254" s="181" t="s">
        <v>704</v>
      </c>
      <c r="D254" s="181" t="s">
        <v>208</v>
      </c>
      <c r="E254" s="182" t="s">
        <v>705</v>
      </c>
      <c r="F254" s="183" t="s">
        <v>706</v>
      </c>
      <c r="G254" s="184" t="s">
        <v>143</v>
      </c>
      <c r="H254" s="185">
        <v>1053</v>
      </c>
      <c r="I254" s="186"/>
      <c r="J254" s="187">
        <f>ROUND(I254*H254,2)</f>
        <v>0</v>
      </c>
      <c r="K254" s="183" t="s">
        <v>211</v>
      </c>
      <c r="L254" s="41"/>
      <c r="M254" s="188" t="s">
        <v>75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212</v>
      </c>
      <c r="AT254" s="192" t="s">
        <v>208</v>
      </c>
      <c r="AU254" s="192" t="s">
        <v>86</v>
      </c>
      <c r="AY254" s="19" t="s">
        <v>205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212</v>
      </c>
      <c r="BM254" s="192" t="s">
        <v>707</v>
      </c>
    </row>
    <row r="255" spans="1:65" s="13" customFormat="1" ht="10.199999999999999">
      <c r="B255" s="199"/>
      <c r="C255" s="200"/>
      <c r="D255" s="194" t="s">
        <v>216</v>
      </c>
      <c r="E255" s="201" t="s">
        <v>75</v>
      </c>
      <c r="F255" s="202" t="s">
        <v>708</v>
      </c>
      <c r="G255" s="200"/>
      <c r="H255" s="203">
        <v>1053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216</v>
      </c>
      <c r="AU255" s="209" t="s">
        <v>86</v>
      </c>
      <c r="AV255" s="13" t="s">
        <v>86</v>
      </c>
      <c r="AW255" s="13" t="s">
        <v>38</v>
      </c>
      <c r="AX255" s="13" t="s">
        <v>77</v>
      </c>
      <c r="AY255" s="209" t="s">
        <v>205</v>
      </c>
    </row>
    <row r="256" spans="1:65" s="14" customFormat="1" ht="10.199999999999999">
      <c r="B256" s="210"/>
      <c r="C256" s="211"/>
      <c r="D256" s="194" t="s">
        <v>216</v>
      </c>
      <c r="E256" s="212" t="s">
        <v>75</v>
      </c>
      <c r="F256" s="213" t="s">
        <v>218</v>
      </c>
      <c r="G256" s="211"/>
      <c r="H256" s="214">
        <v>1053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216</v>
      </c>
      <c r="AU256" s="220" t="s">
        <v>86</v>
      </c>
      <c r="AV256" s="14" t="s">
        <v>212</v>
      </c>
      <c r="AW256" s="14" t="s">
        <v>38</v>
      </c>
      <c r="AX256" s="14" t="s">
        <v>84</v>
      </c>
      <c r="AY256" s="220" t="s">
        <v>205</v>
      </c>
    </row>
    <row r="257" spans="1:65" s="2" customFormat="1" ht="24.15" customHeight="1">
      <c r="A257" s="36"/>
      <c r="B257" s="37"/>
      <c r="C257" s="181" t="s">
        <v>709</v>
      </c>
      <c r="D257" s="181" t="s">
        <v>208</v>
      </c>
      <c r="E257" s="182" t="s">
        <v>710</v>
      </c>
      <c r="F257" s="183" t="s">
        <v>711</v>
      </c>
      <c r="G257" s="184" t="s">
        <v>143</v>
      </c>
      <c r="H257" s="185">
        <v>990</v>
      </c>
      <c r="I257" s="186"/>
      <c r="J257" s="187">
        <f>ROUND(I257*H257,2)</f>
        <v>0</v>
      </c>
      <c r="K257" s="183" t="s">
        <v>211</v>
      </c>
      <c r="L257" s="41"/>
      <c r="M257" s="188" t="s">
        <v>75</v>
      </c>
      <c r="N257" s="189" t="s">
        <v>47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212</v>
      </c>
      <c r="AT257" s="192" t="s">
        <v>208</v>
      </c>
      <c r="AU257" s="192" t="s">
        <v>86</v>
      </c>
      <c r="AY257" s="19" t="s">
        <v>205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84</v>
      </c>
      <c r="BK257" s="193">
        <f>ROUND(I257*H257,2)</f>
        <v>0</v>
      </c>
      <c r="BL257" s="19" t="s">
        <v>212</v>
      </c>
      <c r="BM257" s="192" t="s">
        <v>712</v>
      </c>
    </row>
    <row r="258" spans="1:65" s="2" customFormat="1" ht="48">
      <c r="A258" s="36"/>
      <c r="B258" s="37"/>
      <c r="C258" s="38"/>
      <c r="D258" s="194" t="s">
        <v>214</v>
      </c>
      <c r="E258" s="38"/>
      <c r="F258" s="195" t="s">
        <v>713</v>
      </c>
      <c r="G258" s="38"/>
      <c r="H258" s="38"/>
      <c r="I258" s="196"/>
      <c r="J258" s="38"/>
      <c r="K258" s="38"/>
      <c r="L258" s="41"/>
      <c r="M258" s="197"/>
      <c r="N258" s="19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214</v>
      </c>
      <c r="AU258" s="19" t="s">
        <v>86</v>
      </c>
    </row>
    <row r="259" spans="1:65" s="15" customFormat="1" ht="10.199999999999999">
      <c r="B259" s="231"/>
      <c r="C259" s="232"/>
      <c r="D259" s="194" t="s">
        <v>216</v>
      </c>
      <c r="E259" s="233" t="s">
        <v>75</v>
      </c>
      <c r="F259" s="234" t="s">
        <v>237</v>
      </c>
      <c r="G259" s="232"/>
      <c r="H259" s="233" t="s">
        <v>75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216</v>
      </c>
      <c r="AU259" s="240" t="s">
        <v>86</v>
      </c>
      <c r="AV259" s="15" t="s">
        <v>84</v>
      </c>
      <c r="AW259" s="15" t="s">
        <v>38</v>
      </c>
      <c r="AX259" s="15" t="s">
        <v>77</v>
      </c>
      <c r="AY259" s="240" t="s">
        <v>205</v>
      </c>
    </row>
    <row r="260" spans="1:65" s="13" customFormat="1" ht="10.199999999999999">
      <c r="B260" s="199"/>
      <c r="C260" s="200"/>
      <c r="D260" s="194" t="s">
        <v>216</v>
      </c>
      <c r="E260" s="201" t="s">
        <v>471</v>
      </c>
      <c r="F260" s="202" t="s">
        <v>714</v>
      </c>
      <c r="G260" s="200"/>
      <c r="H260" s="203">
        <v>63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216</v>
      </c>
      <c r="AU260" s="209" t="s">
        <v>86</v>
      </c>
      <c r="AV260" s="13" t="s">
        <v>86</v>
      </c>
      <c r="AW260" s="13" t="s">
        <v>38</v>
      </c>
      <c r="AX260" s="13" t="s">
        <v>77</v>
      </c>
      <c r="AY260" s="209" t="s">
        <v>205</v>
      </c>
    </row>
    <row r="261" spans="1:65" s="13" customFormat="1" ht="10.199999999999999">
      <c r="B261" s="199"/>
      <c r="C261" s="200"/>
      <c r="D261" s="194" t="s">
        <v>216</v>
      </c>
      <c r="E261" s="201" t="s">
        <v>483</v>
      </c>
      <c r="F261" s="202" t="s">
        <v>715</v>
      </c>
      <c r="G261" s="200"/>
      <c r="H261" s="203">
        <v>927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216</v>
      </c>
      <c r="AU261" s="209" t="s">
        <v>86</v>
      </c>
      <c r="AV261" s="13" t="s">
        <v>86</v>
      </c>
      <c r="AW261" s="13" t="s">
        <v>38</v>
      </c>
      <c r="AX261" s="13" t="s">
        <v>77</v>
      </c>
      <c r="AY261" s="209" t="s">
        <v>205</v>
      </c>
    </row>
    <row r="262" spans="1:65" s="14" customFormat="1" ht="10.199999999999999">
      <c r="B262" s="210"/>
      <c r="C262" s="211"/>
      <c r="D262" s="194" t="s">
        <v>216</v>
      </c>
      <c r="E262" s="212" t="s">
        <v>75</v>
      </c>
      <c r="F262" s="213" t="s">
        <v>218</v>
      </c>
      <c r="G262" s="211"/>
      <c r="H262" s="214">
        <v>990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216</v>
      </c>
      <c r="AU262" s="220" t="s">
        <v>86</v>
      </c>
      <c r="AV262" s="14" t="s">
        <v>212</v>
      </c>
      <c r="AW262" s="14" t="s">
        <v>38</v>
      </c>
      <c r="AX262" s="14" t="s">
        <v>84</v>
      </c>
      <c r="AY262" s="220" t="s">
        <v>205</v>
      </c>
    </row>
    <row r="263" spans="1:65" s="2" customFormat="1" ht="24.15" customHeight="1">
      <c r="A263" s="36"/>
      <c r="B263" s="37"/>
      <c r="C263" s="181" t="s">
        <v>506</v>
      </c>
      <c r="D263" s="181" t="s">
        <v>208</v>
      </c>
      <c r="E263" s="182" t="s">
        <v>716</v>
      </c>
      <c r="F263" s="183" t="s">
        <v>717</v>
      </c>
      <c r="G263" s="184" t="s">
        <v>143</v>
      </c>
      <c r="H263" s="185">
        <v>63</v>
      </c>
      <c r="I263" s="186"/>
      <c r="J263" s="187">
        <f>ROUND(I263*H263,2)</f>
        <v>0</v>
      </c>
      <c r="K263" s="183" t="s">
        <v>211</v>
      </c>
      <c r="L263" s="41"/>
      <c r="M263" s="188" t="s">
        <v>75</v>
      </c>
      <c r="N263" s="189" t="s">
        <v>47</v>
      </c>
      <c r="O263" s="66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212</v>
      </c>
      <c r="AT263" s="192" t="s">
        <v>208</v>
      </c>
      <c r="AU263" s="192" t="s">
        <v>86</v>
      </c>
      <c r="AY263" s="19" t="s">
        <v>205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84</v>
      </c>
      <c r="BK263" s="193">
        <f>ROUND(I263*H263,2)</f>
        <v>0</v>
      </c>
      <c r="BL263" s="19" t="s">
        <v>212</v>
      </c>
      <c r="BM263" s="192" t="s">
        <v>718</v>
      </c>
    </row>
    <row r="264" spans="1:65" s="2" customFormat="1" ht="48">
      <c r="A264" s="36"/>
      <c r="B264" s="37"/>
      <c r="C264" s="38"/>
      <c r="D264" s="194" t="s">
        <v>214</v>
      </c>
      <c r="E264" s="38"/>
      <c r="F264" s="195" t="s">
        <v>719</v>
      </c>
      <c r="G264" s="38"/>
      <c r="H264" s="38"/>
      <c r="I264" s="196"/>
      <c r="J264" s="38"/>
      <c r="K264" s="38"/>
      <c r="L264" s="41"/>
      <c r="M264" s="197"/>
      <c r="N264" s="198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214</v>
      </c>
      <c r="AU264" s="19" t="s">
        <v>86</v>
      </c>
    </row>
    <row r="265" spans="1:65" s="13" customFormat="1" ht="10.199999999999999">
      <c r="B265" s="199"/>
      <c r="C265" s="200"/>
      <c r="D265" s="194" t="s">
        <v>216</v>
      </c>
      <c r="E265" s="201" t="s">
        <v>75</v>
      </c>
      <c r="F265" s="202" t="s">
        <v>471</v>
      </c>
      <c r="G265" s="200"/>
      <c r="H265" s="203">
        <v>63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216</v>
      </c>
      <c r="AU265" s="209" t="s">
        <v>86</v>
      </c>
      <c r="AV265" s="13" t="s">
        <v>86</v>
      </c>
      <c r="AW265" s="13" t="s">
        <v>38</v>
      </c>
      <c r="AX265" s="13" t="s">
        <v>77</v>
      </c>
      <c r="AY265" s="209" t="s">
        <v>205</v>
      </c>
    </row>
    <row r="266" spans="1:65" s="14" customFormat="1" ht="10.199999999999999">
      <c r="B266" s="210"/>
      <c r="C266" s="211"/>
      <c r="D266" s="194" t="s">
        <v>216</v>
      </c>
      <c r="E266" s="212" t="s">
        <v>75</v>
      </c>
      <c r="F266" s="213" t="s">
        <v>218</v>
      </c>
      <c r="G266" s="211"/>
      <c r="H266" s="214">
        <v>63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216</v>
      </c>
      <c r="AU266" s="220" t="s">
        <v>86</v>
      </c>
      <c r="AV266" s="14" t="s">
        <v>212</v>
      </c>
      <c r="AW266" s="14" t="s">
        <v>38</v>
      </c>
      <c r="AX266" s="14" t="s">
        <v>84</v>
      </c>
      <c r="AY266" s="220" t="s">
        <v>205</v>
      </c>
    </row>
    <row r="267" spans="1:65" s="12" customFormat="1" ht="22.8" customHeight="1">
      <c r="B267" s="165"/>
      <c r="C267" s="166"/>
      <c r="D267" s="167" t="s">
        <v>76</v>
      </c>
      <c r="E267" s="179" t="s">
        <v>229</v>
      </c>
      <c r="F267" s="179" t="s">
        <v>720</v>
      </c>
      <c r="G267" s="166"/>
      <c r="H267" s="166"/>
      <c r="I267" s="169"/>
      <c r="J267" s="180">
        <f>BK267</f>
        <v>0</v>
      </c>
      <c r="K267" s="166"/>
      <c r="L267" s="171"/>
      <c r="M267" s="172"/>
      <c r="N267" s="173"/>
      <c r="O267" s="173"/>
      <c r="P267" s="174">
        <f>SUM(P268:P354)</f>
        <v>0</v>
      </c>
      <c r="Q267" s="173"/>
      <c r="R267" s="174">
        <f>SUM(R268:R354)</f>
        <v>7.2125060000000003</v>
      </c>
      <c r="S267" s="173"/>
      <c r="T267" s="175">
        <f>SUM(T268:T354)</f>
        <v>0</v>
      </c>
      <c r="AR267" s="176" t="s">
        <v>84</v>
      </c>
      <c r="AT267" s="177" t="s">
        <v>76</v>
      </c>
      <c r="AU267" s="177" t="s">
        <v>84</v>
      </c>
      <c r="AY267" s="176" t="s">
        <v>205</v>
      </c>
      <c r="BK267" s="178">
        <f>SUM(BK268:BK354)</f>
        <v>0</v>
      </c>
    </row>
    <row r="268" spans="1:65" s="2" customFormat="1" ht="24.15" customHeight="1">
      <c r="A268" s="36"/>
      <c r="B268" s="37"/>
      <c r="C268" s="181" t="s">
        <v>721</v>
      </c>
      <c r="D268" s="181" t="s">
        <v>208</v>
      </c>
      <c r="E268" s="182" t="s">
        <v>722</v>
      </c>
      <c r="F268" s="183" t="s">
        <v>723</v>
      </c>
      <c r="G268" s="184" t="s">
        <v>156</v>
      </c>
      <c r="H268" s="185">
        <v>16.3</v>
      </c>
      <c r="I268" s="186"/>
      <c r="J268" s="187">
        <f>ROUND(I268*H268,2)</f>
        <v>0</v>
      </c>
      <c r="K268" s="183" t="s">
        <v>211</v>
      </c>
      <c r="L268" s="41"/>
      <c r="M268" s="188" t="s">
        <v>75</v>
      </c>
      <c r="N268" s="189" t="s">
        <v>47</v>
      </c>
      <c r="O268" s="66"/>
      <c r="P268" s="190">
        <f>O268*H268</f>
        <v>0</v>
      </c>
      <c r="Q268" s="190">
        <v>4.2199999999999998E-3</v>
      </c>
      <c r="R268" s="190">
        <f>Q268*H268</f>
        <v>6.8786E-2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212</v>
      </c>
      <c r="AT268" s="192" t="s">
        <v>208</v>
      </c>
      <c r="AU268" s="192" t="s">
        <v>86</v>
      </c>
      <c r="AY268" s="19" t="s">
        <v>205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84</v>
      </c>
      <c r="BK268" s="193">
        <f>ROUND(I268*H268,2)</f>
        <v>0</v>
      </c>
      <c r="BL268" s="19" t="s">
        <v>212</v>
      </c>
      <c r="BM268" s="192" t="s">
        <v>724</v>
      </c>
    </row>
    <row r="269" spans="1:65" s="2" customFormat="1" ht="105.6">
      <c r="A269" s="36"/>
      <c r="B269" s="37"/>
      <c r="C269" s="38"/>
      <c r="D269" s="194" t="s">
        <v>214</v>
      </c>
      <c r="E269" s="38"/>
      <c r="F269" s="195" t="s">
        <v>725</v>
      </c>
      <c r="G269" s="38"/>
      <c r="H269" s="38"/>
      <c r="I269" s="196"/>
      <c r="J269" s="38"/>
      <c r="K269" s="38"/>
      <c r="L269" s="41"/>
      <c r="M269" s="197"/>
      <c r="N269" s="19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214</v>
      </c>
      <c r="AU269" s="19" t="s">
        <v>86</v>
      </c>
    </row>
    <row r="270" spans="1:65" s="15" customFormat="1" ht="10.199999999999999">
      <c r="B270" s="231"/>
      <c r="C270" s="232"/>
      <c r="D270" s="194" t="s">
        <v>216</v>
      </c>
      <c r="E270" s="233" t="s">
        <v>75</v>
      </c>
      <c r="F270" s="234" t="s">
        <v>314</v>
      </c>
      <c r="G270" s="232"/>
      <c r="H270" s="233" t="s">
        <v>75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216</v>
      </c>
      <c r="AU270" s="240" t="s">
        <v>86</v>
      </c>
      <c r="AV270" s="15" t="s">
        <v>84</v>
      </c>
      <c r="AW270" s="15" t="s">
        <v>38</v>
      </c>
      <c r="AX270" s="15" t="s">
        <v>77</v>
      </c>
      <c r="AY270" s="240" t="s">
        <v>205</v>
      </c>
    </row>
    <row r="271" spans="1:65" s="13" customFormat="1" ht="10.199999999999999">
      <c r="B271" s="199"/>
      <c r="C271" s="200"/>
      <c r="D271" s="194" t="s">
        <v>216</v>
      </c>
      <c r="E271" s="201" t="s">
        <v>485</v>
      </c>
      <c r="F271" s="202" t="s">
        <v>726</v>
      </c>
      <c r="G271" s="200"/>
      <c r="H271" s="203">
        <v>16.3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216</v>
      </c>
      <c r="AU271" s="209" t="s">
        <v>86</v>
      </c>
      <c r="AV271" s="13" t="s">
        <v>86</v>
      </c>
      <c r="AW271" s="13" t="s">
        <v>38</v>
      </c>
      <c r="AX271" s="13" t="s">
        <v>77</v>
      </c>
      <c r="AY271" s="209" t="s">
        <v>205</v>
      </c>
    </row>
    <row r="272" spans="1:65" s="14" customFormat="1" ht="10.199999999999999">
      <c r="B272" s="210"/>
      <c r="C272" s="211"/>
      <c r="D272" s="194" t="s">
        <v>216</v>
      </c>
      <c r="E272" s="212" t="s">
        <v>75</v>
      </c>
      <c r="F272" s="213" t="s">
        <v>218</v>
      </c>
      <c r="G272" s="211"/>
      <c r="H272" s="214">
        <v>16.3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216</v>
      </c>
      <c r="AU272" s="220" t="s">
        <v>86</v>
      </c>
      <c r="AV272" s="14" t="s">
        <v>212</v>
      </c>
      <c r="AW272" s="14" t="s">
        <v>38</v>
      </c>
      <c r="AX272" s="14" t="s">
        <v>84</v>
      </c>
      <c r="AY272" s="220" t="s">
        <v>205</v>
      </c>
    </row>
    <row r="273" spans="1:65" s="2" customFormat="1" ht="24.15" customHeight="1">
      <c r="A273" s="36"/>
      <c r="B273" s="37"/>
      <c r="C273" s="181" t="s">
        <v>727</v>
      </c>
      <c r="D273" s="181" t="s">
        <v>208</v>
      </c>
      <c r="E273" s="182" t="s">
        <v>728</v>
      </c>
      <c r="F273" s="183" t="s">
        <v>729</v>
      </c>
      <c r="G273" s="184" t="s">
        <v>293</v>
      </c>
      <c r="H273" s="185">
        <v>2</v>
      </c>
      <c r="I273" s="186"/>
      <c r="J273" s="187">
        <f>ROUND(I273*H273,2)</f>
        <v>0</v>
      </c>
      <c r="K273" s="183" t="s">
        <v>211</v>
      </c>
      <c r="L273" s="41"/>
      <c r="M273" s="188" t="s">
        <v>75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212</v>
      </c>
      <c r="AT273" s="192" t="s">
        <v>208</v>
      </c>
      <c r="AU273" s="192" t="s">
        <v>86</v>
      </c>
      <c r="AY273" s="19" t="s">
        <v>205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84</v>
      </c>
      <c r="BK273" s="193">
        <f>ROUND(I273*H273,2)</f>
        <v>0</v>
      </c>
      <c r="BL273" s="19" t="s">
        <v>212</v>
      </c>
      <c r="BM273" s="192" t="s">
        <v>730</v>
      </c>
    </row>
    <row r="274" spans="1:65" s="2" customFormat="1" ht="28.8">
      <c r="A274" s="36"/>
      <c r="B274" s="37"/>
      <c r="C274" s="38"/>
      <c r="D274" s="194" t="s">
        <v>214</v>
      </c>
      <c r="E274" s="38"/>
      <c r="F274" s="195" t="s">
        <v>731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214</v>
      </c>
      <c r="AU274" s="19" t="s">
        <v>86</v>
      </c>
    </row>
    <row r="275" spans="1:65" s="15" customFormat="1" ht="10.199999999999999">
      <c r="B275" s="231"/>
      <c r="C275" s="232"/>
      <c r="D275" s="194" t="s">
        <v>216</v>
      </c>
      <c r="E275" s="233" t="s">
        <v>75</v>
      </c>
      <c r="F275" s="234" t="s">
        <v>296</v>
      </c>
      <c r="G275" s="232"/>
      <c r="H275" s="233" t="s">
        <v>75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216</v>
      </c>
      <c r="AU275" s="240" t="s">
        <v>86</v>
      </c>
      <c r="AV275" s="15" t="s">
        <v>84</v>
      </c>
      <c r="AW275" s="15" t="s">
        <v>38</v>
      </c>
      <c r="AX275" s="15" t="s">
        <v>77</v>
      </c>
      <c r="AY275" s="240" t="s">
        <v>205</v>
      </c>
    </row>
    <row r="276" spans="1:65" s="13" customFormat="1" ht="10.199999999999999">
      <c r="B276" s="199"/>
      <c r="C276" s="200"/>
      <c r="D276" s="194" t="s">
        <v>216</v>
      </c>
      <c r="E276" s="201" t="s">
        <v>75</v>
      </c>
      <c r="F276" s="202" t="s">
        <v>86</v>
      </c>
      <c r="G276" s="200"/>
      <c r="H276" s="203">
        <v>2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216</v>
      </c>
      <c r="AU276" s="209" t="s">
        <v>86</v>
      </c>
      <c r="AV276" s="13" t="s">
        <v>86</v>
      </c>
      <c r="AW276" s="13" t="s">
        <v>38</v>
      </c>
      <c r="AX276" s="13" t="s">
        <v>77</v>
      </c>
      <c r="AY276" s="209" t="s">
        <v>205</v>
      </c>
    </row>
    <row r="277" spans="1:65" s="14" customFormat="1" ht="10.199999999999999">
      <c r="B277" s="210"/>
      <c r="C277" s="211"/>
      <c r="D277" s="194" t="s">
        <v>216</v>
      </c>
      <c r="E277" s="212" t="s">
        <v>75</v>
      </c>
      <c r="F277" s="213" t="s">
        <v>218</v>
      </c>
      <c r="G277" s="211"/>
      <c r="H277" s="214">
        <v>2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216</v>
      </c>
      <c r="AU277" s="220" t="s">
        <v>86</v>
      </c>
      <c r="AV277" s="14" t="s">
        <v>212</v>
      </c>
      <c r="AW277" s="14" t="s">
        <v>38</v>
      </c>
      <c r="AX277" s="14" t="s">
        <v>84</v>
      </c>
      <c r="AY277" s="220" t="s">
        <v>205</v>
      </c>
    </row>
    <row r="278" spans="1:65" s="2" customFormat="1" ht="14.4" customHeight="1">
      <c r="A278" s="36"/>
      <c r="B278" s="37"/>
      <c r="C278" s="221" t="s">
        <v>732</v>
      </c>
      <c r="D278" s="221" t="s">
        <v>226</v>
      </c>
      <c r="E278" s="222" t="s">
        <v>733</v>
      </c>
      <c r="F278" s="223" t="s">
        <v>734</v>
      </c>
      <c r="G278" s="224" t="s">
        <v>293</v>
      </c>
      <c r="H278" s="225">
        <v>2</v>
      </c>
      <c r="I278" s="226"/>
      <c r="J278" s="227">
        <f>ROUND(I278*H278,2)</f>
        <v>0</v>
      </c>
      <c r="K278" s="223" t="s">
        <v>211</v>
      </c>
      <c r="L278" s="228"/>
      <c r="M278" s="229" t="s">
        <v>75</v>
      </c>
      <c r="N278" s="230" t="s">
        <v>47</v>
      </c>
      <c r="O278" s="66"/>
      <c r="P278" s="190">
        <f>O278*H278</f>
        <v>0</v>
      </c>
      <c r="Q278" s="190">
        <v>5.4000000000000001E-4</v>
      </c>
      <c r="R278" s="190">
        <f>Q278*H278</f>
        <v>1.08E-3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229</v>
      </c>
      <c r="AT278" s="192" t="s">
        <v>226</v>
      </c>
      <c r="AU278" s="192" t="s">
        <v>86</v>
      </c>
      <c r="AY278" s="19" t="s">
        <v>205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84</v>
      </c>
      <c r="BK278" s="193">
        <f>ROUND(I278*H278,2)</f>
        <v>0</v>
      </c>
      <c r="BL278" s="19" t="s">
        <v>212</v>
      </c>
      <c r="BM278" s="192" t="s">
        <v>735</v>
      </c>
    </row>
    <row r="279" spans="1:65" s="15" customFormat="1" ht="10.199999999999999">
      <c r="B279" s="231"/>
      <c r="C279" s="232"/>
      <c r="D279" s="194" t="s">
        <v>216</v>
      </c>
      <c r="E279" s="233" t="s">
        <v>75</v>
      </c>
      <c r="F279" s="234" t="s">
        <v>296</v>
      </c>
      <c r="G279" s="232"/>
      <c r="H279" s="233" t="s">
        <v>75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216</v>
      </c>
      <c r="AU279" s="240" t="s">
        <v>86</v>
      </c>
      <c r="AV279" s="15" t="s">
        <v>84</v>
      </c>
      <c r="AW279" s="15" t="s">
        <v>38</v>
      </c>
      <c r="AX279" s="15" t="s">
        <v>77</v>
      </c>
      <c r="AY279" s="240" t="s">
        <v>205</v>
      </c>
    </row>
    <row r="280" spans="1:65" s="13" customFormat="1" ht="10.199999999999999">
      <c r="B280" s="199"/>
      <c r="C280" s="200"/>
      <c r="D280" s="194" t="s">
        <v>216</v>
      </c>
      <c r="E280" s="201" t="s">
        <v>75</v>
      </c>
      <c r="F280" s="202" t="s">
        <v>86</v>
      </c>
      <c r="G280" s="200"/>
      <c r="H280" s="203">
        <v>2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216</v>
      </c>
      <c r="AU280" s="209" t="s">
        <v>86</v>
      </c>
      <c r="AV280" s="13" t="s">
        <v>86</v>
      </c>
      <c r="AW280" s="13" t="s">
        <v>38</v>
      </c>
      <c r="AX280" s="13" t="s">
        <v>77</v>
      </c>
      <c r="AY280" s="209" t="s">
        <v>205</v>
      </c>
    </row>
    <row r="281" spans="1:65" s="14" customFormat="1" ht="10.199999999999999">
      <c r="B281" s="210"/>
      <c r="C281" s="211"/>
      <c r="D281" s="194" t="s">
        <v>216</v>
      </c>
      <c r="E281" s="212" t="s">
        <v>75</v>
      </c>
      <c r="F281" s="213" t="s">
        <v>218</v>
      </c>
      <c r="G281" s="211"/>
      <c r="H281" s="214">
        <v>2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216</v>
      </c>
      <c r="AU281" s="220" t="s">
        <v>86</v>
      </c>
      <c r="AV281" s="14" t="s">
        <v>212</v>
      </c>
      <c r="AW281" s="14" t="s">
        <v>38</v>
      </c>
      <c r="AX281" s="14" t="s">
        <v>84</v>
      </c>
      <c r="AY281" s="220" t="s">
        <v>205</v>
      </c>
    </row>
    <row r="282" spans="1:65" s="2" customFormat="1" ht="14.4" customHeight="1">
      <c r="A282" s="36"/>
      <c r="B282" s="37"/>
      <c r="C282" s="181" t="s">
        <v>736</v>
      </c>
      <c r="D282" s="181" t="s">
        <v>208</v>
      </c>
      <c r="E282" s="182" t="s">
        <v>737</v>
      </c>
      <c r="F282" s="183" t="s">
        <v>738</v>
      </c>
      <c r="G282" s="184" t="s">
        <v>293</v>
      </c>
      <c r="H282" s="185">
        <v>2</v>
      </c>
      <c r="I282" s="186"/>
      <c r="J282" s="187">
        <f>ROUND(I282*H282,2)</f>
        <v>0</v>
      </c>
      <c r="K282" s="183" t="s">
        <v>211</v>
      </c>
      <c r="L282" s="41"/>
      <c r="M282" s="188" t="s">
        <v>75</v>
      </c>
      <c r="N282" s="189" t="s">
        <v>47</v>
      </c>
      <c r="O282" s="66"/>
      <c r="P282" s="190">
        <f>O282*H282</f>
        <v>0</v>
      </c>
      <c r="Q282" s="190">
        <v>0.34089999999999998</v>
      </c>
      <c r="R282" s="190">
        <f>Q282*H282</f>
        <v>0.68179999999999996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212</v>
      </c>
      <c r="AT282" s="192" t="s">
        <v>208</v>
      </c>
      <c r="AU282" s="192" t="s">
        <v>86</v>
      </c>
      <c r="AY282" s="19" t="s">
        <v>205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84</v>
      </c>
      <c r="BK282" s="193">
        <f>ROUND(I282*H282,2)</f>
        <v>0</v>
      </c>
      <c r="BL282" s="19" t="s">
        <v>212</v>
      </c>
      <c r="BM282" s="192" t="s">
        <v>739</v>
      </c>
    </row>
    <row r="283" spans="1:65" s="2" customFormat="1" ht="96">
      <c r="A283" s="36"/>
      <c r="B283" s="37"/>
      <c r="C283" s="38"/>
      <c r="D283" s="194" t="s">
        <v>214</v>
      </c>
      <c r="E283" s="38"/>
      <c r="F283" s="195" t="s">
        <v>740</v>
      </c>
      <c r="G283" s="38"/>
      <c r="H283" s="38"/>
      <c r="I283" s="196"/>
      <c r="J283" s="38"/>
      <c r="K283" s="38"/>
      <c r="L283" s="41"/>
      <c r="M283" s="197"/>
      <c r="N283" s="198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214</v>
      </c>
      <c r="AU283" s="19" t="s">
        <v>86</v>
      </c>
    </row>
    <row r="284" spans="1:65" s="15" customFormat="1" ht="10.199999999999999">
      <c r="B284" s="231"/>
      <c r="C284" s="232"/>
      <c r="D284" s="194" t="s">
        <v>216</v>
      </c>
      <c r="E284" s="233" t="s">
        <v>75</v>
      </c>
      <c r="F284" s="234" t="s">
        <v>296</v>
      </c>
      <c r="G284" s="232"/>
      <c r="H284" s="233" t="s">
        <v>75</v>
      </c>
      <c r="I284" s="235"/>
      <c r="J284" s="232"/>
      <c r="K284" s="232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216</v>
      </c>
      <c r="AU284" s="240" t="s">
        <v>86</v>
      </c>
      <c r="AV284" s="15" t="s">
        <v>84</v>
      </c>
      <c r="AW284" s="15" t="s">
        <v>38</v>
      </c>
      <c r="AX284" s="15" t="s">
        <v>77</v>
      </c>
      <c r="AY284" s="240" t="s">
        <v>205</v>
      </c>
    </row>
    <row r="285" spans="1:65" s="13" customFormat="1" ht="10.199999999999999">
      <c r="B285" s="199"/>
      <c r="C285" s="200"/>
      <c r="D285" s="194" t="s">
        <v>216</v>
      </c>
      <c r="E285" s="201" t="s">
        <v>75</v>
      </c>
      <c r="F285" s="202" t="s">
        <v>86</v>
      </c>
      <c r="G285" s="200"/>
      <c r="H285" s="203">
        <v>2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216</v>
      </c>
      <c r="AU285" s="209" t="s">
        <v>86</v>
      </c>
      <c r="AV285" s="13" t="s">
        <v>86</v>
      </c>
      <c r="AW285" s="13" t="s">
        <v>38</v>
      </c>
      <c r="AX285" s="13" t="s">
        <v>77</v>
      </c>
      <c r="AY285" s="209" t="s">
        <v>205</v>
      </c>
    </row>
    <row r="286" spans="1:65" s="14" customFormat="1" ht="10.199999999999999">
      <c r="B286" s="210"/>
      <c r="C286" s="211"/>
      <c r="D286" s="194" t="s">
        <v>216</v>
      </c>
      <c r="E286" s="212" t="s">
        <v>75</v>
      </c>
      <c r="F286" s="213" t="s">
        <v>218</v>
      </c>
      <c r="G286" s="211"/>
      <c r="H286" s="214">
        <v>2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216</v>
      </c>
      <c r="AU286" s="220" t="s">
        <v>86</v>
      </c>
      <c r="AV286" s="14" t="s">
        <v>212</v>
      </c>
      <c r="AW286" s="14" t="s">
        <v>38</v>
      </c>
      <c r="AX286" s="14" t="s">
        <v>84</v>
      </c>
      <c r="AY286" s="220" t="s">
        <v>205</v>
      </c>
    </row>
    <row r="287" spans="1:65" s="2" customFormat="1" ht="14.4" customHeight="1">
      <c r="A287" s="36"/>
      <c r="B287" s="37"/>
      <c r="C287" s="221" t="s">
        <v>741</v>
      </c>
      <c r="D287" s="221" t="s">
        <v>226</v>
      </c>
      <c r="E287" s="222" t="s">
        <v>742</v>
      </c>
      <c r="F287" s="223" t="s">
        <v>743</v>
      </c>
      <c r="G287" s="224" t="s">
        <v>293</v>
      </c>
      <c r="H287" s="225">
        <v>2</v>
      </c>
      <c r="I287" s="226"/>
      <c r="J287" s="227">
        <f>ROUND(I287*H287,2)</f>
        <v>0</v>
      </c>
      <c r="K287" s="223" t="s">
        <v>211</v>
      </c>
      <c r="L287" s="228"/>
      <c r="M287" s="229" t="s">
        <v>75</v>
      </c>
      <c r="N287" s="230" t="s">
        <v>47</v>
      </c>
      <c r="O287" s="66"/>
      <c r="P287" s="190">
        <f>O287*H287</f>
        <v>0</v>
      </c>
      <c r="Q287" s="190">
        <v>7.1999999999999995E-2</v>
      </c>
      <c r="R287" s="190">
        <f>Q287*H287</f>
        <v>0.14399999999999999</v>
      </c>
      <c r="S287" s="190">
        <v>0</v>
      </c>
      <c r="T287" s="191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229</v>
      </c>
      <c r="AT287" s="192" t="s">
        <v>226</v>
      </c>
      <c r="AU287" s="192" t="s">
        <v>86</v>
      </c>
      <c r="AY287" s="19" t="s">
        <v>205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84</v>
      </c>
      <c r="BK287" s="193">
        <f>ROUND(I287*H287,2)</f>
        <v>0</v>
      </c>
      <c r="BL287" s="19" t="s">
        <v>212</v>
      </c>
      <c r="BM287" s="192" t="s">
        <v>744</v>
      </c>
    </row>
    <row r="288" spans="1:65" s="15" customFormat="1" ht="10.199999999999999">
      <c r="B288" s="231"/>
      <c r="C288" s="232"/>
      <c r="D288" s="194" t="s">
        <v>216</v>
      </c>
      <c r="E288" s="233" t="s">
        <v>75</v>
      </c>
      <c r="F288" s="234" t="s">
        <v>296</v>
      </c>
      <c r="G288" s="232"/>
      <c r="H288" s="233" t="s">
        <v>75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216</v>
      </c>
      <c r="AU288" s="240" t="s">
        <v>86</v>
      </c>
      <c r="AV288" s="15" t="s">
        <v>84</v>
      </c>
      <c r="AW288" s="15" t="s">
        <v>38</v>
      </c>
      <c r="AX288" s="15" t="s">
        <v>77</v>
      </c>
      <c r="AY288" s="240" t="s">
        <v>205</v>
      </c>
    </row>
    <row r="289" spans="1:65" s="13" customFormat="1" ht="10.199999999999999">
      <c r="B289" s="199"/>
      <c r="C289" s="200"/>
      <c r="D289" s="194" t="s">
        <v>216</v>
      </c>
      <c r="E289" s="201" t="s">
        <v>75</v>
      </c>
      <c r="F289" s="202" t="s">
        <v>86</v>
      </c>
      <c r="G289" s="200"/>
      <c r="H289" s="203">
        <v>2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216</v>
      </c>
      <c r="AU289" s="209" t="s">
        <v>86</v>
      </c>
      <c r="AV289" s="13" t="s">
        <v>86</v>
      </c>
      <c r="AW289" s="13" t="s">
        <v>38</v>
      </c>
      <c r="AX289" s="13" t="s">
        <v>77</v>
      </c>
      <c r="AY289" s="209" t="s">
        <v>205</v>
      </c>
    </row>
    <row r="290" spans="1:65" s="14" customFormat="1" ht="10.199999999999999">
      <c r="B290" s="210"/>
      <c r="C290" s="211"/>
      <c r="D290" s="194" t="s">
        <v>216</v>
      </c>
      <c r="E290" s="212" t="s">
        <v>75</v>
      </c>
      <c r="F290" s="213" t="s">
        <v>218</v>
      </c>
      <c r="G290" s="211"/>
      <c r="H290" s="214">
        <v>2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216</v>
      </c>
      <c r="AU290" s="220" t="s">
        <v>86</v>
      </c>
      <c r="AV290" s="14" t="s">
        <v>212</v>
      </c>
      <c r="AW290" s="14" t="s">
        <v>38</v>
      </c>
      <c r="AX290" s="14" t="s">
        <v>84</v>
      </c>
      <c r="AY290" s="220" t="s">
        <v>205</v>
      </c>
    </row>
    <row r="291" spans="1:65" s="2" customFormat="1" ht="14.4" customHeight="1">
      <c r="A291" s="36"/>
      <c r="B291" s="37"/>
      <c r="C291" s="221" t="s">
        <v>745</v>
      </c>
      <c r="D291" s="221" t="s">
        <v>226</v>
      </c>
      <c r="E291" s="222" t="s">
        <v>746</v>
      </c>
      <c r="F291" s="223" t="s">
        <v>747</v>
      </c>
      <c r="G291" s="224" t="s">
        <v>293</v>
      </c>
      <c r="H291" s="225">
        <v>2</v>
      </c>
      <c r="I291" s="226"/>
      <c r="J291" s="227">
        <f>ROUND(I291*H291,2)</f>
        <v>0</v>
      </c>
      <c r="K291" s="223" t="s">
        <v>211</v>
      </c>
      <c r="L291" s="228"/>
      <c r="M291" s="229" t="s">
        <v>75</v>
      </c>
      <c r="N291" s="230" t="s">
        <v>47</v>
      </c>
      <c r="O291" s="66"/>
      <c r="P291" s="190">
        <f>O291*H291</f>
        <v>0</v>
      </c>
      <c r="Q291" s="190">
        <v>2.7E-2</v>
      </c>
      <c r="R291" s="190">
        <f>Q291*H291</f>
        <v>5.3999999999999999E-2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229</v>
      </c>
      <c r="AT291" s="192" t="s">
        <v>226</v>
      </c>
      <c r="AU291" s="192" t="s">
        <v>86</v>
      </c>
      <c r="AY291" s="19" t="s">
        <v>205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84</v>
      </c>
      <c r="BK291" s="193">
        <f>ROUND(I291*H291,2)</f>
        <v>0</v>
      </c>
      <c r="BL291" s="19" t="s">
        <v>212</v>
      </c>
      <c r="BM291" s="192" t="s">
        <v>748</v>
      </c>
    </row>
    <row r="292" spans="1:65" s="15" customFormat="1" ht="10.199999999999999">
      <c r="B292" s="231"/>
      <c r="C292" s="232"/>
      <c r="D292" s="194" t="s">
        <v>216</v>
      </c>
      <c r="E292" s="233" t="s">
        <v>75</v>
      </c>
      <c r="F292" s="234" t="s">
        <v>296</v>
      </c>
      <c r="G292" s="232"/>
      <c r="H292" s="233" t="s">
        <v>75</v>
      </c>
      <c r="I292" s="235"/>
      <c r="J292" s="232"/>
      <c r="K292" s="232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216</v>
      </c>
      <c r="AU292" s="240" t="s">
        <v>86</v>
      </c>
      <c r="AV292" s="15" t="s">
        <v>84</v>
      </c>
      <c r="AW292" s="15" t="s">
        <v>38</v>
      </c>
      <c r="AX292" s="15" t="s">
        <v>77</v>
      </c>
      <c r="AY292" s="240" t="s">
        <v>205</v>
      </c>
    </row>
    <row r="293" spans="1:65" s="13" customFormat="1" ht="10.199999999999999">
      <c r="B293" s="199"/>
      <c r="C293" s="200"/>
      <c r="D293" s="194" t="s">
        <v>216</v>
      </c>
      <c r="E293" s="201" t="s">
        <v>75</v>
      </c>
      <c r="F293" s="202" t="s">
        <v>86</v>
      </c>
      <c r="G293" s="200"/>
      <c r="H293" s="203">
        <v>2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216</v>
      </c>
      <c r="AU293" s="209" t="s">
        <v>86</v>
      </c>
      <c r="AV293" s="13" t="s">
        <v>86</v>
      </c>
      <c r="AW293" s="13" t="s">
        <v>38</v>
      </c>
      <c r="AX293" s="13" t="s">
        <v>77</v>
      </c>
      <c r="AY293" s="209" t="s">
        <v>205</v>
      </c>
    </row>
    <row r="294" spans="1:65" s="14" customFormat="1" ht="10.199999999999999">
      <c r="B294" s="210"/>
      <c r="C294" s="211"/>
      <c r="D294" s="194" t="s">
        <v>216</v>
      </c>
      <c r="E294" s="212" t="s">
        <v>75</v>
      </c>
      <c r="F294" s="213" t="s">
        <v>218</v>
      </c>
      <c r="G294" s="211"/>
      <c r="H294" s="214">
        <v>2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216</v>
      </c>
      <c r="AU294" s="220" t="s">
        <v>86</v>
      </c>
      <c r="AV294" s="14" t="s">
        <v>212</v>
      </c>
      <c r="AW294" s="14" t="s">
        <v>38</v>
      </c>
      <c r="AX294" s="14" t="s">
        <v>84</v>
      </c>
      <c r="AY294" s="220" t="s">
        <v>205</v>
      </c>
    </row>
    <row r="295" spans="1:65" s="2" customFormat="1" ht="14.4" customHeight="1">
      <c r="A295" s="36"/>
      <c r="B295" s="37"/>
      <c r="C295" s="221" t="s">
        <v>749</v>
      </c>
      <c r="D295" s="221" t="s">
        <v>226</v>
      </c>
      <c r="E295" s="222" t="s">
        <v>750</v>
      </c>
      <c r="F295" s="223" t="s">
        <v>751</v>
      </c>
      <c r="G295" s="224" t="s">
        <v>293</v>
      </c>
      <c r="H295" s="225">
        <v>1</v>
      </c>
      <c r="I295" s="226"/>
      <c r="J295" s="227">
        <f>ROUND(I295*H295,2)</f>
        <v>0</v>
      </c>
      <c r="K295" s="223" t="s">
        <v>211</v>
      </c>
      <c r="L295" s="228"/>
      <c r="M295" s="229" t="s">
        <v>75</v>
      </c>
      <c r="N295" s="230" t="s">
        <v>47</v>
      </c>
      <c r="O295" s="66"/>
      <c r="P295" s="190">
        <f>O295*H295</f>
        <v>0</v>
      </c>
      <c r="Q295" s="190">
        <v>0.111</v>
      </c>
      <c r="R295" s="190">
        <f>Q295*H295</f>
        <v>0.111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229</v>
      </c>
      <c r="AT295" s="192" t="s">
        <v>226</v>
      </c>
      <c r="AU295" s="192" t="s">
        <v>86</v>
      </c>
      <c r="AY295" s="19" t="s">
        <v>205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84</v>
      </c>
      <c r="BK295" s="193">
        <f>ROUND(I295*H295,2)</f>
        <v>0</v>
      </c>
      <c r="BL295" s="19" t="s">
        <v>212</v>
      </c>
      <c r="BM295" s="192" t="s">
        <v>752</v>
      </c>
    </row>
    <row r="296" spans="1:65" s="15" customFormat="1" ht="10.199999999999999">
      <c r="B296" s="231"/>
      <c r="C296" s="232"/>
      <c r="D296" s="194" t="s">
        <v>216</v>
      </c>
      <c r="E296" s="233" t="s">
        <v>75</v>
      </c>
      <c r="F296" s="234" t="s">
        <v>296</v>
      </c>
      <c r="G296" s="232"/>
      <c r="H296" s="233" t="s">
        <v>75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216</v>
      </c>
      <c r="AU296" s="240" t="s">
        <v>86</v>
      </c>
      <c r="AV296" s="15" t="s">
        <v>84</v>
      </c>
      <c r="AW296" s="15" t="s">
        <v>38</v>
      </c>
      <c r="AX296" s="15" t="s">
        <v>77</v>
      </c>
      <c r="AY296" s="240" t="s">
        <v>205</v>
      </c>
    </row>
    <row r="297" spans="1:65" s="13" customFormat="1" ht="10.199999999999999">
      <c r="B297" s="199"/>
      <c r="C297" s="200"/>
      <c r="D297" s="194" t="s">
        <v>216</v>
      </c>
      <c r="E297" s="201" t="s">
        <v>75</v>
      </c>
      <c r="F297" s="202" t="s">
        <v>84</v>
      </c>
      <c r="G297" s="200"/>
      <c r="H297" s="203">
        <v>1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216</v>
      </c>
      <c r="AU297" s="209" t="s">
        <v>86</v>
      </c>
      <c r="AV297" s="13" t="s">
        <v>86</v>
      </c>
      <c r="AW297" s="13" t="s">
        <v>38</v>
      </c>
      <c r="AX297" s="13" t="s">
        <v>77</v>
      </c>
      <c r="AY297" s="209" t="s">
        <v>205</v>
      </c>
    </row>
    <row r="298" spans="1:65" s="14" customFormat="1" ht="10.199999999999999">
      <c r="B298" s="210"/>
      <c r="C298" s="211"/>
      <c r="D298" s="194" t="s">
        <v>216</v>
      </c>
      <c r="E298" s="212" t="s">
        <v>75</v>
      </c>
      <c r="F298" s="213" t="s">
        <v>218</v>
      </c>
      <c r="G298" s="211"/>
      <c r="H298" s="214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216</v>
      </c>
      <c r="AU298" s="220" t="s">
        <v>86</v>
      </c>
      <c r="AV298" s="14" t="s">
        <v>212</v>
      </c>
      <c r="AW298" s="14" t="s">
        <v>38</v>
      </c>
      <c r="AX298" s="14" t="s">
        <v>84</v>
      </c>
      <c r="AY298" s="220" t="s">
        <v>205</v>
      </c>
    </row>
    <row r="299" spans="1:65" s="2" customFormat="1" ht="14.4" customHeight="1">
      <c r="A299" s="36"/>
      <c r="B299" s="37"/>
      <c r="C299" s="221" t="s">
        <v>753</v>
      </c>
      <c r="D299" s="221" t="s">
        <v>226</v>
      </c>
      <c r="E299" s="222" t="s">
        <v>754</v>
      </c>
      <c r="F299" s="223" t="s">
        <v>755</v>
      </c>
      <c r="G299" s="224" t="s">
        <v>293</v>
      </c>
      <c r="H299" s="225">
        <v>1</v>
      </c>
      <c r="I299" s="226"/>
      <c r="J299" s="227">
        <f>ROUND(I299*H299,2)</f>
        <v>0</v>
      </c>
      <c r="K299" s="223" t="s">
        <v>211</v>
      </c>
      <c r="L299" s="228"/>
      <c r="M299" s="229" t="s">
        <v>75</v>
      </c>
      <c r="N299" s="230" t="s">
        <v>47</v>
      </c>
      <c r="O299" s="66"/>
      <c r="P299" s="190">
        <f>O299*H299</f>
        <v>0</v>
      </c>
      <c r="Q299" s="190">
        <v>5.8000000000000003E-2</v>
      </c>
      <c r="R299" s="190">
        <f>Q299*H299</f>
        <v>5.8000000000000003E-2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229</v>
      </c>
      <c r="AT299" s="192" t="s">
        <v>226</v>
      </c>
      <c r="AU299" s="192" t="s">
        <v>86</v>
      </c>
      <c r="AY299" s="19" t="s">
        <v>205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84</v>
      </c>
      <c r="BK299" s="193">
        <f>ROUND(I299*H299,2)</f>
        <v>0</v>
      </c>
      <c r="BL299" s="19" t="s">
        <v>212</v>
      </c>
      <c r="BM299" s="192" t="s">
        <v>756</v>
      </c>
    </row>
    <row r="300" spans="1:65" s="15" customFormat="1" ht="10.199999999999999">
      <c r="B300" s="231"/>
      <c r="C300" s="232"/>
      <c r="D300" s="194" t="s">
        <v>216</v>
      </c>
      <c r="E300" s="233" t="s">
        <v>75</v>
      </c>
      <c r="F300" s="234" t="s">
        <v>296</v>
      </c>
      <c r="G300" s="232"/>
      <c r="H300" s="233" t="s">
        <v>75</v>
      </c>
      <c r="I300" s="235"/>
      <c r="J300" s="232"/>
      <c r="K300" s="232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216</v>
      </c>
      <c r="AU300" s="240" t="s">
        <v>86</v>
      </c>
      <c r="AV300" s="15" t="s">
        <v>84</v>
      </c>
      <c r="AW300" s="15" t="s">
        <v>38</v>
      </c>
      <c r="AX300" s="15" t="s">
        <v>77</v>
      </c>
      <c r="AY300" s="240" t="s">
        <v>205</v>
      </c>
    </row>
    <row r="301" spans="1:65" s="13" customFormat="1" ht="10.199999999999999">
      <c r="B301" s="199"/>
      <c r="C301" s="200"/>
      <c r="D301" s="194" t="s">
        <v>216</v>
      </c>
      <c r="E301" s="201" t="s">
        <v>75</v>
      </c>
      <c r="F301" s="202" t="s">
        <v>84</v>
      </c>
      <c r="G301" s="200"/>
      <c r="H301" s="203">
        <v>1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216</v>
      </c>
      <c r="AU301" s="209" t="s">
        <v>86</v>
      </c>
      <c r="AV301" s="13" t="s">
        <v>86</v>
      </c>
      <c r="AW301" s="13" t="s">
        <v>38</v>
      </c>
      <c r="AX301" s="13" t="s">
        <v>77</v>
      </c>
      <c r="AY301" s="209" t="s">
        <v>205</v>
      </c>
    </row>
    <row r="302" spans="1:65" s="14" customFormat="1" ht="10.199999999999999">
      <c r="B302" s="210"/>
      <c r="C302" s="211"/>
      <c r="D302" s="194" t="s">
        <v>216</v>
      </c>
      <c r="E302" s="212" t="s">
        <v>75</v>
      </c>
      <c r="F302" s="213" t="s">
        <v>218</v>
      </c>
      <c r="G302" s="211"/>
      <c r="H302" s="214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216</v>
      </c>
      <c r="AU302" s="220" t="s">
        <v>86</v>
      </c>
      <c r="AV302" s="14" t="s">
        <v>212</v>
      </c>
      <c r="AW302" s="14" t="s">
        <v>38</v>
      </c>
      <c r="AX302" s="14" t="s">
        <v>84</v>
      </c>
      <c r="AY302" s="220" t="s">
        <v>205</v>
      </c>
    </row>
    <row r="303" spans="1:65" s="2" customFormat="1" ht="14.4" customHeight="1">
      <c r="A303" s="36"/>
      <c r="B303" s="37"/>
      <c r="C303" s="221" t="s">
        <v>757</v>
      </c>
      <c r="D303" s="221" t="s">
        <v>226</v>
      </c>
      <c r="E303" s="222" t="s">
        <v>758</v>
      </c>
      <c r="F303" s="223" t="s">
        <v>759</v>
      </c>
      <c r="G303" s="224" t="s">
        <v>293</v>
      </c>
      <c r="H303" s="225">
        <v>2</v>
      </c>
      <c r="I303" s="226"/>
      <c r="J303" s="227">
        <f>ROUND(I303*H303,2)</f>
        <v>0</v>
      </c>
      <c r="K303" s="223" t="s">
        <v>211</v>
      </c>
      <c r="L303" s="228"/>
      <c r="M303" s="229" t="s">
        <v>75</v>
      </c>
      <c r="N303" s="230" t="s">
        <v>47</v>
      </c>
      <c r="O303" s="66"/>
      <c r="P303" s="190">
        <f>O303*H303</f>
        <v>0</v>
      </c>
      <c r="Q303" s="190">
        <v>0.08</v>
      </c>
      <c r="R303" s="190">
        <f>Q303*H303</f>
        <v>0.16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229</v>
      </c>
      <c r="AT303" s="192" t="s">
        <v>226</v>
      </c>
      <c r="AU303" s="192" t="s">
        <v>86</v>
      </c>
      <c r="AY303" s="19" t="s">
        <v>205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84</v>
      </c>
      <c r="BK303" s="193">
        <f>ROUND(I303*H303,2)</f>
        <v>0</v>
      </c>
      <c r="BL303" s="19" t="s">
        <v>212</v>
      </c>
      <c r="BM303" s="192" t="s">
        <v>760</v>
      </c>
    </row>
    <row r="304" spans="1:65" s="15" customFormat="1" ht="10.199999999999999">
      <c r="B304" s="231"/>
      <c r="C304" s="232"/>
      <c r="D304" s="194" t="s">
        <v>216</v>
      </c>
      <c r="E304" s="233" t="s">
        <v>75</v>
      </c>
      <c r="F304" s="234" t="s">
        <v>296</v>
      </c>
      <c r="G304" s="232"/>
      <c r="H304" s="233" t="s">
        <v>75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216</v>
      </c>
      <c r="AU304" s="240" t="s">
        <v>86</v>
      </c>
      <c r="AV304" s="15" t="s">
        <v>84</v>
      </c>
      <c r="AW304" s="15" t="s">
        <v>38</v>
      </c>
      <c r="AX304" s="15" t="s">
        <v>77</v>
      </c>
      <c r="AY304" s="240" t="s">
        <v>205</v>
      </c>
    </row>
    <row r="305" spans="1:65" s="13" customFormat="1" ht="10.199999999999999">
      <c r="B305" s="199"/>
      <c r="C305" s="200"/>
      <c r="D305" s="194" t="s">
        <v>216</v>
      </c>
      <c r="E305" s="201" t="s">
        <v>75</v>
      </c>
      <c r="F305" s="202" t="s">
        <v>86</v>
      </c>
      <c r="G305" s="200"/>
      <c r="H305" s="203">
        <v>2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216</v>
      </c>
      <c r="AU305" s="209" t="s">
        <v>86</v>
      </c>
      <c r="AV305" s="13" t="s">
        <v>86</v>
      </c>
      <c r="AW305" s="13" t="s">
        <v>38</v>
      </c>
      <c r="AX305" s="13" t="s">
        <v>77</v>
      </c>
      <c r="AY305" s="209" t="s">
        <v>205</v>
      </c>
    </row>
    <row r="306" spans="1:65" s="14" customFormat="1" ht="10.199999999999999">
      <c r="B306" s="210"/>
      <c r="C306" s="211"/>
      <c r="D306" s="194" t="s">
        <v>216</v>
      </c>
      <c r="E306" s="212" t="s">
        <v>75</v>
      </c>
      <c r="F306" s="213" t="s">
        <v>218</v>
      </c>
      <c r="G306" s="211"/>
      <c r="H306" s="214">
        <v>2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216</v>
      </c>
      <c r="AU306" s="220" t="s">
        <v>86</v>
      </c>
      <c r="AV306" s="14" t="s">
        <v>212</v>
      </c>
      <c r="AW306" s="14" t="s">
        <v>38</v>
      </c>
      <c r="AX306" s="14" t="s">
        <v>84</v>
      </c>
      <c r="AY306" s="220" t="s">
        <v>205</v>
      </c>
    </row>
    <row r="307" spans="1:65" s="2" customFormat="1" ht="14.4" customHeight="1">
      <c r="A307" s="36"/>
      <c r="B307" s="37"/>
      <c r="C307" s="181" t="s">
        <v>761</v>
      </c>
      <c r="D307" s="181" t="s">
        <v>208</v>
      </c>
      <c r="E307" s="182" t="s">
        <v>762</v>
      </c>
      <c r="F307" s="183" t="s">
        <v>763</v>
      </c>
      <c r="G307" s="184" t="s">
        <v>293</v>
      </c>
      <c r="H307" s="185">
        <v>4</v>
      </c>
      <c r="I307" s="186"/>
      <c r="J307" s="187">
        <f>ROUND(I307*H307,2)</f>
        <v>0</v>
      </c>
      <c r="K307" s="183" t="s">
        <v>211</v>
      </c>
      <c r="L307" s="41"/>
      <c r="M307" s="188" t="s">
        <v>75</v>
      </c>
      <c r="N307" s="189" t="s">
        <v>47</v>
      </c>
      <c r="O307" s="66"/>
      <c r="P307" s="190">
        <f>O307*H307</f>
        <v>0</v>
      </c>
      <c r="Q307" s="190">
        <v>0.21734000000000001</v>
      </c>
      <c r="R307" s="190">
        <f>Q307*H307</f>
        <v>0.86936000000000002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212</v>
      </c>
      <c r="AT307" s="192" t="s">
        <v>208</v>
      </c>
      <c r="AU307" s="192" t="s">
        <v>86</v>
      </c>
      <c r="AY307" s="19" t="s">
        <v>205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84</v>
      </c>
      <c r="BK307" s="193">
        <f>ROUND(I307*H307,2)</f>
        <v>0</v>
      </c>
      <c r="BL307" s="19" t="s">
        <v>212</v>
      </c>
      <c r="BM307" s="192" t="s">
        <v>764</v>
      </c>
    </row>
    <row r="308" spans="1:65" s="2" customFormat="1" ht="28.8">
      <c r="A308" s="36"/>
      <c r="B308" s="37"/>
      <c r="C308" s="38"/>
      <c r="D308" s="194" t="s">
        <v>214</v>
      </c>
      <c r="E308" s="38"/>
      <c r="F308" s="195" t="s">
        <v>765</v>
      </c>
      <c r="G308" s="38"/>
      <c r="H308" s="38"/>
      <c r="I308" s="196"/>
      <c r="J308" s="38"/>
      <c r="K308" s="38"/>
      <c r="L308" s="41"/>
      <c r="M308" s="197"/>
      <c r="N308" s="198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214</v>
      </c>
      <c r="AU308" s="19" t="s">
        <v>86</v>
      </c>
    </row>
    <row r="309" spans="1:65" s="15" customFormat="1" ht="10.199999999999999">
      <c r="B309" s="231"/>
      <c r="C309" s="232"/>
      <c r="D309" s="194" t="s">
        <v>216</v>
      </c>
      <c r="E309" s="233" t="s">
        <v>75</v>
      </c>
      <c r="F309" s="234" t="s">
        <v>296</v>
      </c>
      <c r="G309" s="232"/>
      <c r="H309" s="233" t="s">
        <v>75</v>
      </c>
      <c r="I309" s="235"/>
      <c r="J309" s="232"/>
      <c r="K309" s="232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216</v>
      </c>
      <c r="AU309" s="240" t="s">
        <v>86</v>
      </c>
      <c r="AV309" s="15" t="s">
        <v>84</v>
      </c>
      <c r="AW309" s="15" t="s">
        <v>38</v>
      </c>
      <c r="AX309" s="15" t="s">
        <v>77</v>
      </c>
      <c r="AY309" s="240" t="s">
        <v>205</v>
      </c>
    </row>
    <row r="310" spans="1:65" s="13" customFormat="1" ht="10.199999999999999">
      <c r="B310" s="199"/>
      <c r="C310" s="200"/>
      <c r="D310" s="194" t="s">
        <v>216</v>
      </c>
      <c r="E310" s="201" t="s">
        <v>75</v>
      </c>
      <c r="F310" s="202" t="s">
        <v>212</v>
      </c>
      <c r="G310" s="200"/>
      <c r="H310" s="203">
        <v>4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216</v>
      </c>
      <c r="AU310" s="209" t="s">
        <v>86</v>
      </c>
      <c r="AV310" s="13" t="s">
        <v>86</v>
      </c>
      <c r="AW310" s="13" t="s">
        <v>38</v>
      </c>
      <c r="AX310" s="13" t="s">
        <v>77</v>
      </c>
      <c r="AY310" s="209" t="s">
        <v>205</v>
      </c>
    </row>
    <row r="311" spans="1:65" s="14" customFormat="1" ht="10.199999999999999">
      <c r="B311" s="210"/>
      <c r="C311" s="211"/>
      <c r="D311" s="194" t="s">
        <v>216</v>
      </c>
      <c r="E311" s="212" t="s">
        <v>75</v>
      </c>
      <c r="F311" s="213" t="s">
        <v>218</v>
      </c>
      <c r="G311" s="211"/>
      <c r="H311" s="214">
        <v>4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216</v>
      </c>
      <c r="AU311" s="220" t="s">
        <v>86</v>
      </c>
      <c r="AV311" s="14" t="s">
        <v>212</v>
      </c>
      <c r="AW311" s="14" t="s">
        <v>38</v>
      </c>
      <c r="AX311" s="14" t="s">
        <v>84</v>
      </c>
      <c r="AY311" s="220" t="s">
        <v>205</v>
      </c>
    </row>
    <row r="312" spans="1:65" s="2" customFormat="1" ht="14.4" customHeight="1">
      <c r="A312" s="36"/>
      <c r="B312" s="37"/>
      <c r="C312" s="221" t="s">
        <v>766</v>
      </c>
      <c r="D312" s="221" t="s">
        <v>226</v>
      </c>
      <c r="E312" s="222" t="s">
        <v>767</v>
      </c>
      <c r="F312" s="223" t="s">
        <v>768</v>
      </c>
      <c r="G312" s="224" t="s">
        <v>293</v>
      </c>
      <c r="H312" s="225">
        <v>2</v>
      </c>
      <c r="I312" s="226"/>
      <c r="J312" s="227">
        <f>ROUND(I312*H312,2)</f>
        <v>0</v>
      </c>
      <c r="K312" s="223" t="s">
        <v>211</v>
      </c>
      <c r="L312" s="228"/>
      <c r="M312" s="229" t="s">
        <v>75</v>
      </c>
      <c r="N312" s="230" t="s">
        <v>47</v>
      </c>
      <c r="O312" s="66"/>
      <c r="P312" s="190">
        <f>O312*H312</f>
        <v>0</v>
      </c>
      <c r="Q312" s="190">
        <v>5.0599999999999999E-2</v>
      </c>
      <c r="R312" s="190">
        <f>Q312*H312</f>
        <v>0.1012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229</v>
      </c>
      <c r="AT312" s="192" t="s">
        <v>226</v>
      </c>
      <c r="AU312" s="192" t="s">
        <v>86</v>
      </c>
      <c r="AY312" s="19" t="s">
        <v>205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84</v>
      </c>
      <c r="BK312" s="193">
        <f>ROUND(I312*H312,2)</f>
        <v>0</v>
      </c>
      <c r="BL312" s="19" t="s">
        <v>212</v>
      </c>
      <c r="BM312" s="192" t="s">
        <v>769</v>
      </c>
    </row>
    <row r="313" spans="1:65" s="2" customFormat="1" ht="19.2">
      <c r="A313" s="36"/>
      <c r="B313" s="37"/>
      <c r="C313" s="38"/>
      <c r="D313" s="194" t="s">
        <v>270</v>
      </c>
      <c r="E313" s="38"/>
      <c r="F313" s="195" t="s">
        <v>770</v>
      </c>
      <c r="G313" s="38"/>
      <c r="H313" s="38"/>
      <c r="I313" s="196"/>
      <c r="J313" s="38"/>
      <c r="K313" s="38"/>
      <c r="L313" s="41"/>
      <c r="M313" s="197"/>
      <c r="N313" s="19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270</v>
      </c>
      <c r="AU313" s="19" t="s">
        <v>86</v>
      </c>
    </row>
    <row r="314" spans="1:65" s="15" customFormat="1" ht="10.199999999999999">
      <c r="B314" s="231"/>
      <c r="C314" s="232"/>
      <c r="D314" s="194" t="s">
        <v>216</v>
      </c>
      <c r="E314" s="233" t="s">
        <v>75</v>
      </c>
      <c r="F314" s="234" t="s">
        <v>296</v>
      </c>
      <c r="G314" s="232"/>
      <c r="H314" s="233" t="s">
        <v>75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216</v>
      </c>
      <c r="AU314" s="240" t="s">
        <v>86</v>
      </c>
      <c r="AV314" s="15" t="s">
        <v>84</v>
      </c>
      <c r="AW314" s="15" t="s">
        <v>38</v>
      </c>
      <c r="AX314" s="15" t="s">
        <v>77</v>
      </c>
      <c r="AY314" s="240" t="s">
        <v>205</v>
      </c>
    </row>
    <row r="315" spans="1:65" s="13" customFormat="1" ht="10.199999999999999">
      <c r="B315" s="199"/>
      <c r="C315" s="200"/>
      <c r="D315" s="194" t="s">
        <v>216</v>
      </c>
      <c r="E315" s="201" t="s">
        <v>75</v>
      </c>
      <c r="F315" s="202" t="s">
        <v>86</v>
      </c>
      <c r="G315" s="200"/>
      <c r="H315" s="203">
        <v>2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216</v>
      </c>
      <c r="AU315" s="209" t="s">
        <v>86</v>
      </c>
      <c r="AV315" s="13" t="s">
        <v>86</v>
      </c>
      <c r="AW315" s="13" t="s">
        <v>38</v>
      </c>
      <c r="AX315" s="13" t="s">
        <v>77</v>
      </c>
      <c r="AY315" s="209" t="s">
        <v>205</v>
      </c>
    </row>
    <row r="316" spans="1:65" s="14" customFormat="1" ht="10.199999999999999">
      <c r="B316" s="210"/>
      <c r="C316" s="211"/>
      <c r="D316" s="194" t="s">
        <v>216</v>
      </c>
      <c r="E316" s="212" t="s">
        <v>75</v>
      </c>
      <c r="F316" s="213" t="s">
        <v>218</v>
      </c>
      <c r="G316" s="211"/>
      <c r="H316" s="214">
        <v>2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216</v>
      </c>
      <c r="AU316" s="220" t="s">
        <v>86</v>
      </c>
      <c r="AV316" s="14" t="s">
        <v>212</v>
      </c>
      <c r="AW316" s="14" t="s">
        <v>38</v>
      </c>
      <c r="AX316" s="14" t="s">
        <v>84</v>
      </c>
      <c r="AY316" s="220" t="s">
        <v>205</v>
      </c>
    </row>
    <row r="317" spans="1:65" s="2" customFormat="1" ht="14.4" customHeight="1">
      <c r="A317" s="36"/>
      <c r="B317" s="37"/>
      <c r="C317" s="221" t="s">
        <v>164</v>
      </c>
      <c r="D317" s="221" t="s">
        <v>226</v>
      </c>
      <c r="E317" s="222" t="s">
        <v>771</v>
      </c>
      <c r="F317" s="223" t="s">
        <v>772</v>
      </c>
      <c r="G317" s="224" t="s">
        <v>293</v>
      </c>
      <c r="H317" s="225">
        <v>2</v>
      </c>
      <c r="I317" s="226"/>
      <c r="J317" s="227">
        <f>ROUND(I317*H317,2)</f>
        <v>0</v>
      </c>
      <c r="K317" s="223" t="s">
        <v>211</v>
      </c>
      <c r="L317" s="228"/>
      <c r="M317" s="229" t="s">
        <v>75</v>
      </c>
      <c r="N317" s="230" t="s">
        <v>47</v>
      </c>
      <c r="O317" s="66"/>
      <c r="P317" s="190">
        <f>O317*H317</f>
        <v>0</v>
      </c>
      <c r="Q317" s="190">
        <v>8.5000000000000006E-3</v>
      </c>
      <c r="R317" s="190">
        <f>Q317*H317</f>
        <v>1.7000000000000001E-2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229</v>
      </c>
      <c r="AT317" s="192" t="s">
        <v>226</v>
      </c>
      <c r="AU317" s="192" t="s">
        <v>86</v>
      </c>
      <c r="AY317" s="19" t="s">
        <v>205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84</v>
      </c>
      <c r="BK317" s="193">
        <f>ROUND(I317*H317,2)</f>
        <v>0</v>
      </c>
      <c r="BL317" s="19" t="s">
        <v>212</v>
      </c>
      <c r="BM317" s="192" t="s">
        <v>773</v>
      </c>
    </row>
    <row r="318" spans="1:65" s="15" customFormat="1" ht="10.199999999999999">
      <c r="B318" s="231"/>
      <c r="C318" s="232"/>
      <c r="D318" s="194" t="s">
        <v>216</v>
      </c>
      <c r="E318" s="233" t="s">
        <v>75</v>
      </c>
      <c r="F318" s="234" t="s">
        <v>296</v>
      </c>
      <c r="G318" s="232"/>
      <c r="H318" s="233" t="s">
        <v>75</v>
      </c>
      <c r="I318" s="235"/>
      <c r="J318" s="232"/>
      <c r="K318" s="232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216</v>
      </c>
      <c r="AU318" s="240" t="s">
        <v>86</v>
      </c>
      <c r="AV318" s="15" t="s">
        <v>84</v>
      </c>
      <c r="AW318" s="15" t="s">
        <v>38</v>
      </c>
      <c r="AX318" s="15" t="s">
        <v>77</v>
      </c>
      <c r="AY318" s="240" t="s">
        <v>205</v>
      </c>
    </row>
    <row r="319" spans="1:65" s="13" customFormat="1" ht="10.199999999999999">
      <c r="B319" s="199"/>
      <c r="C319" s="200"/>
      <c r="D319" s="194" t="s">
        <v>216</v>
      </c>
      <c r="E319" s="201" t="s">
        <v>75</v>
      </c>
      <c r="F319" s="202" t="s">
        <v>86</v>
      </c>
      <c r="G319" s="200"/>
      <c r="H319" s="203">
        <v>2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216</v>
      </c>
      <c r="AU319" s="209" t="s">
        <v>86</v>
      </c>
      <c r="AV319" s="13" t="s">
        <v>86</v>
      </c>
      <c r="AW319" s="13" t="s">
        <v>38</v>
      </c>
      <c r="AX319" s="13" t="s">
        <v>77</v>
      </c>
      <c r="AY319" s="209" t="s">
        <v>205</v>
      </c>
    </row>
    <row r="320" spans="1:65" s="14" customFormat="1" ht="10.199999999999999">
      <c r="B320" s="210"/>
      <c r="C320" s="211"/>
      <c r="D320" s="194" t="s">
        <v>216</v>
      </c>
      <c r="E320" s="212" t="s">
        <v>75</v>
      </c>
      <c r="F320" s="213" t="s">
        <v>218</v>
      </c>
      <c r="G320" s="211"/>
      <c r="H320" s="214">
        <v>2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216</v>
      </c>
      <c r="AU320" s="220" t="s">
        <v>86</v>
      </c>
      <c r="AV320" s="14" t="s">
        <v>212</v>
      </c>
      <c r="AW320" s="14" t="s">
        <v>38</v>
      </c>
      <c r="AX320" s="14" t="s">
        <v>84</v>
      </c>
      <c r="AY320" s="220" t="s">
        <v>205</v>
      </c>
    </row>
    <row r="321" spans="1:65" s="2" customFormat="1" ht="14.4" customHeight="1">
      <c r="A321" s="36"/>
      <c r="B321" s="37"/>
      <c r="C321" s="221" t="s">
        <v>774</v>
      </c>
      <c r="D321" s="221" t="s">
        <v>226</v>
      </c>
      <c r="E321" s="222" t="s">
        <v>775</v>
      </c>
      <c r="F321" s="223" t="s">
        <v>776</v>
      </c>
      <c r="G321" s="224" t="s">
        <v>293</v>
      </c>
      <c r="H321" s="225">
        <v>2</v>
      </c>
      <c r="I321" s="226"/>
      <c r="J321" s="227">
        <f>ROUND(I321*H321,2)</f>
        <v>0</v>
      </c>
      <c r="K321" s="223" t="s">
        <v>211</v>
      </c>
      <c r="L321" s="228"/>
      <c r="M321" s="229" t="s">
        <v>75</v>
      </c>
      <c r="N321" s="230" t="s">
        <v>47</v>
      </c>
      <c r="O321" s="66"/>
      <c r="P321" s="190">
        <f>O321*H321</f>
        <v>0</v>
      </c>
      <c r="Q321" s="190">
        <v>5.5E-2</v>
      </c>
      <c r="R321" s="190">
        <f>Q321*H321</f>
        <v>0.11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229</v>
      </c>
      <c r="AT321" s="192" t="s">
        <v>226</v>
      </c>
      <c r="AU321" s="192" t="s">
        <v>86</v>
      </c>
      <c r="AY321" s="19" t="s">
        <v>205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84</v>
      </c>
      <c r="BK321" s="193">
        <f>ROUND(I321*H321,2)</f>
        <v>0</v>
      </c>
      <c r="BL321" s="19" t="s">
        <v>212</v>
      </c>
      <c r="BM321" s="192" t="s">
        <v>777</v>
      </c>
    </row>
    <row r="322" spans="1:65" s="2" customFormat="1" ht="19.2">
      <c r="A322" s="36"/>
      <c r="B322" s="37"/>
      <c r="C322" s="38"/>
      <c r="D322" s="194" t="s">
        <v>270</v>
      </c>
      <c r="E322" s="38"/>
      <c r="F322" s="195" t="s">
        <v>778</v>
      </c>
      <c r="G322" s="38"/>
      <c r="H322" s="38"/>
      <c r="I322" s="196"/>
      <c r="J322" s="38"/>
      <c r="K322" s="38"/>
      <c r="L322" s="41"/>
      <c r="M322" s="197"/>
      <c r="N322" s="198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270</v>
      </c>
      <c r="AU322" s="19" t="s">
        <v>86</v>
      </c>
    </row>
    <row r="323" spans="1:65" s="15" customFormat="1" ht="10.199999999999999">
      <c r="B323" s="231"/>
      <c r="C323" s="232"/>
      <c r="D323" s="194" t="s">
        <v>216</v>
      </c>
      <c r="E323" s="233" t="s">
        <v>75</v>
      </c>
      <c r="F323" s="234" t="s">
        <v>296</v>
      </c>
      <c r="G323" s="232"/>
      <c r="H323" s="233" t="s">
        <v>75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216</v>
      </c>
      <c r="AU323" s="240" t="s">
        <v>86</v>
      </c>
      <c r="AV323" s="15" t="s">
        <v>84</v>
      </c>
      <c r="AW323" s="15" t="s">
        <v>38</v>
      </c>
      <c r="AX323" s="15" t="s">
        <v>77</v>
      </c>
      <c r="AY323" s="240" t="s">
        <v>205</v>
      </c>
    </row>
    <row r="324" spans="1:65" s="13" customFormat="1" ht="10.199999999999999">
      <c r="B324" s="199"/>
      <c r="C324" s="200"/>
      <c r="D324" s="194" t="s">
        <v>216</v>
      </c>
      <c r="E324" s="201" t="s">
        <v>75</v>
      </c>
      <c r="F324" s="202" t="s">
        <v>86</v>
      </c>
      <c r="G324" s="200"/>
      <c r="H324" s="203">
        <v>2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216</v>
      </c>
      <c r="AU324" s="209" t="s">
        <v>86</v>
      </c>
      <c r="AV324" s="13" t="s">
        <v>86</v>
      </c>
      <c r="AW324" s="13" t="s">
        <v>38</v>
      </c>
      <c r="AX324" s="13" t="s">
        <v>77</v>
      </c>
      <c r="AY324" s="209" t="s">
        <v>205</v>
      </c>
    </row>
    <row r="325" spans="1:65" s="14" customFormat="1" ht="10.199999999999999">
      <c r="B325" s="210"/>
      <c r="C325" s="211"/>
      <c r="D325" s="194" t="s">
        <v>216</v>
      </c>
      <c r="E325" s="212" t="s">
        <v>75</v>
      </c>
      <c r="F325" s="213" t="s">
        <v>218</v>
      </c>
      <c r="G325" s="211"/>
      <c r="H325" s="214">
        <v>2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216</v>
      </c>
      <c r="AU325" s="220" t="s">
        <v>86</v>
      </c>
      <c r="AV325" s="14" t="s">
        <v>212</v>
      </c>
      <c r="AW325" s="14" t="s">
        <v>38</v>
      </c>
      <c r="AX325" s="14" t="s">
        <v>84</v>
      </c>
      <c r="AY325" s="220" t="s">
        <v>205</v>
      </c>
    </row>
    <row r="326" spans="1:65" s="2" customFormat="1" ht="14.4" customHeight="1">
      <c r="A326" s="36"/>
      <c r="B326" s="37"/>
      <c r="C326" s="181" t="s">
        <v>779</v>
      </c>
      <c r="D326" s="181" t="s">
        <v>208</v>
      </c>
      <c r="E326" s="182" t="s">
        <v>780</v>
      </c>
      <c r="F326" s="183" t="s">
        <v>781</v>
      </c>
      <c r="G326" s="184" t="s">
        <v>293</v>
      </c>
      <c r="H326" s="185">
        <v>3</v>
      </c>
      <c r="I326" s="186"/>
      <c r="J326" s="187">
        <f>ROUND(I326*H326,2)</f>
        <v>0</v>
      </c>
      <c r="K326" s="183" t="s">
        <v>211</v>
      </c>
      <c r="L326" s="41"/>
      <c r="M326" s="188" t="s">
        <v>75</v>
      </c>
      <c r="N326" s="189" t="s">
        <v>47</v>
      </c>
      <c r="O326" s="66"/>
      <c r="P326" s="190">
        <f>O326*H326</f>
        <v>0</v>
      </c>
      <c r="Q326" s="190">
        <v>0.32272000000000001</v>
      </c>
      <c r="R326" s="190">
        <f>Q326*H326</f>
        <v>0.96816000000000002</v>
      </c>
      <c r="S326" s="190">
        <v>0</v>
      </c>
      <c r="T326" s="191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2" t="s">
        <v>212</v>
      </c>
      <c r="AT326" s="192" t="s">
        <v>208</v>
      </c>
      <c r="AU326" s="192" t="s">
        <v>86</v>
      </c>
      <c r="AY326" s="19" t="s">
        <v>205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9" t="s">
        <v>84</v>
      </c>
      <c r="BK326" s="193">
        <f>ROUND(I326*H326,2)</f>
        <v>0</v>
      </c>
      <c r="BL326" s="19" t="s">
        <v>212</v>
      </c>
      <c r="BM326" s="192" t="s">
        <v>782</v>
      </c>
    </row>
    <row r="327" spans="1:65" s="2" customFormat="1" ht="96">
      <c r="A327" s="36"/>
      <c r="B327" s="37"/>
      <c r="C327" s="38"/>
      <c r="D327" s="194" t="s">
        <v>214</v>
      </c>
      <c r="E327" s="38"/>
      <c r="F327" s="195" t="s">
        <v>783</v>
      </c>
      <c r="G327" s="38"/>
      <c r="H327" s="38"/>
      <c r="I327" s="196"/>
      <c r="J327" s="38"/>
      <c r="K327" s="38"/>
      <c r="L327" s="41"/>
      <c r="M327" s="197"/>
      <c r="N327" s="198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214</v>
      </c>
      <c r="AU327" s="19" t="s">
        <v>86</v>
      </c>
    </row>
    <row r="328" spans="1:65" s="15" customFormat="1" ht="10.199999999999999">
      <c r="B328" s="231"/>
      <c r="C328" s="232"/>
      <c r="D328" s="194" t="s">
        <v>216</v>
      </c>
      <c r="E328" s="233" t="s">
        <v>75</v>
      </c>
      <c r="F328" s="234" t="s">
        <v>296</v>
      </c>
      <c r="G328" s="232"/>
      <c r="H328" s="233" t="s">
        <v>75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216</v>
      </c>
      <c r="AU328" s="240" t="s">
        <v>86</v>
      </c>
      <c r="AV328" s="15" t="s">
        <v>84</v>
      </c>
      <c r="AW328" s="15" t="s">
        <v>38</v>
      </c>
      <c r="AX328" s="15" t="s">
        <v>77</v>
      </c>
      <c r="AY328" s="240" t="s">
        <v>205</v>
      </c>
    </row>
    <row r="329" spans="1:65" s="13" customFormat="1" ht="10.199999999999999">
      <c r="B329" s="199"/>
      <c r="C329" s="200"/>
      <c r="D329" s="194" t="s">
        <v>216</v>
      </c>
      <c r="E329" s="201" t="s">
        <v>75</v>
      </c>
      <c r="F329" s="202" t="s">
        <v>344</v>
      </c>
      <c r="G329" s="200"/>
      <c r="H329" s="203">
        <v>3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216</v>
      </c>
      <c r="AU329" s="209" t="s">
        <v>86</v>
      </c>
      <c r="AV329" s="13" t="s">
        <v>86</v>
      </c>
      <c r="AW329" s="13" t="s">
        <v>38</v>
      </c>
      <c r="AX329" s="13" t="s">
        <v>77</v>
      </c>
      <c r="AY329" s="209" t="s">
        <v>205</v>
      </c>
    </row>
    <row r="330" spans="1:65" s="14" customFormat="1" ht="10.199999999999999">
      <c r="B330" s="210"/>
      <c r="C330" s="211"/>
      <c r="D330" s="194" t="s">
        <v>216</v>
      </c>
      <c r="E330" s="212" t="s">
        <v>75</v>
      </c>
      <c r="F330" s="213" t="s">
        <v>218</v>
      </c>
      <c r="G330" s="211"/>
      <c r="H330" s="214">
        <v>3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216</v>
      </c>
      <c r="AU330" s="220" t="s">
        <v>86</v>
      </c>
      <c r="AV330" s="14" t="s">
        <v>212</v>
      </c>
      <c r="AW330" s="14" t="s">
        <v>38</v>
      </c>
      <c r="AX330" s="14" t="s">
        <v>84</v>
      </c>
      <c r="AY330" s="220" t="s">
        <v>205</v>
      </c>
    </row>
    <row r="331" spans="1:65" s="2" customFormat="1" ht="14.4" customHeight="1">
      <c r="A331" s="36"/>
      <c r="B331" s="37"/>
      <c r="C331" s="181" t="s">
        <v>784</v>
      </c>
      <c r="D331" s="181" t="s">
        <v>208</v>
      </c>
      <c r="E331" s="182" t="s">
        <v>785</v>
      </c>
      <c r="F331" s="183" t="s">
        <v>786</v>
      </c>
      <c r="G331" s="184" t="s">
        <v>293</v>
      </c>
      <c r="H331" s="185">
        <v>3</v>
      </c>
      <c r="I331" s="186"/>
      <c r="J331" s="187">
        <f>ROUND(I331*H331,2)</f>
        <v>0</v>
      </c>
      <c r="K331" s="183" t="s">
        <v>211</v>
      </c>
      <c r="L331" s="41"/>
      <c r="M331" s="188" t="s">
        <v>75</v>
      </c>
      <c r="N331" s="189" t="s">
        <v>47</v>
      </c>
      <c r="O331" s="66"/>
      <c r="P331" s="190">
        <f>O331*H331</f>
        <v>0</v>
      </c>
      <c r="Q331" s="190">
        <v>0.32973999999999998</v>
      </c>
      <c r="R331" s="190">
        <f>Q331*H331</f>
        <v>0.98921999999999999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212</v>
      </c>
      <c r="AT331" s="192" t="s">
        <v>208</v>
      </c>
      <c r="AU331" s="192" t="s">
        <v>86</v>
      </c>
      <c r="AY331" s="19" t="s">
        <v>205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84</v>
      </c>
      <c r="BK331" s="193">
        <f>ROUND(I331*H331,2)</f>
        <v>0</v>
      </c>
      <c r="BL331" s="19" t="s">
        <v>212</v>
      </c>
      <c r="BM331" s="192" t="s">
        <v>787</v>
      </c>
    </row>
    <row r="332" spans="1:65" s="2" customFormat="1" ht="96">
      <c r="A332" s="36"/>
      <c r="B332" s="37"/>
      <c r="C332" s="38"/>
      <c r="D332" s="194" t="s">
        <v>214</v>
      </c>
      <c r="E332" s="38"/>
      <c r="F332" s="195" t="s">
        <v>783</v>
      </c>
      <c r="G332" s="38"/>
      <c r="H332" s="38"/>
      <c r="I332" s="196"/>
      <c r="J332" s="38"/>
      <c r="K332" s="38"/>
      <c r="L332" s="41"/>
      <c r="M332" s="197"/>
      <c r="N332" s="198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214</v>
      </c>
      <c r="AU332" s="19" t="s">
        <v>86</v>
      </c>
    </row>
    <row r="333" spans="1:65" s="15" customFormat="1" ht="10.199999999999999">
      <c r="B333" s="231"/>
      <c r="C333" s="232"/>
      <c r="D333" s="194" t="s">
        <v>216</v>
      </c>
      <c r="E333" s="233" t="s">
        <v>75</v>
      </c>
      <c r="F333" s="234" t="s">
        <v>296</v>
      </c>
      <c r="G333" s="232"/>
      <c r="H333" s="233" t="s">
        <v>75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216</v>
      </c>
      <c r="AU333" s="240" t="s">
        <v>86</v>
      </c>
      <c r="AV333" s="15" t="s">
        <v>84</v>
      </c>
      <c r="AW333" s="15" t="s">
        <v>38</v>
      </c>
      <c r="AX333" s="15" t="s">
        <v>77</v>
      </c>
      <c r="AY333" s="240" t="s">
        <v>205</v>
      </c>
    </row>
    <row r="334" spans="1:65" s="13" customFormat="1" ht="10.199999999999999">
      <c r="B334" s="199"/>
      <c r="C334" s="200"/>
      <c r="D334" s="194" t="s">
        <v>216</v>
      </c>
      <c r="E334" s="201" t="s">
        <v>75</v>
      </c>
      <c r="F334" s="202" t="s">
        <v>344</v>
      </c>
      <c r="G334" s="200"/>
      <c r="H334" s="203">
        <v>3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216</v>
      </c>
      <c r="AU334" s="209" t="s">
        <v>86</v>
      </c>
      <c r="AV334" s="13" t="s">
        <v>86</v>
      </c>
      <c r="AW334" s="13" t="s">
        <v>38</v>
      </c>
      <c r="AX334" s="13" t="s">
        <v>77</v>
      </c>
      <c r="AY334" s="209" t="s">
        <v>205</v>
      </c>
    </row>
    <row r="335" spans="1:65" s="14" customFormat="1" ht="10.199999999999999">
      <c r="B335" s="210"/>
      <c r="C335" s="211"/>
      <c r="D335" s="194" t="s">
        <v>216</v>
      </c>
      <c r="E335" s="212" t="s">
        <v>75</v>
      </c>
      <c r="F335" s="213" t="s">
        <v>218</v>
      </c>
      <c r="G335" s="211"/>
      <c r="H335" s="214">
        <v>3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216</v>
      </c>
      <c r="AU335" s="220" t="s">
        <v>86</v>
      </c>
      <c r="AV335" s="14" t="s">
        <v>212</v>
      </c>
      <c r="AW335" s="14" t="s">
        <v>38</v>
      </c>
      <c r="AX335" s="14" t="s">
        <v>84</v>
      </c>
      <c r="AY335" s="220" t="s">
        <v>205</v>
      </c>
    </row>
    <row r="336" spans="1:65" s="2" customFormat="1" ht="24.15" customHeight="1">
      <c r="A336" s="36"/>
      <c r="B336" s="37"/>
      <c r="C336" s="181" t="s">
        <v>788</v>
      </c>
      <c r="D336" s="181" t="s">
        <v>208</v>
      </c>
      <c r="E336" s="182" t="s">
        <v>789</v>
      </c>
      <c r="F336" s="183" t="s">
        <v>790</v>
      </c>
      <c r="G336" s="184" t="s">
        <v>293</v>
      </c>
      <c r="H336" s="185">
        <v>5</v>
      </c>
      <c r="I336" s="186"/>
      <c r="J336" s="187">
        <f>ROUND(I336*H336,2)</f>
        <v>0</v>
      </c>
      <c r="K336" s="183" t="s">
        <v>211</v>
      </c>
      <c r="L336" s="41"/>
      <c r="M336" s="188" t="s">
        <v>75</v>
      </c>
      <c r="N336" s="189" t="s">
        <v>47</v>
      </c>
      <c r="O336" s="66"/>
      <c r="P336" s="190">
        <f>O336*H336</f>
        <v>0</v>
      </c>
      <c r="Q336" s="190">
        <v>0.31108000000000002</v>
      </c>
      <c r="R336" s="190">
        <f>Q336*H336</f>
        <v>1.5554000000000001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212</v>
      </c>
      <c r="AT336" s="192" t="s">
        <v>208</v>
      </c>
      <c r="AU336" s="192" t="s">
        <v>86</v>
      </c>
      <c r="AY336" s="19" t="s">
        <v>205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84</v>
      </c>
      <c r="BK336" s="193">
        <f>ROUND(I336*H336,2)</f>
        <v>0</v>
      </c>
      <c r="BL336" s="19" t="s">
        <v>212</v>
      </c>
      <c r="BM336" s="192" t="s">
        <v>791</v>
      </c>
    </row>
    <row r="337" spans="1:65" s="2" customFormat="1" ht="96">
      <c r="A337" s="36"/>
      <c r="B337" s="37"/>
      <c r="C337" s="38"/>
      <c r="D337" s="194" t="s">
        <v>214</v>
      </c>
      <c r="E337" s="38"/>
      <c r="F337" s="195" t="s">
        <v>783</v>
      </c>
      <c r="G337" s="38"/>
      <c r="H337" s="38"/>
      <c r="I337" s="196"/>
      <c r="J337" s="38"/>
      <c r="K337" s="38"/>
      <c r="L337" s="41"/>
      <c r="M337" s="197"/>
      <c r="N337" s="198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214</v>
      </c>
      <c r="AU337" s="19" t="s">
        <v>86</v>
      </c>
    </row>
    <row r="338" spans="1:65" s="15" customFormat="1" ht="10.199999999999999">
      <c r="B338" s="231"/>
      <c r="C338" s="232"/>
      <c r="D338" s="194" t="s">
        <v>216</v>
      </c>
      <c r="E338" s="233" t="s">
        <v>75</v>
      </c>
      <c r="F338" s="234" t="s">
        <v>296</v>
      </c>
      <c r="G338" s="232"/>
      <c r="H338" s="233" t="s">
        <v>75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216</v>
      </c>
      <c r="AU338" s="240" t="s">
        <v>86</v>
      </c>
      <c r="AV338" s="15" t="s">
        <v>84</v>
      </c>
      <c r="AW338" s="15" t="s">
        <v>38</v>
      </c>
      <c r="AX338" s="15" t="s">
        <v>77</v>
      </c>
      <c r="AY338" s="240" t="s">
        <v>205</v>
      </c>
    </row>
    <row r="339" spans="1:65" s="13" customFormat="1" ht="10.199999999999999">
      <c r="B339" s="199"/>
      <c r="C339" s="200"/>
      <c r="D339" s="194" t="s">
        <v>216</v>
      </c>
      <c r="E339" s="201" t="s">
        <v>75</v>
      </c>
      <c r="F339" s="202" t="s">
        <v>243</v>
      </c>
      <c r="G339" s="200"/>
      <c r="H339" s="203">
        <v>5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216</v>
      </c>
      <c r="AU339" s="209" t="s">
        <v>86</v>
      </c>
      <c r="AV339" s="13" t="s">
        <v>86</v>
      </c>
      <c r="AW339" s="13" t="s">
        <v>38</v>
      </c>
      <c r="AX339" s="13" t="s">
        <v>77</v>
      </c>
      <c r="AY339" s="209" t="s">
        <v>205</v>
      </c>
    </row>
    <row r="340" spans="1:65" s="14" customFormat="1" ht="10.199999999999999">
      <c r="B340" s="210"/>
      <c r="C340" s="211"/>
      <c r="D340" s="194" t="s">
        <v>216</v>
      </c>
      <c r="E340" s="212" t="s">
        <v>75</v>
      </c>
      <c r="F340" s="213" t="s">
        <v>218</v>
      </c>
      <c r="G340" s="211"/>
      <c r="H340" s="214">
        <v>5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216</v>
      </c>
      <c r="AU340" s="220" t="s">
        <v>86</v>
      </c>
      <c r="AV340" s="14" t="s">
        <v>212</v>
      </c>
      <c r="AW340" s="14" t="s">
        <v>38</v>
      </c>
      <c r="AX340" s="14" t="s">
        <v>84</v>
      </c>
      <c r="AY340" s="220" t="s">
        <v>205</v>
      </c>
    </row>
    <row r="341" spans="1:65" s="2" customFormat="1" ht="24.15" customHeight="1">
      <c r="A341" s="36"/>
      <c r="B341" s="37"/>
      <c r="C341" s="181" t="s">
        <v>792</v>
      </c>
      <c r="D341" s="181" t="s">
        <v>208</v>
      </c>
      <c r="E341" s="182" t="s">
        <v>793</v>
      </c>
      <c r="F341" s="183" t="s">
        <v>794</v>
      </c>
      <c r="G341" s="184" t="s">
        <v>293</v>
      </c>
      <c r="H341" s="185">
        <v>5</v>
      </c>
      <c r="I341" s="186"/>
      <c r="J341" s="187">
        <f>ROUND(I341*H341,2)</f>
        <v>0</v>
      </c>
      <c r="K341" s="183" t="s">
        <v>211</v>
      </c>
      <c r="L341" s="41"/>
      <c r="M341" s="188" t="s">
        <v>75</v>
      </c>
      <c r="N341" s="189" t="s">
        <v>47</v>
      </c>
      <c r="O341" s="66"/>
      <c r="P341" s="190">
        <f>O341*H341</f>
        <v>0</v>
      </c>
      <c r="Q341" s="190">
        <v>0.26469999999999999</v>
      </c>
      <c r="R341" s="190">
        <f>Q341*H341</f>
        <v>1.3234999999999999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212</v>
      </c>
      <c r="AT341" s="192" t="s">
        <v>208</v>
      </c>
      <c r="AU341" s="192" t="s">
        <v>86</v>
      </c>
      <c r="AY341" s="19" t="s">
        <v>205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84</v>
      </c>
      <c r="BK341" s="193">
        <f>ROUND(I341*H341,2)</f>
        <v>0</v>
      </c>
      <c r="BL341" s="19" t="s">
        <v>212</v>
      </c>
      <c r="BM341" s="192" t="s">
        <v>795</v>
      </c>
    </row>
    <row r="342" spans="1:65" s="2" customFormat="1" ht="96">
      <c r="A342" s="36"/>
      <c r="B342" s="37"/>
      <c r="C342" s="38"/>
      <c r="D342" s="194" t="s">
        <v>214</v>
      </c>
      <c r="E342" s="38"/>
      <c r="F342" s="195" t="s">
        <v>783</v>
      </c>
      <c r="G342" s="38"/>
      <c r="H342" s="38"/>
      <c r="I342" s="196"/>
      <c r="J342" s="38"/>
      <c r="K342" s="38"/>
      <c r="L342" s="41"/>
      <c r="M342" s="197"/>
      <c r="N342" s="198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214</v>
      </c>
      <c r="AU342" s="19" t="s">
        <v>86</v>
      </c>
    </row>
    <row r="343" spans="1:65" s="15" customFormat="1" ht="10.199999999999999">
      <c r="B343" s="231"/>
      <c r="C343" s="232"/>
      <c r="D343" s="194" t="s">
        <v>216</v>
      </c>
      <c r="E343" s="233" t="s">
        <v>75</v>
      </c>
      <c r="F343" s="234" t="s">
        <v>296</v>
      </c>
      <c r="G343" s="232"/>
      <c r="H343" s="233" t="s">
        <v>75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216</v>
      </c>
      <c r="AU343" s="240" t="s">
        <v>86</v>
      </c>
      <c r="AV343" s="15" t="s">
        <v>84</v>
      </c>
      <c r="AW343" s="15" t="s">
        <v>38</v>
      </c>
      <c r="AX343" s="15" t="s">
        <v>77</v>
      </c>
      <c r="AY343" s="240" t="s">
        <v>205</v>
      </c>
    </row>
    <row r="344" spans="1:65" s="13" customFormat="1" ht="10.199999999999999">
      <c r="B344" s="199"/>
      <c r="C344" s="200"/>
      <c r="D344" s="194" t="s">
        <v>216</v>
      </c>
      <c r="E344" s="201" t="s">
        <v>75</v>
      </c>
      <c r="F344" s="202" t="s">
        <v>243</v>
      </c>
      <c r="G344" s="200"/>
      <c r="H344" s="203">
        <v>5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216</v>
      </c>
      <c r="AU344" s="209" t="s">
        <v>86</v>
      </c>
      <c r="AV344" s="13" t="s">
        <v>86</v>
      </c>
      <c r="AW344" s="13" t="s">
        <v>38</v>
      </c>
      <c r="AX344" s="13" t="s">
        <v>77</v>
      </c>
      <c r="AY344" s="209" t="s">
        <v>205</v>
      </c>
    </row>
    <row r="345" spans="1:65" s="14" customFormat="1" ht="10.199999999999999">
      <c r="B345" s="210"/>
      <c r="C345" s="211"/>
      <c r="D345" s="194" t="s">
        <v>216</v>
      </c>
      <c r="E345" s="212" t="s">
        <v>75</v>
      </c>
      <c r="F345" s="213" t="s">
        <v>218</v>
      </c>
      <c r="G345" s="211"/>
      <c r="H345" s="214">
        <v>5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216</v>
      </c>
      <c r="AU345" s="220" t="s">
        <v>86</v>
      </c>
      <c r="AV345" s="14" t="s">
        <v>212</v>
      </c>
      <c r="AW345" s="14" t="s">
        <v>38</v>
      </c>
      <c r="AX345" s="14" t="s">
        <v>84</v>
      </c>
      <c r="AY345" s="220" t="s">
        <v>205</v>
      </c>
    </row>
    <row r="346" spans="1:65" s="2" customFormat="1" ht="14.4" customHeight="1">
      <c r="A346" s="36"/>
      <c r="B346" s="37"/>
      <c r="C346" s="181" t="s">
        <v>796</v>
      </c>
      <c r="D346" s="181" t="s">
        <v>208</v>
      </c>
      <c r="E346" s="182" t="s">
        <v>797</v>
      </c>
      <c r="F346" s="183" t="s">
        <v>798</v>
      </c>
      <c r="G346" s="184" t="s">
        <v>240</v>
      </c>
      <c r="H346" s="185">
        <v>2.6960000000000002</v>
      </c>
      <c r="I346" s="186"/>
      <c r="J346" s="187">
        <f>ROUND(I346*H346,2)</f>
        <v>0</v>
      </c>
      <c r="K346" s="183" t="s">
        <v>211</v>
      </c>
      <c r="L346" s="41"/>
      <c r="M346" s="188" t="s">
        <v>75</v>
      </c>
      <c r="N346" s="189" t="s">
        <v>47</v>
      </c>
      <c r="O346" s="66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212</v>
      </c>
      <c r="AT346" s="192" t="s">
        <v>208</v>
      </c>
      <c r="AU346" s="192" t="s">
        <v>86</v>
      </c>
      <c r="AY346" s="19" t="s">
        <v>205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84</v>
      </c>
      <c r="BK346" s="193">
        <f>ROUND(I346*H346,2)</f>
        <v>0</v>
      </c>
      <c r="BL346" s="19" t="s">
        <v>212</v>
      </c>
      <c r="BM346" s="192" t="s">
        <v>799</v>
      </c>
    </row>
    <row r="347" spans="1:65" s="2" customFormat="1" ht="38.4">
      <c r="A347" s="36"/>
      <c r="B347" s="37"/>
      <c r="C347" s="38"/>
      <c r="D347" s="194" t="s">
        <v>214</v>
      </c>
      <c r="E347" s="38"/>
      <c r="F347" s="195" t="s">
        <v>800</v>
      </c>
      <c r="G347" s="38"/>
      <c r="H347" s="38"/>
      <c r="I347" s="196"/>
      <c r="J347" s="38"/>
      <c r="K347" s="38"/>
      <c r="L347" s="41"/>
      <c r="M347" s="197"/>
      <c r="N347" s="198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214</v>
      </c>
      <c r="AU347" s="19" t="s">
        <v>86</v>
      </c>
    </row>
    <row r="348" spans="1:65" s="15" customFormat="1" ht="10.199999999999999">
      <c r="B348" s="231"/>
      <c r="C348" s="232"/>
      <c r="D348" s="194" t="s">
        <v>216</v>
      </c>
      <c r="E348" s="233" t="s">
        <v>75</v>
      </c>
      <c r="F348" s="234" t="s">
        <v>801</v>
      </c>
      <c r="G348" s="232"/>
      <c r="H348" s="233" t="s">
        <v>75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216</v>
      </c>
      <c r="AU348" s="240" t="s">
        <v>86</v>
      </c>
      <c r="AV348" s="15" t="s">
        <v>84</v>
      </c>
      <c r="AW348" s="15" t="s">
        <v>38</v>
      </c>
      <c r="AX348" s="15" t="s">
        <v>77</v>
      </c>
      <c r="AY348" s="240" t="s">
        <v>205</v>
      </c>
    </row>
    <row r="349" spans="1:65" s="13" customFormat="1" ht="10.199999999999999">
      <c r="B349" s="199"/>
      <c r="C349" s="200"/>
      <c r="D349" s="194" t="s">
        <v>216</v>
      </c>
      <c r="E349" s="201" t="s">
        <v>516</v>
      </c>
      <c r="F349" s="202" t="s">
        <v>802</v>
      </c>
      <c r="G349" s="200"/>
      <c r="H349" s="203">
        <v>2.6960000000000002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216</v>
      </c>
      <c r="AU349" s="209" t="s">
        <v>86</v>
      </c>
      <c r="AV349" s="13" t="s">
        <v>86</v>
      </c>
      <c r="AW349" s="13" t="s">
        <v>38</v>
      </c>
      <c r="AX349" s="13" t="s">
        <v>77</v>
      </c>
      <c r="AY349" s="209" t="s">
        <v>205</v>
      </c>
    </row>
    <row r="350" spans="1:65" s="14" customFormat="1" ht="10.199999999999999">
      <c r="B350" s="210"/>
      <c r="C350" s="211"/>
      <c r="D350" s="194" t="s">
        <v>216</v>
      </c>
      <c r="E350" s="212" t="s">
        <v>75</v>
      </c>
      <c r="F350" s="213" t="s">
        <v>218</v>
      </c>
      <c r="G350" s="211"/>
      <c r="H350" s="214">
        <v>2.6960000000000002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216</v>
      </c>
      <c r="AU350" s="220" t="s">
        <v>86</v>
      </c>
      <c r="AV350" s="14" t="s">
        <v>212</v>
      </c>
      <c r="AW350" s="14" t="s">
        <v>38</v>
      </c>
      <c r="AX350" s="14" t="s">
        <v>84</v>
      </c>
      <c r="AY350" s="220" t="s">
        <v>205</v>
      </c>
    </row>
    <row r="351" spans="1:65" s="2" customFormat="1" ht="24.15" customHeight="1">
      <c r="A351" s="36"/>
      <c r="B351" s="37"/>
      <c r="C351" s="181" t="s">
        <v>803</v>
      </c>
      <c r="D351" s="181" t="s">
        <v>208</v>
      </c>
      <c r="E351" s="182" t="s">
        <v>804</v>
      </c>
      <c r="F351" s="183" t="s">
        <v>805</v>
      </c>
      <c r="G351" s="184" t="s">
        <v>293</v>
      </c>
      <c r="H351" s="185">
        <v>3</v>
      </c>
      <c r="I351" s="186"/>
      <c r="J351" s="187">
        <f>ROUND(I351*H351,2)</f>
        <v>0</v>
      </c>
      <c r="K351" s="183" t="s">
        <v>75</v>
      </c>
      <c r="L351" s="41"/>
      <c r="M351" s="188" t="s">
        <v>75</v>
      </c>
      <c r="N351" s="189" t="s">
        <v>47</v>
      </c>
      <c r="O351" s="66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212</v>
      </c>
      <c r="AT351" s="192" t="s">
        <v>208</v>
      </c>
      <c r="AU351" s="192" t="s">
        <v>86</v>
      </c>
      <c r="AY351" s="19" t="s">
        <v>205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84</v>
      </c>
      <c r="BK351" s="193">
        <f>ROUND(I351*H351,2)</f>
        <v>0</v>
      </c>
      <c r="BL351" s="19" t="s">
        <v>212</v>
      </c>
      <c r="BM351" s="192" t="s">
        <v>806</v>
      </c>
    </row>
    <row r="352" spans="1:65" s="15" customFormat="1" ht="10.199999999999999">
      <c r="B352" s="231"/>
      <c r="C352" s="232"/>
      <c r="D352" s="194" t="s">
        <v>216</v>
      </c>
      <c r="E352" s="233" t="s">
        <v>75</v>
      </c>
      <c r="F352" s="234" t="s">
        <v>296</v>
      </c>
      <c r="G352" s="232"/>
      <c r="H352" s="233" t="s">
        <v>75</v>
      </c>
      <c r="I352" s="235"/>
      <c r="J352" s="232"/>
      <c r="K352" s="232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216</v>
      </c>
      <c r="AU352" s="240" t="s">
        <v>86</v>
      </c>
      <c r="AV352" s="15" t="s">
        <v>84</v>
      </c>
      <c r="AW352" s="15" t="s">
        <v>38</v>
      </c>
      <c r="AX352" s="15" t="s">
        <v>77</v>
      </c>
      <c r="AY352" s="240" t="s">
        <v>205</v>
      </c>
    </row>
    <row r="353" spans="1:65" s="13" customFormat="1" ht="10.199999999999999">
      <c r="B353" s="199"/>
      <c r="C353" s="200"/>
      <c r="D353" s="194" t="s">
        <v>216</v>
      </c>
      <c r="E353" s="201" t="s">
        <v>75</v>
      </c>
      <c r="F353" s="202" t="s">
        <v>344</v>
      </c>
      <c r="G353" s="200"/>
      <c r="H353" s="203">
        <v>3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216</v>
      </c>
      <c r="AU353" s="209" t="s">
        <v>86</v>
      </c>
      <c r="AV353" s="13" t="s">
        <v>86</v>
      </c>
      <c r="AW353" s="13" t="s">
        <v>38</v>
      </c>
      <c r="AX353" s="13" t="s">
        <v>77</v>
      </c>
      <c r="AY353" s="209" t="s">
        <v>205</v>
      </c>
    </row>
    <row r="354" spans="1:65" s="14" customFormat="1" ht="10.199999999999999">
      <c r="B354" s="210"/>
      <c r="C354" s="211"/>
      <c r="D354" s="194" t="s">
        <v>216</v>
      </c>
      <c r="E354" s="212" t="s">
        <v>75</v>
      </c>
      <c r="F354" s="213" t="s">
        <v>218</v>
      </c>
      <c r="G354" s="211"/>
      <c r="H354" s="214">
        <v>3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216</v>
      </c>
      <c r="AU354" s="220" t="s">
        <v>86</v>
      </c>
      <c r="AV354" s="14" t="s">
        <v>212</v>
      </c>
      <c r="AW354" s="14" t="s">
        <v>38</v>
      </c>
      <c r="AX354" s="14" t="s">
        <v>84</v>
      </c>
      <c r="AY354" s="220" t="s">
        <v>205</v>
      </c>
    </row>
    <row r="355" spans="1:65" s="12" customFormat="1" ht="22.8" customHeight="1">
      <c r="B355" s="165"/>
      <c r="C355" s="166"/>
      <c r="D355" s="167" t="s">
        <v>76</v>
      </c>
      <c r="E355" s="179" t="s">
        <v>288</v>
      </c>
      <c r="F355" s="179" t="s">
        <v>289</v>
      </c>
      <c r="G355" s="166"/>
      <c r="H355" s="166"/>
      <c r="I355" s="169"/>
      <c r="J355" s="180">
        <f>BK355</f>
        <v>0</v>
      </c>
      <c r="K355" s="166"/>
      <c r="L355" s="171"/>
      <c r="M355" s="172"/>
      <c r="N355" s="173"/>
      <c r="O355" s="173"/>
      <c r="P355" s="174">
        <f>P356+SUM(P357:P413)</f>
        <v>0</v>
      </c>
      <c r="Q355" s="173"/>
      <c r="R355" s="174">
        <f>R356+SUM(R357:R413)</f>
        <v>77.182880499999996</v>
      </c>
      <c r="S355" s="173"/>
      <c r="T355" s="175">
        <f>T356+SUM(T357:T413)</f>
        <v>726.35500000000002</v>
      </c>
      <c r="AR355" s="176" t="s">
        <v>84</v>
      </c>
      <c r="AT355" s="177" t="s">
        <v>76</v>
      </c>
      <c r="AU355" s="177" t="s">
        <v>84</v>
      </c>
      <c r="AY355" s="176" t="s">
        <v>205</v>
      </c>
      <c r="BK355" s="178">
        <f>BK356+SUM(BK357:BK413)</f>
        <v>0</v>
      </c>
    </row>
    <row r="356" spans="1:65" s="2" customFormat="1" ht="14.4" customHeight="1">
      <c r="A356" s="36"/>
      <c r="B356" s="37"/>
      <c r="C356" s="181" t="s">
        <v>807</v>
      </c>
      <c r="D356" s="181" t="s">
        <v>208</v>
      </c>
      <c r="E356" s="182" t="s">
        <v>808</v>
      </c>
      <c r="F356" s="183" t="s">
        <v>809</v>
      </c>
      <c r="G356" s="184" t="s">
        <v>156</v>
      </c>
      <c r="H356" s="185">
        <v>65.5</v>
      </c>
      <c r="I356" s="186"/>
      <c r="J356" s="187">
        <f>ROUND(I356*H356,2)</f>
        <v>0</v>
      </c>
      <c r="K356" s="183" t="s">
        <v>211</v>
      </c>
      <c r="L356" s="41"/>
      <c r="M356" s="188" t="s">
        <v>75</v>
      </c>
      <c r="N356" s="189" t="s">
        <v>47</v>
      </c>
      <c r="O356" s="66"/>
      <c r="P356" s="190">
        <f>O356*H356</f>
        <v>0</v>
      </c>
      <c r="Q356" s="190">
        <v>2.0000000000000001E-4</v>
      </c>
      <c r="R356" s="190">
        <f>Q356*H356</f>
        <v>1.3100000000000001E-2</v>
      </c>
      <c r="S356" s="190">
        <v>0</v>
      </c>
      <c r="T356" s="191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212</v>
      </c>
      <c r="AT356" s="192" t="s">
        <v>208</v>
      </c>
      <c r="AU356" s="192" t="s">
        <v>86</v>
      </c>
      <c r="AY356" s="19" t="s">
        <v>205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9" t="s">
        <v>84</v>
      </c>
      <c r="BK356" s="193">
        <f>ROUND(I356*H356,2)</f>
        <v>0</v>
      </c>
      <c r="BL356" s="19" t="s">
        <v>212</v>
      </c>
      <c r="BM356" s="192" t="s">
        <v>810</v>
      </c>
    </row>
    <row r="357" spans="1:65" s="2" customFormat="1" ht="105.6">
      <c r="A357" s="36"/>
      <c r="B357" s="37"/>
      <c r="C357" s="38"/>
      <c r="D357" s="194" t="s">
        <v>214</v>
      </c>
      <c r="E357" s="38"/>
      <c r="F357" s="195" t="s">
        <v>811</v>
      </c>
      <c r="G357" s="38"/>
      <c r="H357" s="38"/>
      <c r="I357" s="196"/>
      <c r="J357" s="38"/>
      <c r="K357" s="38"/>
      <c r="L357" s="41"/>
      <c r="M357" s="197"/>
      <c r="N357" s="198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214</v>
      </c>
      <c r="AU357" s="19" t="s">
        <v>86</v>
      </c>
    </row>
    <row r="358" spans="1:65" s="15" customFormat="1" ht="10.199999999999999">
      <c r="B358" s="231"/>
      <c r="C358" s="232"/>
      <c r="D358" s="194" t="s">
        <v>216</v>
      </c>
      <c r="E358" s="233" t="s">
        <v>75</v>
      </c>
      <c r="F358" s="234" t="s">
        <v>314</v>
      </c>
      <c r="G358" s="232"/>
      <c r="H358" s="233" t="s">
        <v>75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216</v>
      </c>
      <c r="AU358" s="240" t="s">
        <v>86</v>
      </c>
      <c r="AV358" s="15" t="s">
        <v>84</v>
      </c>
      <c r="AW358" s="15" t="s">
        <v>38</v>
      </c>
      <c r="AX358" s="15" t="s">
        <v>77</v>
      </c>
      <c r="AY358" s="240" t="s">
        <v>205</v>
      </c>
    </row>
    <row r="359" spans="1:65" s="13" customFormat="1" ht="10.199999999999999">
      <c r="B359" s="199"/>
      <c r="C359" s="200"/>
      <c r="D359" s="194" t="s">
        <v>216</v>
      </c>
      <c r="E359" s="201" t="s">
        <v>477</v>
      </c>
      <c r="F359" s="202" t="s">
        <v>812</v>
      </c>
      <c r="G359" s="200"/>
      <c r="H359" s="203">
        <v>65.5</v>
      </c>
      <c r="I359" s="204"/>
      <c r="J359" s="200"/>
      <c r="K359" s="200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216</v>
      </c>
      <c r="AU359" s="209" t="s">
        <v>86</v>
      </c>
      <c r="AV359" s="13" t="s">
        <v>86</v>
      </c>
      <c r="AW359" s="13" t="s">
        <v>38</v>
      </c>
      <c r="AX359" s="13" t="s">
        <v>77</v>
      </c>
      <c r="AY359" s="209" t="s">
        <v>205</v>
      </c>
    </row>
    <row r="360" spans="1:65" s="14" customFormat="1" ht="10.199999999999999">
      <c r="B360" s="210"/>
      <c r="C360" s="211"/>
      <c r="D360" s="194" t="s">
        <v>216</v>
      </c>
      <c r="E360" s="212" t="s">
        <v>75</v>
      </c>
      <c r="F360" s="213" t="s">
        <v>218</v>
      </c>
      <c r="G360" s="211"/>
      <c r="H360" s="214">
        <v>65.5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216</v>
      </c>
      <c r="AU360" s="220" t="s">
        <v>86</v>
      </c>
      <c r="AV360" s="14" t="s">
        <v>212</v>
      </c>
      <c r="AW360" s="14" t="s">
        <v>38</v>
      </c>
      <c r="AX360" s="14" t="s">
        <v>84</v>
      </c>
      <c r="AY360" s="220" t="s">
        <v>205</v>
      </c>
    </row>
    <row r="361" spans="1:65" s="2" customFormat="1" ht="14.4" customHeight="1">
      <c r="A361" s="36"/>
      <c r="B361" s="37"/>
      <c r="C361" s="181" t="s">
        <v>813</v>
      </c>
      <c r="D361" s="181" t="s">
        <v>208</v>
      </c>
      <c r="E361" s="182" t="s">
        <v>814</v>
      </c>
      <c r="F361" s="183" t="s">
        <v>815</v>
      </c>
      <c r="G361" s="184" t="s">
        <v>156</v>
      </c>
      <c r="H361" s="185">
        <v>147.80000000000001</v>
      </c>
      <c r="I361" s="186"/>
      <c r="J361" s="187">
        <f>ROUND(I361*H361,2)</f>
        <v>0</v>
      </c>
      <c r="K361" s="183" t="s">
        <v>211</v>
      </c>
      <c r="L361" s="41"/>
      <c r="M361" s="188" t="s">
        <v>75</v>
      </c>
      <c r="N361" s="189" t="s">
        <v>47</v>
      </c>
      <c r="O361" s="66"/>
      <c r="P361" s="190">
        <f>O361*H361</f>
        <v>0</v>
      </c>
      <c r="Q361" s="190">
        <v>1.2999999999999999E-4</v>
      </c>
      <c r="R361" s="190">
        <f>Q361*H361</f>
        <v>1.9213999999999998E-2</v>
      </c>
      <c r="S361" s="190">
        <v>0</v>
      </c>
      <c r="T361" s="191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212</v>
      </c>
      <c r="AT361" s="192" t="s">
        <v>208</v>
      </c>
      <c r="AU361" s="192" t="s">
        <v>86</v>
      </c>
      <c r="AY361" s="19" t="s">
        <v>205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9" t="s">
        <v>84</v>
      </c>
      <c r="BK361" s="193">
        <f>ROUND(I361*H361,2)</f>
        <v>0</v>
      </c>
      <c r="BL361" s="19" t="s">
        <v>212</v>
      </c>
      <c r="BM361" s="192" t="s">
        <v>816</v>
      </c>
    </row>
    <row r="362" spans="1:65" s="2" customFormat="1" ht="105.6">
      <c r="A362" s="36"/>
      <c r="B362" s="37"/>
      <c r="C362" s="38"/>
      <c r="D362" s="194" t="s">
        <v>214</v>
      </c>
      <c r="E362" s="38"/>
      <c r="F362" s="195" t="s">
        <v>811</v>
      </c>
      <c r="G362" s="38"/>
      <c r="H362" s="38"/>
      <c r="I362" s="196"/>
      <c r="J362" s="38"/>
      <c r="K362" s="38"/>
      <c r="L362" s="41"/>
      <c r="M362" s="197"/>
      <c r="N362" s="198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214</v>
      </c>
      <c r="AU362" s="19" t="s">
        <v>86</v>
      </c>
    </row>
    <row r="363" spans="1:65" s="15" customFormat="1" ht="10.199999999999999">
      <c r="B363" s="231"/>
      <c r="C363" s="232"/>
      <c r="D363" s="194" t="s">
        <v>216</v>
      </c>
      <c r="E363" s="233" t="s">
        <v>75</v>
      </c>
      <c r="F363" s="234" t="s">
        <v>314</v>
      </c>
      <c r="G363" s="232"/>
      <c r="H363" s="233" t="s">
        <v>75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216</v>
      </c>
      <c r="AU363" s="240" t="s">
        <v>86</v>
      </c>
      <c r="AV363" s="15" t="s">
        <v>84</v>
      </c>
      <c r="AW363" s="15" t="s">
        <v>38</v>
      </c>
      <c r="AX363" s="15" t="s">
        <v>77</v>
      </c>
      <c r="AY363" s="240" t="s">
        <v>205</v>
      </c>
    </row>
    <row r="364" spans="1:65" s="13" customFormat="1" ht="10.199999999999999">
      <c r="B364" s="199"/>
      <c r="C364" s="200"/>
      <c r="D364" s="194" t="s">
        <v>216</v>
      </c>
      <c r="E364" s="201" t="s">
        <v>480</v>
      </c>
      <c r="F364" s="202" t="s">
        <v>817</v>
      </c>
      <c r="G364" s="200"/>
      <c r="H364" s="203">
        <v>147.80000000000001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216</v>
      </c>
      <c r="AU364" s="209" t="s">
        <v>86</v>
      </c>
      <c r="AV364" s="13" t="s">
        <v>86</v>
      </c>
      <c r="AW364" s="13" t="s">
        <v>38</v>
      </c>
      <c r="AX364" s="13" t="s">
        <v>77</v>
      </c>
      <c r="AY364" s="209" t="s">
        <v>205</v>
      </c>
    </row>
    <row r="365" spans="1:65" s="14" customFormat="1" ht="10.199999999999999">
      <c r="B365" s="210"/>
      <c r="C365" s="211"/>
      <c r="D365" s="194" t="s">
        <v>216</v>
      </c>
      <c r="E365" s="212" t="s">
        <v>75</v>
      </c>
      <c r="F365" s="213" t="s">
        <v>218</v>
      </c>
      <c r="G365" s="211"/>
      <c r="H365" s="214">
        <v>147.80000000000001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216</v>
      </c>
      <c r="AU365" s="220" t="s">
        <v>86</v>
      </c>
      <c r="AV365" s="14" t="s">
        <v>212</v>
      </c>
      <c r="AW365" s="14" t="s">
        <v>38</v>
      </c>
      <c r="AX365" s="14" t="s">
        <v>84</v>
      </c>
      <c r="AY365" s="220" t="s">
        <v>205</v>
      </c>
    </row>
    <row r="366" spans="1:65" s="2" customFormat="1" ht="14.4" customHeight="1">
      <c r="A366" s="36"/>
      <c r="B366" s="37"/>
      <c r="C366" s="181" t="s">
        <v>818</v>
      </c>
      <c r="D366" s="181" t="s">
        <v>208</v>
      </c>
      <c r="E366" s="182" t="s">
        <v>819</v>
      </c>
      <c r="F366" s="183" t="s">
        <v>820</v>
      </c>
      <c r="G366" s="184" t="s">
        <v>143</v>
      </c>
      <c r="H366" s="185">
        <v>14</v>
      </c>
      <c r="I366" s="186"/>
      <c r="J366" s="187">
        <f>ROUND(I366*H366,2)</f>
        <v>0</v>
      </c>
      <c r="K366" s="183" t="s">
        <v>211</v>
      </c>
      <c r="L366" s="41"/>
      <c r="M366" s="188" t="s">
        <v>75</v>
      </c>
      <c r="N366" s="189" t="s">
        <v>47</v>
      </c>
      <c r="O366" s="66"/>
      <c r="P366" s="190">
        <f>O366*H366</f>
        <v>0</v>
      </c>
      <c r="Q366" s="190">
        <v>2.5999999999999999E-3</v>
      </c>
      <c r="R366" s="190">
        <f>Q366*H366</f>
        <v>3.6400000000000002E-2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212</v>
      </c>
      <c r="AT366" s="192" t="s">
        <v>208</v>
      </c>
      <c r="AU366" s="192" t="s">
        <v>86</v>
      </c>
      <c r="AY366" s="19" t="s">
        <v>205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84</v>
      </c>
      <c r="BK366" s="193">
        <f>ROUND(I366*H366,2)</f>
        <v>0</v>
      </c>
      <c r="BL366" s="19" t="s">
        <v>212</v>
      </c>
      <c r="BM366" s="192" t="s">
        <v>821</v>
      </c>
    </row>
    <row r="367" spans="1:65" s="2" customFormat="1" ht="105.6">
      <c r="A367" s="36"/>
      <c r="B367" s="37"/>
      <c r="C367" s="38"/>
      <c r="D367" s="194" t="s">
        <v>214</v>
      </c>
      <c r="E367" s="38"/>
      <c r="F367" s="195" t="s">
        <v>811</v>
      </c>
      <c r="G367" s="38"/>
      <c r="H367" s="38"/>
      <c r="I367" s="196"/>
      <c r="J367" s="38"/>
      <c r="K367" s="38"/>
      <c r="L367" s="41"/>
      <c r="M367" s="197"/>
      <c r="N367" s="198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214</v>
      </c>
      <c r="AU367" s="19" t="s">
        <v>86</v>
      </c>
    </row>
    <row r="368" spans="1:65" s="15" customFormat="1" ht="10.199999999999999">
      <c r="B368" s="231"/>
      <c r="C368" s="232"/>
      <c r="D368" s="194" t="s">
        <v>216</v>
      </c>
      <c r="E368" s="233" t="s">
        <v>75</v>
      </c>
      <c r="F368" s="234" t="s">
        <v>237</v>
      </c>
      <c r="G368" s="232"/>
      <c r="H368" s="233" t="s">
        <v>75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216</v>
      </c>
      <c r="AU368" s="240" t="s">
        <v>86</v>
      </c>
      <c r="AV368" s="15" t="s">
        <v>84</v>
      </c>
      <c r="AW368" s="15" t="s">
        <v>38</v>
      </c>
      <c r="AX368" s="15" t="s">
        <v>77</v>
      </c>
      <c r="AY368" s="240" t="s">
        <v>205</v>
      </c>
    </row>
    <row r="369" spans="1:65" s="13" customFormat="1" ht="10.199999999999999">
      <c r="B369" s="199"/>
      <c r="C369" s="200"/>
      <c r="D369" s="194" t="s">
        <v>216</v>
      </c>
      <c r="E369" s="201" t="s">
        <v>482</v>
      </c>
      <c r="F369" s="202" t="s">
        <v>822</v>
      </c>
      <c r="G369" s="200"/>
      <c r="H369" s="203">
        <v>14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216</v>
      </c>
      <c r="AU369" s="209" t="s">
        <v>86</v>
      </c>
      <c r="AV369" s="13" t="s">
        <v>86</v>
      </c>
      <c r="AW369" s="13" t="s">
        <v>38</v>
      </c>
      <c r="AX369" s="13" t="s">
        <v>77</v>
      </c>
      <c r="AY369" s="209" t="s">
        <v>205</v>
      </c>
    </row>
    <row r="370" spans="1:65" s="14" customFormat="1" ht="10.199999999999999">
      <c r="B370" s="210"/>
      <c r="C370" s="211"/>
      <c r="D370" s="194" t="s">
        <v>216</v>
      </c>
      <c r="E370" s="212" t="s">
        <v>75</v>
      </c>
      <c r="F370" s="213" t="s">
        <v>218</v>
      </c>
      <c r="G370" s="211"/>
      <c r="H370" s="214">
        <v>14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216</v>
      </c>
      <c r="AU370" s="220" t="s">
        <v>86</v>
      </c>
      <c r="AV370" s="14" t="s">
        <v>212</v>
      </c>
      <c r="AW370" s="14" t="s">
        <v>38</v>
      </c>
      <c r="AX370" s="14" t="s">
        <v>84</v>
      </c>
      <c r="AY370" s="220" t="s">
        <v>205</v>
      </c>
    </row>
    <row r="371" spans="1:65" s="2" customFormat="1" ht="24.15" customHeight="1">
      <c r="A371" s="36"/>
      <c r="B371" s="37"/>
      <c r="C371" s="181" t="s">
        <v>823</v>
      </c>
      <c r="D371" s="181" t="s">
        <v>208</v>
      </c>
      <c r="E371" s="182" t="s">
        <v>824</v>
      </c>
      <c r="F371" s="183" t="s">
        <v>825</v>
      </c>
      <c r="G371" s="184" t="s">
        <v>156</v>
      </c>
      <c r="H371" s="185">
        <v>213.3</v>
      </c>
      <c r="I371" s="186"/>
      <c r="J371" s="187">
        <f>ROUND(I371*H371,2)</f>
        <v>0</v>
      </c>
      <c r="K371" s="183" t="s">
        <v>211</v>
      </c>
      <c r="L371" s="41"/>
      <c r="M371" s="188" t="s">
        <v>75</v>
      </c>
      <c r="N371" s="189" t="s">
        <v>47</v>
      </c>
      <c r="O371" s="66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212</v>
      </c>
      <c r="AT371" s="192" t="s">
        <v>208</v>
      </c>
      <c r="AU371" s="192" t="s">
        <v>86</v>
      </c>
      <c r="AY371" s="19" t="s">
        <v>205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9" t="s">
        <v>84</v>
      </c>
      <c r="BK371" s="193">
        <f>ROUND(I371*H371,2)</f>
        <v>0</v>
      </c>
      <c r="BL371" s="19" t="s">
        <v>212</v>
      </c>
      <c r="BM371" s="192" t="s">
        <v>826</v>
      </c>
    </row>
    <row r="372" spans="1:65" s="2" customFormat="1" ht="48">
      <c r="A372" s="36"/>
      <c r="B372" s="37"/>
      <c r="C372" s="38"/>
      <c r="D372" s="194" t="s">
        <v>214</v>
      </c>
      <c r="E372" s="38"/>
      <c r="F372" s="195" t="s">
        <v>827</v>
      </c>
      <c r="G372" s="38"/>
      <c r="H372" s="38"/>
      <c r="I372" s="196"/>
      <c r="J372" s="38"/>
      <c r="K372" s="38"/>
      <c r="L372" s="41"/>
      <c r="M372" s="197"/>
      <c r="N372" s="198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214</v>
      </c>
      <c r="AU372" s="19" t="s">
        <v>86</v>
      </c>
    </row>
    <row r="373" spans="1:65" s="13" customFormat="1" ht="10.199999999999999">
      <c r="B373" s="199"/>
      <c r="C373" s="200"/>
      <c r="D373" s="194" t="s">
        <v>216</v>
      </c>
      <c r="E373" s="201" t="s">
        <v>75</v>
      </c>
      <c r="F373" s="202" t="s">
        <v>828</v>
      </c>
      <c r="G373" s="200"/>
      <c r="H373" s="203">
        <v>213.3</v>
      </c>
      <c r="I373" s="204"/>
      <c r="J373" s="200"/>
      <c r="K373" s="200"/>
      <c r="L373" s="205"/>
      <c r="M373" s="206"/>
      <c r="N373" s="207"/>
      <c r="O373" s="207"/>
      <c r="P373" s="207"/>
      <c r="Q373" s="207"/>
      <c r="R373" s="207"/>
      <c r="S373" s="207"/>
      <c r="T373" s="208"/>
      <c r="AT373" s="209" t="s">
        <v>216</v>
      </c>
      <c r="AU373" s="209" t="s">
        <v>86</v>
      </c>
      <c r="AV373" s="13" t="s">
        <v>86</v>
      </c>
      <c r="AW373" s="13" t="s">
        <v>38</v>
      </c>
      <c r="AX373" s="13" t="s">
        <v>77</v>
      </c>
      <c r="AY373" s="209" t="s">
        <v>205</v>
      </c>
    </row>
    <row r="374" spans="1:65" s="14" customFormat="1" ht="10.199999999999999">
      <c r="B374" s="210"/>
      <c r="C374" s="211"/>
      <c r="D374" s="194" t="s">
        <v>216</v>
      </c>
      <c r="E374" s="212" t="s">
        <v>75</v>
      </c>
      <c r="F374" s="213" t="s">
        <v>218</v>
      </c>
      <c r="G374" s="211"/>
      <c r="H374" s="214">
        <v>213.3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216</v>
      </c>
      <c r="AU374" s="220" t="s">
        <v>86</v>
      </c>
      <c r="AV374" s="14" t="s">
        <v>212</v>
      </c>
      <c r="AW374" s="14" t="s">
        <v>38</v>
      </c>
      <c r="AX374" s="14" t="s">
        <v>84</v>
      </c>
      <c r="AY374" s="220" t="s">
        <v>205</v>
      </c>
    </row>
    <row r="375" spans="1:65" s="2" customFormat="1" ht="24.15" customHeight="1">
      <c r="A375" s="36"/>
      <c r="B375" s="37"/>
      <c r="C375" s="181" t="s">
        <v>829</v>
      </c>
      <c r="D375" s="181" t="s">
        <v>208</v>
      </c>
      <c r="E375" s="182" t="s">
        <v>830</v>
      </c>
      <c r="F375" s="183" t="s">
        <v>831</v>
      </c>
      <c r="G375" s="184" t="s">
        <v>143</v>
      </c>
      <c r="H375" s="185">
        <v>14</v>
      </c>
      <c r="I375" s="186"/>
      <c r="J375" s="187">
        <f>ROUND(I375*H375,2)</f>
        <v>0</v>
      </c>
      <c r="K375" s="183" t="s">
        <v>211</v>
      </c>
      <c r="L375" s="41"/>
      <c r="M375" s="188" t="s">
        <v>75</v>
      </c>
      <c r="N375" s="189" t="s">
        <v>47</v>
      </c>
      <c r="O375" s="66"/>
      <c r="P375" s="190">
        <f>O375*H375</f>
        <v>0</v>
      </c>
      <c r="Q375" s="190">
        <v>1.0000000000000001E-5</v>
      </c>
      <c r="R375" s="190">
        <f>Q375*H375</f>
        <v>1.4000000000000001E-4</v>
      </c>
      <c r="S375" s="190">
        <v>0</v>
      </c>
      <c r="T375" s="19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212</v>
      </c>
      <c r="AT375" s="192" t="s">
        <v>208</v>
      </c>
      <c r="AU375" s="192" t="s">
        <v>86</v>
      </c>
      <c r="AY375" s="19" t="s">
        <v>205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9" t="s">
        <v>84</v>
      </c>
      <c r="BK375" s="193">
        <f>ROUND(I375*H375,2)</f>
        <v>0</v>
      </c>
      <c r="BL375" s="19" t="s">
        <v>212</v>
      </c>
      <c r="BM375" s="192" t="s">
        <v>832</v>
      </c>
    </row>
    <row r="376" spans="1:65" s="2" customFormat="1" ht="48">
      <c r="A376" s="36"/>
      <c r="B376" s="37"/>
      <c r="C376" s="38"/>
      <c r="D376" s="194" t="s">
        <v>214</v>
      </c>
      <c r="E376" s="38"/>
      <c r="F376" s="195" t="s">
        <v>827</v>
      </c>
      <c r="G376" s="38"/>
      <c r="H376" s="38"/>
      <c r="I376" s="196"/>
      <c r="J376" s="38"/>
      <c r="K376" s="38"/>
      <c r="L376" s="41"/>
      <c r="M376" s="197"/>
      <c r="N376" s="198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214</v>
      </c>
      <c r="AU376" s="19" t="s">
        <v>86</v>
      </c>
    </row>
    <row r="377" spans="1:65" s="13" customFormat="1" ht="10.199999999999999">
      <c r="B377" s="199"/>
      <c r="C377" s="200"/>
      <c r="D377" s="194" t="s">
        <v>216</v>
      </c>
      <c r="E377" s="201" t="s">
        <v>75</v>
      </c>
      <c r="F377" s="202" t="s">
        <v>482</v>
      </c>
      <c r="G377" s="200"/>
      <c r="H377" s="203">
        <v>14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216</v>
      </c>
      <c r="AU377" s="209" t="s">
        <v>86</v>
      </c>
      <c r="AV377" s="13" t="s">
        <v>86</v>
      </c>
      <c r="AW377" s="13" t="s">
        <v>38</v>
      </c>
      <c r="AX377" s="13" t="s">
        <v>77</v>
      </c>
      <c r="AY377" s="209" t="s">
        <v>205</v>
      </c>
    </row>
    <row r="378" spans="1:65" s="14" customFormat="1" ht="10.199999999999999">
      <c r="B378" s="210"/>
      <c r="C378" s="211"/>
      <c r="D378" s="194" t="s">
        <v>216</v>
      </c>
      <c r="E378" s="212" t="s">
        <v>75</v>
      </c>
      <c r="F378" s="213" t="s">
        <v>218</v>
      </c>
      <c r="G378" s="211"/>
      <c r="H378" s="214">
        <v>14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216</v>
      </c>
      <c r="AU378" s="220" t="s">
        <v>86</v>
      </c>
      <c r="AV378" s="14" t="s">
        <v>212</v>
      </c>
      <c r="AW378" s="14" t="s">
        <v>38</v>
      </c>
      <c r="AX378" s="14" t="s">
        <v>84</v>
      </c>
      <c r="AY378" s="220" t="s">
        <v>205</v>
      </c>
    </row>
    <row r="379" spans="1:65" s="2" customFormat="1" ht="24.15" customHeight="1">
      <c r="A379" s="36"/>
      <c r="B379" s="37"/>
      <c r="C379" s="181" t="s">
        <v>833</v>
      </c>
      <c r="D379" s="181" t="s">
        <v>208</v>
      </c>
      <c r="E379" s="182" t="s">
        <v>834</v>
      </c>
      <c r="F379" s="183" t="s">
        <v>835</v>
      </c>
      <c r="G379" s="184" t="s">
        <v>156</v>
      </c>
      <c r="H379" s="185">
        <v>218.5</v>
      </c>
      <c r="I379" s="186"/>
      <c r="J379" s="187">
        <f>ROUND(I379*H379,2)</f>
        <v>0</v>
      </c>
      <c r="K379" s="183" t="s">
        <v>211</v>
      </c>
      <c r="L379" s="41"/>
      <c r="M379" s="188" t="s">
        <v>75</v>
      </c>
      <c r="N379" s="189" t="s">
        <v>47</v>
      </c>
      <c r="O379" s="66"/>
      <c r="P379" s="190">
        <f>O379*H379</f>
        <v>0</v>
      </c>
      <c r="Q379" s="190">
        <v>0.16849</v>
      </c>
      <c r="R379" s="190">
        <f>Q379*H379</f>
        <v>36.815064999999997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212</v>
      </c>
      <c r="AT379" s="192" t="s">
        <v>208</v>
      </c>
      <c r="AU379" s="192" t="s">
        <v>86</v>
      </c>
      <c r="AY379" s="19" t="s">
        <v>205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84</v>
      </c>
      <c r="BK379" s="193">
        <f>ROUND(I379*H379,2)</f>
        <v>0</v>
      </c>
      <c r="BL379" s="19" t="s">
        <v>212</v>
      </c>
      <c r="BM379" s="192" t="s">
        <v>836</v>
      </c>
    </row>
    <row r="380" spans="1:65" s="2" customFormat="1" ht="96">
      <c r="A380" s="36"/>
      <c r="B380" s="37"/>
      <c r="C380" s="38"/>
      <c r="D380" s="194" t="s">
        <v>214</v>
      </c>
      <c r="E380" s="38"/>
      <c r="F380" s="195" t="s">
        <v>837</v>
      </c>
      <c r="G380" s="38"/>
      <c r="H380" s="38"/>
      <c r="I380" s="196"/>
      <c r="J380" s="38"/>
      <c r="K380" s="38"/>
      <c r="L380" s="41"/>
      <c r="M380" s="197"/>
      <c r="N380" s="198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214</v>
      </c>
      <c r="AU380" s="19" t="s">
        <v>86</v>
      </c>
    </row>
    <row r="381" spans="1:65" s="2" customFormat="1" ht="38.4">
      <c r="A381" s="36"/>
      <c r="B381" s="37"/>
      <c r="C381" s="38"/>
      <c r="D381" s="194" t="s">
        <v>270</v>
      </c>
      <c r="E381" s="38"/>
      <c r="F381" s="195" t="s">
        <v>838</v>
      </c>
      <c r="G381" s="38"/>
      <c r="H381" s="38"/>
      <c r="I381" s="196"/>
      <c r="J381" s="38"/>
      <c r="K381" s="38"/>
      <c r="L381" s="41"/>
      <c r="M381" s="197"/>
      <c r="N381" s="198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270</v>
      </c>
      <c r="AU381" s="19" t="s">
        <v>86</v>
      </c>
    </row>
    <row r="382" spans="1:65" s="15" customFormat="1" ht="10.199999999999999">
      <c r="B382" s="231"/>
      <c r="C382" s="232"/>
      <c r="D382" s="194" t="s">
        <v>216</v>
      </c>
      <c r="E382" s="233" t="s">
        <v>75</v>
      </c>
      <c r="F382" s="234" t="s">
        <v>314</v>
      </c>
      <c r="G382" s="232"/>
      <c r="H382" s="233" t="s">
        <v>75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216</v>
      </c>
      <c r="AU382" s="240" t="s">
        <v>86</v>
      </c>
      <c r="AV382" s="15" t="s">
        <v>84</v>
      </c>
      <c r="AW382" s="15" t="s">
        <v>38</v>
      </c>
      <c r="AX382" s="15" t="s">
        <v>77</v>
      </c>
      <c r="AY382" s="240" t="s">
        <v>205</v>
      </c>
    </row>
    <row r="383" spans="1:65" s="13" customFormat="1" ht="10.199999999999999">
      <c r="B383" s="199"/>
      <c r="C383" s="200"/>
      <c r="D383" s="194" t="s">
        <v>216</v>
      </c>
      <c r="E383" s="201" t="s">
        <v>462</v>
      </c>
      <c r="F383" s="202" t="s">
        <v>839</v>
      </c>
      <c r="G383" s="200"/>
      <c r="H383" s="203">
        <v>196.28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216</v>
      </c>
      <c r="AU383" s="209" t="s">
        <v>86</v>
      </c>
      <c r="AV383" s="13" t="s">
        <v>86</v>
      </c>
      <c r="AW383" s="13" t="s">
        <v>38</v>
      </c>
      <c r="AX383" s="13" t="s">
        <v>77</v>
      </c>
      <c r="AY383" s="209" t="s">
        <v>205</v>
      </c>
    </row>
    <row r="384" spans="1:65" s="13" customFormat="1" ht="10.199999999999999">
      <c r="B384" s="199"/>
      <c r="C384" s="200"/>
      <c r="D384" s="194" t="s">
        <v>216</v>
      </c>
      <c r="E384" s="201" t="s">
        <v>464</v>
      </c>
      <c r="F384" s="202" t="s">
        <v>840</v>
      </c>
      <c r="G384" s="200"/>
      <c r="H384" s="203">
        <v>9.1199999999999992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216</v>
      </c>
      <c r="AU384" s="209" t="s">
        <v>86</v>
      </c>
      <c r="AV384" s="13" t="s">
        <v>86</v>
      </c>
      <c r="AW384" s="13" t="s">
        <v>38</v>
      </c>
      <c r="AX384" s="13" t="s">
        <v>77</v>
      </c>
      <c r="AY384" s="209" t="s">
        <v>205</v>
      </c>
    </row>
    <row r="385" spans="1:65" s="13" customFormat="1" ht="10.199999999999999">
      <c r="B385" s="199"/>
      <c r="C385" s="200"/>
      <c r="D385" s="194" t="s">
        <v>216</v>
      </c>
      <c r="E385" s="201" t="s">
        <v>466</v>
      </c>
      <c r="F385" s="202" t="s">
        <v>841</v>
      </c>
      <c r="G385" s="200"/>
      <c r="H385" s="203">
        <v>13.1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216</v>
      </c>
      <c r="AU385" s="209" t="s">
        <v>86</v>
      </c>
      <c r="AV385" s="13" t="s">
        <v>86</v>
      </c>
      <c r="AW385" s="13" t="s">
        <v>38</v>
      </c>
      <c r="AX385" s="13" t="s">
        <v>77</v>
      </c>
      <c r="AY385" s="209" t="s">
        <v>205</v>
      </c>
    </row>
    <row r="386" spans="1:65" s="14" customFormat="1" ht="10.199999999999999">
      <c r="B386" s="210"/>
      <c r="C386" s="211"/>
      <c r="D386" s="194" t="s">
        <v>216</v>
      </c>
      <c r="E386" s="212" t="s">
        <v>75</v>
      </c>
      <c r="F386" s="213" t="s">
        <v>218</v>
      </c>
      <c r="G386" s="211"/>
      <c r="H386" s="214">
        <v>218.5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216</v>
      </c>
      <c r="AU386" s="220" t="s">
        <v>86</v>
      </c>
      <c r="AV386" s="14" t="s">
        <v>212</v>
      </c>
      <c r="AW386" s="14" t="s">
        <v>38</v>
      </c>
      <c r="AX386" s="14" t="s">
        <v>84</v>
      </c>
      <c r="AY386" s="220" t="s">
        <v>205</v>
      </c>
    </row>
    <row r="387" spans="1:65" s="2" customFormat="1" ht="14.4" customHeight="1">
      <c r="A387" s="36"/>
      <c r="B387" s="37"/>
      <c r="C387" s="221" t="s">
        <v>842</v>
      </c>
      <c r="D387" s="221" t="s">
        <v>226</v>
      </c>
      <c r="E387" s="222" t="s">
        <v>843</v>
      </c>
      <c r="F387" s="223" t="s">
        <v>844</v>
      </c>
      <c r="G387" s="224" t="s">
        <v>156</v>
      </c>
      <c r="H387" s="225">
        <v>106.712</v>
      </c>
      <c r="I387" s="226"/>
      <c r="J387" s="227">
        <f>ROUND(I387*H387,2)</f>
        <v>0</v>
      </c>
      <c r="K387" s="223" t="s">
        <v>211</v>
      </c>
      <c r="L387" s="228"/>
      <c r="M387" s="229" t="s">
        <v>75</v>
      </c>
      <c r="N387" s="230" t="s">
        <v>47</v>
      </c>
      <c r="O387" s="66"/>
      <c r="P387" s="190">
        <f>O387*H387</f>
        <v>0</v>
      </c>
      <c r="Q387" s="190">
        <v>0.15</v>
      </c>
      <c r="R387" s="190">
        <f>Q387*H387</f>
        <v>16.006799999999998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229</v>
      </c>
      <c r="AT387" s="192" t="s">
        <v>226</v>
      </c>
      <c r="AU387" s="192" t="s">
        <v>86</v>
      </c>
      <c r="AY387" s="19" t="s">
        <v>205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84</v>
      </c>
      <c r="BK387" s="193">
        <f>ROUND(I387*H387,2)</f>
        <v>0</v>
      </c>
      <c r="BL387" s="19" t="s">
        <v>212</v>
      </c>
      <c r="BM387" s="192" t="s">
        <v>845</v>
      </c>
    </row>
    <row r="388" spans="1:65" s="13" customFormat="1" ht="10.199999999999999">
      <c r="B388" s="199"/>
      <c r="C388" s="200"/>
      <c r="D388" s="194" t="s">
        <v>216</v>
      </c>
      <c r="E388" s="201" t="s">
        <v>75</v>
      </c>
      <c r="F388" s="202" t="s">
        <v>846</v>
      </c>
      <c r="G388" s="200"/>
      <c r="H388" s="203">
        <v>101.63</v>
      </c>
      <c r="I388" s="204"/>
      <c r="J388" s="200"/>
      <c r="K388" s="200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216</v>
      </c>
      <c r="AU388" s="209" t="s">
        <v>86</v>
      </c>
      <c r="AV388" s="13" t="s">
        <v>86</v>
      </c>
      <c r="AW388" s="13" t="s">
        <v>38</v>
      </c>
      <c r="AX388" s="13" t="s">
        <v>77</v>
      </c>
      <c r="AY388" s="209" t="s">
        <v>205</v>
      </c>
    </row>
    <row r="389" spans="1:65" s="14" customFormat="1" ht="10.199999999999999">
      <c r="B389" s="210"/>
      <c r="C389" s="211"/>
      <c r="D389" s="194" t="s">
        <v>216</v>
      </c>
      <c r="E389" s="212" t="s">
        <v>75</v>
      </c>
      <c r="F389" s="213" t="s">
        <v>218</v>
      </c>
      <c r="G389" s="211"/>
      <c r="H389" s="214">
        <v>101.63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216</v>
      </c>
      <c r="AU389" s="220" t="s">
        <v>86</v>
      </c>
      <c r="AV389" s="14" t="s">
        <v>212</v>
      </c>
      <c r="AW389" s="14" t="s">
        <v>38</v>
      </c>
      <c r="AX389" s="14" t="s">
        <v>84</v>
      </c>
      <c r="AY389" s="220" t="s">
        <v>205</v>
      </c>
    </row>
    <row r="390" spans="1:65" s="13" customFormat="1" ht="10.199999999999999">
      <c r="B390" s="199"/>
      <c r="C390" s="200"/>
      <c r="D390" s="194" t="s">
        <v>216</v>
      </c>
      <c r="E390" s="200"/>
      <c r="F390" s="202" t="s">
        <v>847</v>
      </c>
      <c r="G390" s="200"/>
      <c r="H390" s="203">
        <v>106.712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216</v>
      </c>
      <c r="AU390" s="209" t="s">
        <v>86</v>
      </c>
      <c r="AV390" s="13" t="s">
        <v>86</v>
      </c>
      <c r="AW390" s="13" t="s">
        <v>4</v>
      </c>
      <c r="AX390" s="13" t="s">
        <v>84</v>
      </c>
      <c r="AY390" s="209" t="s">
        <v>205</v>
      </c>
    </row>
    <row r="391" spans="1:65" s="2" customFormat="1" ht="14.4" customHeight="1">
      <c r="A391" s="36"/>
      <c r="B391" s="37"/>
      <c r="C391" s="221" t="s">
        <v>848</v>
      </c>
      <c r="D391" s="221" t="s">
        <v>226</v>
      </c>
      <c r="E391" s="222" t="s">
        <v>849</v>
      </c>
      <c r="F391" s="223" t="s">
        <v>850</v>
      </c>
      <c r="G391" s="224" t="s">
        <v>156</v>
      </c>
      <c r="H391" s="225">
        <v>10.032</v>
      </c>
      <c r="I391" s="226"/>
      <c r="J391" s="227">
        <f>ROUND(I391*H391,2)</f>
        <v>0</v>
      </c>
      <c r="K391" s="223" t="s">
        <v>211</v>
      </c>
      <c r="L391" s="228"/>
      <c r="M391" s="229" t="s">
        <v>75</v>
      </c>
      <c r="N391" s="230" t="s">
        <v>47</v>
      </c>
      <c r="O391" s="66"/>
      <c r="P391" s="190">
        <f>O391*H391</f>
        <v>0</v>
      </c>
      <c r="Q391" s="190">
        <v>0.15</v>
      </c>
      <c r="R391" s="190">
        <f>Q391*H391</f>
        <v>1.5047999999999999</v>
      </c>
      <c r="S391" s="190">
        <v>0</v>
      </c>
      <c r="T391" s="191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2" t="s">
        <v>229</v>
      </c>
      <c r="AT391" s="192" t="s">
        <v>226</v>
      </c>
      <c r="AU391" s="192" t="s">
        <v>86</v>
      </c>
      <c r="AY391" s="19" t="s">
        <v>205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9" t="s">
        <v>84</v>
      </c>
      <c r="BK391" s="193">
        <f>ROUND(I391*H391,2)</f>
        <v>0</v>
      </c>
      <c r="BL391" s="19" t="s">
        <v>212</v>
      </c>
      <c r="BM391" s="192" t="s">
        <v>851</v>
      </c>
    </row>
    <row r="392" spans="1:65" s="13" customFormat="1" ht="10.199999999999999">
      <c r="B392" s="199"/>
      <c r="C392" s="200"/>
      <c r="D392" s="194" t="s">
        <v>216</v>
      </c>
      <c r="E392" s="201" t="s">
        <v>75</v>
      </c>
      <c r="F392" s="202" t="s">
        <v>464</v>
      </c>
      <c r="G392" s="200"/>
      <c r="H392" s="203">
        <v>9.1199999999999992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216</v>
      </c>
      <c r="AU392" s="209" t="s">
        <v>86</v>
      </c>
      <c r="AV392" s="13" t="s">
        <v>86</v>
      </c>
      <c r="AW392" s="13" t="s">
        <v>38</v>
      </c>
      <c r="AX392" s="13" t="s">
        <v>77</v>
      </c>
      <c r="AY392" s="209" t="s">
        <v>205</v>
      </c>
    </row>
    <row r="393" spans="1:65" s="14" customFormat="1" ht="10.199999999999999">
      <c r="B393" s="210"/>
      <c r="C393" s="211"/>
      <c r="D393" s="194" t="s">
        <v>216</v>
      </c>
      <c r="E393" s="212" t="s">
        <v>75</v>
      </c>
      <c r="F393" s="213" t="s">
        <v>218</v>
      </c>
      <c r="G393" s="211"/>
      <c r="H393" s="214">
        <v>9.1199999999999992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216</v>
      </c>
      <c r="AU393" s="220" t="s">
        <v>86</v>
      </c>
      <c r="AV393" s="14" t="s">
        <v>212</v>
      </c>
      <c r="AW393" s="14" t="s">
        <v>38</v>
      </c>
      <c r="AX393" s="14" t="s">
        <v>84</v>
      </c>
      <c r="AY393" s="220" t="s">
        <v>205</v>
      </c>
    </row>
    <row r="394" spans="1:65" s="13" customFormat="1" ht="10.199999999999999">
      <c r="B394" s="199"/>
      <c r="C394" s="200"/>
      <c r="D394" s="194" t="s">
        <v>216</v>
      </c>
      <c r="E394" s="200"/>
      <c r="F394" s="202" t="s">
        <v>852</v>
      </c>
      <c r="G394" s="200"/>
      <c r="H394" s="203">
        <v>10.032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216</v>
      </c>
      <c r="AU394" s="209" t="s">
        <v>86</v>
      </c>
      <c r="AV394" s="13" t="s">
        <v>86</v>
      </c>
      <c r="AW394" s="13" t="s">
        <v>4</v>
      </c>
      <c r="AX394" s="13" t="s">
        <v>84</v>
      </c>
      <c r="AY394" s="209" t="s">
        <v>205</v>
      </c>
    </row>
    <row r="395" spans="1:65" s="2" customFormat="1" ht="14.4" customHeight="1">
      <c r="A395" s="36"/>
      <c r="B395" s="37"/>
      <c r="C395" s="221" t="s">
        <v>853</v>
      </c>
      <c r="D395" s="221" t="s">
        <v>226</v>
      </c>
      <c r="E395" s="222" t="s">
        <v>854</v>
      </c>
      <c r="F395" s="223" t="s">
        <v>855</v>
      </c>
      <c r="G395" s="224" t="s">
        <v>156</v>
      </c>
      <c r="H395" s="225">
        <v>14.41</v>
      </c>
      <c r="I395" s="226"/>
      <c r="J395" s="227">
        <f>ROUND(I395*H395,2)</f>
        <v>0</v>
      </c>
      <c r="K395" s="223" t="s">
        <v>211</v>
      </c>
      <c r="L395" s="228"/>
      <c r="M395" s="229" t="s">
        <v>75</v>
      </c>
      <c r="N395" s="230" t="s">
        <v>47</v>
      </c>
      <c r="O395" s="66"/>
      <c r="P395" s="190">
        <f>O395*H395</f>
        <v>0</v>
      </c>
      <c r="Q395" s="190">
        <v>0.15</v>
      </c>
      <c r="R395" s="190">
        <f>Q395*H395</f>
        <v>2.1614999999999998</v>
      </c>
      <c r="S395" s="190">
        <v>0</v>
      </c>
      <c r="T395" s="191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2" t="s">
        <v>229</v>
      </c>
      <c r="AT395" s="192" t="s">
        <v>226</v>
      </c>
      <c r="AU395" s="192" t="s">
        <v>86</v>
      </c>
      <c r="AY395" s="19" t="s">
        <v>205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9" t="s">
        <v>84</v>
      </c>
      <c r="BK395" s="193">
        <f>ROUND(I395*H395,2)</f>
        <v>0</v>
      </c>
      <c r="BL395" s="19" t="s">
        <v>212</v>
      </c>
      <c r="BM395" s="192" t="s">
        <v>856</v>
      </c>
    </row>
    <row r="396" spans="1:65" s="13" customFormat="1" ht="10.199999999999999">
      <c r="B396" s="199"/>
      <c r="C396" s="200"/>
      <c r="D396" s="194" t="s">
        <v>216</v>
      </c>
      <c r="E396" s="201" t="s">
        <v>75</v>
      </c>
      <c r="F396" s="202" t="s">
        <v>466</v>
      </c>
      <c r="G396" s="200"/>
      <c r="H396" s="203">
        <v>13.1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216</v>
      </c>
      <c r="AU396" s="209" t="s">
        <v>86</v>
      </c>
      <c r="AV396" s="13" t="s">
        <v>86</v>
      </c>
      <c r="AW396" s="13" t="s">
        <v>38</v>
      </c>
      <c r="AX396" s="13" t="s">
        <v>77</v>
      </c>
      <c r="AY396" s="209" t="s">
        <v>205</v>
      </c>
    </row>
    <row r="397" spans="1:65" s="14" customFormat="1" ht="10.199999999999999">
      <c r="B397" s="210"/>
      <c r="C397" s="211"/>
      <c r="D397" s="194" t="s">
        <v>216</v>
      </c>
      <c r="E397" s="212" t="s">
        <v>75</v>
      </c>
      <c r="F397" s="213" t="s">
        <v>218</v>
      </c>
      <c r="G397" s="211"/>
      <c r="H397" s="214">
        <v>13.1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216</v>
      </c>
      <c r="AU397" s="220" t="s">
        <v>86</v>
      </c>
      <c r="AV397" s="14" t="s">
        <v>212</v>
      </c>
      <c r="AW397" s="14" t="s">
        <v>38</v>
      </c>
      <c r="AX397" s="14" t="s">
        <v>84</v>
      </c>
      <c r="AY397" s="220" t="s">
        <v>205</v>
      </c>
    </row>
    <row r="398" spans="1:65" s="13" customFormat="1" ht="10.199999999999999">
      <c r="B398" s="199"/>
      <c r="C398" s="200"/>
      <c r="D398" s="194" t="s">
        <v>216</v>
      </c>
      <c r="E398" s="200"/>
      <c r="F398" s="202" t="s">
        <v>857</v>
      </c>
      <c r="G398" s="200"/>
      <c r="H398" s="203">
        <v>14.41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216</v>
      </c>
      <c r="AU398" s="209" t="s">
        <v>86</v>
      </c>
      <c r="AV398" s="13" t="s">
        <v>86</v>
      </c>
      <c r="AW398" s="13" t="s">
        <v>4</v>
      </c>
      <c r="AX398" s="13" t="s">
        <v>84</v>
      </c>
      <c r="AY398" s="209" t="s">
        <v>205</v>
      </c>
    </row>
    <row r="399" spans="1:65" s="2" customFormat="1" ht="24.15" customHeight="1">
      <c r="A399" s="36"/>
      <c r="B399" s="37"/>
      <c r="C399" s="181" t="s">
        <v>858</v>
      </c>
      <c r="D399" s="181" t="s">
        <v>208</v>
      </c>
      <c r="E399" s="182" t="s">
        <v>859</v>
      </c>
      <c r="F399" s="183" t="s">
        <v>860</v>
      </c>
      <c r="G399" s="184" t="s">
        <v>156</v>
      </c>
      <c r="H399" s="185">
        <v>6.5</v>
      </c>
      <c r="I399" s="186"/>
      <c r="J399" s="187">
        <f>ROUND(I399*H399,2)</f>
        <v>0</v>
      </c>
      <c r="K399" s="183" t="s">
        <v>211</v>
      </c>
      <c r="L399" s="41"/>
      <c r="M399" s="188" t="s">
        <v>75</v>
      </c>
      <c r="N399" s="189" t="s">
        <v>47</v>
      </c>
      <c r="O399" s="66"/>
      <c r="P399" s="190">
        <f>O399*H399</f>
        <v>0</v>
      </c>
      <c r="Q399" s="190">
        <v>1.0000000000000001E-5</v>
      </c>
      <c r="R399" s="190">
        <f>Q399*H399</f>
        <v>6.5000000000000008E-5</v>
      </c>
      <c r="S399" s="190">
        <v>0</v>
      </c>
      <c r="T399" s="191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2" t="s">
        <v>212</v>
      </c>
      <c r="AT399" s="192" t="s">
        <v>208</v>
      </c>
      <c r="AU399" s="192" t="s">
        <v>86</v>
      </c>
      <c r="AY399" s="19" t="s">
        <v>205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9" t="s">
        <v>84</v>
      </c>
      <c r="BK399" s="193">
        <f>ROUND(I399*H399,2)</f>
        <v>0</v>
      </c>
      <c r="BL399" s="19" t="s">
        <v>212</v>
      </c>
      <c r="BM399" s="192" t="s">
        <v>861</v>
      </c>
    </row>
    <row r="400" spans="1:65" s="2" customFormat="1" ht="28.8">
      <c r="A400" s="36"/>
      <c r="B400" s="37"/>
      <c r="C400" s="38"/>
      <c r="D400" s="194" t="s">
        <v>214</v>
      </c>
      <c r="E400" s="38"/>
      <c r="F400" s="195" t="s">
        <v>862</v>
      </c>
      <c r="G400" s="38"/>
      <c r="H400" s="38"/>
      <c r="I400" s="196"/>
      <c r="J400" s="38"/>
      <c r="K400" s="38"/>
      <c r="L400" s="41"/>
      <c r="M400" s="197"/>
      <c r="N400" s="198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214</v>
      </c>
      <c r="AU400" s="19" t="s">
        <v>86</v>
      </c>
    </row>
    <row r="401" spans="1:65" s="15" customFormat="1" ht="10.199999999999999">
      <c r="B401" s="231"/>
      <c r="C401" s="232"/>
      <c r="D401" s="194" t="s">
        <v>216</v>
      </c>
      <c r="E401" s="233" t="s">
        <v>75</v>
      </c>
      <c r="F401" s="234" t="s">
        <v>337</v>
      </c>
      <c r="G401" s="232"/>
      <c r="H401" s="233" t="s">
        <v>75</v>
      </c>
      <c r="I401" s="235"/>
      <c r="J401" s="232"/>
      <c r="K401" s="232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216</v>
      </c>
      <c r="AU401" s="240" t="s">
        <v>86</v>
      </c>
      <c r="AV401" s="15" t="s">
        <v>84</v>
      </c>
      <c r="AW401" s="15" t="s">
        <v>38</v>
      </c>
      <c r="AX401" s="15" t="s">
        <v>77</v>
      </c>
      <c r="AY401" s="240" t="s">
        <v>205</v>
      </c>
    </row>
    <row r="402" spans="1:65" s="13" customFormat="1" ht="10.199999999999999">
      <c r="B402" s="199"/>
      <c r="C402" s="200"/>
      <c r="D402" s="194" t="s">
        <v>216</v>
      </c>
      <c r="E402" s="201" t="s">
        <v>75</v>
      </c>
      <c r="F402" s="202" t="s">
        <v>863</v>
      </c>
      <c r="G402" s="200"/>
      <c r="H402" s="203">
        <v>6.5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216</v>
      </c>
      <c r="AU402" s="209" t="s">
        <v>86</v>
      </c>
      <c r="AV402" s="13" t="s">
        <v>86</v>
      </c>
      <c r="AW402" s="13" t="s">
        <v>38</v>
      </c>
      <c r="AX402" s="13" t="s">
        <v>77</v>
      </c>
      <c r="AY402" s="209" t="s">
        <v>205</v>
      </c>
    </row>
    <row r="403" spans="1:65" s="14" customFormat="1" ht="10.199999999999999">
      <c r="B403" s="210"/>
      <c r="C403" s="211"/>
      <c r="D403" s="194" t="s">
        <v>216</v>
      </c>
      <c r="E403" s="212" t="s">
        <v>75</v>
      </c>
      <c r="F403" s="213" t="s">
        <v>218</v>
      </c>
      <c r="G403" s="211"/>
      <c r="H403" s="214">
        <v>6.5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216</v>
      </c>
      <c r="AU403" s="220" t="s">
        <v>86</v>
      </c>
      <c r="AV403" s="14" t="s">
        <v>212</v>
      </c>
      <c r="AW403" s="14" t="s">
        <v>38</v>
      </c>
      <c r="AX403" s="14" t="s">
        <v>84</v>
      </c>
      <c r="AY403" s="220" t="s">
        <v>205</v>
      </c>
    </row>
    <row r="404" spans="1:65" s="2" customFormat="1" ht="24.15" customHeight="1">
      <c r="A404" s="36"/>
      <c r="B404" s="37"/>
      <c r="C404" s="181" t="s">
        <v>864</v>
      </c>
      <c r="D404" s="181" t="s">
        <v>208</v>
      </c>
      <c r="E404" s="182" t="s">
        <v>865</v>
      </c>
      <c r="F404" s="183" t="s">
        <v>866</v>
      </c>
      <c r="G404" s="184" t="s">
        <v>156</v>
      </c>
      <c r="H404" s="185">
        <v>46.7</v>
      </c>
      <c r="I404" s="186"/>
      <c r="J404" s="187">
        <f>ROUND(I404*H404,2)</f>
        <v>0</v>
      </c>
      <c r="K404" s="183" t="s">
        <v>211</v>
      </c>
      <c r="L404" s="41"/>
      <c r="M404" s="188" t="s">
        <v>75</v>
      </c>
      <c r="N404" s="189" t="s">
        <v>47</v>
      </c>
      <c r="O404" s="66"/>
      <c r="P404" s="190">
        <f>O404*H404</f>
        <v>0</v>
      </c>
      <c r="Q404" s="190">
        <v>5.9999999999999995E-4</v>
      </c>
      <c r="R404" s="190">
        <f>Q404*H404</f>
        <v>2.802E-2</v>
      </c>
      <c r="S404" s="190">
        <v>0</v>
      </c>
      <c r="T404" s="19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2" t="s">
        <v>212</v>
      </c>
      <c r="AT404" s="192" t="s">
        <v>208</v>
      </c>
      <c r="AU404" s="192" t="s">
        <v>86</v>
      </c>
      <c r="AY404" s="19" t="s">
        <v>205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9" t="s">
        <v>84</v>
      </c>
      <c r="BK404" s="193">
        <f>ROUND(I404*H404,2)</f>
        <v>0</v>
      </c>
      <c r="BL404" s="19" t="s">
        <v>212</v>
      </c>
      <c r="BM404" s="192" t="s">
        <v>867</v>
      </c>
    </row>
    <row r="405" spans="1:65" s="2" customFormat="1" ht="28.8">
      <c r="A405" s="36"/>
      <c r="B405" s="37"/>
      <c r="C405" s="38"/>
      <c r="D405" s="194" t="s">
        <v>214</v>
      </c>
      <c r="E405" s="38"/>
      <c r="F405" s="195" t="s">
        <v>868</v>
      </c>
      <c r="G405" s="38"/>
      <c r="H405" s="38"/>
      <c r="I405" s="196"/>
      <c r="J405" s="38"/>
      <c r="K405" s="38"/>
      <c r="L405" s="41"/>
      <c r="M405" s="197"/>
      <c r="N405" s="198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214</v>
      </c>
      <c r="AU405" s="19" t="s">
        <v>86</v>
      </c>
    </row>
    <row r="406" spans="1:65" s="13" customFormat="1" ht="10.199999999999999">
      <c r="B406" s="199"/>
      <c r="C406" s="200"/>
      <c r="D406" s="194" t="s">
        <v>216</v>
      </c>
      <c r="E406" s="201" t="s">
        <v>75</v>
      </c>
      <c r="F406" s="202" t="s">
        <v>507</v>
      </c>
      <c r="G406" s="200"/>
      <c r="H406" s="203">
        <v>46.7</v>
      </c>
      <c r="I406" s="204"/>
      <c r="J406" s="200"/>
      <c r="K406" s="200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216</v>
      </c>
      <c r="AU406" s="209" t="s">
        <v>86</v>
      </c>
      <c r="AV406" s="13" t="s">
        <v>86</v>
      </c>
      <c r="AW406" s="13" t="s">
        <v>38</v>
      </c>
      <c r="AX406" s="13" t="s">
        <v>77</v>
      </c>
      <c r="AY406" s="209" t="s">
        <v>205</v>
      </c>
    </row>
    <row r="407" spans="1:65" s="14" customFormat="1" ht="10.199999999999999">
      <c r="B407" s="210"/>
      <c r="C407" s="211"/>
      <c r="D407" s="194" t="s">
        <v>216</v>
      </c>
      <c r="E407" s="212" t="s">
        <v>75</v>
      </c>
      <c r="F407" s="213" t="s">
        <v>218</v>
      </c>
      <c r="G407" s="211"/>
      <c r="H407" s="214">
        <v>46.7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216</v>
      </c>
      <c r="AU407" s="220" t="s">
        <v>86</v>
      </c>
      <c r="AV407" s="14" t="s">
        <v>212</v>
      </c>
      <c r="AW407" s="14" t="s">
        <v>38</v>
      </c>
      <c r="AX407" s="14" t="s">
        <v>84</v>
      </c>
      <c r="AY407" s="220" t="s">
        <v>205</v>
      </c>
    </row>
    <row r="408" spans="1:65" s="2" customFormat="1" ht="24.15" customHeight="1">
      <c r="A408" s="36"/>
      <c r="B408" s="37"/>
      <c r="C408" s="181" t="s">
        <v>869</v>
      </c>
      <c r="D408" s="181" t="s">
        <v>208</v>
      </c>
      <c r="E408" s="182" t="s">
        <v>870</v>
      </c>
      <c r="F408" s="183" t="s">
        <v>871</v>
      </c>
      <c r="G408" s="184" t="s">
        <v>156</v>
      </c>
      <c r="H408" s="185">
        <v>229.42500000000001</v>
      </c>
      <c r="I408" s="186"/>
      <c r="J408" s="187">
        <f>ROUND(I408*H408,2)</f>
        <v>0</v>
      </c>
      <c r="K408" s="183" t="s">
        <v>75</v>
      </c>
      <c r="L408" s="41"/>
      <c r="M408" s="188" t="s">
        <v>75</v>
      </c>
      <c r="N408" s="189" t="s">
        <v>47</v>
      </c>
      <c r="O408" s="66"/>
      <c r="P408" s="190">
        <f>O408*H408</f>
        <v>0</v>
      </c>
      <c r="Q408" s="190">
        <v>8.9779999999999999E-2</v>
      </c>
      <c r="R408" s="190">
        <f>Q408*H408</f>
        <v>20.597776500000002</v>
      </c>
      <c r="S408" s="190">
        <v>0</v>
      </c>
      <c r="T408" s="191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2" t="s">
        <v>212</v>
      </c>
      <c r="AT408" s="192" t="s">
        <v>208</v>
      </c>
      <c r="AU408" s="192" t="s">
        <v>86</v>
      </c>
      <c r="AY408" s="19" t="s">
        <v>205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9" t="s">
        <v>84</v>
      </c>
      <c r="BK408" s="193">
        <f>ROUND(I408*H408,2)</f>
        <v>0</v>
      </c>
      <c r="BL408" s="19" t="s">
        <v>212</v>
      </c>
      <c r="BM408" s="192" t="s">
        <v>872</v>
      </c>
    </row>
    <row r="409" spans="1:65" s="2" customFormat="1" ht="134.4">
      <c r="A409" s="36"/>
      <c r="B409" s="37"/>
      <c r="C409" s="38"/>
      <c r="D409" s="194" t="s">
        <v>214</v>
      </c>
      <c r="E409" s="38"/>
      <c r="F409" s="195" t="s">
        <v>873</v>
      </c>
      <c r="G409" s="38"/>
      <c r="H409" s="38"/>
      <c r="I409" s="196"/>
      <c r="J409" s="38"/>
      <c r="K409" s="38"/>
      <c r="L409" s="41"/>
      <c r="M409" s="197"/>
      <c r="N409" s="198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214</v>
      </c>
      <c r="AU409" s="19" t="s">
        <v>86</v>
      </c>
    </row>
    <row r="410" spans="1:65" s="13" customFormat="1" ht="10.199999999999999">
      <c r="B410" s="199"/>
      <c r="C410" s="200"/>
      <c r="D410" s="194" t="s">
        <v>216</v>
      </c>
      <c r="E410" s="201" t="s">
        <v>75</v>
      </c>
      <c r="F410" s="202" t="s">
        <v>874</v>
      </c>
      <c r="G410" s="200"/>
      <c r="H410" s="203">
        <v>218.5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216</v>
      </c>
      <c r="AU410" s="209" t="s">
        <v>86</v>
      </c>
      <c r="AV410" s="13" t="s">
        <v>86</v>
      </c>
      <c r="AW410" s="13" t="s">
        <v>38</v>
      </c>
      <c r="AX410" s="13" t="s">
        <v>77</v>
      </c>
      <c r="AY410" s="209" t="s">
        <v>205</v>
      </c>
    </row>
    <row r="411" spans="1:65" s="14" customFormat="1" ht="10.199999999999999">
      <c r="B411" s="210"/>
      <c r="C411" s="211"/>
      <c r="D411" s="194" t="s">
        <v>216</v>
      </c>
      <c r="E411" s="212" t="s">
        <v>75</v>
      </c>
      <c r="F411" s="213" t="s">
        <v>218</v>
      </c>
      <c r="G411" s="211"/>
      <c r="H411" s="214">
        <v>218.5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216</v>
      </c>
      <c r="AU411" s="220" t="s">
        <v>86</v>
      </c>
      <c r="AV411" s="14" t="s">
        <v>212</v>
      </c>
      <c r="AW411" s="14" t="s">
        <v>38</v>
      </c>
      <c r="AX411" s="14" t="s">
        <v>84</v>
      </c>
      <c r="AY411" s="220" t="s">
        <v>205</v>
      </c>
    </row>
    <row r="412" spans="1:65" s="13" customFormat="1" ht="10.199999999999999">
      <c r="B412" s="199"/>
      <c r="C412" s="200"/>
      <c r="D412" s="194" t="s">
        <v>216</v>
      </c>
      <c r="E412" s="200"/>
      <c r="F412" s="202" t="s">
        <v>875</v>
      </c>
      <c r="G412" s="200"/>
      <c r="H412" s="203">
        <v>229.42500000000001</v>
      </c>
      <c r="I412" s="204"/>
      <c r="J412" s="200"/>
      <c r="K412" s="200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216</v>
      </c>
      <c r="AU412" s="209" t="s">
        <v>86</v>
      </c>
      <c r="AV412" s="13" t="s">
        <v>86</v>
      </c>
      <c r="AW412" s="13" t="s">
        <v>4</v>
      </c>
      <c r="AX412" s="13" t="s">
        <v>84</v>
      </c>
      <c r="AY412" s="209" t="s">
        <v>205</v>
      </c>
    </row>
    <row r="413" spans="1:65" s="12" customFormat="1" ht="20.85" customHeight="1">
      <c r="B413" s="165"/>
      <c r="C413" s="166"/>
      <c r="D413" s="167" t="s">
        <v>76</v>
      </c>
      <c r="E413" s="179" t="s">
        <v>339</v>
      </c>
      <c r="F413" s="179" t="s">
        <v>340</v>
      </c>
      <c r="G413" s="166"/>
      <c r="H413" s="166"/>
      <c r="I413" s="169"/>
      <c r="J413" s="180">
        <f>BK413</f>
        <v>0</v>
      </c>
      <c r="K413" s="166"/>
      <c r="L413" s="171"/>
      <c r="M413" s="172"/>
      <c r="N413" s="173"/>
      <c r="O413" s="173"/>
      <c r="P413" s="174">
        <f>SUM(P414:P457)</f>
        <v>0</v>
      </c>
      <c r="Q413" s="173"/>
      <c r="R413" s="174">
        <f>SUM(R414:R457)</f>
        <v>0</v>
      </c>
      <c r="S413" s="173"/>
      <c r="T413" s="175">
        <f>SUM(T414:T457)</f>
        <v>726.35500000000002</v>
      </c>
      <c r="AR413" s="176" t="s">
        <v>84</v>
      </c>
      <c r="AT413" s="177" t="s">
        <v>76</v>
      </c>
      <c r="AU413" s="177" t="s">
        <v>86</v>
      </c>
      <c r="AY413" s="176" t="s">
        <v>205</v>
      </c>
      <c r="BK413" s="178">
        <f>SUM(BK414:BK457)</f>
        <v>0</v>
      </c>
    </row>
    <row r="414" spans="1:65" s="2" customFormat="1" ht="37.799999999999997" customHeight="1">
      <c r="A414" s="36"/>
      <c r="B414" s="37"/>
      <c r="C414" s="181" t="s">
        <v>352</v>
      </c>
      <c r="D414" s="181" t="s">
        <v>208</v>
      </c>
      <c r="E414" s="182" t="s">
        <v>353</v>
      </c>
      <c r="F414" s="183" t="s">
        <v>354</v>
      </c>
      <c r="G414" s="184" t="s">
        <v>143</v>
      </c>
      <c r="H414" s="185">
        <v>1103</v>
      </c>
      <c r="I414" s="186"/>
      <c r="J414" s="187">
        <f>ROUND(I414*H414,2)</f>
        <v>0</v>
      </c>
      <c r="K414" s="183" t="s">
        <v>211</v>
      </c>
      <c r="L414" s="41"/>
      <c r="M414" s="188" t="s">
        <v>75</v>
      </c>
      <c r="N414" s="189" t="s">
        <v>47</v>
      </c>
      <c r="O414" s="66"/>
      <c r="P414" s="190">
        <f>O414*H414</f>
        <v>0</v>
      </c>
      <c r="Q414" s="190">
        <v>0</v>
      </c>
      <c r="R414" s="190">
        <f>Q414*H414</f>
        <v>0</v>
      </c>
      <c r="S414" s="190">
        <v>0.28999999999999998</v>
      </c>
      <c r="T414" s="191">
        <f>S414*H414</f>
        <v>319.87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2" t="s">
        <v>212</v>
      </c>
      <c r="AT414" s="192" t="s">
        <v>208</v>
      </c>
      <c r="AU414" s="192" t="s">
        <v>344</v>
      </c>
      <c r="AY414" s="19" t="s">
        <v>205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9" t="s">
        <v>84</v>
      </c>
      <c r="BK414" s="193">
        <f>ROUND(I414*H414,2)</f>
        <v>0</v>
      </c>
      <c r="BL414" s="19" t="s">
        <v>212</v>
      </c>
      <c r="BM414" s="192" t="s">
        <v>876</v>
      </c>
    </row>
    <row r="415" spans="1:65" s="2" customFormat="1" ht="201.6">
      <c r="A415" s="36"/>
      <c r="B415" s="37"/>
      <c r="C415" s="38"/>
      <c r="D415" s="194" t="s">
        <v>214</v>
      </c>
      <c r="E415" s="38"/>
      <c r="F415" s="195" t="s">
        <v>351</v>
      </c>
      <c r="G415" s="38"/>
      <c r="H415" s="38"/>
      <c r="I415" s="196"/>
      <c r="J415" s="38"/>
      <c r="K415" s="38"/>
      <c r="L415" s="41"/>
      <c r="M415" s="197"/>
      <c r="N415" s="198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214</v>
      </c>
      <c r="AU415" s="19" t="s">
        <v>344</v>
      </c>
    </row>
    <row r="416" spans="1:65" s="13" customFormat="1" ht="10.199999999999999">
      <c r="B416" s="199"/>
      <c r="C416" s="200"/>
      <c r="D416" s="194" t="s">
        <v>216</v>
      </c>
      <c r="E416" s="201" t="s">
        <v>75</v>
      </c>
      <c r="F416" s="202" t="s">
        <v>502</v>
      </c>
      <c r="G416" s="200"/>
      <c r="H416" s="203">
        <v>1103</v>
      </c>
      <c r="I416" s="204"/>
      <c r="J416" s="200"/>
      <c r="K416" s="200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216</v>
      </c>
      <c r="AU416" s="209" t="s">
        <v>344</v>
      </c>
      <c r="AV416" s="13" t="s">
        <v>86</v>
      </c>
      <c r="AW416" s="13" t="s">
        <v>38</v>
      </c>
      <c r="AX416" s="13" t="s">
        <v>77</v>
      </c>
      <c r="AY416" s="209" t="s">
        <v>205</v>
      </c>
    </row>
    <row r="417" spans="1:65" s="14" customFormat="1" ht="10.199999999999999">
      <c r="B417" s="210"/>
      <c r="C417" s="211"/>
      <c r="D417" s="194" t="s">
        <v>216</v>
      </c>
      <c r="E417" s="212" t="s">
        <v>75</v>
      </c>
      <c r="F417" s="213" t="s">
        <v>218</v>
      </c>
      <c r="G417" s="211"/>
      <c r="H417" s="214">
        <v>1103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216</v>
      </c>
      <c r="AU417" s="220" t="s">
        <v>344</v>
      </c>
      <c r="AV417" s="14" t="s">
        <v>212</v>
      </c>
      <c r="AW417" s="14" t="s">
        <v>38</v>
      </c>
      <c r="AX417" s="14" t="s">
        <v>84</v>
      </c>
      <c r="AY417" s="220" t="s">
        <v>205</v>
      </c>
    </row>
    <row r="418" spans="1:65" s="2" customFormat="1" ht="24.15" customHeight="1">
      <c r="A418" s="36"/>
      <c r="B418" s="37"/>
      <c r="C418" s="181" t="s">
        <v>877</v>
      </c>
      <c r="D418" s="181" t="s">
        <v>208</v>
      </c>
      <c r="E418" s="182" t="s">
        <v>878</v>
      </c>
      <c r="F418" s="183" t="s">
        <v>879</v>
      </c>
      <c r="G418" s="184" t="s">
        <v>143</v>
      </c>
      <c r="H418" s="185">
        <v>1103</v>
      </c>
      <c r="I418" s="186"/>
      <c r="J418" s="187">
        <f>ROUND(I418*H418,2)</f>
        <v>0</v>
      </c>
      <c r="K418" s="183" t="s">
        <v>211</v>
      </c>
      <c r="L418" s="41"/>
      <c r="M418" s="188" t="s">
        <v>75</v>
      </c>
      <c r="N418" s="189" t="s">
        <v>47</v>
      </c>
      <c r="O418" s="66"/>
      <c r="P418" s="190">
        <f>O418*H418</f>
        <v>0</v>
      </c>
      <c r="Q418" s="190">
        <v>0</v>
      </c>
      <c r="R418" s="190">
        <f>Q418*H418</f>
        <v>0</v>
      </c>
      <c r="S418" s="190">
        <v>0.316</v>
      </c>
      <c r="T418" s="191">
        <f>S418*H418</f>
        <v>348.548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2" t="s">
        <v>212</v>
      </c>
      <c r="AT418" s="192" t="s">
        <v>208</v>
      </c>
      <c r="AU418" s="192" t="s">
        <v>344</v>
      </c>
      <c r="AY418" s="19" t="s">
        <v>205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9" t="s">
        <v>84</v>
      </c>
      <c r="BK418" s="193">
        <f>ROUND(I418*H418,2)</f>
        <v>0</v>
      </c>
      <c r="BL418" s="19" t="s">
        <v>212</v>
      </c>
      <c r="BM418" s="192" t="s">
        <v>880</v>
      </c>
    </row>
    <row r="419" spans="1:65" s="2" customFormat="1" ht="201.6">
      <c r="A419" s="36"/>
      <c r="B419" s="37"/>
      <c r="C419" s="38"/>
      <c r="D419" s="194" t="s">
        <v>214</v>
      </c>
      <c r="E419" s="38"/>
      <c r="F419" s="195" t="s">
        <v>351</v>
      </c>
      <c r="G419" s="38"/>
      <c r="H419" s="38"/>
      <c r="I419" s="196"/>
      <c r="J419" s="38"/>
      <c r="K419" s="38"/>
      <c r="L419" s="41"/>
      <c r="M419" s="197"/>
      <c r="N419" s="198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214</v>
      </c>
      <c r="AU419" s="19" t="s">
        <v>344</v>
      </c>
    </row>
    <row r="420" spans="1:65" s="15" customFormat="1" ht="10.199999999999999">
      <c r="B420" s="231"/>
      <c r="C420" s="232"/>
      <c r="D420" s="194" t="s">
        <v>216</v>
      </c>
      <c r="E420" s="233" t="s">
        <v>75</v>
      </c>
      <c r="F420" s="234" t="s">
        <v>237</v>
      </c>
      <c r="G420" s="232"/>
      <c r="H420" s="233" t="s">
        <v>75</v>
      </c>
      <c r="I420" s="235"/>
      <c r="J420" s="232"/>
      <c r="K420" s="232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216</v>
      </c>
      <c r="AU420" s="240" t="s">
        <v>344</v>
      </c>
      <c r="AV420" s="15" t="s">
        <v>84</v>
      </c>
      <c r="AW420" s="15" t="s">
        <v>38</v>
      </c>
      <c r="AX420" s="15" t="s">
        <v>77</v>
      </c>
      <c r="AY420" s="240" t="s">
        <v>205</v>
      </c>
    </row>
    <row r="421" spans="1:65" s="13" customFormat="1" ht="10.199999999999999">
      <c r="B421" s="199"/>
      <c r="C421" s="200"/>
      <c r="D421" s="194" t="s">
        <v>216</v>
      </c>
      <c r="E421" s="201" t="s">
        <v>502</v>
      </c>
      <c r="F421" s="202" t="s">
        <v>881</v>
      </c>
      <c r="G421" s="200"/>
      <c r="H421" s="203">
        <v>1103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216</v>
      </c>
      <c r="AU421" s="209" t="s">
        <v>344</v>
      </c>
      <c r="AV421" s="13" t="s">
        <v>86</v>
      </c>
      <c r="AW421" s="13" t="s">
        <v>38</v>
      </c>
      <c r="AX421" s="13" t="s">
        <v>77</v>
      </c>
      <c r="AY421" s="209" t="s">
        <v>205</v>
      </c>
    </row>
    <row r="422" spans="1:65" s="14" customFormat="1" ht="10.199999999999999">
      <c r="B422" s="210"/>
      <c r="C422" s="211"/>
      <c r="D422" s="194" t="s">
        <v>216</v>
      </c>
      <c r="E422" s="212" t="s">
        <v>75</v>
      </c>
      <c r="F422" s="213" t="s">
        <v>218</v>
      </c>
      <c r="G422" s="211"/>
      <c r="H422" s="214">
        <v>1103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216</v>
      </c>
      <c r="AU422" s="220" t="s">
        <v>344</v>
      </c>
      <c r="AV422" s="14" t="s">
        <v>212</v>
      </c>
      <c r="AW422" s="14" t="s">
        <v>38</v>
      </c>
      <c r="AX422" s="14" t="s">
        <v>84</v>
      </c>
      <c r="AY422" s="220" t="s">
        <v>205</v>
      </c>
    </row>
    <row r="423" spans="1:65" s="2" customFormat="1" ht="24.15" customHeight="1">
      <c r="A423" s="36"/>
      <c r="B423" s="37"/>
      <c r="C423" s="181" t="s">
        <v>882</v>
      </c>
      <c r="D423" s="181" t="s">
        <v>208</v>
      </c>
      <c r="E423" s="182" t="s">
        <v>883</v>
      </c>
      <c r="F423" s="183" t="s">
        <v>884</v>
      </c>
      <c r="G423" s="184" t="s">
        <v>156</v>
      </c>
      <c r="H423" s="185">
        <v>189.3</v>
      </c>
      <c r="I423" s="186"/>
      <c r="J423" s="187">
        <f>ROUND(I423*H423,2)</f>
        <v>0</v>
      </c>
      <c r="K423" s="183" t="s">
        <v>211</v>
      </c>
      <c r="L423" s="41"/>
      <c r="M423" s="188" t="s">
        <v>75</v>
      </c>
      <c r="N423" s="189" t="s">
        <v>47</v>
      </c>
      <c r="O423" s="66"/>
      <c r="P423" s="190">
        <f>O423*H423</f>
        <v>0</v>
      </c>
      <c r="Q423" s="190">
        <v>0</v>
      </c>
      <c r="R423" s="190">
        <f>Q423*H423</f>
        <v>0</v>
      </c>
      <c r="S423" s="190">
        <v>0.28999999999999998</v>
      </c>
      <c r="T423" s="191">
        <f>S423*H423</f>
        <v>54.896999999999998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212</v>
      </c>
      <c r="AT423" s="192" t="s">
        <v>208</v>
      </c>
      <c r="AU423" s="192" t="s">
        <v>344</v>
      </c>
      <c r="AY423" s="19" t="s">
        <v>205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9" t="s">
        <v>84</v>
      </c>
      <c r="BK423" s="193">
        <f>ROUND(I423*H423,2)</f>
        <v>0</v>
      </c>
      <c r="BL423" s="19" t="s">
        <v>212</v>
      </c>
      <c r="BM423" s="192" t="s">
        <v>885</v>
      </c>
    </row>
    <row r="424" spans="1:65" s="2" customFormat="1" ht="134.4">
      <c r="A424" s="36"/>
      <c r="B424" s="37"/>
      <c r="C424" s="38"/>
      <c r="D424" s="194" t="s">
        <v>214</v>
      </c>
      <c r="E424" s="38"/>
      <c r="F424" s="195" t="s">
        <v>365</v>
      </c>
      <c r="G424" s="38"/>
      <c r="H424" s="38"/>
      <c r="I424" s="196"/>
      <c r="J424" s="38"/>
      <c r="K424" s="38"/>
      <c r="L424" s="41"/>
      <c r="M424" s="197"/>
      <c r="N424" s="198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214</v>
      </c>
      <c r="AU424" s="19" t="s">
        <v>344</v>
      </c>
    </row>
    <row r="425" spans="1:65" s="2" customFormat="1" ht="28.8">
      <c r="A425" s="36"/>
      <c r="B425" s="37"/>
      <c r="C425" s="38"/>
      <c r="D425" s="194" t="s">
        <v>270</v>
      </c>
      <c r="E425" s="38"/>
      <c r="F425" s="195" t="s">
        <v>886</v>
      </c>
      <c r="G425" s="38"/>
      <c r="H425" s="38"/>
      <c r="I425" s="196"/>
      <c r="J425" s="38"/>
      <c r="K425" s="38"/>
      <c r="L425" s="41"/>
      <c r="M425" s="197"/>
      <c r="N425" s="19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270</v>
      </c>
      <c r="AU425" s="19" t="s">
        <v>344</v>
      </c>
    </row>
    <row r="426" spans="1:65" s="15" customFormat="1" ht="10.199999999999999">
      <c r="B426" s="231"/>
      <c r="C426" s="232"/>
      <c r="D426" s="194" t="s">
        <v>216</v>
      </c>
      <c r="E426" s="233" t="s">
        <v>75</v>
      </c>
      <c r="F426" s="234" t="s">
        <v>314</v>
      </c>
      <c r="G426" s="232"/>
      <c r="H426" s="233" t="s">
        <v>75</v>
      </c>
      <c r="I426" s="235"/>
      <c r="J426" s="232"/>
      <c r="K426" s="232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216</v>
      </c>
      <c r="AU426" s="240" t="s">
        <v>344</v>
      </c>
      <c r="AV426" s="15" t="s">
        <v>84</v>
      </c>
      <c r="AW426" s="15" t="s">
        <v>38</v>
      </c>
      <c r="AX426" s="15" t="s">
        <v>77</v>
      </c>
      <c r="AY426" s="240" t="s">
        <v>205</v>
      </c>
    </row>
    <row r="427" spans="1:65" s="13" customFormat="1" ht="10.199999999999999">
      <c r="B427" s="199"/>
      <c r="C427" s="200"/>
      <c r="D427" s="194" t="s">
        <v>216</v>
      </c>
      <c r="E427" s="201" t="s">
        <v>468</v>
      </c>
      <c r="F427" s="202" t="s">
        <v>887</v>
      </c>
      <c r="G427" s="200"/>
      <c r="H427" s="203">
        <v>189.3</v>
      </c>
      <c r="I427" s="204"/>
      <c r="J427" s="200"/>
      <c r="K427" s="200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216</v>
      </c>
      <c r="AU427" s="209" t="s">
        <v>344</v>
      </c>
      <c r="AV427" s="13" t="s">
        <v>86</v>
      </c>
      <c r="AW427" s="13" t="s">
        <v>38</v>
      </c>
      <c r="AX427" s="13" t="s">
        <v>77</v>
      </c>
      <c r="AY427" s="209" t="s">
        <v>205</v>
      </c>
    </row>
    <row r="428" spans="1:65" s="14" customFormat="1" ht="10.199999999999999">
      <c r="B428" s="210"/>
      <c r="C428" s="211"/>
      <c r="D428" s="194" t="s">
        <v>216</v>
      </c>
      <c r="E428" s="212" t="s">
        <v>75</v>
      </c>
      <c r="F428" s="213" t="s">
        <v>218</v>
      </c>
      <c r="G428" s="211"/>
      <c r="H428" s="214">
        <v>189.3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216</v>
      </c>
      <c r="AU428" s="220" t="s">
        <v>344</v>
      </c>
      <c r="AV428" s="14" t="s">
        <v>212</v>
      </c>
      <c r="AW428" s="14" t="s">
        <v>38</v>
      </c>
      <c r="AX428" s="14" t="s">
        <v>84</v>
      </c>
      <c r="AY428" s="220" t="s">
        <v>205</v>
      </c>
    </row>
    <row r="429" spans="1:65" s="2" customFormat="1" ht="37.799999999999997" customHeight="1">
      <c r="A429" s="36"/>
      <c r="B429" s="37"/>
      <c r="C429" s="181" t="s">
        <v>888</v>
      </c>
      <c r="D429" s="181" t="s">
        <v>208</v>
      </c>
      <c r="E429" s="182" t="s">
        <v>889</v>
      </c>
      <c r="F429" s="183" t="s">
        <v>890</v>
      </c>
      <c r="G429" s="184" t="s">
        <v>156</v>
      </c>
      <c r="H429" s="185">
        <v>189.3</v>
      </c>
      <c r="I429" s="186"/>
      <c r="J429" s="187">
        <f>ROUND(I429*H429,2)</f>
        <v>0</v>
      </c>
      <c r="K429" s="183" t="s">
        <v>211</v>
      </c>
      <c r="L429" s="41"/>
      <c r="M429" s="188" t="s">
        <v>75</v>
      </c>
      <c r="N429" s="189" t="s">
        <v>47</v>
      </c>
      <c r="O429" s="66"/>
      <c r="P429" s="190">
        <f>O429*H429</f>
        <v>0</v>
      </c>
      <c r="Q429" s="190">
        <v>0</v>
      </c>
      <c r="R429" s="190">
        <f>Q429*H429</f>
        <v>0</v>
      </c>
      <c r="S429" s="190">
        <v>0</v>
      </c>
      <c r="T429" s="191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2" t="s">
        <v>212</v>
      </c>
      <c r="AT429" s="192" t="s">
        <v>208</v>
      </c>
      <c r="AU429" s="192" t="s">
        <v>344</v>
      </c>
      <c r="AY429" s="19" t="s">
        <v>205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19" t="s">
        <v>84</v>
      </c>
      <c r="BK429" s="193">
        <f>ROUND(I429*H429,2)</f>
        <v>0</v>
      </c>
      <c r="BL429" s="19" t="s">
        <v>212</v>
      </c>
      <c r="BM429" s="192" t="s">
        <v>891</v>
      </c>
    </row>
    <row r="430" spans="1:65" s="2" customFormat="1" ht="57.6">
      <c r="A430" s="36"/>
      <c r="B430" s="37"/>
      <c r="C430" s="38"/>
      <c r="D430" s="194" t="s">
        <v>214</v>
      </c>
      <c r="E430" s="38"/>
      <c r="F430" s="195" t="s">
        <v>892</v>
      </c>
      <c r="G430" s="38"/>
      <c r="H430" s="38"/>
      <c r="I430" s="196"/>
      <c r="J430" s="38"/>
      <c r="K430" s="38"/>
      <c r="L430" s="41"/>
      <c r="M430" s="197"/>
      <c r="N430" s="198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214</v>
      </c>
      <c r="AU430" s="19" t="s">
        <v>344</v>
      </c>
    </row>
    <row r="431" spans="1:65" s="13" customFormat="1" ht="10.199999999999999">
      <c r="B431" s="199"/>
      <c r="C431" s="200"/>
      <c r="D431" s="194" t="s">
        <v>216</v>
      </c>
      <c r="E431" s="201" t="s">
        <v>75</v>
      </c>
      <c r="F431" s="202" t="s">
        <v>468</v>
      </c>
      <c r="G431" s="200"/>
      <c r="H431" s="203">
        <v>189.3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216</v>
      </c>
      <c r="AU431" s="209" t="s">
        <v>344</v>
      </c>
      <c r="AV431" s="13" t="s">
        <v>86</v>
      </c>
      <c r="AW431" s="13" t="s">
        <v>38</v>
      </c>
      <c r="AX431" s="13" t="s">
        <v>77</v>
      </c>
      <c r="AY431" s="209" t="s">
        <v>205</v>
      </c>
    </row>
    <row r="432" spans="1:65" s="14" customFormat="1" ht="10.199999999999999">
      <c r="B432" s="210"/>
      <c r="C432" s="211"/>
      <c r="D432" s="194" t="s">
        <v>216</v>
      </c>
      <c r="E432" s="212" t="s">
        <v>75</v>
      </c>
      <c r="F432" s="213" t="s">
        <v>218</v>
      </c>
      <c r="G432" s="211"/>
      <c r="H432" s="214">
        <v>189.3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216</v>
      </c>
      <c r="AU432" s="220" t="s">
        <v>344</v>
      </c>
      <c r="AV432" s="14" t="s">
        <v>212</v>
      </c>
      <c r="AW432" s="14" t="s">
        <v>38</v>
      </c>
      <c r="AX432" s="14" t="s">
        <v>84</v>
      </c>
      <c r="AY432" s="220" t="s">
        <v>205</v>
      </c>
    </row>
    <row r="433" spans="1:65" s="2" customFormat="1" ht="14.4" customHeight="1">
      <c r="A433" s="36"/>
      <c r="B433" s="37"/>
      <c r="C433" s="181" t="s">
        <v>893</v>
      </c>
      <c r="D433" s="181" t="s">
        <v>208</v>
      </c>
      <c r="E433" s="182" t="s">
        <v>894</v>
      </c>
      <c r="F433" s="183" t="s">
        <v>895</v>
      </c>
      <c r="G433" s="184" t="s">
        <v>293</v>
      </c>
      <c r="H433" s="185">
        <v>150</v>
      </c>
      <c r="I433" s="186"/>
      <c r="J433" s="187">
        <f>ROUND(I433*H433,2)</f>
        <v>0</v>
      </c>
      <c r="K433" s="183" t="s">
        <v>75</v>
      </c>
      <c r="L433" s="41"/>
      <c r="M433" s="188" t="s">
        <v>75</v>
      </c>
      <c r="N433" s="189" t="s">
        <v>47</v>
      </c>
      <c r="O433" s="66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2" t="s">
        <v>212</v>
      </c>
      <c r="AT433" s="192" t="s">
        <v>208</v>
      </c>
      <c r="AU433" s="192" t="s">
        <v>344</v>
      </c>
      <c r="AY433" s="19" t="s">
        <v>205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9" t="s">
        <v>84</v>
      </c>
      <c r="BK433" s="193">
        <f>ROUND(I433*H433,2)</f>
        <v>0</v>
      </c>
      <c r="BL433" s="19" t="s">
        <v>212</v>
      </c>
      <c r="BM433" s="192" t="s">
        <v>896</v>
      </c>
    </row>
    <row r="434" spans="1:65" s="2" customFormat="1" ht="19.2">
      <c r="A434" s="36"/>
      <c r="B434" s="37"/>
      <c r="C434" s="38"/>
      <c r="D434" s="194" t="s">
        <v>270</v>
      </c>
      <c r="E434" s="38"/>
      <c r="F434" s="195" t="s">
        <v>897</v>
      </c>
      <c r="G434" s="38"/>
      <c r="H434" s="38"/>
      <c r="I434" s="196"/>
      <c r="J434" s="38"/>
      <c r="K434" s="38"/>
      <c r="L434" s="41"/>
      <c r="M434" s="197"/>
      <c r="N434" s="198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270</v>
      </c>
      <c r="AU434" s="19" t="s">
        <v>344</v>
      </c>
    </row>
    <row r="435" spans="1:65" s="15" customFormat="1" ht="10.199999999999999">
      <c r="B435" s="231"/>
      <c r="C435" s="232"/>
      <c r="D435" s="194" t="s">
        <v>216</v>
      </c>
      <c r="E435" s="233" t="s">
        <v>75</v>
      </c>
      <c r="F435" s="234" t="s">
        <v>296</v>
      </c>
      <c r="G435" s="232"/>
      <c r="H435" s="233" t="s">
        <v>75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216</v>
      </c>
      <c r="AU435" s="240" t="s">
        <v>344</v>
      </c>
      <c r="AV435" s="15" t="s">
        <v>84</v>
      </c>
      <c r="AW435" s="15" t="s">
        <v>38</v>
      </c>
      <c r="AX435" s="15" t="s">
        <v>77</v>
      </c>
      <c r="AY435" s="240" t="s">
        <v>205</v>
      </c>
    </row>
    <row r="436" spans="1:65" s="13" customFormat="1" ht="10.199999999999999">
      <c r="B436" s="199"/>
      <c r="C436" s="200"/>
      <c r="D436" s="194" t="s">
        <v>216</v>
      </c>
      <c r="E436" s="201" t="s">
        <v>75</v>
      </c>
      <c r="F436" s="202" t="s">
        <v>898</v>
      </c>
      <c r="G436" s="200"/>
      <c r="H436" s="203">
        <v>150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216</v>
      </c>
      <c r="AU436" s="209" t="s">
        <v>344</v>
      </c>
      <c r="AV436" s="13" t="s">
        <v>86</v>
      </c>
      <c r="AW436" s="13" t="s">
        <v>38</v>
      </c>
      <c r="AX436" s="13" t="s">
        <v>77</v>
      </c>
      <c r="AY436" s="209" t="s">
        <v>205</v>
      </c>
    </row>
    <row r="437" spans="1:65" s="14" customFormat="1" ht="10.199999999999999">
      <c r="B437" s="210"/>
      <c r="C437" s="211"/>
      <c r="D437" s="194" t="s">
        <v>216</v>
      </c>
      <c r="E437" s="212" t="s">
        <v>75</v>
      </c>
      <c r="F437" s="213" t="s">
        <v>218</v>
      </c>
      <c r="G437" s="211"/>
      <c r="H437" s="214">
        <v>150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216</v>
      </c>
      <c r="AU437" s="220" t="s">
        <v>344</v>
      </c>
      <c r="AV437" s="14" t="s">
        <v>212</v>
      </c>
      <c r="AW437" s="14" t="s">
        <v>38</v>
      </c>
      <c r="AX437" s="14" t="s">
        <v>84</v>
      </c>
      <c r="AY437" s="220" t="s">
        <v>205</v>
      </c>
    </row>
    <row r="438" spans="1:65" s="2" customFormat="1" ht="24.15" customHeight="1">
      <c r="A438" s="36"/>
      <c r="B438" s="37"/>
      <c r="C438" s="181" t="s">
        <v>899</v>
      </c>
      <c r="D438" s="181" t="s">
        <v>208</v>
      </c>
      <c r="E438" s="182" t="s">
        <v>900</v>
      </c>
      <c r="F438" s="183" t="s">
        <v>901</v>
      </c>
      <c r="G438" s="184" t="s">
        <v>156</v>
      </c>
      <c r="H438" s="185">
        <v>46.7</v>
      </c>
      <c r="I438" s="186"/>
      <c r="J438" s="187">
        <f>ROUND(I438*H438,2)</f>
        <v>0</v>
      </c>
      <c r="K438" s="183" t="s">
        <v>211</v>
      </c>
      <c r="L438" s="41"/>
      <c r="M438" s="188" t="s">
        <v>75</v>
      </c>
      <c r="N438" s="189" t="s">
        <v>47</v>
      </c>
      <c r="O438" s="66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2" t="s">
        <v>212</v>
      </c>
      <c r="AT438" s="192" t="s">
        <v>208</v>
      </c>
      <c r="AU438" s="192" t="s">
        <v>344</v>
      </c>
      <c r="AY438" s="19" t="s">
        <v>205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9" t="s">
        <v>84</v>
      </c>
      <c r="BK438" s="193">
        <f>ROUND(I438*H438,2)</f>
        <v>0</v>
      </c>
      <c r="BL438" s="19" t="s">
        <v>212</v>
      </c>
      <c r="BM438" s="192" t="s">
        <v>902</v>
      </c>
    </row>
    <row r="439" spans="1:65" s="2" customFormat="1" ht="48">
      <c r="A439" s="36"/>
      <c r="B439" s="37"/>
      <c r="C439" s="38"/>
      <c r="D439" s="194" t="s">
        <v>214</v>
      </c>
      <c r="E439" s="38"/>
      <c r="F439" s="195" t="s">
        <v>903</v>
      </c>
      <c r="G439" s="38"/>
      <c r="H439" s="38"/>
      <c r="I439" s="196"/>
      <c r="J439" s="38"/>
      <c r="K439" s="38"/>
      <c r="L439" s="41"/>
      <c r="M439" s="197"/>
      <c r="N439" s="198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214</v>
      </c>
      <c r="AU439" s="19" t="s">
        <v>344</v>
      </c>
    </row>
    <row r="440" spans="1:65" s="13" customFormat="1" ht="10.199999999999999">
      <c r="B440" s="199"/>
      <c r="C440" s="200"/>
      <c r="D440" s="194" t="s">
        <v>216</v>
      </c>
      <c r="E440" s="201" t="s">
        <v>75</v>
      </c>
      <c r="F440" s="202" t="s">
        <v>507</v>
      </c>
      <c r="G440" s="200"/>
      <c r="H440" s="203">
        <v>46.7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216</v>
      </c>
      <c r="AU440" s="209" t="s">
        <v>344</v>
      </c>
      <c r="AV440" s="13" t="s">
        <v>86</v>
      </c>
      <c r="AW440" s="13" t="s">
        <v>38</v>
      </c>
      <c r="AX440" s="13" t="s">
        <v>77</v>
      </c>
      <c r="AY440" s="209" t="s">
        <v>205</v>
      </c>
    </row>
    <row r="441" spans="1:65" s="14" customFormat="1" ht="10.199999999999999">
      <c r="B441" s="210"/>
      <c r="C441" s="211"/>
      <c r="D441" s="194" t="s">
        <v>216</v>
      </c>
      <c r="E441" s="212" t="s">
        <v>75</v>
      </c>
      <c r="F441" s="213" t="s">
        <v>218</v>
      </c>
      <c r="G441" s="211"/>
      <c r="H441" s="214">
        <v>46.7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216</v>
      </c>
      <c r="AU441" s="220" t="s">
        <v>344</v>
      </c>
      <c r="AV441" s="14" t="s">
        <v>212</v>
      </c>
      <c r="AW441" s="14" t="s">
        <v>38</v>
      </c>
      <c r="AX441" s="14" t="s">
        <v>84</v>
      </c>
      <c r="AY441" s="220" t="s">
        <v>205</v>
      </c>
    </row>
    <row r="442" spans="1:65" s="2" customFormat="1" ht="14.4" customHeight="1">
      <c r="A442" s="36"/>
      <c r="B442" s="37"/>
      <c r="C442" s="181" t="s">
        <v>904</v>
      </c>
      <c r="D442" s="181" t="s">
        <v>208</v>
      </c>
      <c r="E442" s="182" t="s">
        <v>905</v>
      </c>
      <c r="F442" s="183" t="s">
        <v>906</v>
      </c>
      <c r="G442" s="184" t="s">
        <v>156</v>
      </c>
      <c r="H442" s="185">
        <v>86.7</v>
      </c>
      <c r="I442" s="186"/>
      <c r="J442" s="187">
        <f>ROUND(I442*H442,2)</f>
        <v>0</v>
      </c>
      <c r="K442" s="183" t="s">
        <v>211</v>
      </c>
      <c r="L442" s="41"/>
      <c r="M442" s="188" t="s">
        <v>75</v>
      </c>
      <c r="N442" s="189" t="s">
        <v>47</v>
      </c>
      <c r="O442" s="66"/>
      <c r="P442" s="190">
        <f>O442*H442</f>
        <v>0</v>
      </c>
      <c r="Q442" s="190">
        <v>0</v>
      </c>
      <c r="R442" s="190">
        <f>Q442*H442</f>
        <v>0</v>
      </c>
      <c r="S442" s="190">
        <v>0</v>
      </c>
      <c r="T442" s="191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2" t="s">
        <v>212</v>
      </c>
      <c r="AT442" s="192" t="s">
        <v>208</v>
      </c>
      <c r="AU442" s="192" t="s">
        <v>344</v>
      </c>
      <c r="AY442" s="19" t="s">
        <v>205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19" t="s">
        <v>84</v>
      </c>
      <c r="BK442" s="193">
        <f>ROUND(I442*H442,2)</f>
        <v>0</v>
      </c>
      <c r="BL442" s="19" t="s">
        <v>212</v>
      </c>
      <c r="BM442" s="192" t="s">
        <v>907</v>
      </c>
    </row>
    <row r="443" spans="1:65" s="2" customFormat="1" ht="28.8">
      <c r="A443" s="36"/>
      <c r="B443" s="37"/>
      <c r="C443" s="38"/>
      <c r="D443" s="194" t="s">
        <v>214</v>
      </c>
      <c r="E443" s="38"/>
      <c r="F443" s="195" t="s">
        <v>908</v>
      </c>
      <c r="G443" s="38"/>
      <c r="H443" s="38"/>
      <c r="I443" s="196"/>
      <c r="J443" s="38"/>
      <c r="K443" s="38"/>
      <c r="L443" s="41"/>
      <c r="M443" s="197"/>
      <c r="N443" s="198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214</v>
      </c>
      <c r="AU443" s="19" t="s">
        <v>344</v>
      </c>
    </row>
    <row r="444" spans="1:65" s="15" customFormat="1" ht="10.199999999999999">
      <c r="B444" s="231"/>
      <c r="C444" s="232"/>
      <c r="D444" s="194" t="s">
        <v>216</v>
      </c>
      <c r="E444" s="233" t="s">
        <v>75</v>
      </c>
      <c r="F444" s="234" t="s">
        <v>314</v>
      </c>
      <c r="G444" s="232"/>
      <c r="H444" s="233" t="s">
        <v>75</v>
      </c>
      <c r="I444" s="235"/>
      <c r="J444" s="232"/>
      <c r="K444" s="232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216</v>
      </c>
      <c r="AU444" s="240" t="s">
        <v>344</v>
      </c>
      <c r="AV444" s="15" t="s">
        <v>84</v>
      </c>
      <c r="AW444" s="15" t="s">
        <v>38</v>
      </c>
      <c r="AX444" s="15" t="s">
        <v>77</v>
      </c>
      <c r="AY444" s="240" t="s">
        <v>205</v>
      </c>
    </row>
    <row r="445" spans="1:65" s="13" customFormat="1" ht="10.199999999999999">
      <c r="B445" s="199"/>
      <c r="C445" s="200"/>
      <c r="D445" s="194" t="s">
        <v>216</v>
      </c>
      <c r="E445" s="201" t="s">
        <v>507</v>
      </c>
      <c r="F445" s="202" t="s">
        <v>909</v>
      </c>
      <c r="G445" s="200"/>
      <c r="H445" s="203">
        <v>46.7</v>
      </c>
      <c r="I445" s="204"/>
      <c r="J445" s="200"/>
      <c r="K445" s="200"/>
      <c r="L445" s="205"/>
      <c r="M445" s="206"/>
      <c r="N445" s="207"/>
      <c r="O445" s="207"/>
      <c r="P445" s="207"/>
      <c r="Q445" s="207"/>
      <c r="R445" s="207"/>
      <c r="S445" s="207"/>
      <c r="T445" s="208"/>
      <c r="AT445" s="209" t="s">
        <v>216</v>
      </c>
      <c r="AU445" s="209" t="s">
        <v>344</v>
      </c>
      <c r="AV445" s="13" t="s">
        <v>86</v>
      </c>
      <c r="AW445" s="13" t="s">
        <v>38</v>
      </c>
      <c r="AX445" s="13" t="s">
        <v>77</v>
      </c>
      <c r="AY445" s="209" t="s">
        <v>205</v>
      </c>
    </row>
    <row r="446" spans="1:65" s="13" customFormat="1" ht="10.199999999999999">
      <c r="B446" s="199"/>
      <c r="C446" s="200"/>
      <c r="D446" s="194" t="s">
        <v>216</v>
      </c>
      <c r="E446" s="201" t="s">
        <v>75</v>
      </c>
      <c r="F446" s="202" t="s">
        <v>910</v>
      </c>
      <c r="G446" s="200"/>
      <c r="H446" s="203">
        <v>40</v>
      </c>
      <c r="I446" s="204"/>
      <c r="J446" s="200"/>
      <c r="K446" s="200"/>
      <c r="L446" s="205"/>
      <c r="M446" s="206"/>
      <c r="N446" s="207"/>
      <c r="O446" s="207"/>
      <c r="P446" s="207"/>
      <c r="Q446" s="207"/>
      <c r="R446" s="207"/>
      <c r="S446" s="207"/>
      <c r="T446" s="208"/>
      <c r="AT446" s="209" t="s">
        <v>216</v>
      </c>
      <c r="AU446" s="209" t="s">
        <v>344</v>
      </c>
      <c r="AV446" s="13" t="s">
        <v>86</v>
      </c>
      <c r="AW446" s="13" t="s">
        <v>38</v>
      </c>
      <c r="AX446" s="13" t="s">
        <v>77</v>
      </c>
      <c r="AY446" s="209" t="s">
        <v>205</v>
      </c>
    </row>
    <row r="447" spans="1:65" s="14" customFormat="1" ht="10.199999999999999">
      <c r="B447" s="210"/>
      <c r="C447" s="211"/>
      <c r="D447" s="194" t="s">
        <v>216</v>
      </c>
      <c r="E447" s="212" t="s">
        <v>75</v>
      </c>
      <c r="F447" s="213" t="s">
        <v>218</v>
      </c>
      <c r="G447" s="211"/>
      <c r="H447" s="214">
        <v>86.7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216</v>
      </c>
      <c r="AU447" s="220" t="s">
        <v>344</v>
      </c>
      <c r="AV447" s="14" t="s">
        <v>212</v>
      </c>
      <c r="AW447" s="14" t="s">
        <v>38</v>
      </c>
      <c r="AX447" s="14" t="s">
        <v>84</v>
      </c>
      <c r="AY447" s="220" t="s">
        <v>205</v>
      </c>
    </row>
    <row r="448" spans="1:65" s="2" customFormat="1" ht="14.4" customHeight="1">
      <c r="A448" s="36"/>
      <c r="B448" s="37"/>
      <c r="C448" s="181" t="s">
        <v>911</v>
      </c>
      <c r="D448" s="181" t="s">
        <v>208</v>
      </c>
      <c r="E448" s="182" t="s">
        <v>912</v>
      </c>
      <c r="F448" s="183" t="s">
        <v>913</v>
      </c>
      <c r="G448" s="184" t="s">
        <v>156</v>
      </c>
      <c r="H448" s="185">
        <v>16</v>
      </c>
      <c r="I448" s="186"/>
      <c r="J448" s="187">
        <f>ROUND(I448*H448,2)</f>
        <v>0</v>
      </c>
      <c r="K448" s="183" t="s">
        <v>211</v>
      </c>
      <c r="L448" s="41"/>
      <c r="M448" s="188" t="s">
        <v>75</v>
      </c>
      <c r="N448" s="189" t="s">
        <v>47</v>
      </c>
      <c r="O448" s="66"/>
      <c r="P448" s="190">
        <f>O448*H448</f>
        <v>0</v>
      </c>
      <c r="Q448" s="190">
        <v>0</v>
      </c>
      <c r="R448" s="190">
        <f>Q448*H448</f>
        <v>0</v>
      </c>
      <c r="S448" s="190">
        <v>0.19</v>
      </c>
      <c r="T448" s="191">
        <f>S448*H448</f>
        <v>3.04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2" t="s">
        <v>212</v>
      </c>
      <c r="AT448" s="192" t="s">
        <v>208</v>
      </c>
      <c r="AU448" s="192" t="s">
        <v>344</v>
      </c>
      <c r="AY448" s="19" t="s">
        <v>205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9" t="s">
        <v>84</v>
      </c>
      <c r="BK448" s="193">
        <f>ROUND(I448*H448,2)</f>
        <v>0</v>
      </c>
      <c r="BL448" s="19" t="s">
        <v>212</v>
      </c>
      <c r="BM448" s="192" t="s">
        <v>914</v>
      </c>
    </row>
    <row r="449" spans="1:65" s="2" customFormat="1" ht="38.4">
      <c r="A449" s="36"/>
      <c r="B449" s="37"/>
      <c r="C449" s="38"/>
      <c r="D449" s="194" t="s">
        <v>214</v>
      </c>
      <c r="E449" s="38"/>
      <c r="F449" s="195" t="s">
        <v>915</v>
      </c>
      <c r="G449" s="38"/>
      <c r="H449" s="38"/>
      <c r="I449" s="196"/>
      <c r="J449" s="38"/>
      <c r="K449" s="38"/>
      <c r="L449" s="41"/>
      <c r="M449" s="197"/>
      <c r="N449" s="198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214</v>
      </c>
      <c r="AU449" s="19" t="s">
        <v>344</v>
      </c>
    </row>
    <row r="450" spans="1:65" s="2" customFormat="1" ht="19.2">
      <c r="A450" s="36"/>
      <c r="B450" s="37"/>
      <c r="C450" s="38"/>
      <c r="D450" s="194" t="s">
        <v>270</v>
      </c>
      <c r="E450" s="38"/>
      <c r="F450" s="195" t="s">
        <v>916</v>
      </c>
      <c r="G450" s="38"/>
      <c r="H450" s="38"/>
      <c r="I450" s="196"/>
      <c r="J450" s="38"/>
      <c r="K450" s="38"/>
      <c r="L450" s="41"/>
      <c r="M450" s="197"/>
      <c r="N450" s="198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270</v>
      </c>
      <c r="AU450" s="19" t="s">
        <v>344</v>
      </c>
    </row>
    <row r="451" spans="1:65" s="15" customFormat="1" ht="10.199999999999999">
      <c r="B451" s="231"/>
      <c r="C451" s="232"/>
      <c r="D451" s="194" t="s">
        <v>216</v>
      </c>
      <c r="E451" s="233" t="s">
        <v>75</v>
      </c>
      <c r="F451" s="234" t="s">
        <v>314</v>
      </c>
      <c r="G451" s="232"/>
      <c r="H451" s="233" t="s">
        <v>75</v>
      </c>
      <c r="I451" s="235"/>
      <c r="J451" s="232"/>
      <c r="K451" s="232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216</v>
      </c>
      <c r="AU451" s="240" t="s">
        <v>344</v>
      </c>
      <c r="AV451" s="15" t="s">
        <v>84</v>
      </c>
      <c r="AW451" s="15" t="s">
        <v>38</v>
      </c>
      <c r="AX451" s="15" t="s">
        <v>77</v>
      </c>
      <c r="AY451" s="240" t="s">
        <v>205</v>
      </c>
    </row>
    <row r="452" spans="1:65" s="13" customFormat="1" ht="10.199999999999999">
      <c r="B452" s="199"/>
      <c r="C452" s="200"/>
      <c r="D452" s="194" t="s">
        <v>216</v>
      </c>
      <c r="E452" s="201" t="s">
        <v>488</v>
      </c>
      <c r="F452" s="202" t="s">
        <v>917</v>
      </c>
      <c r="G452" s="200"/>
      <c r="H452" s="203">
        <v>16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216</v>
      </c>
      <c r="AU452" s="209" t="s">
        <v>344</v>
      </c>
      <c r="AV452" s="13" t="s">
        <v>86</v>
      </c>
      <c r="AW452" s="13" t="s">
        <v>38</v>
      </c>
      <c r="AX452" s="13" t="s">
        <v>77</v>
      </c>
      <c r="AY452" s="209" t="s">
        <v>205</v>
      </c>
    </row>
    <row r="453" spans="1:65" s="14" customFormat="1" ht="10.199999999999999">
      <c r="B453" s="210"/>
      <c r="C453" s="211"/>
      <c r="D453" s="194" t="s">
        <v>216</v>
      </c>
      <c r="E453" s="212" t="s">
        <v>75</v>
      </c>
      <c r="F453" s="213" t="s">
        <v>218</v>
      </c>
      <c r="G453" s="211"/>
      <c r="H453" s="214">
        <v>16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216</v>
      </c>
      <c r="AU453" s="220" t="s">
        <v>344</v>
      </c>
      <c r="AV453" s="14" t="s">
        <v>212</v>
      </c>
      <c r="AW453" s="14" t="s">
        <v>38</v>
      </c>
      <c r="AX453" s="14" t="s">
        <v>84</v>
      </c>
      <c r="AY453" s="220" t="s">
        <v>205</v>
      </c>
    </row>
    <row r="454" spans="1:65" s="2" customFormat="1" ht="14.4" customHeight="1">
      <c r="A454" s="36"/>
      <c r="B454" s="37"/>
      <c r="C454" s="181" t="s">
        <v>918</v>
      </c>
      <c r="D454" s="181" t="s">
        <v>208</v>
      </c>
      <c r="E454" s="182" t="s">
        <v>919</v>
      </c>
      <c r="F454" s="183" t="s">
        <v>920</v>
      </c>
      <c r="G454" s="184" t="s">
        <v>293</v>
      </c>
      <c r="H454" s="185">
        <v>2</v>
      </c>
      <c r="I454" s="186"/>
      <c r="J454" s="187">
        <f>ROUND(I454*H454,2)</f>
        <v>0</v>
      </c>
      <c r="K454" s="183" t="s">
        <v>75</v>
      </c>
      <c r="L454" s="41"/>
      <c r="M454" s="188" t="s">
        <v>75</v>
      </c>
      <c r="N454" s="189" t="s">
        <v>47</v>
      </c>
      <c r="O454" s="66"/>
      <c r="P454" s="190">
        <f>O454*H454</f>
        <v>0</v>
      </c>
      <c r="Q454" s="190">
        <v>0</v>
      </c>
      <c r="R454" s="190">
        <f>Q454*H454</f>
        <v>0</v>
      </c>
      <c r="S454" s="190">
        <v>0</v>
      </c>
      <c r="T454" s="191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2" t="s">
        <v>212</v>
      </c>
      <c r="AT454" s="192" t="s">
        <v>208</v>
      </c>
      <c r="AU454" s="192" t="s">
        <v>344</v>
      </c>
      <c r="AY454" s="19" t="s">
        <v>205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9" t="s">
        <v>84</v>
      </c>
      <c r="BK454" s="193">
        <f>ROUND(I454*H454,2)</f>
        <v>0</v>
      </c>
      <c r="BL454" s="19" t="s">
        <v>212</v>
      </c>
      <c r="BM454" s="192" t="s">
        <v>921</v>
      </c>
    </row>
    <row r="455" spans="1:65" s="15" customFormat="1" ht="10.199999999999999">
      <c r="B455" s="231"/>
      <c r="C455" s="232"/>
      <c r="D455" s="194" t="s">
        <v>216</v>
      </c>
      <c r="E455" s="233" t="s">
        <v>75</v>
      </c>
      <c r="F455" s="234" t="s">
        <v>296</v>
      </c>
      <c r="G455" s="232"/>
      <c r="H455" s="233" t="s">
        <v>75</v>
      </c>
      <c r="I455" s="235"/>
      <c r="J455" s="232"/>
      <c r="K455" s="232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216</v>
      </c>
      <c r="AU455" s="240" t="s">
        <v>344</v>
      </c>
      <c r="AV455" s="15" t="s">
        <v>84</v>
      </c>
      <c r="AW455" s="15" t="s">
        <v>38</v>
      </c>
      <c r="AX455" s="15" t="s">
        <v>77</v>
      </c>
      <c r="AY455" s="240" t="s">
        <v>205</v>
      </c>
    </row>
    <row r="456" spans="1:65" s="13" customFormat="1" ht="10.199999999999999">
      <c r="B456" s="199"/>
      <c r="C456" s="200"/>
      <c r="D456" s="194" t="s">
        <v>216</v>
      </c>
      <c r="E456" s="201" t="s">
        <v>75</v>
      </c>
      <c r="F456" s="202" t="s">
        <v>86</v>
      </c>
      <c r="G456" s="200"/>
      <c r="H456" s="203">
        <v>2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216</v>
      </c>
      <c r="AU456" s="209" t="s">
        <v>344</v>
      </c>
      <c r="AV456" s="13" t="s">
        <v>86</v>
      </c>
      <c r="AW456" s="13" t="s">
        <v>38</v>
      </c>
      <c r="AX456" s="13" t="s">
        <v>77</v>
      </c>
      <c r="AY456" s="209" t="s">
        <v>205</v>
      </c>
    </row>
    <row r="457" spans="1:65" s="14" customFormat="1" ht="10.199999999999999">
      <c r="B457" s="210"/>
      <c r="C457" s="211"/>
      <c r="D457" s="194" t="s">
        <v>216</v>
      </c>
      <c r="E457" s="212" t="s">
        <v>75</v>
      </c>
      <c r="F457" s="213" t="s">
        <v>218</v>
      </c>
      <c r="G457" s="211"/>
      <c r="H457" s="214">
        <v>2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216</v>
      </c>
      <c r="AU457" s="220" t="s">
        <v>344</v>
      </c>
      <c r="AV457" s="14" t="s">
        <v>212</v>
      </c>
      <c r="AW457" s="14" t="s">
        <v>38</v>
      </c>
      <c r="AX457" s="14" t="s">
        <v>84</v>
      </c>
      <c r="AY457" s="220" t="s">
        <v>205</v>
      </c>
    </row>
    <row r="458" spans="1:65" s="12" customFormat="1" ht="22.8" customHeight="1">
      <c r="B458" s="165"/>
      <c r="C458" s="166"/>
      <c r="D458" s="167" t="s">
        <v>76</v>
      </c>
      <c r="E458" s="179" t="s">
        <v>379</v>
      </c>
      <c r="F458" s="179" t="s">
        <v>380</v>
      </c>
      <c r="G458" s="166"/>
      <c r="H458" s="166"/>
      <c r="I458" s="169"/>
      <c r="J458" s="180">
        <f>BK458</f>
        <v>0</v>
      </c>
      <c r="K458" s="166"/>
      <c r="L458" s="171"/>
      <c r="M458" s="172"/>
      <c r="N458" s="173"/>
      <c r="O458" s="173"/>
      <c r="P458" s="174">
        <f>SUM(P459:P470)</f>
        <v>0</v>
      </c>
      <c r="Q458" s="173"/>
      <c r="R458" s="174">
        <f>SUM(R459:R470)</f>
        <v>0</v>
      </c>
      <c r="S458" s="173"/>
      <c r="T458" s="175">
        <f>SUM(T459:T470)</f>
        <v>0</v>
      </c>
      <c r="AR458" s="176" t="s">
        <v>84</v>
      </c>
      <c r="AT458" s="177" t="s">
        <v>76</v>
      </c>
      <c r="AU458" s="177" t="s">
        <v>84</v>
      </c>
      <c r="AY458" s="176" t="s">
        <v>205</v>
      </c>
      <c r="BK458" s="178">
        <f>SUM(BK459:BK470)</f>
        <v>0</v>
      </c>
    </row>
    <row r="459" spans="1:65" s="2" customFormat="1" ht="24.15" customHeight="1">
      <c r="A459" s="36"/>
      <c r="B459" s="37"/>
      <c r="C459" s="181" t="s">
        <v>339</v>
      </c>
      <c r="D459" s="181" t="s">
        <v>208</v>
      </c>
      <c r="E459" s="182" t="s">
        <v>381</v>
      </c>
      <c r="F459" s="183" t="s">
        <v>382</v>
      </c>
      <c r="G459" s="184" t="s">
        <v>383</v>
      </c>
      <c r="H459" s="185">
        <v>726.35500000000002</v>
      </c>
      <c r="I459" s="186"/>
      <c r="J459" s="187">
        <f>ROUND(I459*H459,2)</f>
        <v>0</v>
      </c>
      <c r="K459" s="183" t="s">
        <v>211</v>
      </c>
      <c r="L459" s="41"/>
      <c r="M459" s="188" t="s">
        <v>75</v>
      </c>
      <c r="N459" s="189" t="s">
        <v>47</v>
      </c>
      <c r="O459" s="66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2" t="s">
        <v>212</v>
      </c>
      <c r="AT459" s="192" t="s">
        <v>208</v>
      </c>
      <c r="AU459" s="192" t="s">
        <v>86</v>
      </c>
      <c r="AY459" s="19" t="s">
        <v>205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9" t="s">
        <v>84</v>
      </c>
      <c r="BK459" s="193">
        <f>ROUND(I459*H459,2)</f>
        <v>0</v>
      </c>
      <c r="BL459" s="19" t="s">
        <v>212</v>
      </c>
      <c r="BM459" s="192" t="s">
        <v>922</v>
      </c>
    </row>
    <row r="460" spans="1:65" s="2" customFormat="1" ht="76.8">
      <c r="A460" s="36"/>
      <c r="B460" s="37"/>
      <c r="C460" s="38"/>
      <c r="D460" s="194" t="s">
        <v>214</v>
      </c>
      <c r="E460" s="38"/>
      <c r="F460" s="195" t="s">
        <v>385</v>
      </c>
      <c r="G460" s="38"/>
      <c r="H460" s="38"/>
      <c r="I460" s="196"/>
      <c r="J460" s="38"/>
      <c r="K460" s="38"/>
      <c r="L460" s="41"/>
      <c r="M460" s="197"/>
      <c r="N460" s="19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214</v>
      </c>
      <c r="AU460" s="19" t="s">
        <v>86</v>
      </c>
    </row>
    <row r="461" spans="1:65" s="2" customFormat="1" ht="19.2">
      <c r="A461" s="36"/>
      <c r="B461" s="37"/>
      <c r="C461" s="38"/>
      <c r="D461" s="194" t="s">
        <v>270</v>
      </c>
      <c r="E461" s="38"/>
      <c r="F461" s="195" t="s">
        <v>386</v>
      </c>
      <c r="G461" s="38"/>
      <c r="H461" s="38"/>
      <c r="I461" s="196"/>
      <c r="J461" s="38"/>
      <c r="K461" s="38"/>
      <c r="L461" s="41"/>
      <c r="M461" s="197"/>
      <c r="N461" s="198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270</v>
      </c>
      <c r="AU461" s="19" t="s">
        <v>86</v>
      </c>
    </row>
    <row r="462" spans="1:65" s="2" customFormat="1" ht="24.15" customHeight="1">
      <c r="A462" s="36"/>
      <c r="B462" s="37"/>
      <c r="C462" s="181" t="s">
        <v>387</v>
      </c>
      <c r="D462" s="181" t="s">
        <v>208</v>
      </c>
      <c r="E462" s="182" t="s">
        <v>388</v>
      </c>
      <c r="F462" s="183" t="s">
        <v>389</v>
      </c>
      <c r="G462" s="184" t="s">
        <v>383</v>
      </c>
      <c r="H462" s="185">
        <v>2905.42</v>
      </c>
      <c r="I462" s="186"/>
      <c r="J462" s="187">
        <f>ROUND(I462*H462,2)</f>
        <v>0</v>
      </c>
      <c r="K462" s="183" t="s">
        <v>211</v>
      </c>
      <c r="L462" s="41"/>
      <c r="M462" s="188" t="s">
        <v>75</v>
      </c>
      <c r="N462" s="189" t="s">
        <v>47</v>
      </c>
      <c r="O462" s="66"/>
      <c r="P462" s="190">
        <f>O462*H462</f>
        <v>0</v>
      </c>
      <c r="Q462" s="190">
        <v>0</v>
      </c>
      <c r="R462" s="190">
        <f>Q462*H462</f>
        <v>0</v>
      </c>
      <c r="S462" s="190">
        <v>0</v>
      </c>
      <c r="T462" s="191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2" t="s">
        <v>212</v>
      </c>
      <c r="AT462" s="192" t="s">
        <v>208</v>
      </c>
      <c r="AU462" s="192" t="s">
        <v>86</v>
      </c>
      <c r="AY462" s="19" t="s">
        <v>205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9" t="s">
        <v>84</v>
      </c>
      <c r="BK462" s="193">
        <f>ROUND(I462*H462,2)</f>
        <v>0</v>
      </c>
      <c r="BL462" s="19" t="s">
        <v>212</v>
      </c>
      <c r="BM462" s="192" t="s">
        <v>923</v>
      </c>
    </row>
    <row r="463" spans="1:65" s="2" customFormat="1" ht="76.8">
      <c r="A463" s="36"/>
      <c r="B463" s="37"/>
      <c r="C463" s="38"/>
      <c r="D463" s="194" t="s">
        <v>214</v>
      </c>
      <c r="E463" s="38"/>
      <c r="F463" s="195" t="s">
        <v>385</v>
      </c>
      <c r="G463" s="38"/>
      <c r="H463" s="38"/>
      <c r="I463" s="196"/>
      <c r="J463" s="38"/>
      <c r="K463" s="38"/>
      <c r="L463" s="41"/>
      <c r="M463" s="197"/>
      <c r="N463" s="198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214</v>
      </c>
      <c r="AU463" s="19" t="s">
        <v>86</v>
      </c>
    </row>
    <row r="464" spans="1:65" s="13" customFormat="1" ht="10.199999999999999">
      <c r="B464" s="199"/>
      <c r="C464" s="200"/>
      <c r="D464" s="194" t="s">
        <v>216</v>
      </c>
      <c r="E464" s="200"/>
      <c r="F464" s="202" t="s">
        <v>924</v>
      </c>
      <c r="G464" s="200"/>
      <c r="H464" s="203">
        <v>2905.42</v>
      </c>
      <c r="I464" s="204"/>
      <c r="J464" s="200"/>
      <c r="K464" s="200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216</v>
      </c>
      <c r="AU464" s="209" t="s">
        <v>86</v>
      </c>
      <c r="AV464" s="13" t="s">
        <v>86</v>
      </c>
      <c r="AW464" s="13" t="s">
        <v>4</v>
      </c>
      <c r="AX464" s="13" t="s">
        <v>84</v>
      </c>
      <c r="AY464" s="209" t="s">
        <v>205</v>
      </c>
    </row>
    <row r="465" spans="1:65" s="2" customFormat="1" ht="24.15" customHeight="1">
      <c r="A465" s="36"/>
      <c r="B465" s="37"/>
      <c r="C465" s="181" t="s">
        <v>392</v>
      </c>
      <c r="D465" s="181" t="s">
        <v>208</v>
      </c>
      <c r="E465" s="182" t="s">
        <v>393</v>
      </c>
      <c r="F465" s="183" t="s">
        <v>394</v>
      </c>
      <c r="G465" s="184" t="s">
        <v>383</v>
      </c>
      <c r="H465" s="185">
        <v>57.936999999999998</v>
      </c>
      <c r="I465" s="186"/>
      <c r="J465" s="187">
        <f>ROUND(I465*H465,2)</f>
        <v>0</v>
      </c>
      <c r="K465" s="183" t="s">
        <v>211</v>
      </c>
      <c r="L465" s="41"/>
      <c r="M465" s="188" t="s">
        <v>75</v>
      </c>
      <c r="N465" s="189" t="s">
        <v>47</v>
      </c>
      <c r="O465" s="66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212</v>
      </c>
      <c r="AT465" s="192" t="s">
        <v>208</v>
      </c>
      <c r="AU465" s="192" t="s">
        <v>86</v>
      </c>
      <c r="AY465" s="19" t="s">
        <v>205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84</v>
      </c>
      <c r="BK465" s="193">
        <f>ROUND(I465*H465,2)</f>
        <v>0</v>
      </c>
      <c r="BL465" s="19" t="s">
        <v>212</v>
      </c>
      <c r="BM465" s="192" t="s">
        <v>925</v>
      </c>
    </row>
    <row r="466" spans="1:65" s="2" customFormat="1" ht="38.4">
      <c r="A466" s="36"/>
      <c r="B466" s="37"/>
      <c r="C466" s="38"/>
      <c r="D466" s="194" t="s">
        <v>214</v>
      </c>
      <c r="E466" s="38"/>
      <c r="F466" s="195" t="s">
        <v>396</v>
      </c>
      <c r="G466" s="38"/>
      <c r="H466" s="38"/>
      <c r="I466" s="196"/>
      <c r="J466" s="38"/>
      <c r="K466" s="38"/>
      <c r="L466" s="41"/>
      <c r="M466" s="197"/>
      <c r="N466" s="19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214</v>
      </c>
      <c r="AU466" s="19" t="s">
        <v>86</v>
      </c>
    </row>
    <row r="467" spans="1:65" s="2" customFormat="1" ht="24.15" customHeight="1">
      <c r="A467" s="36"/>
      <c r="B467" s="37"/>
      <c r="C467" s="181" t="s">
        <v>401</v>
      </c>
      <c r="D467" s="181" t="s">
        <v>208</v>
      </c>
      <c r="E467" s="182" t="s">
        <v>402</v>
      </c>
      <c r="F467" s="183" t="s">
        <v>403</v>
      </c>
      <c r="G467" s="184" t="s">
        <v>383</v>
      </c>
      <c r="H467" s="185">
        <v>348.548</v>
      </c>
      <c r="I467" s="186"/>
      <c r="J467" s="187">
        <f>ROUND(I467*H467,2)</f>
        <v>0</v>
      </c>
      <c r="K467" s="183" t="s">
        <v>211</v>
      </c>
      <c r="L467" s="41"/>
      <c r="M467" s="188" t="s">
        <v>75</v>
      </c>
      <c r="N467" s="189" t="s">
        <v>47</v>
      </c>
      <c r="O467" s="66"/>
      <c r="P467" s="190">
        <f>O467*H467</f>
        <v>0</v>
      </c>
      <c r="Q467" s="190">
        <v>0</v>
      </c>
      <c r="R467" s="190">
        <f>Q467*H467</f>
        <v>0</v>
      </c>
      <c r="S467" s="190">
        <v>0</v>
      </c>
      <c r="T467" s="191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2" t="s">
        <v>212</v>
      </c>
      <c r="AT467" s="192" t="s">
        <v>208</v>
      </c>
      <c r="AU467" s="192" t="s">
        <v>86</v>
      </c>
      <c r="AY467" s="19" t="s">
        <v>205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9" t="s">
        <v>84</v>
      </c>
      <c r="BK467" s="193">
        <f>ROUND(I467*H467,2)</f>
        <v>0</v>
      </c>
      <c r="BL467" s="19" t="s">
        <v>212</v>
      </c>
      <c r="BM467" s="192" t="s">
        <v>926</v>
      </c>
    </row>
    <row r="468" spans="1:65" s="2" customFormat="1" ht="38.4">
      <c r="A468" s="36"/>
      <c r="B468" s="37"/>
      <c r="C468" s="38"/>
      <c r="D468" s="194" t="s">
        <v>214</v>
      </c>
      <c r="E468" s="38"/>
      <c r="F468" s="195" t="s">
        <v>396</v>
      </c>
      <c r="G468" s="38"/>
      <c r="H468" s="38"/>
      <c r="I468" s="196"/>
      <c r="J468" s="38"/>
      <c r="K468" s="38"/>
      <c r="L468" s="41"/>
      <c r="M468" s="197"/>
      <c r="N468" s="198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214</v>
      </c>
      <c r="AU468" s="19" t="s">
        <v>86</v>
      </c>
    </row>
    <row r="469" spans="1:65" s="2" customFormat="1" ht="24.15" customHeight="1">
      <c r="A469" s="36"/>
      <c r="B469" s="37"/>
      <c r="C469" s="181" t="s">
        <v>397</v>
      </c>
      <c r="D469" s="181" t="s">
        <v>208</v>
      </c>
      <c r="E469" s="182" t="s">
        <v>398</v>
      </c>
      <c r="F469" s="183" t="s">
        <v>399</v>
      </c>
      <c r="G469" s="184" t="s">
        <v>383</v>
      </c>
      <c r="H469" s="185">
        <v>319.87</v>
      </c>
      <c r="I469" s="186"/>
      <c r="J469" s="187">
        <f>ROUND(I469*H469,2)</f>
        <v>0</v>
      </c>
      <c r="K469" s="183" t="s">
        <v>211</v>
      </c>
      <c r="L469" s="41"/>
      <c r="M469" s="188" t="s">
        <v>75</v>
      </c>
      <c r="N469" s="189" t="s">
        <v>47</v>
      </c>
      <c r="O469" s="66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2" t="s">
        <v>212</v>
      </c>
      <c r="AT469" s="192" t="s">
        <v>208</v>
      </c>
      <c r="AU469" s="192" t="s">
        <v>86</v>
      </c>
      <c r="AY469" s="19" t="s">
        <v>205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9" t="s">
        <v>84</v>
      </c>
      <c r="BK469" s="193">
        <f>ROUND(I469*H469,2)</f>
        <v>0</v>
      </c>
      <c r="BL469" s="19" t="s">
        <v>212</v>
      </c>
      <c r="BM469" s="192" t="s">
        <v>927</v>
      </c>
    </row>
    <row r="470" spans="1:65" s="2" customFormat="1" ht="38.4">
      <c r="A470" s="36"/>
      <c r="B470" s="37"/>
      <c r="C470" s="38"/>
      <c r="D470" s="194" t="s">
        <v>214</v>
      </c>
      <c r="E470" s="38"/>
      <c r="F470" s="195" t="s">
        <v>396</v>
      </c>
      <c r="G470" s="38"/>
      <c r="H470" s="38"/>
      <c r="I470" s="196"/>
      <c r="J470" s="38"/>
      <c r="K470" s="38"/>
      <c r="L470" s="41"/>
      <c r="M470" s="197"/>
      <c r="N470" s="198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214</v>
      </c>
      <c r="AU470" s="19" t="s">
        <v>86</v>
      </c>
    </row>
    <row r="471" spans="1:65" s="12" customFormat="1" ht="22.8" customHeight="1">
      <c r="B471" s="165"/>
      <c r="C471" s="166"/>
      <c r="D471" s="167" t="s">
        <v>76</v>
      </c>
      <c r="E471" s="179" t="s">
        <v>405</v>
      </c>
      <c r="F471" s="179" t="s">
        <v>406</v>
      </c>
      <c r="G471" s="166"/>
      <c r="H471" s="166"/>
      <c r="I471" s="169"/>
      <c r="J471" s="180">
        <f>BK471</f>
        <v>0</v>
      </c>
      <c r="K471" s="166"/>
      <c r="L471" s="171"/>
      <c r="M471" s="172"/>
      <c r="N471" s="173"/>
      <c r="O471" s="173"/>
      <c r="P471" s="174">
        <f>SUM(P472:P473)</f>
        <v>0</v>
      </c>
      <c r="Q471" s="173"/>
      <c r="R471" s="174">
        <f>SUM(R472:R473)</f>
        <v>0</v>
      </c>
      <c r="S471" s="173"/>
      <c r="T471" s="175">
        <f>SUM(T472:T473)</f>
        <v>0</v>
      </c>
      <c r="AR471" s="176" t="s">
        <v>84</v>
      </c>
      <c r="AT471" s="177" t="s">
        <v>76</v>
      </c>
      <c r="AU471" s="177" t="s">
        <v>84</v>
      </c>
      <c r="AY471" s="176" t="s">
        <v>205</v>
      </c>
      <c r="BK471" s="178">
        <f>SUM(BK472:BK473)</f>
        <v>0</v>
      </c>
    </row>
    <row r="472" spans="1:65" s="2" customFormat="1" ht="24.15" customHeight="1">
      <c r="A472" s="36"/>
      <c r="B472" s="37"/>
      <c r="C472" s="181" t="s">
        <v>407</v>
      </c>
      <c r="D472" s="181" t="s">
        <v>208</v>
      </c>
      <c r="E472" s="182" t="s">
        <v>408</v>
      </c>
      <c r="F472" s="183" t="s">
        <v>409</v>
      </c>
      <c r="G472" s="184" t="s">
        <v>383</v>
      </c>
      <c r="H472" s="185">
        <v>89.34</v>
      </c>
      <c r="I472" s="186"/>
      <c r="J472" s="187">
        <f>ROUND(I472*H472,2)</f>
        <v>0</v>
      </c>
      <c r="K472" s="183" t="s">
        <v>211</v>
      </c>
      <c r="L472" s="41"/>
      <c r="M472" s="188" t="s">
        <v>75</v>
      </c>
      <c r="N472" s="189" t="s">
        <v>47</v>
      </c>
      <c r="O472" s="66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2" t="s">
        <v>212</v>
      </c>
      <c r="AT472" s="192" t="s">
        <v>208</v>
      </c>
      <c r="AU472" s="192" t="s">
        <v>86</v>
      </c>
      <c r="AY472" s="19" t="s">
        <v>205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9" t="s">
        <v>84</v>
      </c>
      <c r="BK472" s="193">
        <f>ROUND(I472*H472,2)</f>
        <v>0</v>
      </c>
      <c r="BL472" s="19" t="s">
        <v>212</v>
      </c>
      <c r="BM472" s="192" t="s">
        <v>928</v>
      </c>
    </row>
    <row r="473" spans="1:65" s="2" customFormat="1" ht="28.8">
      <c r="A473" s="36"/>
      <c r="B473" s="37"/>
      <c r="C473" s="38"/>
      <c r="D473" s="194" t="s">
        <v>214</v>
      </c>
      <c r="E473" s="38"/>
      <c r="F473" s="195" t="s">
        <v>411</v>
      </c>
      <c r="G473" s="38"/>
      <c r="H473" s="38"/>
      <c r="I473" s="196"/>
      <c r="J473" s="38"/>
      <c r="K473" s="38"/>
      <c r="L473" s="41"/>
      <c r="M473" s="197"/>
      <c r="N473" s="198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214</v>
      </c>
      <c r="AU473" s="19" t="s">
        <v>86</v>
      </c>
    </row>
    <row r="474" spans="1:65" s="12" customFormat="1" ht="22.8" customHeight="1">
      <c r="B474" s="165"/>
      <c r="C474" s="166"/>
      <c r="D474" s="167" t="s">
        <v>76</v>
      </c>
      <c r="E474" s="179" t="s">
        <v>929</v>
      </c>
      <c r="F474" s="179" t="s">
        <v>930</v>
      </c>
      <c r="G474" s="166"/>
      <c r="H474" s="166"/>
      <c r="I474" s="169"/>
      <c r="J474" s="180">
        <f>BK474</f>
        <v>0</v>
      </c>
      <c r="K474" s="166"/>
      <c r="L474" s="171"/>
      <c r="M474" s="172"/>
      <c r="N474" s="173"/>
      <c r="O474" s="173"/>
      <c r="P474" s="174">
        <f>SUM(P475:P512)</f>
        <v>0</v>
      </c>
      <c r="Q474" s="173"/>
      <c r="R474" s="174">
        <f>SUM(R475:R512)</f>
        <v>0</v>
      </c>
      <c r="S474" s="173"/>
      <c r="T474" s="175">
        <f>SUM(T475:T512)</f>
        <v>0</v>
      </c>
      <c r="AR474" s="176" t="s">
        <v>84</v>
      </c>
      <c r="AT474" s="177" t="s">
        <v>76</v>
      </c>
      <c r="AU474" s="177" t="s">
        <v>84</v>
      </c>
      <c r="AY474" s="176" t="s">
        <v>205</v>
      </c>
      <c r="BK474" s="178">
        <f>SUM(BK475:BK512)</f>
        <v>0</v>
      </c>
    </row>
    <row r="475" spans="1:65" s="2" customFormat="1" ht="14.4" customHeight="1">
      <c r="A475" s="36"/>
      <c r="B475" s="37"/>
      <c r="C475" s="181" t="s">
        <v>434</v>
      </c>
      <c r="D475" s="181" t="s">
        <v>208</v>
      </c>
      <c r="E475" s="182" t="s">
        <v>931</v>
      </c>
      <c r="F475" s="183" t="s">
        <v>932</v>
      </c>
      <c r="G475" s="184" t="s">
        <v>293</v>
      </c>
      <c r="H475" s="185">
        <v>1</v>
      </c>
      <c r="I475" s="186"/>
      <c r="J475" s="187">
        <f>ROUND(I475*H475,2)</f>
        <v>0</v>
      </c>
      <c r="K475" s="183" t="s">
        <v>75</v>
      </c>
      <c r="L475" s="41"/>
      <c r="M475" s="188" t="s">
        <v>75</v>
      </c>
      <c r="N475" s="189" t="s">
        <v>47</v>
      </c>
      <c r="O475" s="66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2" t="s">
        <v>212</v>
      </c>
      <c r="AT475" s="192" t="s">
        <v>208</v>
      </c>
      <c r="AU475" s="192" t="s">
        <v>86</v>
      </c>
      <c r="AY475" s="19" t="s">
        <v>205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19" t="s">
        <v>84</v>
      </c>
      <c r="BK475" s="193">
        <f>ROUND(I475*H475,2)</f>
        <v>0</v>
      </c>
      <c r="BL475" s="19" t="s">
        <v>212</v>
      </c>
      <c r="BM475" s="192" t="s">
        <v>933</v>
      </c>
    </row>
    <row r="476" spans="1:65" s="2" customFormat="1" ht="38.4">
      <c r="A476" s="36"/>
      <c r="B476" s="37"/>
      <c r="C476" s="38"/>
      <c r="D476" s="194" t="s">
        <v>270</v>
      </c>
      <c r="E476" s="38"/>
      <c r="F476" s="195" t="s">
        <v>934</v>
      </c>
      <c r="G476" s="38"/>
      <c r="H476" s="38"/>
      <c r="I476" s="196"/>
      <c r="J476" s="38"/>
      <c r="K476" s="38"/>
      <c r="L476" s="41"/>
      <c r="M476" s="197"/>
      <c r="N476" s="198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270</v>
      </c>
      <c r="AU476" s="19" t="s">
        <v>86</v>
      </c>
    </row>
    <row r="477" spans="1:65" s="2" customFormat="1" ht="14.4" customHeight="1">
      <c r="A477" s="36"/>
      <c r="B477" s="37"/>
      <c r="C477" s="181" t="s">
        <v>443</v>
      </c>
      <c r="D477" s="181" t="s">
        <v>208</v>
      </c>
      <c r="E477" s="182" t="s">
        <v>547</v>
      </c>
      <c r="F477" s="183" t="s">
        <v>548</v>
      </c>
      <c r="G477" s="184" t="s">
        <v>240</v>
      </c>
      <c r="H477" s="185">
        <v>153.69800000000001</v>
      </c>
      <c r="I477" s="186"/>
      <c r="J477" s="187">
        <f>ROUND(I477*H477,2)</f>
        <v>0</v>
      </c>
      <c r="K477" s="183" t="s">
        <v>211</v>
      </c>
      <c r="L477" s="41"/>
      <c r="M477" s="188" t="s">
        <v>75</v>
      </c>
      <c r="N477" s="189" t="s">
        <v>47</v>
      </c>
      <c r="O477" s="66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2" t="s">
        <v>212</v>
      </c>
      <c r="AT477" s="192" t="s">
        <v>208</v>
      </c>
      <c r="AU477" s="192" t="s">
        <v>86</v>
      </c>
      <c r="AY477" s="19" t="s">
        <v>205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19" t="s">
        <v>84</v>
      </c>
      <c r="BK477" s="193">
        <f>ROUND(I477*H477,2)</f>
        <v>0</v>
      </c>
      <c r="BL477" s="19" t="s">
        <v>212</v>
      </c>
      <c r="BM477" s="192" t="s">
        <v>935</v>
      </c>
    </row>
    <row r="478" spans="1:65" s="2" customFormat="1" ht="38.4">
      <c r="A478" s="36"/>
      <c r="B478" s="37"/>
      <c r="C478" s="38"/>
      <c r="D478" s="194" t="s">
        <v>214</v>
      </c>
      <c r="E478" s="38"/>
      <c r="F478" s="195" t="s">
        <v>550</v>
      </c>
      <c r="G478" s="38"/>
      <c r="H478" s="38"/>
      <c r="I478" s="196"/>
      <c r="J478" s="38"/>
      <c r="K478" s="38"/>
      <c r="L478" s="41"/>
      <c r="M478" s="197"/>
      <c r="N478" s="198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214</v>
      </c>
      <c r="AU478" s="19" t="s">
        <v>86</v>
      </c>
    </row>
    <row r="479" spans="1:65" s="2" customFormat="1" ht="28.8">
      <c r="A479" s="36"/>
      <c r="B479" s="37"/>
      <c r="C479" s="38"/>
      <c r="D479" s="194" t="s">
        <v>270</v>
      </c>
      <c r="E479" s="38"/>
      <c r="F479" s="195" t="s">
        <v>551</v>
      </c>
      <c r="G479" s="38"/>
      <c r="H479" s="38"/>
      <c r="I479" s="196"/>
      <c r="J479" s="38"/>
      <c r="K479" s="38"/>
      <c r="L479" s="41"/>
      <c r="M479" s="197"/>
      <c r="N479" s="198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270</v>
      </c>
      <c r="AU479" s="19" t="s">
        <v>86</v>
      </c>
    </row>
    <row r="480" spans="1:65" s="15" customFormat="1" ht="10.199999999999999">
      <c r="B480" s="231"/>
      <c r="C480" s="232"/>
      <c r="D480" s="194" t="s">
        <v>216</v>
      </c>
      <c r="E480" s="233" t="s">
        <v>75</v>
      </c>
      <c r="F480" s="234" t="s">
        <v>936</v>
      </c>
      <c r="G480" s="232"/>
      <c r="H480" s="233" t="s">
        <v>75</v>
      </c>
      <c r="I480" s="235"/>
      <c r="J480" s="232"/>
      <c r="K480" s="232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216</v>
      </c>
      <c r="AU480" s="240" t="s">
        <v>86</v>
      </c>
      <c r="AV480" s="15" t="s">
        <v>84</v>
      </c>
      <c r="AW480" s="15" t="s">
        <v>38</v>
      </c>
      <c r="AX480" s="15" t="s">
        <v>77</v>
      </c>
      <c r="AY480" s="240" t="s">
        <v>205</v>
      </c>
    </row>
    <row r="481" spans="1:65" s="13" customFormat="1" ht="10.199999999999999">
      <c r="B481" s="199"/>
      <c r="C481" s="200"/>
      <c r="D481" s="194" t="s">
        <v>216</v>
      </c>
      <c r="E481" s="201" t="s">
        <v>75</v>
      </c>
      <c r="F481" s="202" t="s">
        <v>937</v>
      </c>
      <c r="G481" s="200"/>
      <c r="H481" s="203">
        <v>153.69800000000001</v>
      </c>
      <c r="I481" s="204"/>
      <c r="J481" s="200"/>
      <c r="K481" s="200"/>
      <c r="L481" s="205"/>
      <c r="M481" s="206"/>
      <c r="N481" s="207"/>
      <c r="O481" s="207"/>
      <c r="P481" s="207"/>
      <c r="Q481" s="207"/>
      <c r="R481" s="207"/>
      <c r="S481" s="207"/>
      <c r="T481" s="208"/>
      <c r="AT481" s="209" t="s">
        <v>216</v>
      </c>
      <c r="AU481" s="209" t="s">
        <v>86</v>
      </c>
      <c r="AV481" s="13" t="s">
        <v>86</v>
      </c>
      <c r="AW481" s="13" t="s">
        <v>38</v>
      </c>
      <c r="AX481" s="13" t="s">
        <v>77</v>
      </c>
      <c r="AY481" s="209" t="s">
        <v>205</v>
      </c>
    </row>
    <row r="482" spans="1:65" s="14" customFormat="1" ht="10.199999999999999">
      <c r="B482" s="210"/>
      <c r="C482" s="211"/>
      <c r="D482" s="194" t="s">
        <v>216</v>
      </c>
      <c r="E482" s="212" t="s">
        <v>75</v>
      </c>
      <c r="F482" s="213" t="s">
        <v>218</v>
      </c>
      <c r="G482" s="211"/>
      <c r="H482" s="214">
        <v>153.69800000000001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216</v>
      </c>
      <c r="AU482" s="220" t="s">
        <v>86</v>
      </c>
      <c r="AV482" s="14" t="s">
        <v>212</v>
      </c>
      <c r="AW482" s="14" t="s">
        <v>38</v>
      </c>
      <c r="AX482" s="14" t="s">
        <v>84</v>
      </c>
      <c r="AY482" s="220" t="s">
        <v>205</v>
      </c>
    </row>
    <row r="483" spans="1:65" s="2" customFormat="1" ht="24.15" customHeight="1">
      <c r="A483" s="36"/>
      <c r="B483" s="37"/>
      <c r="C483" s="181" t="s">
        <v>448</v>
      </c>
      <c r="D483" s="181" t="s">
        <v>208</v>
      </c>
      <c r="E483" s="182" t="s">
        <v>554</v>
      </c>
      <c r="F483" s="183" t="s">
        <v>555</v>
      </c>
      <c r="G483" s="184" t="s">
        <v>240</v>
      </c>
      <c r="H483" s="185">
        <v>358.62799999999999</v>
      </c>
      <c r="I483" s="186"/>
      <c r="J483" s="187">
        <f>ROUND(I483*H483,2)</f>
        <v>0</v>
      </c>
      <c r="K483" s="183" t="s">
        <v>211</v>
      </c>
      <c r="L483" s="41"/>
      <c r="M483" s="188" t="s">
        <v>75</v>
      </c>
      <c r="N483" s="189" t="s">
        <v>47</v>
      </c>
      <c r="O483" s="66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2" t="s">
        <v>212</v>
      </c>
      <c r="AT483" s="192" t="s">
        <v>208</v>
      </c>
      <c r="AU483" s="192" t="s">
        <v>86</v>
      </c>
      <c r="AY483" s="19" t="s">
        <v>205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9" t="s">
        <v>84</v>
      </c>
      <c r="BK483" s="193">
        <f>ROUND(I483*H483,2)</f>
        <v>0</v>
      </c>
      <c r="BL483" s="19" t="s">
        <v>212</v>
      </c>
      <c r="BM483" s="192" t="s">
        <v>938</v>
      </c>
    </row>
    <row r="484" spans="1:65" s="2" customFormat="1" ht="76.8">
      <c r="A484" s="36"/>
      <c r="B484" s="37"/>
      <c r="C484" s="38"/>
      <c r="D484" s="194" t="s">
        <v>214</v>
      </c>
      <c r="E484" s="38"/>
      <c r="F484" s="195" t="s">
        <v>557</v>
      </c>
      <c r="G484" s="38"/>
      <c r="H484" s="38"/>
      <c r="I484" s="196"/>
      <c r="J484" s="38"/>
      <c r="K484" s="38"/>
      <c r="L484" s="41"/>
      <c r="M484" s="197"/>
      <c r="N484" s="198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214</v>
      </c>
      <c r="AU484" s="19" t="s">
        <v>86</v>
      </c>
    </row>
    <row r="485" spans="1:65" s="2" customFormat="1" ht="28.8">
      <c r="A485" s="36"/>
      <c r="B485" s="37"/>
      <c r="C485" s="38"/>
      <c r="D485" s="194" t="s">
        <v>270</v>
      </c>
      <c r="E485" s="38"/>
      <c r="F485" s="195" t="s">
        <v>558</v>
      </c>
      <c r="G485" s="38"/>
      <c r="H485" s="38"/>
      <c r="I485" s="196"/>
      <c r="J485" s="38"/>
      <c r="K485" s="38"/>
      <c r="L485" s="41"/>
      <c r="M485" s="197"/>
      <c r="N485" s="198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270</v>
      </c>
      <c r="AU485" s="19" t="s">
        <v>86</v>
      </c>
    </row>
    <row r="486" spans="1:65" s="15" customFormat="1" ht="10.199999999999999">
      <c r="B486" s="231"/>
      <c r="C486" s="232"/>
      <c r="D486" s="194" t="s">
        <v>216</v>
      </c>
      <c r="E486" s="233" t="s">
        <v>75</v>
      </c>
      <c r="F486" s="234" t="s">
        <v>936</v>
      </c>
      <c r="G486" s="232"/>
      <c r="H486" s="233" t="s">
        <v>75</v>
      </c>
      <c r="I486" s="235"/>
      <c r="J486" s="232"/>
      <c r="K486" s="232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216</v>
      </c>
      <c r="AU486" s="240" t="s">
        <v>86</v>
      </c>
      <c r="AV486" s="15" t="s">
        <v>84</v>
      </c>
      <c r="AW486" s="15" t="s">
        <v>38</v>
      </c>
      <c r="AX486" s="15" t="s">
        <v>77</v>
      </c>
      <c r="AY486" s="240" t="s">
        <v>205</v>
      </c>
    </row>
    <row r="487" spans="1:65" s="13" customFormat="1" ht="10.199999999999999">
      <c r="B487" s="199"/>
      <c r="C487" s="200"/>
      <c r="D487" s="194" t="s">
        <v>216</v>
      </c>
      <c r="E487" s="201" t="s">
        <v>75</v>
      </c>
      <c r="F487" s="202" t="s">
        <v>939</v>
      </c>
      <c r="G487" s="200"/>
      <c r="H487" s="203">
        <v>358.62799999999999</v>
      </c>
      <c r="I487" s="204"/>
      <c r="J487" s="200"/>
      <c r="K487" s="200"/>
      <c r="L487" s="205"/>
      <c r="M487" s="206"/>
      <c r="N487" s="207"/>
      <c r="O487" s="207"/>
      <c r="P487" s="207"/>
      <c r="Q487" s="207"/>
      <c r="R487" s="207"/>
      <c r="S487" s="207"/>
      <c r="T487" s="208"/>
      <c r="AT487" s="209" t="s">
        <v>216</v>
      </c>
      <c r="AU487" s="209" t="s">
        <v>86</v>
      </c>
      <c r="AV487" s="13" t="s">
        <v>86</v>
      </c>
      <c r="AW487" s="13" t="s">
        <v>38</v>
      </c>
      <c r="AX487" s="13" t="s">
        <v>77</v>
      </c>
      <c r="AY487" s="209" t="s">
        <v>205</v>
      </c>
    </row>
    <row r="488" spans="1:65" s="14" customFormat="1" ht="10.199999999999999">
      <c r="B488" s="210"/>
      <c r="C488" s="211"/>
      <c r="D488" s="194" t="s">
        <v>216</v>
      </c>
      <c r="E488" s="212" t="s">
        <v>75</v>
      </c>
      <c r="F488" s="213" t="s">
        <v>218</v>
      </c>
      <c r="G488" s="211"/>
      <c r="H488" s="214">
        <v>358.62799999999999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216</v>
      </c>
      <c r="AU488" s="220" t="s">
        <v>86</v>
      </c>
      <c r="AV488" s="14" t="s">
        <v>212</v>
      </c>
      <c r="AW488" s="14" t="s">
        <v>38</v>
      </c>
      <c r="AX488" s="14" t="s">
        <v>84</v>
      </c>
      <c r="AY488" s="220" t="s">
        <v>205</v>
      </c>
    </row>
    <row r="489" spans="1:65" s="2" customFormat="1" ht="37.799999999999997" customHeight="1">
      <c r="A489" s="36"/>
      <c r="B489" s="37"/>
      <c r="C489" s="181" t="s">
        <v>940</v>
      </c>
      <c r="D489" s="181" t="s">
        <v>208</v>
      </c>
      <c r="E489" s="182" t="s">
        <v>582</v>
      </c>
      <c r="F489" s="183" t="s">
        <v>583</v>
      </c>
      <c r="G489" s="184" t="s">
        <v>240</v>
      </c>
      <c r="H489" s="185">
        <v>512.32500000000005</v>
      </c>
      <c r="I489" s="186"/>
      <c r="J489" s="187">
        <f>ROUND(I489*H489,2)</f>
        <v>0</v>
      </c>
      <c r="K489" s="183" t="s">
        <v>211</v>
      </c>
      <c r="L489" s="41"/>
      <c r="M489" s="188" t="s">
        <v>75</v>
      </c>
      <c r="N489" s="189" t="s">
        <v>47</v>
      </c>
      <c r="O489" s="66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2" t="s">
        <v>212</v>
      </c>
      <c r="AT489" s="192" t="s">
        <v>208</v>
      </c>
      <c r="AU489" s="192" t="s">
        <v>86</v>
      </c>
      <c r="AY489" s="19" t="s">
        <v>205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9" t="s">
        <v>84</v>
      </c>
      <c r="BK489" s="193">
        <f>ROUND(I489*H489,2)</f>
        <v>0</v>
      </c>
      <c r="BL489" s="19" t="s">
        <v>212</v>
      </c>
      <c r="BM489" s="192" t="s">
        <v>941</v>
      </c>
    </row>
    <row r="490" spans="1:65" s="2" customFormat="1" ht="57.6">
      <c r="A490" s="36"/>
      <c r="B490" s="37"/>
      <c r="C490" s="38"/>
      <c r="D490" s="194" t="s">
        <v>214</v>
      </c>
      <c r="E490" s="38"/>
      <c r="F490" s="195" t="s">
        <v>585</v>
      </c>
      <c r="G490" s="38"/>
      <c r="H490" s="38"/>
      <c r="I490" s="196"/>
      <c r="J490" s="38"/>
      <c r="K490" s="38"/>
      <c r="L490" s="41"/>
      <c r="M490" s="197"/>
      <c r="N490" s="198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214</v>
      </c>
      <c r="AU490" s="19" t="s">
        <v>86</v>
      </c>
    </row>
    <row r="491" spans="1:65" s="2" customFormat="1" ht="19.2">
      <c r="A491" s="36"/>
      <c r="B491" s="37"/>
      <c r="C491" s="38"/>
      <c r="D491" s="194" t="s">
        <v>270</v>
      </c>
      <c r="E491" s="38"/>
      <c r="F491" s="195" t="s">
        <v>386</v>
      </c>
      <c r="G491" s="38"/>
      <c r="H491" s="38"/>
      <c r="I491" s="196"/>
      <c r="J491" s="38"/>
      <c r="K491" s="38"/>
      <c r="L491" s="41"/>
      <c r="M491" s="197"/>
      <c r="N491" s="198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270</v>
      </c>
      <c r="AU491" s="19" t="s">
        <v>86</v>
      </c>
    </row>
    <row r="492" spans="1:65" s="15" customFormat="1" ht="10.199999999999999">
      <c r="B492" s="231"/>
      <c r="C492" s="232"/>
      <c r="D492" s="194" t="s">
        <v>216</v>
      </c>
      <c r="E492" s="233" t="s">
        <v>75</v>
      </c>
      <c r="F492" s="234" t="s">
        <v>942</v>
      </c>
      <c r="G492" s="232"/>
      <c r="H492" s="233" t="s">
        <v>75</v>
      </c>
      <c r="I492" s="235"/>
      <c r="J492" s="232"/>
      <c r="K492" s="232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216</v>
      </c>
      <c r="AU492" s="240" t="s">
        <v>86</v>
      </c>
      <c r="AV492" s="15" t="s">
        <v>84</v>
      </c>
      <c r="AW492" s="15" t="s">
        <v>38</v>
      </c>
      <c r="AX492" s="15" t="s">
        <v>77</v>
      </c>
      <c r="AY492" s="240" t="s">
        <v>205</v>
      </c>
    </row>
    <row r="493" spans="1:65" s="13" customFormat="1" ht="10.199999999999999">
      <c r="B493" s="199"/>
      <c r="C493" s="200"/>
      <c r="D493" s="194" t="s">
        <v>216</v>
      </c>
      <c r="E493" s="201" t="s">
        <v>75</v>
      </c>
      <c r="F493" s="202" t="s">
        <v>943</v>
      </c>
      <c r="G493" s="200"/>
      <c r="H493" s="203">
        <v>512.32500000000005</v>
      </c>
      <c r="I493" s="204"/>
      <c r="J493" s="200"/>
      <c r="K493" s="200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216</v>
      </c>
      <c r="AU493" s="209" t="s">
        <v>86</v>
      </c>
      <c r="AV493" s="13" t="s">
        <v>86</v>
      </c>
      <c r="AW493" s="13" t="s">
        <v>38</v>
      </c>
      <c r="AX493" s="13" t="s">
        <v>77</v>
      </c>
      <c r="AY493" s="209" t="s">
        <v>205</v>
      </c>
    </row>
    <row r="494" spans="1:65" s="14" customFormat="1" ht="10.199999999999999">
      <c r="B494" s="210"/>
      <c r="C494" s="211"/>
      <c r="D494" s="194" t="s">
        <v>216</v>
      </c>
      <c r="E494" s="212" t="s">
        <v>75</v>
      </c>
      <c r="F494" s="213" t="s">
        <v>218</v>
      </c>
      <c r="G494" s="211"/>
      <c r="H494" s="214">
        <v>512.32500000000005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216</v>
      </c>
      <c r="AU494" s="220" t="s">
        <v>86</v>
      </c>
      <c r="AV494" s="14" t="s">
        <v>212</v>
      </c>
      <c r="AW494" s="14" t="s">
        <v>38</v>
      </c>
      <c r="AX494" s="14" t="s">
        <v>84</v>
      </c>
      <c r="AY494" s="220" t="s">
        <v>205</v>
      </c>
    </row>
    <row r="495" spans="1:65" s="2" customFormat="1" ht="24.15" customHeight="1">
      <c r="A495" s="36"/>
      <c r="B495" s="37"/>
      <c r="C495" s="181" t="s">
        <v>944</v>
      </c>
      <c r="D495" s="181" t="s">
        <v>208</v>
      </c>
      <c r="E495" s="182" t="s">
        <v>588</v>
      </c>
      <c r="F495" s="183" t="s">
        <v>589</v>
      </c>
      <c r="G495" s="184" t="s">
        <v>240</v>
      </c>
      <c r="H495" s="185">
        <v>512.32500000000005</v>
      </c>
      <c r="I495" s="186"/>
      <c r="J495" s="187">
        <f>ROUND(I495*H495,2)</f>
        <v>0</v>
      </c>
      <c r="K495" s="183" t="s">
        <v>211</v>
      </c>
      <c r="L495" s="41"/>
      <c r="M495" s="188" t="s">
        <v>75</v>
      </c>
      <c r="N495" s="189" t="s">
        <v>47</v>
      </c>
      <c r="O495" s="66"/>
      <c r="P495" s="190">
        <f>O495*H495</f>
        <v>0</v>
      </c>
      <c r="Q495" s="190">
        <v>0</v>
      </c>
      <c r="R495" s="190">
        <f>Q495*H495</f>
        <v>0</v>
      </c>
      <c r="S495" s="190">
        <v>0</v>
      </c>
      <c r="T495" s="191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2" t="s">
        <v>212</v>
      </c>
      <c r="AT495" s="192" t="s">
        <v>208</v>
      </c>
      <c r="AU495" s="192" t="s">
        <v>86</v>
      </c>
      <c r="AY495" s="19" t="s">
        <v>205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9" t="s">
        <v>84</v>
      </c>
      <c r="BK495" s="193">
        <f>ROUND(I495*H495,2)</f>
        <v>0</v>
      </c>
      <c r="BL495" s="19" t="s">
        <v>212</v>
      </c>
      <c r="BM495" s="192" t="s">
        <v>945</v>
      </c>
    </row>
    <row r="496" spans="1:65" s="2" customFormat="1" ht="105.6">
      <c r="A496" s="36"/>
      <c r="B496" s="37"/>
      <c r="C496" s="38"/>
      <c r="D496" s="194" t="s">
        <v>214</v>
      </c>
      <c r="E496" s="38"/>
      <c r="F496" s="195" t="s">
        <v>591</v>
      </c>
      <c r="G496" s="38"/>
      <c r="H496" s="38"/>
      <c r="I496" s="196"/>
      <c r="J496" s="38"/>
      <c r="K496" s="38"/>
      <c r="L496" s="41"/>
      <c r="M496" s="197"/>
      <c r="N496" s="198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214</v>
      </c>
      <c r="AU496" s="19" t="s">
        <v>86</v>
      </c>
    </row>
    <row r="497" spans="1:65" s="15" customFormat="1" ht="10.199999999999999">
      <c r="B497" s="231"/>
      <c r="C497" s="232"/>
      <c r="D497" s="194" t="s">
        <v>216</v>
      </c>
      <c r="E497" s="233" t="s">
        <v>75</v>
      </c>
      <c r="F497" s="234" t="s">
        <v>942</v>
      </c>
      <c r="G497" s="232"/>
      <c r="H497" s="233" t="s">
        <v>75</v>
      </c>
      <c r="I497" s="235"/>
      <c r="J497" s="232"/>
      <c r="K497" s="232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216</v>
      </c>
      <c r="AU497" s="240" t="s">
        <v>86</v>
      </c>
      <c r="AV497" s="15" t="s">
        <v>84</v>
      </c>
      <c r="AW497" s="15" t="s">
        <v>38</v>
      </c>
      <c r="AX497" s="15" t="s">
        <v>77</v>
      </c>
      <c r="AY497" s="240" t="s">
        <v>205</v>
      </c>
    </row>
    <row r="498" spans="1:65" s="13" customFormat="1" ht="10.199999999999999">
      <c r="B498" s="199"/>
      <c r="C498" s="200"/>
      <c r="D498" s="194" t="s">
        <v>216</v>
      </c>
      <c r="E498" s="201" t="s">
        <v>75</v>
      </c>
      <c r="F498" s="202" t="s">
        <v>943</v>
      </c>
      <c r="G498" s="200"/>
      <c r="H498" s="203">
        <v>512.32500000000005</v>
      </c>
      <c r="I498" s="204"/>
      <c r="J498" s="200"/>
      <c r="K498" s="200"/>
      <c r="L498" s="205"/>
      <c r="M498" s="206"/>
      <c r="N498" s="207"/>
      <c r="O498" s="207"/>
      <c r="P498" s="207"/>
      <c r="Q498" s="207"/>
      <c r="R498" s="207"/>
      <c r="S498" s="207"/>
      <c r="T498" s="208"/>
      <c r="AT498" s="209" t="s">
        <v>216</v>
      </c>
      <c r="AU498" s="209" t="s">
        <v>86</v>
      </c>
      <c r="AV498" s="13" t="s">
        <v>86</v>
      </c>
      <c r="AW498" s="13" t="s">
        <v>38</v>
      </c>
      <c r="AX498" s="13" t="s">
        <v>77</v>
      </c>
      <c r="AY498" s="209" t="s">
        <v>205</v>
      </c>
    </row>
    <row r="499" spans="1:65" s="14" customFormat="1" ht="10.199999999999999">
      <c r="B499" s="210"/>
      <c r="C499" s="211"/>
      <c r="D499" s="194" t="s">
        <v>216</v>
      </c>
      <c r="E499" s="212" t="s">
        <v>75</v>
      </c>
      <c r="F499" s="213" t="s">
        <v>218</v>
      </c>
      <c r="G499" s="211"/>
      <c r="H499" s="214">
        <v>512.32500000000005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216</v>
      </c>
      <c r="AU499" s="220" t="s">
        <v>86</v>
      </c>
      <c r="AV499" s="14" t="s">
        <v>212</v>
      </c>
      <c r="AW499" s="14" t="s">
        <v>38</v>
      </c>
      <c r="AX499" s="14" t="s">
        <v>84</v>
      </c>
      <c r="AY499" s="220" t="s">
        <v>205</v>
      </c>
    </row>
    <row r="500" spans="1:65" s="2" customFormat="1" ht="24.15" customHeight="1">
      <c r="A500" s="36"/>
      <c r="B500" s="37"/>
      <c r="C500" s="181" t="s">
        <v>946</v>
      </c>
      <c r="D500" s="181" t="s">
        <v>208</v>
      </c>
      <c r="E500" s="182" t="s">
        <v>592</v>
      </c>
      <c r="F500" s="183" t="s">
        <v>399</v>
      </c>
      <c r="G500" s="184" t="s">
        <v>383</v>
      </c>
      <c r="H500" s="185">
        <v>922.18499999999995</v>
      </c>
      <c r="I500" s="186"/>
      <c r="J500" s="187">
        <f>ROUND(I500*H500,2)</f>
        <v>0</v>
      </c>
      <c r="K500" s="183" t="s">
        <v>211</v>
      </c>
      <c r="L500" s="41"/>
      <c r="M500" s="188" t="s">
        <v>75</v>
      </c>
      <c r="N500" s="189" t="s">
        <v>47</v>
      </c>
      <c r="O500" s="66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2" t="s">
        <v>212</v>
      </c>
      <c r="AT500" s="192" t="s">
        <v>208</v>
      </c>
      <c r="AU500" s="192" t="s">
        <v>86</v>
      </c>
      <c r="AY500" s="19" t="s">
        <v>205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9" t="s">
        <v>84</v>
      </c>
      <c r="BK500" s="193">
        <f>ROUND(I500*H500,2)</f>
        <v>0</v>
      </c>
      <c r="BL500" s="19" t="s">
        <v>212</v>
      </c>
      <c r="BM500" s="192" t="s">
        <v>947</v>
      </c>
    </row>
    <row r="501" spans="1:65" s="2" customFormat="1" ht="38.4">
      <c r="A501" s="36"/>
      <c r="B501" s="37"/>
      <c r="C501" s="38"/>
      <c r="D501" s="194" t="s">
        <v>214</v>
      </c>
      <c r="E501" s="38"/>
      <c r="F501" s="195" t="s">
        <v>396</v>
      </c>
      <c r="G501" s="38"/>
      <c r="H501" s="38"/>
      <c r="I501" s="196"/>
      <c r="J501" s="38"/>
      <c r="K501" s="38"/>
      <c r="L501" s="41"/>
      <c r="M501" s="197"/>
      <c r="N501" s="198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214</v>
      </c>
      <c r="AU501" s="19" t="s">
        <v>86</v>
      </c>
    </row>
    <row r="502" spans="1:65" s="15" customFormat="1" ht="10.199999999999999">
      <c r="B502" s="231"/>
      <c r="C502" s="232"/>
      <c r="D502" s="194" t="s">
        <v>216</v>
      </c>
      <c r="E502" s="233" t="s">
        <v>75</v>
      </c>
      <c r="F502" s="234" t="s">
        <v>594</v>
      </c>
      <c r="G502" s="232"/>
      <c r="H502" s="233" t="s">
        <v>75</v>
      </c>
      <c r="I502" s="235"/>
      <c r="J502" s="232"/>
      <c r="K502" s="232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216</v>
      </c>
      <c r="AU502" s="240" t="s">
        <v>86</v>
      </c>
      <c r="AV502" s="15" t="s">
        <v>84</v>
      </c>
      <c r="AW502" s="15" t="s">
        <v>38</v>
      </c>
      <c r="AX502" s="15" t="s">
        <v>77</v>
      </c>
      <c r="AY502" s="240" t="s">
        <v>205</v>
      </c>
    </row>
    <row r="503" spans="1:65" s="13" customFormat="1" ht="10.199999999999999">
      <c r="B503" s="199"/>
      <c r="C503" s="200"/>
      <c r="D503" s="194" t="s">
        <v>216</v>
      </c>
      <c r="E503" s="201" t="s">
        <v>75</v>
      </c>
      <c r="F503" s="202" t="s">
        <v>948</v>
      </c>
      <c r="G503" s="200"/>
      <c r="H503" s="203">
        <v>922.18499999999995</v>
      </c>
      <c r="I503" s="204"/>
      <c r="J503" s="200"/>
      <c r="K503" s="200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216</v>
      </c>
      <c r="AU503" s="209" t="s">
        <v>86</v>
      </c>
      <c r="AV503" s="13" t="s">
        <v>86</v>
      </c>
      <c r="AW503" s="13" t="s">
        <v>38</v>
      </c>
      <c r="AX503" s="13" t="s">
        <v>77</v>
      </c>
      <c r="AY503" s="209" t="s">
        <v>205</v>
      </c>
    </row>
    <row r="504" spans="1:65" s="14" customFormat="1" ht="10.199999999999999">
      <c r="B504" s="210"/>
      <c r="C504" s="211"/>
      <c r="D504" s="194" t="s">
        <v>216</v>
      </c>
      <c r="E504" s="212" t="s">
        <v>75</v>
      </c>
      <c r="F504" s="213" t="s">
        <v>218</v>
      </c>
      <c r="G504" s="211"/>
      <c r="H504" s="214">
        <v>922.18499999999995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216</v>
      </c>
      <c r="AU504" s="220" t="s">
        <v>86</v>
      </c>
      <c r="AV504" s="14" t="s">
        <v>212</v>
      </c>
      <c r="AW504" s="14" t="s">
        <v>38</v>
      </c>
      <c r="AX504" s="14" t="s">
        <v>84</v>
      </c>
      <c r="AY504" s="220" t="s">
        <v>205</v>
      </c>
    </row>
    <row r="505" spans="1:65" s="2" customFormat="1" ht="14.4" customHeight="1">
      <c r="A505" s="36"/>
      <c r="B505" s="37"/>
      <c r="C505" s="181" t="s">
        <v>949</v>
      </c>
      <c r="D505" s="181" t="s">
        <v>208</v>
      </c>
      <c r="E505" s="182" t="s">
        <v>950</v>
      </c>
      <c r="F505" s="183" t="s">
        <v>951</v>
      </c>
      <c r="G505" s="184" t="s">
        <v>143</v>
      </c>
      <c r="H505" s="185">
        <v>2277</v>
      </c>
      <c r="I505" s="186"/>
      <c r="J505" s="187">
        <f>ROUND(I505*H505,2)</f>
        <v>0</v>
      </c>
      <c r="K505" s="183" t="s">
        <v>211</v>
      </c>
      <c r="L505" s="41"/>
      <c r="M505" s="188" t="s">
        <v>75</v>
      </c>
      <c r="N505" s="189" t="s">
        <v>47</v>
      </c>
      <c r="O505" s="66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2" t="s">
        <v>212</v>
      </c>
      <c r="AT505" s="192" t="s">
        <v>208</v>
      </c>
      <c r="AU505" s="192" t="s">
        <v>86</v>
      </c>
      <c r="AY505" s="19" t="s">
        <v>205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9" t="s">
        <v>84</v>
      </c>
      <c r="BK505" s="193">
        <f>ROUND(I505*H505,2)</f>
        <v>0</v>
      </c>
      <c r="BL505" s="19" t="s">
        <v>212</v>
      </c>
      <c r="BM505" s="192" t="s">
        <v>952</v>
      </c>
    </row>
    <row r="506" spans="1:65" s="2" customFormat="1" ht="48">
      <c r="A506" s="36"/>
      <c r="B506" s="37"/>
      <c r="C506" s="38"/>
      <c r="D506" s="194" t="s">
        <v>270</v>
      </c>
      <c r="E506" s="38"/>
      <c r="F506" s="195" t="s">
        <v>953</v>
      </c>
      <c r="G506" s="38"/>
      <c r="H506" s="38"/>
      <c r="I506" s="196"/>
      <c r="J506" s="38"/>
      <c r="K506" s="38"/>
      <c r="L506" s="41"/>
      <c r="M506" s="197"/>
      <c r="N506" s="198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270</v>
      </c>
      <c r="AU506" s="19" t="s">
        <v>86</v>
      </c>
    </row>
    <row r="507" spans="1:65" s="13" customFormat="1" ht="10.199999999999999">
      <c r="B507" s="199"/>
      <c r="C507" s="200"/>
      <c r="D507" s="194" t="s">
        <v>216</v>
      </c>
      <c r="E507" s="201" t="s">
        <v>473</v>
      </c>
      <c r="F507" s="202" t="s">
        <v>954</v>
      </c>
      <c r="G507" s="200"/>
      <c r="H507" s="203">
        <v>1138.5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216</v>
      </c>
      <c r="AU507" s="209" t="s">
        <v>86</v>
      </c>
      <c r="AV507" s="13" t="s">
        <v>86</v>
      </c>
      <c r="AW507" s="13" t="s">
        <v>38</v>
      </c>
      <c r="AX507" s="13" t="s">
        <v>77</v>
      </c>
      <c r="AY507" s="209" t="s">
        <v>205</v>
      </c>
    </row>
    <row r="508" spans="1:65" s="14" customFormat="1" ht="10.199999999999999">
      <c r="B508" s="210"/>
      <c r="C508" s="211"/>
      <c r="D508" s="194" t="s">
        <v>216</v>
      </c>
      <c r="E508" s="212" t="s">
        <v>75</v>
      </c>
      <c r="F508" s="213" t="s">
        <v>218</v>
      </c>
      <c r="G508" s="211"/>
      <c r="H508" s="214">
        <v>1138.5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216</v>
      </c>
      <c r="AU508" s="220" t="s">
        <v>86</v>
      </c>
      <c r="AV508" s="14" t="s">
        <v>212</v>
      </c>
      <c r="AW508" s="14" t="s">
        <v>38</v>
      </c>
      <c r="AX508" s="14" t="s">
        <v>84</v>
      </c>
      <c r="AY508" s="220" t="s">
        <v>205</v>
      </c>
    </row>
    <row r="509" spans="1:65" s="13" customFormat="1" ht="10.199999999999999">
      <c r="B509" s="199"/>
      <c r="C509" s="200"/>
      <c r="D509" s="194" t="s">
        <v>216</v>
      </c>
      <c r="E509" s="200"/>
      <c r="F509" s="202" t="s">
        <v>955</v>
      </c>
      <c r="G509" s="200"/>
      <c r="H509" s="203">
        <v>2277</v>
      </c>
      <c r="I509" s="204"/>
      <c r="J509" s="200"/>
      <c r="K509" s="200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216</v>
      </c>
      <c r="AU509" s="209" t="s">
        <v>86</v>
      </c>
      <c r="AV509" s="13" t="s">
        <v>86</v>
      </c>
      <c r="AW509" s="13" t="s">
        <v>4</v>
      </c>
      <c r="AX509" s="13" t="s">
        <v>84</v>
      </c>
      <c r="AY509" s="209" t="s">
        <v>205</v>
      </c>
    </row>
    <row r="510" spans="1:65" s="2" customFormat="1" ht="14.4" customHeight="1">
      <c r="A510" s="36"/>
      <c r="B510" s="37"/>
      <c r="C510" s="181" t="s">
        <v>956</v>
      </c>
      <c r="D510" s="181" t="s">
        <v>208</v>
      </c>
      <c r="E510" s="182" t="s">
        <v>957</v>
      </c>
      <c r="F510" s="183" t="s">
        <v>958</v>
      </c>
      <c r="G510" s="184" t="s">
        <v>143</v>
      </c>
      <c r="H510" s="185">
        <v>1138.5</v>
      </c>
      <c r="I510" s="186"/>
      <c r="J510" s="187">
        <f>ROUND(I510*H510,2)</f>
        <v>0</v>
      </c>
      <c r="K510" s="183" t="s">
        <v>211</v>
      </c>
      <c r="L510" s="41"/>
      <c r="M510" s="188" t="s">
        <v>75</v>
      </c>
      <c r="N510" s="189" t="s">
        <v>47</v>
      </c>
      <c r="O510" s="66"/>
      <c r="P510" s="190">
        <f>O510*H510</f>
        <v>0</v>
      </c>
      <c r="Q510" s="190">
        <v>0</v>
      </c>
      <c r="R510" s="190">
        <f>Q510*H510</f>
        <v>0</v>
      </c>
      <c r="S510" s="190">
        <v>0</v>
      </c>
      <c r="T510" s="191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2" t="s">
        <v>212</v>
      </c>
      <c r="AT510" s="192" t="s">
        <v>208</v>
      </c>
      <c r="AU510" s="192" t="s">
        <v>86</v>
      </c>
      <c r="AY510" s="19" t="s">
        <v>205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19" t="s">
        <v>84</v>
      </c>
      <c r="BK510" s="193">
        <f>ROUND(I510*H510,2)</f>
        <v>0</v>
      </c>
      <c r="BL510" s="19" t="s">
        <v>212</v>
      </c>
      <c r="BM510" s="192" t="s">
        <v>959</v>
      </c>
    </row>
    <row r="511" spans="1:65" s="13" customFormat="1" ht="10.199999999999999">
      <c r="B511" s="199"/>
      <c r="C511" s="200"/>
      <c r="D511" s="194" t="s">
        <v>216</v>
      </c>
      <c r="E511" s="201" t="s">
        <v>75</v>
      </c>
      <c r="F511" s="202" t="s">
        <v>960</v>
      </c>
      <c r="G511" s="200"/>
      <c r="H511" s="203">
        <v>1138.5</v>
      </c>
      <c r="I511" s="204"/>
      <c r="J511" s="200"/>
      <c r="K511" s="200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216</v>
      </c>
      <c r="AU511" s="209" t="s">
        <v>86</v>
      </c>
      <c r="AV511" s="13" t="s">
        <v>86</v>
      </c>
      <c r="AW511" s="13" t="s">
        <v>38</v>
      </c>
      <c r="AX511" s="13" t="s">
        <v>77</v>
      </c>
      <c r="AY511" s="209" t="s">
        <v>205</v>
      </c>
    </row>
    <row r="512" spans="1:65" s="14" customFormat="1" ht="10.199999999999999">
      <c r="B512" s="210"/>
      <c r="C512" s="211"/>
      <c r="D512" s="194" t="s">
        <v>216</v>
      </c>
      <c r="E512" s="212" t="s">
        <v>75</v>
      </c>
      <c r="F512" s="213" t="s">
        <v>218</v>
      </c>
      <c r="G512" s="211"/>
      <c r="H512" s="214">
        <v>1138.5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216</v>
      </c>
      <c r="AU512" s="220" t="s">
        <v>86</v>
      </c>
      <c r="AV512" s="14" t="s">
        <v>212</v>
      </c>
      <c r="AW512" s="14" t="s">
        <v>38</v>
      </c>
      <c r="AX512" s="14" t="s">
        <v>84</v>
      </c>
      <c r="AY512" s="220" t="s">
        <v>205</v>
      </c>
    </row>
    <row r="513" spans="1:65" s="12" customFormat="1" ht="25.95" customHeight="1">
      <c r="B513" s="165"/>
      <c r="C513" s="166"/>
      <c r="D513" s="167" t="s">
        <v>76</v>
      </c>
      <c r="E513" s="168" t="s">
        <v>226</v>
      </c>
      <c r="F513" s="168" t="s">
        <v>961</v>
      </c>
      <c r="G513" s="166"/>
      <c r="H513" s="166"/>
      <c r="I513" s="169"/>
      <c r="J513" s="170">
        <f>BK513</f>
        <v>0</v>
      </c>
      <c r="K513" s="166"/>
      <c r="L513" s="171"/>
      <c r="M513" s="172"/>
      <c r="N513" s="173"/>
      <c r="O513" s="173"/>
      <c r="P513" s="174">
        <f>P514</f>
        <v>0</v>
      </c>
      <c r="Q513" s="173"/>
      <c r="R513" s="174">
        <f>R514</f>
        <v>0</v>
      </c>
      <c r="S513" s="173"/>
      <c r="T513" s="175">
        <f>T514</f>
        <v>0</v>
      </c>
      <c r="AR513" s="176" t="s">
        <v>344</v>
      </c>
      <c r="AT513" s="177" t="s">
        <v>76</v>
      </c>
      <c r="AU513" s="177" t="s">
        <v>77</v>
      </c>
      <c r="AY513" s="176" t="s">
        <v>205</v>
      </c>
      <c r="BK513" s="178">
        <f>BK514</f>
        <v>0</v>
      </c>
    </row>
    <row r="514" spans="1:65" s="12" customFormat="1" ht="22.8" customHeight="1">
      <c r="B514" s="165"/>
      <c r="C514" s="166"/>
      <c r="D514" s="167" t="s">
        <v>76</v>
      </c>
      <c r="E514" s="179" t="s">
        <v>962</v>
      </c>
      <c r="F514" s="179" t="s">
        <v>963</v>
      </c>
      <c r="G514" s="166"/>
      <c r="H514" s="166"/>
      <c r="I514" s="169"/>
      <c r="J514" s="180">
        <f>BK514</f>
        <v>0</v>
      </c>
      <c r="K514" s="166"/>
      <c r="L514" s="171"/>
      <c r="M514" s="172"/>
      <c r="N514" s="173"/>
      <c r="O514" s="173"/>
      <c r="P514" s="174">
        <f>SUM(P515:P521)</f>
        <v>0</v>
      </c>
      <c r="Q514" s="173"/>
      <c r="R514" s="174">
        <f>SUM(R515:R521)</f>
        <v>0</v>
      </c>
      <c r="S514" s="173"/>
      <c r="T514" s="175">
        <f>SUM(T515:T521)</f>
        <v>0</v>
      </c>
      <c r="AR514" s="176" t="s">
        <v>344</v>
      </c>
      <c r="AT514" s="177" t="s">
        <v>76</v>
      </c>
      <c r="AU514" s="177" t="s">
        <v>84</v>
      </c>
      <c r="AY514" s="176" t="s">
        <v>205</v>
      </c>
      <c r="BK514" s="178">
        <f>SUM(BK515:BK521)</f>
        <v>0</v>
      </c>
    </row>
    <row r="515" spans="1:65" s="2" customFormat="1" ht="14.4" customHeight="1">
      <c r="A515" s="36"/>
      <c r="B515" s="37"/>
      <c r="C515" s="181" t="s">
        <v>964</v>
      </c>
      <c r="D515" s="181" t="s">
        <v>208</v>
      </c>
      <c r="E515" s="182" t="s">
        <v>965</v>
      </c>
      <c r="F515" s="183" t="s">
        <v>966</v>
      </c>
      <c r="G515" s="184" t="s">
        <v>967</v>
      </c>
      <c r="H515" s="185">
        <v>3</v>
      </c>
      <c r="I515" s="186"/>
      <c r="J515" s="187">
        <f>ROUND(I515*H515,2)</f>
        <v>0</v>
      </c>
      <c r="K515" s="183" t="s">
        <v>211</v>
      </c>
      <c r="L515" s="41"/>
      <c r="M515" s="188" t="s">
        <v>75</v>
      </c>
      <c r="N515" s="189" t="s">
        <v>47</v>
      </c>
      <c r="O515" s="66"/>
      <c r="P515" s="190">
        <f>O515*H515</f>
        <v>0</v>
      </c>
      <c r="Q515" s="190">
        <v>0</v>
      </c>
      <c r="R515" s="190">
        <f>Q515*H515</f>
        <v>0</v>
      </c>
      <c r="S515" s="190">
        <v>0</v>
      </c>
      <c r="T515" s="191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2" t="s">
        <v>807</v>
      </c>
      <c r="AT515" s="192" t="s">
        <v>208</v>
      </c>
      <c r="AU515" s="192" t="s">
        <v>86</v>
      </c>
      <c r="AY515" s="19" t="s">
        <v>205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19" t="s">
        <v>84</v>
      </c>
      <c r="BK515" s="193">
        <f>ROUND(I515*H515,2)</f>
        <v>0</v>
      </c>
      <c r="BL515" s="19" t="s">
        <v>807</v>
      </c>
      <c r="BM515" s="192" t="s">
        <v>968</v>
      </c>
    </row>
    <row r="516" spans="1:65" s="15" customFormat="1" ht="10.199999999999999">
      <c r="B516" s="231"/>
      <c r="C516" s="232"/>
      <c r="D516" s="194" t="s">
        <v>216</v>
      </c>
      <c r="E516" s="233" t="s">
        <v>75</v>
      </c>
      <c r="F516" s="234" t="s">
        <v>296</v>
      </c>
      <c r="G516" s="232"/>
      <c r="H516" s="233" t="s">
        <v>75</v>
      </c>
      <c r="I516" s="235"/>
      <c r="J516" s="232"/>
      <c r="K516" s="232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216</v>
      </c>
      <c r="AU516" s="240" t="s">
        <v>86</v>
      </c>
      <c r="AV516" s="15" t="s">
        <v>84</v>
      </c>
      <c r="AW516" s="15" t="s">
        <v>38</v>
      </c>
      <c r="AX516" s="15" t="s">
        <v>77</v>
      </c>
      <c r="AY516" s="240" t="s">
        <v>205</v>
      </c>
    </row>
    <row r="517" spans="1:65" s="13" customFormat="1" ht="10.199999999999999">
      <c r="B517" s="199"/>
      <c r="C517" s="200"/>
      <c r="D517" s="194" t="s">
        <v>216</v>
      </c>
      <c r="E517" s="201" t="s">
        <v>75</v>
      </c>
      <c r="F517" s="202" t="s">
        <v>344</v>
      </c>
      <c r="G517" s="200"/>
      <c r="H517" s="203">
        <v>3</v>
      </c>
      <c r="I517" s="204"/>
      <c r="J517" s="200"/>
      <c r="K517" s="200"/>
      <c r="L517" s="205"/>
      <c r="M517" s="206"/>
      <c r="N517" s="207"/>
      <c r="O517" s="207"/>
      <c r="P517" s="207"/>
      <c r="Q517" s="207"/>
      <c r="R517" s="207"/>
      <c r="S517" s="207"/>
      <c r="T517" s="208"/>
      <c r="AT517" s="209" t="s">
        <v>216</v>
      </c>
      <c r="AU517" s="209" t="s">
        <v>86</v>
      </c>
      <c r="AV517" s="13" t="s">
        <v>86</v>
      </c>
      <c r="AW517" s="13" t="s">
        <v>38</v>
      </c>
      <c r="AX517" s="13" t="s">
        <v>77</v>
      </c>
      <c r="AY517" s="209" t="s">
        <v>205</v>
      </c>
    </row>
    <row r="518" spans="1:65" s="14" customFormat="1" ht="10.199999999999999">
      <c r="B518" s="210"/>
      <c r="C518" s="211"/>
      <c r="D518" s="194" t="s">
        <v>216</v>
      </c>
      <c r="E518" s="212" t="s">
        <v>75</v>
      </c>
      <c r="F518" s="213" t="s">
        <v>218</v>
      </c>
      <c r="G518" s="211"/>
      <c r="H518" s="214">
        <v>3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216</v>
      </c>
      <c r="AU518" s="220" t="s">
        <v>86</v>
      </c>
      <c r="AV518" s="14" t="s">
        <v>212</v>
      </c>
      <c r="AW518" s="14" t="s">
        <v>38</v>
      </c>
      <c r="AX518" s="14" t="s">
        <v>84</v>
      </c>
      <c r="AY518" s="220" t="s">
        <v>205</v>
      </c>
    </row>
    <row r="519" spans="1:65" s="2" customFormat="1" ht="14.4" customHeight="1">
      <c r="A519" s="36"/>
      <c r="B519" s="37"/>
      <c r="C519" s="181" t="s">
        <v>969</v>
      </c>
      <c r="D519" s="181" t="s">
        <v>208</v>
      </c>
      <c r="E519" s="182" t="s">
        <v>970</v>
      </c>
      <c r="F519" s="183" t="s">
        <v>971</v>
      </c>
      <c r="G519" s="184" t="s">
        <v>156</v>
      </c>
      <c r="H519" s="185">
        <v>16.3</v>
      </c>
      <c r="I519" s="186"/>
      <c r="J519" s="187">
        <f>ROUND(I519*H519,2)</f>
        <v>0</v>
      </c>
      <c r="K519" s="183" t="s">
        <v>211</v>
      </c>
      <c r="L519" s="41"/>
      <c r="M519" s="188" t="s">
        <v>75</v>
      </c>
      <c r="N519" s="189" t="s">
        <v>47</v>
      </c>
      <c r="O519" s="66"/>
      <c r="P519" s="190">
        <f>O519*H519</f>
        <v>0</v>
      </c>
      <c r="Q519" s="190">
        <v>0</v>
      </c>
      <c r="R519" s="190">
        <f>Q519*H519</f>
        <v>0</v>
      </c>
      <c r="S519" s="190">
        <v>0</v>
      </c>
      <c r="T519" s="191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2" t="s">
        <v>807</v>
      </c>
      <c r="AT519" s="192" t="s">
        <v>208</v>
      </c>
      <c r="AU519" s="192" t="s">
        <v>86</v>
      </c>
      <c r="AY519" s="19" t="s">
        <v>205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9" t="s">
        <v>84</v>
      </c>
      <c r="BK519" s="193">
        <f>ROUND(I519*H519,2)</f>
        <v>0</v>
      </c>
      <c r="BL519" s="19" t="s">
        <v>807</v>
      </c>
      <c r="BM519" s="192" t="s">
        <v>972</v>
      </c>
    </row>
    <row r="520" spans="1:65" s="13" customFormat="1" ht="10.199999999999999">
      <c r="B520" s="199"/>
      <c r="C520" s="200"/>
      <c r="D520" s="194" t="s">
        <v>216</v>
      </c>
      <c r="E520" s="201" t="s">
        <v>75</v>
      </c>
      <c r="F520" s="202" t="s">
        <v>485</v>
      </c>
      <c r="G520" s="200"/>
      <c r="H520" s="203">
        <v>16.3</v>
      </c>
      <c r="I520" s="204"/>
      <c r="J520" s="200"/>
      <c r="K520" s="200"/>
      <c r="L520" s="205"/>
      <c r="M520" s="206"/>
      <c r="N520" s="207"/>
      <c r="O520" s="207"/>
      <c r="P520" s="207"/>
      <c r="Q520" s="207"/>
      <c r="R520" s="207"/>
      <c r="S520" s="207"/>
      <c r="T520" s="208"/>
      <c r="AT520" s="209" t="s">
        <v>216</v>
      </c>
      <c r="AU520" s="209" t="s">
        <v>86</v>
      </c>
      <c r="AV520" s="13" t="s">
        <v>86</v>
      </c>
      <c r="AW520" s="13" t="s">
        <v>38</v>
      </c>
      <c r="AX520" s="13" t="s">
        <v>77</v>
      </c>
      <c r="AY520" s="209" t="s">
        <v>205</v>
      </c>
    </row>
    <row r="521" spans="1:65" s="14" customFormat="1" ht="10.199999999999999">
      <c r="B521" s="210"/>
      <c r="C521" s="211"/>
      <c r="D521" s="194" t="s">
        <v>216</v>
      </c>
      <c r="E521" s="212" t="s">
        <v>75</v>
      </c>
      <c r="F521" s="213" t="s">
        <v>218</v>
      </c>
      <c r="G521" s="211"/>
      <c r="H521" s="214">
        <v>16.3</v>
      </c>
      <c r="I521" s="215"/>
      <c r="J521" s="211"/>
      <c r="K521" s="211"/>
      <c r="L521" s="216"/>
      <c r="M521" s="241"/>
      <c r="N521" s="242"/>
      <c r="O521" s="242"/>
      <c r="P521" s="242"/>
      <c r="Q521" s="242"/>
      <c r="R521" s="242"/>
      <c r="S521" s="242"/>
      <c r="T521" s="243"/>
      <c r="AT521" s="220" t="s">
        <v>216</v>
      </c>
      <c r="AU521" s="220" t="s">
        <v>86</v>
      </c>
      <c r="AV521" s="14" t="s">
        <v>212</v>
      </c>
      <c r="AW521" s="14" t="s">
        <v>38</v>
      </c>
      <c r="AX521" s="14" t="s">
        <v>84</v>
      </c>
      <c r="AY521" s="220" t="s">
        <v>205</v>
      </c>
    </row>
    <row r="522" spans="1:65" s="2" customFormat="1" ht="6.9" customHeight="1">
      <c r="A522" s="36"/>
      <c r="B522" s="49"/>
      <c r="C522" s="50"/>
      <c r="D522" s="50"/>
      <c r="E522" s="50"/>
      <c r="F522" s="50"/>
      <c r="G522" s="50"/>
      <c r="H522" s="50"/>
      <c r="I522" s="50"/>
      <c r="J522" s="50"/>
      <c r="K522" s="50"/>
      <c r="L522" s="41"/>
      <c r="M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</row>
  </sheetData>
  <sheetProtection algorithmName="SHA-512" hashValue="4X+IP2gSx1uFIGIScNny7tTlvb1WwP0NLs50gICU4q2ngZRV/GYh4c22QQtkJNoAr+8Ihlz+gOYHNQnb62D8Gg==" saltValue="bB883Hzq4AOdiNhYaGxNiNy9P2wb7IKCqmAyzfiKdMPZ9Ti+hRDe4QloIcRHE9epkZZzYdxxoz2xCBt9p5nbzg==" spinCount="100000" sheet="1" objects="1" scenarios="1" formatColumns="0" formatRows="0" autoFilter="0"/>
  <autoFilter ref="C98:K521" xr:uid="{00000000-0009-0000-0000-000002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100</v>
      </c>
      <c r="AZ2" s="110" t="s">
        <v>154</v>
      </c>
      <c r="BA2" s="110" t="s">
        <v>155</v>
      </c>
      <c r="BB2" s="110" t="s">
        <v>156</v>
      </c>
      <c r="BC2" s="110" t="s">
        <v>157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483</v>
      </c>
      <c r="BA3" s="110" t="s">
        <v>142</v>
      </c>
      <c r="BB3" s="110" t="s">
        <v>143</v>
      </c>
      <c r="BC3" s="110" t="s">
        <v>973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504</v>
      </c>
      <c r="BA4" s="110" t="s">
        <v>142</v>
      </c>
      <c r="BB4" s="110" t="s">
        <v>143</v>
      </c>
      <c r="BC4" s="110" t="s">
        <v>225</v>
      </c>
      <c r="BD4" s="110" t="s">
        <v>86</v>
      </c>
    </row>
    <row r="5" spans="1:56" s="1" customFormat="1" ht="6.9" customHeight="1">
      <c r="B5" s="22"/>
      <c r="L5" s="22"/>
      <c r="AZ5" s="110" t="s">
        <v>141</v>
      </c>
      <c r="BA5" s="110" t="s">
        <v>142</v>
      </c>
      <c r="BB5" s="110" t="s">
        <v>143</v>
      </c>
      <c r="BC5" s="110" t="s">
        <v>974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145</v>
      </c>
      <c r="BA6" s="110" t="s">
        <v>142</v>
      </c>
      <c r="BB6" s="110" t="s">
        <v>143</v>
      </c>
      <c r="BC6" s="110" t="s">
        <v>975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148</v>
      </c>
      <c r="BA7" s="110" t="s">
        <v>142</v>
      </c>
      <c r="BB7" s="110" t="s">
        <v>143</v>
      </c>
      <c r="BC7" s="110" t="s">
        <v>976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152</v>
      </c>
      <c r="BA8" s="110" t="s">
        <v>977</v>
      </c>
      <c r="BB8" s="110" t="s">
        <v>143</v>
      </c>
      <c r="BC8" s="110" t="s">
        <v>976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978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159</v>
      </c>
      <c r="BA9" s="110" t="s">
        <v>977</v>
      </c>
      <c r="BB9" s="110" t="s">
        <v>143</v>
      </c>
      <c r="BC9" s="110" t="s">
        <v>461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150</v>
      </c>
      <c r="BA10" s="110" t="s">
        <v>163</v>
      </c>
      <c r="BB10" s="110" t="s">
        <v>143</v>
      </c>
      <c r="BC10" s="110" t="s">
        <v>611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979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480</v>
      </c>
      <c r="BA11" s="110" t="s">
        <v>980</v>
      </c>
      <c r="BB11" s="110" t="s">
        <v>293</v>
      </c>
      <c r="BC11" s="110" t="s">
        <v>86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464</v>
      </c>
      <c r="BA12" s="110" t="s">
        <v>167</v>
      </c>
      <c r="BB12" s="110" t="s">
        <v>156</v>
      </c>
      <c r="BC12" s="110" t="s">
        <v>981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170</v>
      </c>
      <c r="BA13" s="110" t="s">
        <v>982</v>
      </c>
      <c r="BB13" s="110" t="s">
        <v>143</v>
      </c>
      <c r="BC13" s="110" t="s">
        <v>461</v>
      </c>
      <c r="BD13" s="110" t="s">
        <v>86</v>
      </c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983</v>
      </c>
      <c r="BA14" s="110" t="s">
        <v>174</v>
      </c>
      <c r="BB14" s="110" t="s">
        <v>143</v>
      </c>
      <c r="BC14" s="110" t="s">
        <v>984</v>
      </c>
      <c r="BD14" s="110" t="s">
        <v>86</v>
      </c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ROUND((SUM(BE95:BE296)),  2)</f>
        <v>0</v>
      </c>
      <c r="G35" s="36"/>
      <c r="H35" s="36"/>
      <c r="I35" s="127">
        <v>0.21</v>
      </c>
      <c r="J35" s="126">
        <f>ROUND(((SUM(BE95:BE296))*I35),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ROUND((SUM(BF95:BF296)),  2)</f>
        <v>0</v>
      </c>
      <c r="G36" s="36"/>
      <c r="H36" s="36"/>
      <c r="I36" s="127">
        <v>0.15</v>
      </c>
      <c r="J36" s="126">
        <f>ROUND(((SUM(BF95:BF296))*I36),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ROUND((SUM(BG95:BG296)),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ROUND((SUM(BH95:BH296)),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ROUND((SUM(BI95:BI296)),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978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2017-04-103-SP-N - SO 103 - Soupis prací - Dopravní řešení - MK Karlova - NEuznatelné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180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95" customHeight="1">
      <c r="B65" s="149"/>
      <c r="C65" s="99"/>
      <c r="D65" s="150" t="s">
        <v>181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4.85" customHeight="1">
      <c r="B66" s="149"/>
      <c r="C66" s="99"/>
      <c r="D66" s="150" t="s">
        <v>985</v>
      </c>
      <c r="E66" s="151"/>
      <c r="F66" s="151"/>
      <c r="G66" s="151"/>
      <c r="H66" s="151"/>
      <c r="I66" s="151"/>
      <c r="J66" s="152">
        <f>J102</f>
        <v>0</v>
      </c>
      <c r="K66" s="99"/>
      <c r="L66" s="153"/>
    </row>
    <row r="67" spans="1:31" s="10" customFormat="1" ht="19.95" customHeight="1">
      <c r="B67" s="149"/>
      <c r="C67" s="99"/>
      <c r="D67" s="150" t="s">
        <v>183</v>
      </c>
      <c r="E67" s="151"/>
      <c r="F67" s="151"/>
      <c r="G67" s="151"/>
      <c r="H67" s="151"/>
      <c r="I67" s="151"/>
      <c r="J67" s="152">
        <f>J120</f>
        <v>0</v>
      </c>
      <c r="K67" s="99"/>
      <c r="L67" s="153"/>
    </row>
    <row r="68" spans="1:31" s="10" customFormat="1" ht="19.95" customHeight="1">
      <c r="B68" s="149"/>
      <c r="C68" s="99"/>
      <c r="D68" s="150" t="s">
        <v>184</v>
      </c>
      <c r="E68" s="151"/>
      <c r="F68" s="151"/>
      <c r="G68" s="151"/>
      <c r="H68" s="151"/>
      <c r="I68" s="151"/>
      <c r="J68" s="152">
        <f>J169</f>
        <v>0</v>
      </c>
      <c r="K68" s="99"/>
      <c r="L68" s="153"/>
    </row>
    <row r="69" spans="1:31" s="10" customFormat="1" ht="14.85" customHeight="1">
      <c r="B69" s="149"/>
      <c r="C69" s="99"/>
      <c r="D69" s="150" t="s">
        <v>185</v>
      </c>
      <c r="E69" s="151"/>
      <c r="F69" s="151"/>
      <c r="G69" s="151"/>
      <c r="H69" s="151"/>
      <c r="I69" s="151"/>
      <c r="J69" s="152">
        <f>J226</f>
        <v>0</v>
      </c>
      <c r="K69" s="99"/>
      <c r="L69" s="153"/>
    </row>
    <row r="70" spans="1:31" s="10" customFormat="1" ht="19.95" customHeight="1">
      <c r="B70" s="149"/>
      <c r="C70" s="99"/>
      <c r="D70" s="150" t="s">
        <v>186</v>
      </c>
      <c r="E70" s="151"/>
      <c r="F70" s="151"/>
      <c r="G70" s="151"/>
      <c r="H70" s="151"/>
      <c r="I70" s="151"/>
      <c r="J70" s="152">
        <f>J251</f>
        <v>0</v>
      </c>
      <c r="K70" s="99"/>
      <c r="L70" s="153"/>
    </row>
    <row r="71" spans="1:31" s="10" customFormat="1" ht="19.95" customHeight="1">
      <c r="B71" s="149"/>
      <c r="C71" s="99"/>
      <c r="D71" s="150" t="s">
        <v>187</v>
      </c>
      <c r="E71" s="151"/>
      <c r="F71" s="151"/>
      <c r="G71" s="151"/>
      <c r="H71" s="151"/>
      <c r="I71" s="151"/>
      <c r="J71" s="152">
        <f>J264</f>
        <v>0</v>
      </c>
      <c r="K71" s="99"/>
      <c r="L71" s="153"/>
    </row>
    <row r="72" spans="1:31" s="10" customFormat="1" ht="19.95" customHeight="1">
      <c r="B72" s="149"/>
      <c r="C72" s="99"/>
      <c r="D72" s="150" t="s">
        <v>188</v>
      </c>
      <c r="E72" s="151"/>
      <c r="F72" s="151"/>
      <c r="G72" s="151"/>
      <c r="H72" s="151"/>
      <c r="I72" s="151"/>
      <c r="J72" s="152">
        <f>J267</f>
        <v>0</v>
      </c>
      <c r="K72" s="99"/>
      <c r="L72" s="153"/>
    </row>
    <row r="73" spans="1:31" s="10" customFormat="1" ht="19.95" customHeight="1">
      <c r="B73" s="149"/>
      <c r="C73" s="99"/>
      <c r="D73" s="150" t="s">
        <v>189</v>
      </c>
      <c r="E73" s="151"/>
      <c r="F73" s="151"/>
      <c r="G73" s="151"/>
      <c r="H73" s="151"/>
      <c r="I73" s="151"/>
      <c r="J73" s="152">
        <f>J280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" customHeight="1">
      <c r="A80" s="36"/>
      <c r="B80" s="37"/>
      <c r="C80" s="25" t="s">
        <v>190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0" t="str">
        <f>E7</f>
        <v>Rekonstrukce MK Karlova a Dukelská, Cheb - II-IV etapa</v>
      </c>
      <c r="F83" s="411"/>
      <c r="G83" s="411"/>
      <c r="H83" s="411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158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0" t="s">
        <v>978</v>
      </c>
      <c r="F85" s="412"/>
      <c r="G85" s="412"/>
      <c r="H85" s="412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165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64" t="str">
        <f>E11</f>
        <v>2017-04-103-SP-N - SO 103 - Soupis prací - Dopravní řešení - MK Karlova - NEuznatelné náklady</v>
      </c>
      <c r="F87" s="412"/>
      <c r="G87" s="412"/>
      <c r="H87" s="412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22</v>
      </c>
      <c r="D89" s="38"/>
      <c r="E89" s="38"/>
      <c r="F89" s="29" t="str">
        <f>F14</f>
        <v>MK Karlova, Cheb, Karlovarský kraj</v>
      </c>
      <c r="G89" s="38"/>
      <c r="H89" s="38"/>
      <c r="I89" s="31" t="s">
        <v>24</v>
      </c>
      <c r="J89" s="61" t="str">
        <f>IF(J14="","",J14)</f>
        <v>4. 1. 2018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65" customHeight="1">
      <c r="A91" s="36"/>
      <c r="B91" s="37"/>
      <c r="C91" s="31" t="s">
        <v>26</v>
      </c>
      <c r="D91" s="38"/>
      <c r="E91" s="38"/>
      <c r="F91" s="29" t="str">
        <f>E17</f>
        <v>Město Cheb</v>
      </c>
      <c r="G91" s="38"/>
      <c r="H91" s="38"/>
      <c r="I91" s="31" t="s">
        <v>34</v>
      </c>
      <c r="J91" s="34" t="str">
        <f>E23</f>
        <v>Ing. Martin Haueisen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1" t="s">
        <v>32</v>
      </c>
      <c r="D92" s="38"/>
      <c r="E92" s="38"/>
      <c r="F92" s="29" t="str">
        <f>IF(E20="","",E20)</f>
        <v>Vyplň údaj</v>
      </c>
      <c r="G92" s="38"/>
      <c r="H92" s="38"/>
      <c r="I92" s="31" t="s">
        <v>39</v>
      </c>
      <c r="J92" s="34" t="str">
        <f>E26</f>
        <v>Ing. Martin Haueisen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191</v>
      </c>
      <c r="D94" s="157" t="s">
        <v>61</v>
      </c>
      <c r="E94" s="157" t="s">
        <v>57</v>
      </c>
      <c r="F94" s="157" t="s">
        <v>58</v>
      </c>
      <c r="G94" s="157" t="s">
        <v>192</v>
      </c>
      <c r="H94" s="157" t="s">
        <v>193</v>
      </c>
      <c r="I94" s="157" t="s">
        <v>194</v>
      </c>
      <c r="J94" s="157" t="s">
        <v>178</v>
      </c>
      <c r="K94" s="158" t="s">
        <v>195</v>
      </c>
      <c r="L94" s="159"/>
      <c r="M94" s="70" t="s">
        <v>75</v>
      </c>
      <c r="N94" s="71" t="s">
        <v>46</v>
      </c>
      <c r="O94" s="71" t="s">
        <v>196</v>
      </c>
      <c r="P94" s="71" t="s">
        <v>197</v>
      </c>
      <c r="Q94" s="71" t="s">
        <v>198</v>
      </c>
      <c r="R94" s="71" t="s">
        <v>199</v>
      </c>
      <c r="S94" s="71" t="s">
        <v>200</v>
      </c>
      <c r="T94" s="72" t="s">
        <v>201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8" customHeight="1">
      <c r="A95" s="36"/>
      <c r="B95" s="37"/>
      <c r="C95" s="77" t="s">
        <v>202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</f>
        <v>0</v>
      </c>
      <c r="Q95" s="74"/>
      <c r="R95" s="162">
        <f>R96</f>
        <v>96.840046000000015</v>
      </c>
      <c r="S95" s="74"/>
      <c r="T95" s="163">
        <f>T96</f>
        <v>135.36199999999997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76</v>
      </c>
      <c r="AU95" s="19" t="s">
        <v>179</v>
      </c>
      <c r="BK95" s="164">
        <f>BK96</f>
        <v>0</v>
      </c>
    </row>
    <row r="96" spans="1:63" s="12" customFormat="1" ht="25.95" customHeight="1">
      <c r="B96" s="165"/>
      <c r="C96" s="166"/>
      <c r="D96" s="167" t="s">
        <v>76</v>
      </c>
      <c r="E96" s="168" t="s">
        <v>203</v>
      </c>
      <c r="F96" s="168" t="s">
        <v>204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P97+P120+P169+P251+P264+P267+P280</f>
        <v>0</v>
      </c>
      <c r="Q96" s="173"/>
      <c r="R96" s="174">
        <f>R97+R120+R169+R251+R264+R267+R280</f>
        <v>96.840046000000015</v>
      </c>
      <c r="S96" s="173"/>
      <c r="T96" s="175">
        <f>T97+T120+T169+T251+T264+T267+T280</f>
        <v>135.36199999999997</v>
      </c>
      <c r="AR96" s="176" t="s">
        <v>84</v>
      </c>
      <c r="AT96" s="177" t="s">
        <v>76</v>
      </c>
      <c r="AU96" s="177" t="s">
        <v>77</v>
      </c>
      <c r="AY96" s="176" t="s">
        <v>205</v>
      </c>
      <c r="BK96" s="178">
        <f>BK97+BK120+BK169+BK251+BK264+BK267+BK280</f>
        <v>0</v>
      </c>
    </row>
    <row r="97" spans="1:65" s="12" customFormat="1" ht="22.8" customHeight="1">
      <c r="B97" s="165"/>
      <c r="C97" s="166"/>
      <c r="D97" s="167" t="s">
        <v>76</v>
      </c>
      <c r="E97" s="179" t="s">
        <v>84</v>
      </c>
      <c r="F97" s="179" t="s">
        <v>206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P98+SUM(P99:P102)</f>
        <v>0</v>
      </c>
      <c r="Q97" s="173"/>
      <c r="R97" s="174">
        <f>R98+SUM(R99:R102)</f>
        <v>0.24858</v>
      </c>
      <c r="S97" s="173"/>
      <c r="T97" s="175">
        <f>T98+SUM(T99:T102)</f>
        <v>0</v>
      </c>
      <c r="AR97" s="176" t="s">
        <v>84</v>
      </c>
      <c r="AT97" s="177" t="s">
        <v>76</v>
      </c>
      <c r="AU97" s="177" t="s">
        <v>84</v>
      </c>
      <c r="AY97" s="176" t="s">
        <v>205</v>
      </c>
      <c r="BK97" s="178">
        <f>BK98+SUM(BK99:BK102)</f>
        <v>0</v>
      </c>
    </row>
    <row r="98" spans="1:65" s="2" customFormat="1" ht="14.4" customHeight="1">
      <c r="A98" s="36"/>
      <c r="B98" s="37"/>
      <c r="C98" s="181" t="s">
        <v>219</v>
      </c>
      <c r="D98" s="181" t="s">
        <v>208</v>
      </c>
      <c r="E98" s="182" t="s">
        <v>209</v>
      </c>
      <c r="F98" s="183" t="s">
        <v>210</v>
      </c>
      <c r="G98" s="184" t="s">
        <v>143</v>
      </c>
      <c r="H98" s="185">
        <v>361.1</v>
      </c>
      <c r="I98" s="186"/>
      <c r="J98" s="187">
        <f>ROUND(I98*H98,2)</f>
        <v>0</v>
      </c>
      <c r="K98" s="183" t="s">
        <v>211</v>
      </c>
      <c r="L98" s="41"/>
      <c r="M98" s="188" t="s">
        <v>75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212</v>
      </c>
      <c r="AT98" s="192" t="s">
        <v>208</v>
      </c>
      <c r="AU98" s="192" t="s">
        <v>86</v>
      </c>
      <c r="AY98" s="19" t="s">
        <v>205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84</v>
      </c>
      <c r="BK98" s="193">
        <f>ROUND(I98*H98,2)</f>
        <v>0</v>
      </c>
      <c r="BL98" s="19" t="s">
        <v>212</v>
      </c>
      <c r="BM98" s="192" t="s">
        <v>986</v>
      </c>
    </row>
    <row r="99" spans="1:65" s="2" customFormat="1" ht="96">
      <c r="A99" s="36"/>
      <c r="B99" s="37"/>
      <c r="C99" s="38"/>
      <c r="D99" s="194" t="s">
        <v>214</v>
      </c>
      <c r="E99" s="38"/>
      <c r="F99" s="195" t="s">
        <v>215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214</v>
      </c>
      <c r="AU99" s="19" t="s">
        <v>86</v>
      </c>
    </row>
    <row r="100" spans="1:65" s="13" customFormat="1" ht="10.199999999999999">
      <c r="B100" s="199"/>
      <c r="C100" s="200"/>
      <c r="D100" s="194" t="s">
        <v>216</v>
      </c>
      <c r="E100" s="201" t="s">
        <v>75</v>
      </c>
      <c r="F100" s="202" t="s">
        <v>987</v>
      </c>
      <c r="G100" s="200"/>
      <c r="H100" s="203">
        <v>361.1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216</v>
      </c>
      <c r="AU100" s="209" t="s">
        <v>86</v>
      </c>
      <c r="AV100" s="13" t="s">
        <v>86</v>
      </c>
      <c r="AW100" s="13" t="s">
        <v>38</v>
      </c>
      <c r="AX100" s="13" t="s">
        <v>77</v>
      </c>
      <c r="AY100" s="209" t="s">
        <v>205</v>
      </c>
    </row>
    <row r="101" spans="1:65" s="14" customFormat="1" ht="10.199999999999999">
      <c r="B101" s="210"/>
      <c r="C101" s="211"/>
      <c r="D101" s="194" t="s">
        <v>216</v>
      </c>
      <c r="E101" s="212" t="s">
        <v>75</v>
      </c>
      <c r="F101" s="213" t="s">
        <v>218</v>
      </c>
      <c r="G101" s="211"/>
      <c r="H101" s="214">
        <v>361.1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216</v>
      </c>
      <c r="AU101" s="220" t="s">
        <v>86</v>
      </c>
      <c r="AV101" s="14" t="s">
        <v>212</v>
      </c>
      <c r="AW101" s="14" t="s">
        <v>38</v>
      </c>
      <c r="AX101" s="14" t="s">
        <v>84</v>
      </c>
      <c r="AY101" s="220" t="s">
        <v>205</v>
      </c>
    </row>
    <row r="102" spans="1:65" s="12" customFormat="1" ht="20.85" customHeight="1">
      <c r="B102" s="165"/>
      <c r="C102" s="166"/>
      <c r="D102" s="167" t="s">
        <v>76</v>
      </c>
      <c r="E102" s="179" t="s">
        <v>219</v>
      </c>
      <c r="F102" s="179" t="s">
        <v>220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SUM(P103:P119)</f>
        <v>0</v>
      </c>
      <c r="Q102" s="173"/>
      <c r="R102" s="174">
        <f>SUM(R103:R119)</f>
        <v>0.24858</v>
      </c>
      <c r="S102" s="173"/>
      <c r="T102" s="175">
        <f>SUM(T103:T119)</f>
        <v>0</v>
      </c>
      <c r="AR102" s="176" t="s">
        <v>84</v>
      </c>
      <c r="AT102" s="177" t="s">
        <v>76</v>
      </c>
      <c r="AU102" s="177" t="s">
        <v>86</v>
      </c>
      <c r="AY102" s="176" t="s">
        <v>205</v>
      </c>
      <c r="BK102" s="178">
        <f>SUM(BK103:BK119)</f>
        <v>0</v>
      </c>
    </row>
    <row r="103" spans="1:65" s="2" customFormat="1" ht="14.4" customHeight="1">
      <c r="A103" s="36"/>
      <c r="B103" s="37"/>
      <c r="C103" s="181" t="s">
        <v>626</v>
      </c>
      <c r="D103" s="181" t="s">
        <v>208</v>
      </c>
      <c r="E103" s="182" t="s">
        <v>221</v>
      </c>
      <c r="F103" s="183" t="s">
        <v>222</v>
      </c>
      <c r="G103" s="184" t="s">
        <v>143</v>
      </c>
      <c r="H103" s="185">
        <v>12</v>
      </c>
      <c r="I103" s="186"/>
      <c r="J103" s="187">
        <f>ROUND(I103*H103,2)</f>
        <v>0</v>
      </c>
      <c r="K103" s="183" t="s">
        <v>211</v>
      </c>
      <c r="L103" s="41"/>
      <c r="M103" s="188" t="s">
        <v>75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212</v>
      </c>
      <c r="AT103" s="192" t="s">
        <v>208</v>
      </c>
      <c r="AU103" s="192" t="s">
        <v>344</v>
      </c>
      <c r="AY103" s="19" t="s">
        <v>205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84</v>
      </c>
      <c r="BK103" s="193">
        <f>ROUND(I103*H103,2)</f>
        <v>0</v>
      </c>
      <c r="BL103" s="19" t="s">
        <v>212</v>
      </c>
      <c r="BM103" s="192" t="s">
        <v>988</v>
      </c>
    </row>
    <row r="104" spans="1:65" s="2" customFormat="1" ht="38.4">
      <c r="A104" s="36"/>
      <c r="B104" s="37"/>
      <c r="C104" s="38"/>
      <c r="D104" s="194" t="s">
        <v>214</v>
      </c>
      <c r="E104" s="38"/>
      <c r="F104" s="195" t="s">
        <v>224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214</v>
      </c>
      <c r="AU104" s="19" t="s">
        <v>344</v>
      </c>
    </row>
    <row r="105" spans="1:65" s="13" customFormat="1" ht="10.199999999999999">
      <c r="B105" s="199"/>
      <c r="C105" s="200"/>
      <c r="D105" s="194" t="s">
        <v>216</v>
      </c>
      <c r="E105" s="201" t="s">
        <v>75</v>
      </c>
      <c r="F105" s="202" t="s">
        <v>150</v>
      </c>
      <c r="G105" s="200"/>
      <c r="H105" s="203">
        <v>12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216</v>
      </c>
      <c r="AU105" s="209" t="s">
        <v>344</v>
      </c>
      <c r="AV105" s="13" t="s">
        <v>86</v>
      </c>
      <c r="AW105" s="13" t="s">
        <v>38</v>
      </c>
      <c r="AX105" s="13" t="s">
        <v>77</v>
      </c>
      <c r="AY105" s="209" t="s">
        <v>205</v>
      </c>
    </row>
    <row r="106" spans="1:65" s="14" customFormat="1" ht="10.199999999999999">
      <c r="B106" s="210"/>
      <c r="C106" s="211"/>
      <c r="D106" s="194" t="s">
        <v>216</v>
      </c>
      <c r="E106" s="212" t="s">
        <v>75</v>
      </c>
      <c r="F106" s="213" t="s">
        <v>218</v>
      </c>
      <c r="G106" s="211"/>
      <c r="H106" s="214">
        <v>12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216</v>
      </c>
      <c r="AU106" s="220" t="s">
        <v>344</v>
      </c>
      <c r="AV106" s="14" t="s">
        <v>212</v>
      </c>
      <c r="AW106" s="14" t="s">
        <v>38</v>
      </c>
      <c r="AX106" s="14" t="s">
        <v>84</v>
      </c>
      <c r="AY106" s="220" t="s">
        <v>205</v>
      </c>
    </row>
    <row r="107" spans="1:65" s="2" customFormat="1" ht="14.4" customHeight="1">
      <c r="A107" s="36"/>
      <c r="B107" s="37"/>
      <c r="C107" s="221" t="s">
        <v>633</v>
      </c>
      <c r="D107" s="221" t="s">
        <v>226</v>
      </c>
      <c r="E107" s="222" t="s">
        <v>227</v>
      </c>
      <c r="F107" s="223" t="s">
        <v>228</v>
      </c>
      <c r="G107" s="224" t="s">
        <v>143</v>
      </c>
      <c r="H107" s="225">
        <v>13.8</v>
      </c>
      <c r="I107" s="226"/>
      <c r="J107" s="227">
        <f>ROUND(I107*H107,2)</f>
        <v>0</v>
      </c>
      <c r="K107" s="223" t="s">
        <v>211</v>
      </c>
      <c r="L107" s="228"/>
      <c r="M107" s="229" t="s">
        <v>75</v>
      </c>
      <c r="N107" s="230" t="s">
        <v>47</v>
      </c>
      <c r="O107" s="66"/>
      <c r="P107" s="190">
        <f>O107*H107</f>
        <v>0</v>
      </c>
      <c r="Q107" s="190">
        <v>1E-4</v>
      </c>
      <c r="R107" s="190">
        <f>Q107*H107</f>
        <v>1.3800000000000002E-3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229</v>
      </c>
      <c r="AT107" s="192" t="s">
        <v>226</v>
      </c>
      <c r="AU107" s="192" t="s">
        <v>344</v>
      </c>
      <c r="AY107" s="19" t="s">
        <v>205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84</v>
      </c>
      <c r="BK107" s="193">
        <f>ROUND(I107*H107,2)</f>
        <v>0</v>
      </c>
      <c r="BL107" s="19" t="s">
        <v>212</v>
      </c>
      <c r="BM107" s="192" t="s">
        <v>989</v>
      </c>
    </row>
    <row r="108" spans="1:65" s="13" customFormat="1" ht="10.199999999999999">
      <c r="B108" s="199"/>
      <c r="C108" s="200"/>
      <c r="D108" s="194" t="s">
        <v>216</v>
      </c>
      <c r="E108" s="201" t="s">
        <v>75</v>
      </c>
      <c r="F108" s="202" t="s">
        <v>150</v>
      </c>
      <c r="G108" s="200"/>
      <c r="H108" s="203">
        <v>12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216</v>
      </c>
      <c r="AU108" s="209" t="s">
        <v>344</v>
      </c>
      <c r="AV108" s="13" t="s">
        <v>86</v>
      </c>
      <c r="AW108" s="13" t="s">
        <v>38</v>
      </c>
      <c r="AX108" s="13" t="s">
        <v>77</v>
      </c>
      <c r="AY108" s="209" t="s">
        <v>205</v>
      </c>
    </row>
    <row r="109" spans="1:65" s="14" customFormat="1" ht="10.199999999999999">
      <c r="B109" s="210"/>
      <c r="C109" s="211"/>
      <c r="D109" s="194" t="s">
        <v>216</v>
      </c>
      <c r="E109" s="212" t="s">
        <v>75</v>
      </c>
      <c r="F109" s="213" t="s">
        <v>218</v>
      </c>
      <c r="G109" s="211"/>
      <c r="H109" s="214">
        <v>12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216</v>
      </c>
      <c r="AU109" s="220" t="s">
        <v>344</v>
      </c>
      <c r="AV109" s="14" t="s">
        <v>212</v>
      </c>
      <c r="AW109" s="14" t="s">
        <v>38</v>
      </c>
      <c r="AX109" s="14" t="s">
        <v>84</v>
      </c>
      <c r="AY109" s="220" t="s">
        <v>205</v>
      </c>
    </row>
    <row r="110" spans="1:65" s="13" customFormat="1" ht="10.199999999999999">
      <c r="B110" s="199"/>
      <c r="C110" s="200"/>
      <c r="D110" s="194" t="s">
        <v>216</v>
      </c>
      <c r="E110" s="200"/>
      <c r="F110" s="202" t="s">
        <v>990</v>
      </c>
      <c r="G110" s="200"/>
      <c r="H110" s="203">
        <v>13.8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216</v>
      </c>
      <c r="AU110" s="209" t="s">
        <v>344</v>
      </c>
      <c r="AV110" s="13" t="s">
        <v>86</v>
      </c>
      <c r="AW110" s="13" t="s">
        <v>4</v>
      </c>
      <c r="AX110" s="13" t="s">
        <v>84</v>
      </c>
      <c r="AY110" s="209" t="s">
        <v>205</v>
      </c>
    </row>
    <row r="111" spans="1:65" s="2" customFormat="1" ht="14.4" customHeight="1">
      <c r="A111" s="36"/>
      <c r="B111" s="37"/>
      <c r="C111" s="181" t="s">
        <v>7</v>
      </c>
      <c r="D111" s="181" t="s">
        <v>208</v>
      </c>
      <c r="E111" s="182" t="s">
        <v>233</v>
      </c>
      <c r="F111" s="183" t="s">
        <v>234</v>
      </c>
      <c r="G111" s="184" t="s">
        <v>143</v>
      </c>
      <c r="H111" s="185">
        <v>12</v>
      </c>
      <c r="I111" s="186"/>
      <c r="J111" s="187">
        <f>ROUND(I111*H111,2)</f>
        <v>0</v>
      </c>
      <c r="K111" s="183" t="s">
        <v>211</v>
      </c>
      <c r="L111" s="41"/>
      <c r="M111" s="188" t="s">
        <v>75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212</v>
      </c>
      <c r="AT111" s="192" t="s">
        <v>208</v>
      </c>
      <c r="AU111" s="192" t="s">
        <v>344</v>
      </c>
      <c r="AY111" s="19" t="s">
        <v>205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84</v>
      </c>
      <c r="BK111" s="193">
        <f>ROUND(I111*H111,2)</f>
        <v>0</v>
      </c>
      <c r="BL111" s="19" t="s">
        <v>212</v>
      </c>
      <c r="BM111" s="192" t="s">
        <v>991</v>
      </c>
    </row>
    <row r="112" spans="1:65" s="2" customFormat="1" ht="76.8">
      <c r="A112" s="36"/>
      <c r="B112" s="37"/>
      <c r="C112" s="38"/>
      <c r="D112" s="194" t="s">
        <v>214</v>
      </c>
      <c r="E112" s="38"/>
      <c r="F112" s="195" t="s">
        <v>236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214</v>
      </c>
      <c r="AU112" s="19" t="s">
        <v>344</v>
      </c>
    </row>
    <row r="113" spans="1:65" s="15" customFormat="1" ht="10.199999999999999">
      <c r="B113" s="231"/>
      <c r="C113" s="232"/>
      <c r="D113" s="194" t="s">
        <v>216</v>
      </c>
      <c r="E113" s="233" t="s">
        <v>75</v>
      </c>
      <c r="F113" s="234" t="s">
        <v>237</v>
      </c>
      <c r="G113" s="232"/>
      <c r="H113" s="233" t="s">
        <v>75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216</v>
      </c>
      <c r="AU113" s="240" t="s">
        <v>344</v>
      </c>
      <c r="AV113" s="15" t="s">
        <v>84</v>
      </c>
      <c r="AW113" s="15" t="s">
        <v>38</v>
      </c>
      <c r="AX113" s="15" t="s">
        <v>77</v>
      </c>
      <c r="AY113" s="240" t="s">
        <v>205</v>
      </c>
    </row>
    <row r="114" spans="1:65" s="13" customFormat="1" ht="10.199999999999999">
      <c r="B114" s="199"/>
      <c r="C114" s="200"/>
      <c r="D114" s="194" t="s">
        <v>216</v>
      </c>
      <c r="E114" s="201" t="s">
        <v>150</v>
      </c>
      <c r="F114" s="202" t="s">
        <v>611</v>
      </c>
      <c r="G114" s="200"/>
      <c r="H114" s="203">
        <v>12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216</v>
      </c>
      <c r="AU114" s="209" t="s">
        <v>344</v>
      </c>
      <c r="AV114" s="13" t="s">
        <v>86</v>
      </c>
      <c r="AW114" s="13" t="s">
        <v>38</v>
      </c>
      <c r="AX114" s="13" t="s">
        <v>77</v>
      </c>
      <c r="AY114" s="209" t="s">
        <v>205</v>
      </c>
    </row>
    <row r="115" spans="1:65" s="14" customFormat="1" ht="10.199999999999999">
      <c r="B115" s="210"/>
      <c r="C115" s="211"/>
      <c r="D115" s="194" t="s">
        <v>216</v>
      </c>
      <c r="E115" s="212" t="s">
        <v>75</v>
      </c>
      <c r="F115" s="213" t="s">
        <v>218</v>
      </c>
      <c r="G115" s="211"/>
      <c r="H115" s="214">
        <v>12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216</v>
      </c>
      <c r="AU115" s="220" t="s">
        <v>344</v>
      </c>
      <c r="AV115" s="14" t="s">
        <v>212</v>
      </c>
      <c r="AW115" s="14" t="s">
        <v>38</v>
      </c>
      <c r="AX115" s="14" t="s">
        <v>84</v>
      </c>
      <c r="AY115" s="220" t="s">
        <v>205</v>
      </c>
    </row>
    <row r="116" spans="1:65" s="2" customFormat="1" ht="14.4" customHeight="1">
      <c r="A116" s="36"/>
      <c r="B116" s="37"/>
      <c r="C116" s="221" t="s">
        <v>643</v>
      </c>
      <c r="D116" s="221" t="s">
        <v>226</v>
      </c>
      <c r="E116" s="222" t="s">
        <v>238</v>
      </c>
      <c r="F116" s="223" t="s">
        <v>239</v>
      </c>
      <c r="G116" s="224" t="s">
        <v>240</v>
      </c>
      <c r="H116" s="225">
        <v>1.236</v>
      </c>
      <c r="I116" s="226"/>
      <c r="J116" s="227">
        <f>ROUND(I116*H116,2)</f>
        <v>0</v>
      </c>
      <c r="K116" s="223" t="s">
        <v>211</v>
      </c>
      <c r="L116" s="228"/>
      <c r="M116" s="229" t="s">
        <v>75</v>
      </c>
      <c r="N116" s="230" t="s">
        <v>47</v>
      </c>
      <c r="O116" s="66"/>
      <c r="P116" s="190">
        <f>O116*H116</f>
        <v>0</v>
      </c>
      <c r="Q116" s="190">
        <v>0.2</v>
      </c>
      <c r="R116" s="190">
        <f>Q116*H116</f>
        <v>0.2472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229</v>
      </c>
      <c r="AT116" s="192" t="s">
        <v>226</v>
      </c>
      <c r="AU116" s="192" t="s">
        <v>344</v>
      </c>
      <c r="AY116" s="19" t="s">
        <v>205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84</v>
      </c>
      <c r="BK116" s="193">
        <f>ROUND(I116*H116,2)</f>
        <v>0</v>
      </c>
      <c r="BL116" s="19" t="s">
        <v>212</v>
      </c>
      <c r="BM116" s="192" t="s">
        <v>992</v>
      </c>
    </row>
    <row r="117" spans="1:65" s="13" customFormat="1" ht="10.199999999999999">
      <c r="B117" s="199"/>
      <c r="C117" s="200"/>
      <c r="D117" s="194" t="s">
        <v>216</v>
      </c>
      <c r="E117" s="201" t="s">
        <v>75</v>
      </c>
      <c r="F117" s="202" t="s">
        <v>150</v>
      </c>
      <c r="G117" s="200"/>
      <c r="H117" s="203">
        <v>12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216</v>
      </c>
      <c r="AU117" s="209" t="s">
        <v>344</v>
      </c>
      <c r="AV117" s="13" t="s">
        <v>86</v>
      </c>
      <c r="AW117" s="13" t="s">
        <v>38</v>
      </c>
      <c r="AX117" s="13" t="s">
        <v>77</v>
      </c>
      <c r="AY117" s="209" t="s">
        <v>205</v>
      </c>
    </row>
    <row r="118" spans="1:65" s="14" customFormat="1" ht="10.199999999999999">
      <c r="B118" s="210"/>
      <c r="C118" s="211"/>
      <c r="D118" s="194" t="s">
        <v>216</v>
      </c>
      <c r="E118" s="212" t="s">
        <v>75</v>
      </c>
      <c r="F118" s="213" t="s">
        <v>218</v>
      </c>
      <c r="G118" s="211"/>
      <c r="H118" s="214">
        <v>12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216</v>
      </c>
      <c r="AU118" s="220" t="s">
        <v>344</v>
      </c>
      <c r="AV118" s="14" t="s">
        <v>212</v>
      </c>
      <c r="AW118" s="14" t="s">
        <v>38</v>
      </c>
      <c r="AX118" s="14" t="s">
        <v>84</v>
      </c>
      <c r="AY118" s="220" t="s">
        <v>205</v>
      </c>
    </row>
    <row r="119" spans="1:65" s="13" customFormat="1" ht="10.199999999999999">
      <c r="B119" s="199"/>
      <c r="C119" s="200"/>
      <c r="D119" s="194" t="s">
        <v>216</v>
      </c>
      <c r="E119" s="200"/>
      <c r="F119" s="202" t="s">
        <v>993</v>
      </c>
      <c r="G119" s="200"/>
      <c r="H119" s="203">
        <v>1.236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216</v>
      </c>
      <c r="AU119" s="209" t="s">
        <v>344</v>
      </c>
      <c r="AV119" s="13" t="s">
        <v>86</v>
      </c>
      <c r="AW119" s="13" t="s">
        <v>4</v>
      </c>
      <c r="AX119" s="13" t="s">
        <v>84</v>
      </c>
      <c r="AY119" s="209" t="s">
        <v>205</v>
      </c>
    </row>
    <row r="120" spans="1:65" s="12" customFormat="1" ht="22.8" customHeight="1">
      <c r="B120" s="165"/>
      <c r="C120" s="166"/>
      <c r="D120" s="167" t="s">
        <v>76</v>
      </c>
      <c r="E120" s="179" t="s">
        <v>243</v>
      </c>
      <c r="F120" s="179" t="s">
        <v>244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SUM(P121:P168)</f>
        <v>0</v>
      </c>
      <c r="Q120" s="173"/>
      <c r="R120" s="174">
        <f>SUM(R121:R168)</f>
        <v>94.070371000000009</v>
      </c>
      <c r="S120" s="173"/>
      <c r="T120" s="175">
        <f>SUM(T121:T168)</f>
        <v>0</v>
      </c>
      <c r="AR120" s="176" t="s">
        <v>84</v>
      </c>
      <c r="AT120" s="177" t="s">
        <v>76</v>
      </c>
      <c r="AU120" s="177" t="s">
        <v>84</v>
      </c>
      <c r="AY120" s="176" t="s">
        <v>205</v>
      </c>
      <c r="BK120" s="178">
        <f>SUM(BK121:BK168)</f>
        <v>0</v>
      </c>
    </row>
    <row r="121" spans="1:65" s="2" customFormat="1" ht="14.4" customHeight="1">
      <c r="A121" s="36"/>
      <c r="B121" s="37"/>
      <c r="C121" s="181" t="s">
        <v>693</v>
      </c>
      <c r="D121" s="181" t="s">
        <v>208</v>
      </c>
      <c r="E121" s="182" t="s">
        <v>246</v>
      </c>
      <c r="F121" s="183" t="s">
        <v>247</v>
      </c>
      <c r="G121" s="184" t="s">
        <v>143</v>
      </c>
      <c r="H121" s="185">
        <v>341</v>
      </c>
      <c r="I121" s="186"/>
      <c r="J121" s="187">
        <f>ROUND(I121*H121,2)</f>
        <v>0</v>
      </c>
      <c r="K121" s="183" t="s">
        <v>211</v>
      </c>
      <c r="L121" s="41"/>
      <c r="M121" s="188" t="s">
        <v>75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212</v>
      </c>
      <c r="AT121" s="192" t="s">
        <v>208</v>
      </c>
      <c r="AU121" s="192" t="s">
        <v>86</v>
      </c>
      <c r="AY121" s="19" t="s">
        <v>205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84</v>
      </c>
      <c r="BK121" s="193">
        <f>ROUND(I121*H121,2)</f>
        <v>0</v>
      </c>
      <c r="BL121" s="19" t="s">
        <v>212</v>
      </c>
      <c r="BM121" s="192" t="s">
        <v>994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995</v>
      </c>
      <c r="G122" s="200"/>
      <c r="H122" s="203">
        <v>341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86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75</v>
      </c>
      <c r="F123" s="213" t="s">
        <v>218</v>
      </c>
      <c r="G123" s="211"/>
      <c r="H123" s="214">
        <v>341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86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14.4" customHeight="1">
      <c r="A124" s="36"/>
      <c r="B124" s="37"/>
      <c r="C124" s="181" t="s">
        <v>699</v>
      </c>
      <c r="D124" s="181" t="s">
        <v>208</v>
      </c>
      <c r="E124" s="182" t="s">
        <v>251</v>
      </c>
      <c r="F124" s="183" t="s">
        <v>252</v>
      </c>
      <c r="G124" s="184" t="s">
        <v>143</v>
      </c>
      <c r="H124" s="185">
        <v>18.600000000000001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212</v>
      </c>
      <c r="AT124" s="192" t="s">
        <v>208</v>
      </c>
      <c r="AU124" s="192" t="s">
        <v>86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212</v>
      </c>
      <c r="BM124" s="192" t="s">
        <v>996</v>
      </c>
    </row>
    <row r="125" spans="1:65" s="13" customFormat="1" ht="10.199999999999999">
      <c r="B125" s="199"/>
      <c r="C125" s="200"/>
      <c r="D125" s="194" t="s">
        <v>216</v>
      </c>
      <c r="E125" s="201" t="s">
        <v>75</v>
      </c>
      <c r="F125" s="202" t="s">
        <v>997</v>
      </c>
      <c r="G125" s="200"/>
      <c r="H125" s="203">
        <v>18.600000000000001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216</v>
      </c>
      <c r="AU125" s="209" t="s">
        <v>86</v>
      </c>
      <c r="AV125" s="13" t="s">
        <v>86</v>
      </c>
      <c r="AW125" s="13" t="s">
        <v>38</v>
      </c>
      <c r="AX125" s="13" t="s">
        <v>77</v>
      </c>
      <c r="AY125" s="209" t="s">
        <v>205</v>
      </c>
    </row>
    <row r="126" spans="1:65" s="14" customFormat="1" ht="10.199999999999999">
      <c r="B126" s="210"/>
      <c r="C126" s="211"/>
      <c r="D126" s="194" t="s">
        <v>216</v>
      </c>
      <c r="E126" s="212" t="s">
        <v>75</v>
      </c>
      <c r="F126" s="213" t="s">
        <v>218</v>
      </c>
      <c r="G126" s="211"/>
      <c r="H126" s="214">
        <v>18.600000000000001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216</v>
      </c>
      <c r="AU126" s="220" t="s">
        <v>86</v>
      </c>
      <c r="AV126" s="14" t="s">
        <v>212</v>
      </c>
      <c r="AW126" s="14" t="s">
        <v>38</v>
      </c>
      <c r="AX126" s="14" t="s">
        <v>84</v>
      </c>
      <c r="AY126" s="220" t="s">
        <v>205</v>
      </c>
    </row>
    <row r="127" spans="1:65" s="2" customFormat="1" ht="24.15" customHeight="1">
      <c r="A127" s="36"/>
      <c r="B127" s="37"/>
      <c r="C127" s="181" t="s">
        <v>709</v>
      </c>
      <c r="D127" s="181" t="s">
        <v>208</v>
      </c>
      <c r="E127" s="182" t="s">
        <v>998</v>
      </c>
      <c r="F127" s="183" t="s">
        <v>999</v>
      </c>
      <c r="G127" s="184" t="s">
        <v>143</v>
      </c>
      <c r="H127" s="185">
        <v>1.5</v>
      </c>
      <c r="I127" s="186"/>
      <c r="J127" s="187">
        <f>ROUND(I127*H127,2)</f>
        <v>0</v>
      </c>
      <c r="K127" s="183" t="s">
        <v>211</v>
      </c>
      <c r="L127" s="41"/>
      <c r="M127" s="188" t="s">
        <v>75</v>
      </c>
      <c r="N127" s="189" t="s">
        <v>47</v>
      </c>
      <c r="O127" s="66"/>
      <c r="P127" s="190">
        <f>O127*H127</f>
        <v>0</v>
      </c>
      <c r="Q127" s="190">
        <v>0.34499999999999997</v>
      </c>
      <c r="R127" s="190">
        <f>Q127*H127</f>
        <v>0.51749999999999996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212</v>
      </c>
      <c r="AT127" s="192" t="s">
        <v>208</v>
      </c>
      <c r="AU127" s="192" t="s">
        <v>86</v>
      </c>
      <c r="AY127" s="19" t="s">
        <v>205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212</v>
      </c>
      <c r="BM127" s="192" t="s">
        <v>1000</v>
      </c>
    </row>
    <row r="128" spans="1:65" s="2" customFormat="1" ht="67.2">
      <c r="A128" s="36"/>
      <c r="B128" s="37"/>
      <c r="C128" s="38"/>
      <c r="D128" s="194" t="s">
        <v>214</v>
      </c>
      <c r="E128" s="38"/>
      <c r="F128" s="195" t="s">
        <v>1001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214</v>
      </c>
      <c r="AU128" s="19" t="s">
        <v>86</v>
      </c>
    </row>
    <row r="129" spans="1:65" s="13" customFormat="1" ht="10.199999999999999">
      <c r="B129" s="199"/>
      <c r="C129" s="200"/>
      <c r="D129" s="194" t="s">
        <v>216</v>
      </c>
      <c r="E129" s="201" t="s">
        <v>75</v>
      </c>
      <c r="F129" s="202" t="s">
        <v>152</v>
      </c>
      <c r="G129" s="200"/>
      <c r="H129" s="203">
        <v>1.5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216</v>
      </c>
      <c r="AU129" s="209" t="s">
        <v>86</v>
      </c>
      <c r="AV129" s="13" t="s">
        <v>86</v>
      </c>
      <c r="AW129" s="13" t="s">
        <v>38</v>
      </c>
      <c r="AX129" s="13" t="s">
        <v>77</v>
      </c>
      <c r="AY129" s="209" t="s">
        <v>205</v>
      </c>
    </row>
    <row r="130" spans="1:65" s="14" customFormat="1" ht="10.199999999999999">
      <c r="B130" s="210"/>
      <c r="C130" s="211"/>
      <c r="D130" s="194" t="s">
        <v>216</v>
      </c>
      <c r="E130" s="212" t="s">
        <v>75</v>
      </c>
      <c r="F130" s="213" t="s">
        <v>218</v>
      </c>
      <c r="G130" s="211"/>
      <c r="H130" s="214">
        <v>1.5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216</v>
      </c>
      <c r="AU130" s="220" t="s">
        <v>86</v>
      </c>
      <c r="AV130" s="14" t="s">
        <v>212</v>
      </c>
      <c r="AW130" s="14" t="s">
        <v>38</v>
      </c>
      <c r="AX130" s="14" t="s">
        <v>84</v>
      </c>
      <c r="AY130" s="220" t="s">
        <v>205</v>
      </c>
    </row>
    <row r="131" spans="1:65" s="2" customFormat="1" ht="24.15" customHeight="1">
      <c r="A131" s="36"/>
      <c r="B131" s="37"/>
      <c r="C131" s="181" t="s">
        <v>506</v>
      </c>
      <c r="D131" s="181" t="s">
        <v>208</v>
      </c>
      <c r="E131" s="182" t="s">
        <v>1002</v>
      </c>
      <c r="F131" s="183" t="s">
        <v>1003</v>
      </c>
      <c r="G131" s="184" t="s">
        <v>143</v>
      </c>
      <c r="H131" s="185">
        <v>1.5</v>
      </c>
      <c r="I131" s="186"/>
      <c r="J131" s="187">
        <f>ROUND(I131*H131,2)</f>
        <v>0</v>
      </c>
      <c r="K131" s="183" t="s">
        <v>211</v>
      </c>
      <c r="L131" s="41"/>
      <c r="M131" s="188" t="s">
        <v>75</v>
      </c>
      <c r="N131" s="189" t="s">
        <v>47</v>
      </c>
      <c r="O131" s="66"/>
      <c r="P131" s="190">
        <f>O131*H131</f>
        <v>0</v>
      </c>
      <c r="Q131" s="190">
        <v>0.12966</v>
      </c>
      <c r="R131" s="190">
        <f>Q131*H131</f>
        <v>0.19449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212</v>
      </c>
      <c r="AT131" s="192" t="s">
        <v>208</v>
      </c>
      <c r="AU131" s="192" t="s">
        <v>86</v>
      </c>
      <c r="AY131" s="19" t="s">
        <v>205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212</v>
      </c>
      <c r="BM131" s="192" t="s">
        <v>1004</v>
      </c>
    </row>
    <row r="132" spans="1:65" s="2" customFormat="1" ht="105.6">
      <c r="A132" s="36"/>
      <c r="B132" s="37"/>
      <c r="C132" s="38"/>
      <c r="D132" s="194" t="s">
        <v>214</v>
      </c>
      <c r="E132" s="38"/>
      <c r="F132" s="195" t="s">
        <v>1005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214</v>
      </c>
      <c r="AU132" s="19" t="s">
        <v>86</v>
      </c>
    </row>
    <row r="133" spans="1:65" s="15" customFormat="1" ht="10.199999999999999">
      <c r="B133" s="231"/>
      <c r="C133" s="232"/>
      <c r="D133" s="194" t="s">
        <v>216</v>
      </c>
      <c r="E133" s="233" t="s">
        <v>75</v>
      </c>
      <c r="F133" s="234" t="s">
        <v>237</v>
      </c>
      <c r="G133" s="232"/>
      <c r="H133" s="233" t="s">
        <v>75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216</v>
      </c>
      <c r="AU133" s="240" t="s">
        <v>86</v>
      </c>
      <c r="AV133" s="15" t="s">
        <v>84</v>
      </c>
      <c r="AW133" s="15" t="s">
        <v>38</v>
      </c>
      <c r="AX133" s="15" t="s">
        <v>77</v>
      </c>
      <c r="AY133" s="240" t="s">
        <v>205</v>
      </c>
    </row>
    <row r="134" spans="1:65" s="13" customFormat="1" ht="10.199999999999999">
      <c r="B134" s="199"/>
      <c r="C134" s="200"/>
      <c r="D134" s="194" t="s">
        <v>216</v>
      </c>
      <c r="E134" s="201" t="s">
        <v>152</v>
      </c>
      <c r="F134" s="202" t="s">
        <v>1006</v>
      </c>
      <c r="G134" s="200"/>
      <c r="H134" s="203">
        <v>1.5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216</v>
      </c>
      <c r="AU134" s="209" t="s">
        <v>86</v>
      </c>
      <c r="AV134" s="13" t="s">
        <v>86</v>
      </c>
      <c r="AW134" s="13" t="s">
        <v>38</v>
      </c>
      <c r="AX134" s="13" t="s">
        <v>77</v>
      </c>
      <c r="AY134" s="209" t="s">
        <v>205</v>
      </c>
    </row>
    <row r="135" spans="1:65" s="14" customFormat="1" ht="10.199999999999999">
      <c r="B135" s="210"/>
      <c r="C135" s="211"/>
      <c r="D135" s="194" t="s">
        <v>216</v>
      </c>
      <c r="E135" s="212" t="s">
        <v>75</v>
      </c>
      <c r="F135" s="213" t="s">
        <v>218</v>
      </c>
      <c r="G135" s="211"/>
      <c r="H135" s="214">
        <v>1.5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216</v>
      </c>
      <c r="AU135" s="220" t="s">
        <v>86</v>
      </c>
      <c r="AV135" s="14" t="s">
        <v>212</v>
      </c>
      <c r="AW135" s="14" t="s">
        <v>38</v>
      </c>
      <c r="AX135" s="14" t="s">
        <v>84</v>
      </c>
      <c r="AY135" s="220" t="s">
        <v>205</v>
      </c>
    </row>
    <row r="136" spans="1:65" s="2" customFormat="1" ht="14.4" customHeight="1">
      <c r="A136" s="36"/>
      <c r="B136" s="37"/>
      <c r="C136" s="181" t="s">
        <v>255</v>
      </c>
      <c r="D136" s="181" t="s">
        <v>208</v>
      </c>
      <c r="E136" s="182" t="s">
        <v>700</v>
      </c>
      <c r="F136" s="183" t="s">
        <v>701</v>
      </c>
      <c r="G136" s="184" t="s">
        <v>143</v>
      </c>
      <c r="H136" s="185">
        <v>1.5</v>
      </c>
      <c r="I136" s="186"/>
      <c r="J136" s="187">
        <f>ROUND(I136*H136,2)</f>
        <v>0</v>
      </c>
      <c r="K136" s="183" t="s">
        <v>211</v>
      </c>
      <c r="L136" s="41"/>
      <c r="M136" s="188" t="s">
        <v>75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212</v>
      </c>
      <c r="AT136" s="192" t="s">
        <v>208</v>
      </c>
      <c r="AU136" s="192" t="s">
        <v>86</v>
      </c>
      <c r="AY136" s="19" t="s">
        <v>205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212</v>
      </c>
      <c r="BM136" s="192" t="s">
        <v>1007</v>
      </c>
    </row>
    <row r="137" spans="1:65" s="13" customFormat="1" ht="10.199999999999999">
      <c r="B137" s="199"/>
      <c r="C137" s="200"/>
      <c r="D137" s="194" t="s">
        <v>216</v>
      </c>
      <c r="E137" s="201" t="s">
        <v>75</v>
      </c>
      <c r="F137" s="202" t="s">
        <v>152</v>
      </c>
      <c r="G137" s="200"/>
      <c r="H137" s="203">
        <v>1.5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216</v>
      </c>
      <c r="AU137" s="209" t="s">
        <v>86</v>
      </c>
      <c r="AV137" s="13" t="s">
        <v>86</v>
      </c>
      <c r="AW137" s="13" t="s">
        <v>38</v>
      </c>
      <c r="AX137" s="13" t="s">
        <v>77</v>
      </c>
      <c r="AY137" s="209" t="s">
        <v>205</v>
      </c>
    </row>
    <row r="138" spans="1:65" s="14" customFormat="1" ht="10.199999999999999">
      <c r="B138" s="210"/>
      <c r="C138" s="211"/>
      <c r="D138" s="194" t="s">
        <v>216</v>
      </c>
      <c r="E138" s="212" t="s">
        <v>75</v>
      </c>
      <c r="F138" s="213" t="s">
        <v>218</v>
      </c>
      <c r="G138" s="211"/>
      <c r="H138" s="214">
        <v>1.5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216</v>
      </c>
      <c r="AU138" s="220" t="s">
        <v>86</v>
      </c>
      <c r="AV138" s="14" t="s">
        <v>212</v>
      </c>
      <c r="AW138" s="14" t="s">
        <v>38</v>
      </c>
      <c r="AX138" s="14" t="s">
        <v>84</v>
      </c>
      <c r="AY138" s="220" t="s">
        <v>205</v>
      </c>
    </row>
    <row r="139" spans="1:65" s="2" customFormat="1" ht="37.799999999999997" customHeight="1">
      <c r="A139" s="36"/>
      <c r="B139" s="37"/>
      <c r="C139" s="181" t="s">
        <v>281</v>
      </c>
      <c r="D139" s="181" t="s">
        <v>208</v>
      </c>
      <c r="E139" s="182" t="s">
        <v>1008</v>
      </c>
      <c r="F139" s="183" t="s">
        <v>1009</v>
      </c>
      <c r="G139" s="184" t="s">
        <v>143</v>
      </c>
      <c r="H139" s="185">
        <v>6</v>
      </c>
      <c r="I139" s="186"/>
      <c r="J139" s="187">
        <f>ROUND(I139*H139,2)</f>
        <v>0</v>
      </c>
      <c r="K139" s="183" t="s">
        <v>211</v>
      </c>
      <c r="L139" s="41"/>
      <c r="M139" s="188" t="s">
        <v>75</v>
      </c>
      <c r="N139" s="189" t="s">
        <v>47</v>
      </c>
      <c r="O139" s="66"/>
      <c r="P139" s="190">
        <f>O139*H139</f>
        <v>0</v>
      </c>
      <c r="Q139" s="190">
        <v>8.4250000000000005E-2</v>
      </c>
      <c r="R139" s="190">
        <f>Q139*H139</f>
        <v>0.50550000000000006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212</v>
      </c>
      <c r="AT139" s="192" t="s">
        <v>208</v>
      </c>
      <c r="AU139" s="192" t="s">
        <v>86</v>
      </c>
      <c r="AY139" s="19" t="s">
        <v>205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212</v>
      </c>
      <c r="BM139" s="192" t="s">
        <v>1010</v>
      </c>
    </row>
    <row r="140" spans="1:65" s="2" customFormat="1" ht="115.2">
      <c r="A140" s="36"/>
      <c r="B140" s="37"/>
      <c r="C140" s="38"/>
      <c r="D140" s="194" t="s">
        <v>214</v>
      </c>
      <c r="E140" s="38"/>
      <c r="F140" s="195" t="s">
        <v>259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214</v>
      </c>
      <c r="AU140" s="19" t="s">
        <v>86</v>
      </c>
    </row>
    <row r="141" spans="1:65" s="2" customFormat="1" ht="19.2">
      <c r="A141" s="36"/>
      <c r="B141" s="37"/>
      <c r="C141" s="38"/>
      <c r="D141" s="194" t="s">
        <v>270</v>
      </c>
      <c r="E141" s="38"/>
      <c r="F141" s="195" t="s">
        <v>1011</v>
      </c>
      <c r="G141" s="38"/>
      <c r="H141" s="38"/>
      <c r="I141" s="196"/>
      <c r="J141" s="38"/>
      <c r="K141" s="38"/>
      <c r="L141" s="41"/>
      <c r="M141" s="197"/>
      <c r="N141" s="198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270</v>
      </c>
      <c r="AU141" s="19" t="s">
        <v>86</v>
      </c>
    </row>
    <row r="142" spans="1:65" s="15" customFormat="1" ht="10.199999999999999">
      <c r="B142" s="231"/>
      <c r="C142" s="232"/>
      <c r="D142" s="194" t="s">
        <v>216</v>
      </c>
      <c r="E142" s="233" t="s">
        <v>75</v>
      </c>
      <c r="F142" s="234" t="s">
        <v>237</v>
      </c>
      <c r="G142" s="232"/>
      <c r="H142" s="233" t="s">
        <v>75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216</v>
      </c>
      <c r="AU142" s="240" t="s">
        <v>86</v>
      </c>
      <c r="AV142" s="15" t="s">
        <v>84</v>
      </c>
      <c r="AW142" s="15" t="s">
        <v>38</v>
      </c>
      <c r="AX142" s="15" t="s">
        <v>77</v>
      </c>
      <c r="AY142" s="240" t="s">
        <v>205</v>
      </c>
    </row>
    <row r="143" spans="1:65" s="13" customFormat="1" ht="10.199999999999999">
      <c r="B143" s="199"/>
      <c r="C143" s="200"/>
      <c r="D143" s="194" t="s">
        <v>216</v>
      </c>
      <c r="E143" s="201" t="s">
        <v>159</v>
      </c>
      <c r="F143" s="202" t="s">
        <v>1012</v>
      </c>
      <c r="G143" s="200"/>
      <c r="H143" s="203">
        <v>6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216</v>
      </c>
      <c r="AU143" s="209" t="s">
        <v>86</v>
      </c>
      <c r="AV143" s="13" t="s">
        <v>86</v>
      </c>
      <c r="AW143" s="13" t="s">
        <v>38</v>
      </c>
      <c r="AX143" s="13" t="s">
        <v>77</v>
      </c>
      <c r="AY143" s="209" t="s">
        <v>205</v>
      </c>
    </row>
    <row r="144" spans="1:65" s="14" customFormat="1" ht="10.199999999999999">
      <c r="B144" s="210"/>
      <c r="C144" s="211"/>
      <c r="D144" s="194" t="s">
        <v>216</v>
      </c>
      <c r="E144" s="212" t="s">
        <v>75</v>
      </c>
      <c r="F144" s="213" t="s">
        <v>218</v>
      </c>
      <c r="G144" s="211"/>
      <c r="H144" s="214">
        <v>6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216</v>
      </c>
      <c r="AU144" s="220" t="s">
        <v>86</v>
      </c>
      <c r="AV144" s="14" t="s">
        <v>212</v>
      </c>
      <c r="AW144" s="14" t="s">
        <v>38</v>
      </c>
      <c r="AX144" s="14" t="s">
        <v>84</v>
      </c>
      <c r="AY144" s="220" t="s">
        <v>205</v>
      </c>
    </row>
    <row r="145" spans="1:65" s="2" customFormat="1" ht="37.799999999999997" customHeight="1">
      <c r="A145" s="36"/>
      <c r="B145" s="37"/>
      <c r="C145" s="181" t="s">
        <v>721</v>
      </c>
      <c r="D145" s="181" t="s">
        <v>208</v>
      </c>
      <c r="E145" s="182" t="s">
        <v>256</v>
      </c>
      <c r="F145" s="183" t="s">
        <v>257</v>
      </c>
      <c r="G145" s="184" t="s">
        <v>143</v>
      </c>
      <c r="H145" s="185">
        <v>353.6</v>
      </c>
      <c r="I145" s="186"/>
      <c r="J145" s="187">
        <f>ROUND(I145*H145,2)</f>
        <v>0</v>
      </c>
      <c r="K145" s="183" t="s">
        <v>211</v>
      </c>
      <c r="L145" s="41"/>
      <c r="M145" s="188" t="s">
        <v>75</v>
      </c>
      <c r="N145" s="189" t="s">
        <v>47</v>
      </c>
      <c r="O145" s="66"/>
      <c r="P145" s="190">
        <f>O145*H145</f>
        <v>0</v>
      </c>
      <c r="Q145" s="190">
        <v>8.5650000000000004E-2</v>
      </c>
      <c r="R145" s="190">
        <f>Q145*H145</f>
        <v>30.285840000000004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212</v>
      </c>
      <c r="AT145" s="192" t="s">
        <v>208</v>
      </c>
      <c r="AU145" s="192" t="s">
        <v>86</v>
      </c>
      <c r="AY145" s="19" t="s">
        <v>205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212</v>
      </c>
      <c r="BM145" s="192" t="s">
        <v>1013</v>
      </c>
    </row>
    <row r="146" spans="1:65" s="2" customFormat="1" ht="115.2">
      <c r="A146" s="36"/>
      <c r="B146" s="37"/>
      <c r="C146" s="38"/>
      <c r="D146" s="194" t="s">
        <v>214</v>
      </c>
      <c r="E146" s="38"/>
      <c r="F146" s="195" t="s">
        <v>259</v>
      </c>
      <c r="G146" s="38"/>
      <c r="H146" s="38"/>
      <c r="I146" s="196"/>
      <c r="J146" s="38"/>
      <c r="K146" s="38"/>
      <c r="L146" s="41"/>
      <c r="M146" s="197"/>
      <c r="N146" s="19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214</v>
      </c>
      <c r="AU146" s="19" t="s">
        <v>86</v>
      </c>
    </row>
    <row r="147" spans="1:65" s="15" customFormat="1" ht="10.199999999999999">
      <c r="B147" s="231"/>
      <c r="C147" s="232"/>
      <c r="D147" s="194" t="s">
        <v>216</v>
      </c>
      <c r="E147" s="233" t="s">
        <v>75</v>
      </c>
      <c r="F147" s="234" t="s">
        <v>237</v>
      </c>
      <c r="G147" s="232"/>
      <c r="H147" s="233" t="s">
        <v>75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216</v>
      </c>
      <c r="AU147" s="240" t="s">
        <v>86</v>
      </c>
      <c r="AV147" s="15" t="s">
        <v>84</v>
      </c>
      <c r="AW147" s="15" t="s">
        <v>38</v>
      </c>
      <c r="AX147" s="15" t="s">
        <v>77</v>
      </c>
      <c r="AY147" s="240" t="s">
        <v>205</v>
      </c>
    </row>
    <row r="148" spans="1:65" s="13" customFormat="1" ht="10.199999999999999">
      <c r="B148" s="199"/>
      <c r="C148" s="200"/>
      <c r="D148" s="194" t="s">
        <v>216</v>
      </c>
      <c r="E148" s="201" t="s">
        <v>483</v>
      </c>
      <c r="F148" s="202" t="s">
        <v>1014</v>
      </c>
      <c r="G148" s="200"/>
      <c r="H148" s="203">
        <v>314.10000000000002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216</v>
      </c>
      <c r="AU148" s="209" t="s">
        <v>86</v>
      </c>
      <c r="AV148" s="13" t="s">
        <v>86</v>
      </c>
      <c r="AW148" s="13" t="s">
        <v>38</v>
      </c>
      <c r="AX148" s="13" t="s">
        <v>77</v>
      </c>
      <c r="AY148" s="209" t="s">
        <v>205</v>
      </c>
    </row>
    <row r="149" spans="1:65" s="13" customFormat="1" ht="10.199999999999999">
      <c r="B149" s="199"/>
      <c r="C149" s="200"/>
      <c r="D149" s="194" t="s">
        <v>216</v>
      </c>
      <c r="E149" s="201" t="s">
        <v>504</v>
      </c>
      <c r="F149" s="202" t="s">
        <v>1015</v>
      </c>
      <c r="G149" s="200"/>
      <c r="H149" s="203">
        <v>16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216</v>
      </c>
      <c r="AU149" s="209" t="s">
        <v>86</v>
      </c>
      <c r="AV149" s="13" t="s">
        <v>86</v>
      </c>
      <c r="AW149" s="13" t="s">
        <v>38</v>
      </c>
      <c r="AX149" s="13" t="s">
        <v>77</v>
      </c>
      <c r="AY149" s="209" t="s">
        <v>205</v>
      </c>
    </row>
    <row r="150" spans="1:65" s="13" customFormat="1" ht="10.199999999999999">
      <c r="B150" s="199"/>
      <c r="C150" s="200"/>
      <c r="D150" s="194" t="s">
        <v>216</v>
      </c>
      <c r="E150" s="201" t="s">
        <v>141</v>
      </c>
      <c r="F150" s="202" t="s">
        <v>1016</v>
      </c>
      <c r="G150" s="200"/>
      <c r="H150" s="203">
        <v>20.9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216</v>
      </c>
      <c r="AU150" s="209" t="s">
        <v>86</v>
      </c>
      <c r="AV150" s="13" t="s">
        <v>86</v>
      </c>
      <c r="AW150" s="13" t="s">
        <v>38</v>
      </c>
      <c r="AX150" s="13" t="s">
        <v>77</v>
      </c>
      <c r="AY150" s="209" t="s">
        <v>205</v>
      </c>
    </row>
    <row r="151" spans="1:65" s="13" customFormat="1" ht="10.199999999999999">
      <c r="B151" s="199"/>
      <c r="C151" s="200"/>
      <c r="D151" s="194" t="s">
        <v>216</v>
      </c>
      <c r="E151" s="201" t="s">
        <v>145</v>
      </c>
      <c r="F151" s="202" t="s">
        <v>1017</v>
      </c>
      <c r="G151" s="200"/>
      <c r="H151" s="203">
        <v>1.1000000000000001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216</v>
      </c>
      <c r="AU151" s="209" t="s">
        <v>86</v>
      </c>
      <c r="AV151" s="13" t="s">
        <v>86</v>
      </c>
      <c r="AW151" s="13" t="s">
        <v>38</v>
      </c>
      <c r="AX151" s="13" t="s">
        <v>77</v>
      </c>
      <c r="AY151" s="209" t="s">
        <v>205</v>
      </c>
    </row>
    <row r="152" spans="1:65" s="13" customFormat="1" ht="10.199999999999999">
      <c r="B152" s="199"/>
      <c r="C152" s="200"/>
      <c r="D152" s="194" t="s">
        <v>216</v>
      </c>
      <c r="E152" s="201" t="s">
        <v>148</v>
      </c>
      <c r="F152" s="202" t="s">
        <v>1018</v>
      </c>
      <c r="G152" s="200"/>
      <c r="H152" s="203">
        <v>1.5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216</v>
      </c>
      <c r="AU152" s="209" t="s">
        <v>86</v>
      </c>
      <c r="AV152" s="13" t="s">
        <v>86</v>
      </c>
      <c r="AW152" s="13" t="s">
        <v>38</v>
      </c>
      <c r="AX152" s="13" t="s">
        <v>77</v>
      </c>
      <c r="AY152" s="209" t="s">
        <v>205</v>
      </c>
    </row>
    <row r="153" spans="1:65" s="14" customFormat="1" ht="10.199999999999999">
      <c r="B153" s="210"/>
      <c r="C153" s="211"/>
      <c r="D153" s="194" t="s">
        <v>216</v>
      </c>
      <c r="E153" s="212" t="s">
        <v>75</v>
      </c>
      <c r="F153" s="213" t="s">
        <v>218</v>
      </c>
      <c r="G153" s="211"/>
      <c r="H153" s="214">
        <v>353.6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216</v>
      </c>
      <c r="AU153" s="220" t="s">
        <v>86</v>
      </c>
      <c r="AV153" s="14" t="s">
        <v>212</v>
      </c>
      <c r="AW153" s="14" t="s">
        <v>38</v>
      </c>
      <c r="AX153" s="14" t="s">
        <v>84</v>
      </c>
      <c r="AY153" s="220" t="s">
        <v>205</v>
      </c>
    </row>
    <row r="154" spans="1:65" s="2" customFormat="1" ht="14.4" customHeight="1">
      <c r="A154" s="36"/>
      <c r="B154" s="37"/>
      <c r="C154" s="221" t="s">
        <v>727</v>
      </c>
      <c r="D154" s="221" t="s">
        <v>226</v>
      </c>
      <c r="E154" s="222" t="s">
        <v>267</v>
      </c>
      <c r="F154" s="223" t="s">
        <v>268</v>
      </c>
      <c r="G154" s="224" t="s">
        <v>143</v>
      </c>
      <c r="H154" s="225">
        <v>333.40100000000001</v>
      </c>
      <c r="I154" s="226"/>
      <c r="J154" s="227">
        <f>ROUND(I154*H154,2)</f>
        <v>0</v>
      </c>
      <c r="K154" s="223" t="s">
        <v>211</v>
      </c>
      <c r="L154" s="228"/>
      <c r="M154" s="229" t="s">
        <v>75</v>
      </c>
      <c r="N154" s="230" t="s">
        <v>47</v>
      </c>
      <c r="O154" s="66"/>
      <c r="P154" s="190">
        <f>O154*H154</f>
        <v>0</v>
      </c>
      <c r="Q154" s="190">
        <v>0.17599999999999999</v>
      </c>
      <c r="R154" s="190">
        <f>Q154*H154</f>
        <v>58.678576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229</v>
      </c>
      <c r="AT154" s="192" t="s">
        <v>226</v>
      </c>
      <c r="AU154" s="192" t="s">
        <v>86</v>
      </c>
      <c r="AY154" s="19" t="s">
        <v>205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84</v>
      </c>
      <c r="BK154" s="193">
        <f>ROUND(I154*H154,2)</f>
        <v>0</v>
      </c>
      <c r="BL154" s="19" t="s">
        <v>212</v>
      </c>
      <c r="BM154" s="192" t="s">
        <v>1019</v>
      </c>
    </row>
    <row r="155" spans="1:65" s="2" customFormat="1" ht="19.2">
      <c r="A155" s="36"/>
      <c r="B155" s="37"/>
      <c r="C155" s="38"/>
      <c r="D155" s="194" t="s">
        <v>270</v>
      </c>
      <c r="E155" s="38"/>
      <c r="F155" s="195" t="s">
        <v>271</v>
      </c>
      <c r="G155" s="38"/>
      <c r="H155" s="38"/>
      <c r="I155" s="196"/>
      <c r="J155" s="38"/>
      <c r="K155" s="38"/>
      <c r="L155" s="41"/>
      <c r="M155" s="197"/>
      <c r="N155" s="19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270</v>
      </c>
      <c r="AU155" s="19" t="s">
        <v>86</v>
      </c>
    </row>
    <row r="156" spans="1:65" s="13" customFormat="1" ht="10.199999999999999">
      <c r="B156" s="199"/>
      <c r="C156" s="200"/>
      <c r="D156" s="194" t="s">
        <v>216</v>
      </c>
      <c r="E156" s="201" t="s">
        <v>75</v>
      </c>
      <c r="F156" s="202" t="s">
        <v>1020</v>
      </c>
      <c r="G156" s="200"/>
      <c r="H156" s="203">
        <v>330.1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216</v>
      </c>
      <c r="AU156" s="209" t="s">
        <v>86</v>
      </c>
      <c r="AV156" s="13" t="s">
        <v>86</v>
      </c>
      <c r="AW156" s="13" t="s">
        <v>38</v>
      </c>
      <c r="AX156" s="13" t="s">
        <v>77</v>
      </c>
      <c r="AY156" s="209" t="s">
        <v>205</v>
      </c>
    </row>
    <row r="157" spans="1:65" s="14" customFormat="1" ht="10.199999999999999">
      <c r="B157" s="210"/>
      <c r="C157" s="211"/>
      <c r="D157" s="194" t="s">
        <v>216</v>
      </c>
      <c r="E157" s="212" t="s">
        <v>75</v>
      </c>
      <c r="F157" s="213" t="s">
        <v>218</v>
      </c>
      <c r="G157" s="211"/>
      <c r="H157" s="214">
        <v>330.1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216</v>
      </c>
      <c r="AU157" s="220" t="s">
        <v>86</v>
      </c>
      <c r="AV157" s="14" t="s">
        <v>212</v>
      </c>
      <c r="AW157" s="14" t="s">
        <v>38</v>
      </c>
      <c r="AX157" s="14" t="s">
        <v>84</v>
      </c>
      <c r="AY157" s="220" t="s">
        <v>205</v>
      </c>
    </row>
    <row r="158" spans="1:65" s="13" customFormat="1" ht="10.199999999999999">
      <c r="B158" s="199"/>
      <c r="C158" s="200"/>
      <c r="D158" s="194" t="s">
        <v>216</v>
      </c>
      <c r="E158" s="200"/>
      <c r="F158" s="202" t="s">
        <v>1021</v>
      </c>
      <c r="G158" s="200"/>
      <c r="H158" s="203">
        <v>333.40100000000001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216</v>
      </c>
      <c r="AU158" s="209" t="s">
        <v>86</v>
      </c>
      <c r="AV158" s="13" t="s">
        <v>86</v>
      </c>
      <c r="AW158" s="13" t="s">
        <v>4</v>
      </c>
      <c r="AX158" s="13" t="s">
        <v>84</v>
      </c>
      <c r="AY158" s="209" t="s">
        <v>205</v>
      </c>
    </row>
    <row r="159" spans="1:65" s="2" customFormat="1" ht="14.4" customHeight="1">
      <c r="A159" s="36"/>
      <c r="B159" s="37"/>
      <c r="C159" s="221" t="s">
        <v>732</v>
      </c>
      <c r="D159" s="221" t="s">
        <v>226</v>
      </c>
      <c r="E159" s="222" t="s">
        <v>275</v>
      </c>
      <c r="F159" s="223" t="s">
        <v>276</v>
      </c>
      <c r="G159" s="224" t="s">
        <v>143</v>
      </c>
      <c r="H159" s="225">
        <v>22.44</v>
      </c>
      <c r="I159" s="226"/>
      <c r="J159" s="227">
        <f>ROUND(I159*H159,2)</f>
        <v>0</v>
      </c>
      <c r="K159" s="223" t="s">
        <v>211</v>
      </c>
      <c r="L159" s="228"/>
      <c r="M159" s="229" t="s">
        <v>75</v>
      </c>
      <c r="N159" s="230" t="s">
        <v>47</v>
      </c>
      <c r="O159" s="66"/>
      <c r="P159" s="190">
        <f>O159*H159</f>
        <v>0</v>
      </c>
      <c r="Q159" s="190">
        <v>0.161</v>
      </c>
      <c r="R159" s="190">
        <f>Q159*H159</f>
        <v>3.6128400000000003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229</v>
      </c>
      <c r="AT159" s="192" t="s">
        <v>226</v>
      </c>
      <c r="AU159" s="192" t="s">
        <v>86</v>
      </c>
      <c r="AY159" s="19" t="s">
        <v>205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212</v>
      </c>
      <c r="BM159" s="192" t="s">
        <v>1022</v>
      </c>
    </row>
    <row r="160" spans="1:65" s="2" customFormat="1" ht="19.2">
      <c r="A160" s="36"/>
      <c r="B160" s="37"/>
      <c r="C160" s="38"/>
      <c r="D160" s="194" t="s">
        <v>270</v>
      </c>
      <c r="E160" s="38"/>
      <c r="F160" s="195" t="s">
        <v>278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270</v>
      </c>
      <c r="AU160" s="19" t="s">
        <v>86</v>
      </c>
    </row>
    <row r="161" spans="1:65" s="13" customFormat="1" ht="10.199999999999999">
      <c r="B161" s="199"/>
      <c r="C161" s="200"/>
      <c r="D161" s="194" t="s">
        <v>216</v>
      </c>
      <c r="E161" s="201" t="s">
        <v>75</v>
      </c>
      <c r="F161" s="202" t="s">
        <v>272</v>
      </c>
      <c r="G161" s="200"/>
      <c r="H161" s="203">
        <v>22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216</v>
      </c>
      <c r="AU161" s="209" t="s">
        <v>86</v>
      </c>
      <c r="AV161" s="13" t="s">
        <v>86</v>
      </c>
      <c r="AW161" s="13" t="s">
        <v>38</v>
      </c>
      <c r="AX161" s="13" t="s">
        <v>77</v>
      </c>
      <c r="AY161" s="209" t="s">
        <v>205</v>
      </c>
    </row>
    <row r="162" spans="1:65" s="14" customFormat="1" ht="10.199999999999999">
      <c r="B162" s="210"/>
      <c r="C162" s="211"/>
      <c r="D162" s="194" t="s">
        <v>216</v>
      </c>
      <c r="E162" s="212" t="s">
        <v>75</v>
      </c>
      <c r="F162" s="213" t="s">
        <v>218</v>
      </c>
      <c r="G162" s="211"/>
      <c r="H162" s="214">
        <v>22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216</v>
      </c>
      <c r="AU162" s="220" t="s">
        <v>86</v>
      </c>
      <c r="AV162" s="14" t="s">
        <v>212</v>
      </c>
      <c r="AW162" s="14" t="s">
        <v>38</v>
      </c>
      <c r="AX162" s="14" t="s">
        <v>84</v>
      </c>
      <c r="AY162" s="220" t="s">
        <v>205</v>
      </c>
    </row>
    <row r="163" spans="1:65" s="13" customFormat="1" ht="10.199999999999999">
      <c r="B163" s="199"/>
      <c r="C163" s="200"/>
      <c r="D163" s="194" t="s">
        <v>216</v>
      </c>
      <c r="E163" s="200"/>
      <c r="F163" s="202" t="s">
        <v>1023</v>
      </c>
      <c r="G163" s="200"/>
      <c r="H163" s="203">
        <v>22.44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216</v>
      </c>
      <c r="AU163" s="209" t="s">
        <v>86</v>
      </c>
      <c r="AV163" s="13" t="s">
        <v>86</v>
      </c>
      <c r="AW163" s="13" t="s">
        <v>4</v>
      </c>
      <c r="AX163" s="13" t="s">
        <v>84</v>
      </c>
      <c r="AY163" s="209" t="s">
        <v>205</v>
      </c>
    </row>
    <row r="164" spans="1:65" s="2" customFormat="1" ht="14.4" customHeight="1">
      <c r="A164" s="36"/>
      <c r="B164" s="37"/>
      <c r="C164" s="221" t="s">
        <v>736</v>
      </c>
      <c r="D164" s="221" t="s">
        <v>226</v>
      </c>
      <c r="E164" s="222" t="s">
        <v>282</v>
      </c>
      <c r="F164" s="223" t="s">
        <v>283</v>
      </c>
      <c r="G164" s="224" t="s">
        <v>143</v>
      </c>
      <c r="H164" s="225">
        <v>1.575</v>
      </c>
      <c r="I164" s="226"/>
      <c r="J164" s="227">
        <f>ROUND(I164*H164,2)</f>
        <v>0</v>
      </c>
      <c r="K164" s="223" t="s">
        <v>211</v>
      </c>
      <c r="L164" s="228"/>
      <c r="M164" s="229" t="s">
        <v>75</v>
      </c>
      <c r="N164" s="230" t="s">
        <v>47</v>
      </c>
      <c r="O164" s="66"/>
      <c r="P164" s="190">
        <f>O164*H164</f>
        <v>0</v>
      </c>
      <c r="Q164" s="190">
        <v>0.17499999999999999</v>
      </c>
      <c r="R164" s="190">
        <f>Q164*H164</f>
        <v>0.27562499999999995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229</v>
      </c>
      <c r="AT164" s="192" t="s">
        <v>226</v>
      </c>
      <c r="AU164" s="192" t="s">
        <v>86</v>
      </c>
      <c r="AY164" s="19" t="s">
        <v>205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212</v>
      </c>
      <c r="BM164" s="192" t="s">
        <v>1024</v>
      </c>
    </row>
    <row r="165" spans="1:65" s="2" customFormat="1" ht="19.2">
      <c r="A165" s="36"/>
      <c r="B165" s="37"/>
      <c r="C165" s="38"/>
      <c r="D165" s="194" t="s">
        <v>270</v>
      </c>
      <c r="E165" s="38"/>
      <c r="F165" s="195" t="s">
        <v>285</v>
      </c>
      <c r="G165" s="38"/>
      <c r="H165" s="38"/>
      <c r="I165" s="196"/>
      <c r="J165" s="38"/>
      <c r="K165" s="38"/>
      <c r="L165" s="41"/>
      <c r="M165" s="197"/>
      <c r="N165" s="19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270</v>
      </c>
      <c r="AU165" s="19" t="s">
        <v>86</v>
      </c>
    </row>
    <row r="166" spans="1:65" s="13" customFormat="1" ht="10.199999999999999">
      <c r="B166" s="199"/>
      <c r="C166" s="200"/>
      <c r="D166" s="194" t="s">
        <v>216</v>
      </c>
      <c r="E166" s="201" t="s">
        <v>75</v>
      </c>
      <c r="F166" s="202" t="s">
        <v>148</v>
      </c>
      <c r="G166" s="200"/>
      <c r="H166" s="203">
        <v>1.5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216</v>
      </c>
      <c r="AU166" s="209" t="s">
        <v>86</v>
      </c>
      <c r="AV166" s="13" t="s">
        <v>86</v>
      </c>
      <c r="AW166" s="13" t="s">
        <v>38</v>
      </c>
      <c r="AX166" s="13" t="s">
        <v>77</v>
      </c>
      <c r="AY166" s="209" t="s">
        <v>205</v>
      </c>
    </row>
    <row r="167" spans="1:65" s="14" customFormat="1" ht="10.199999999999999">
      <c r="B167" s="210"/>
      <c r="C167" s="211"/>
      <c r="D167" s="194" t="s">
        <v>216</v>
      </c>
      <c r="E167" s="212" t="s">
        <v>75</v>
      </c>
      <c r="F167" s="213" t="s">
        <v>218</v>
      </c>
      <c r="G167" s="211"/>
      <c r="H167" s="214">
        <v>1.5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216</v>
      </c>
      <c r="AU167" s="220" t="s">
        <v>86</v>
      </c>
      <c r="AV167" s="14" t="s">
        <v>212</v>
      </c>
      <c r="AW167" s="14" t="s">
        <v>38</v>
      </c>
      <c r="AX167" s="14" t="s">
        <v>84</v>
      </c>
      <c r="AY167" s="220" t="s">
        <v>205</v>
      </c>
    </row>
    <row r="168" spans="1:65" s="13" customFormat="1" ht="10.199999999999999">
      <c r="B168" s="199"/>
      <c r="C168" s="200"/>
      <c r="D168" s="194" t="s">
        <v>216</v>
      </c>
      <c r="E168" s="200"/>
      <c r="F168" s="202" t="s">
        <v>1025</v>
      </c>
      <c r="G168" s="200"/>
      <c r="H168" s="203">
        <v>1.575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216</v>
      </c>
      <c r="AU168" s="209" t="s">
        <v>86</v>
      </c>
      <c r="AV168" s="13" t="s">
        <v>86</v>
      </c>
      <c r="AW168" s="13" t="s">
        <v>4</v>
      </c>
      <c r="AX168" s="13" t="s">
        <v>84</v>
      </c>
      <c r="AY168" s="209" t="s">
        <v>205</v>
      </c>
    </row>
    <row r="169" spans="1:65" s="12" customFormat="1" ht="22.8" customHeight="1">
      <c r="B169" s="165"/>
      <c r="C169" s="166"/>
      <c r="D169" s="167" t="s">
        <v>76</v>
      </c>
      <c r="E169" s="179" t="s">
        <v>288</v>
      </c>
      <c r="F169" s="179" t="s">
        <v>289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f>P170+SUM(P171:P226)</f>
        <v>0</v>
      </c>
      <c r="Q169" s="173"/>
      <c r="R169" s="174">
        <f>R170+SUM(R171:R226)</f>
        <v>2.5210949999999999</v>
      </c>
      <c r="S169" s="173"/>
      <c r="T169" s="175">
        <f>T170+SUM(T171:T226)</f>
        <v>135.36199999999997</v>
      </c>
      <c r="AR169" s="176" t="s">
        <v>84</v>
      </c>
      <c r="AT169" s="177" t="s">
        <v>76</v>
      </c>
      <c r="AU169" s="177" t="s">
        <v>84</v>
      </c>
      <c r="AY169" s="176" t="s">
        <v>205</v>
      </c>
      <c r="BK169" s="178">
        <f>BK170+SUM(BK171:BK226)</f>
        <v>0</v>
      </c>
    </row>
    <row r="170" spans="1:65" s="2" customFormat="1" ht="14.4" customHeight="1">
      <c r="A170" s="36"/>
      <c r="B170" s="37"/>
      <c r="C170" s="181" t="s">
        <v>818</v>
      </c>
      <c r="D170" s="181" t="s">
        <v>208</v>
      </c>
      <c r="E170" s="182" t="s">
        <v>291</v>
      </c>
      <c r="F170" s="183" t="s">
        <v>292</v>
      </c>
      <c r="G170" s="184" t="s">
        <v>293</v>
      </c>
      <c r="H170" s="185">
        <v>2</v>
      </c>
      <c r="I170" s="186"/>
      <c r="J170" s="187">
        <f>ROUND(I170*H170,2)</f>
        <v>0</v>
      </c>
      <c r="K170" s="183" t="s">
        <v>211</v>
      </c>
      <c r="L170" s="41"/>
      <c r="M170" s="188" t="s">
        <v>75</v>
      </c>
      <c r="N170" s="189" t="s">
        <v>47</v>
      </c>
      <c r="O170" s="66"/>
      <c r="P170" s="190">
        <f>O170*H170</f>
        <v>0</v>
      </c>
      <c r="Q170" s="190">
        <v>6.9999999999999999E-4</v>
      </c>
      <c r="R170" s="190">
        <f>Q170*H170</f>
        <v>1.4E-3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212</v>
      </c>
      <c r="AT170" s="192" t="s">
        <v>208</v>
      </c>
      <c r="AU170" s="192" t="s">
        <v>86</v>
      </c>
      <c r="AY170" s="19" t="s">
        <v>205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212</v>
      </c>
      <c r="BM170" s="192" t="s">
        <v>1026</v>
      </c>
    </row>
    <row r="171" spans="1:65" s="2" customFormat="1" ht="124.8">
      <c r="A171" s="36"/>
      <c r="B171" s="37"/>
      <c r="C171" s="38"/>
      <c r="D171" s="194" t="s">
        <v>214</v>
      </c>
      <c r="E171" s="38"/>
      <c r="F171" s="195" t="s">
        <v>295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214</v>
      </c>
      <c r="AU171" s="19" t="s">
        <v>86</v>
      </c>
    </row>
    <row r="172" spans="1:65" s="2" customFormat="1" ht="19.2">
      <c r="A172" s="36"/>
      <c r="B172" s="37"/>
      <c r="C172" s="38"/>
      <c r="D172" s="194" t="s">
        <v>270</v>
      </c>
      <c r="E172" s="38"/>
      <c r="F172" s="195" t="s">
        <v>1027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270</v>
      </c>
      <c r="AU172" s="19" t="s">
        <v>86</v>
      </c>
    </row>
    <row r="173" spans="1:65" s="15" customFormat="1" ht="10.199999999999999">
      <c r="B173" s="231"/>
      <c r="C173" s="232"/>
      <c r="D173" s="194" t="s">
        <v>216</v>
      </c>
      <c r="E173" s="233" t="s">
        <v>75</v>
      </c>
      <c r="F173" s="234" t="s">
        <v>296</v>
      </c>
      <c r="G173" s="232"/>
      <c r="H173" s="233" t="s">
        <v>75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86</v>
      </c>
      <c r="AV173" s="15" t="s">
        <v>84</v>
      </c>
      <c r="AW173" s="15" t="s">
        <v>38</v>
      </c>
      <c r="AX173" s="15" t="s">
        <v>77</v>
      </c>
      <c r="AY173" s="240" t="s">
        <v>205</v>
      </c>
    </row>
    <row r="174" spans="1:65" s="13" customFormat="1" ht="10.199999999999999">
      <c r="B174" s="199"/>
      <c r="C174" s="200"/>
      <c r="D174" s="194" t="s">
        <v>216</v>
      </c>
      <c r="E174" s="201" t="s">
        <v>75</v>
      </c>
      <c r="F174" s="202" t="s">
        <v>86</v>
      </c>
      <c r="G174" s="200"/>
      <c r="H174" s="203">
        <v>2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216</v>
      </c>
      <c r="AU174" s="209" t="s">
        <v>86</v>
      </c>
      <c r="AV174" s="13" t="s">
        <v>86</v>
      </c>
      <c r="AW174" s="13" t="s">
        <v>38</v>
      </c>
      <c r="AX174" s="13" t="s">
        <v>77</v>
      </c>
      <c r="AY174" s="209" t="s">
        <v>205</v>
      </c>
    </row>
    <row r="175" spans="1:65" s="14" customFormat="1" ht="10.199999999999999">
      <c r="B175" s="210"/>
      <c r="C175" s="211"/>
      <c r="D175" s="194" t="s">
        <v>216</v>
      </c>
      <c r="E175" s="212" t="s">
        <v>75</v>
      </c>
      <c r="F175" s="213" t="s">
        <v>218</v>
      </c>
      <c r="G175" s="211"/>
      <c r="H175" s="214">
        <v>2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216</v>
      </c>
      <c r="AU175" s="220" t="s">
        <v>86</v>
      </c>
      <c r="AV175" s="14" t="s">
        <v>212</v>
      </c>
      <c r="AW175" s="14" t="s">
        <v>38</v>
      </c>
      <c r="AX175" s="14" t="s">
        <v>84</v>
      </c>
      <c r="AY175" s="220" t="s">
        <v>205</v>
      </c>
    </row>
    <row r="176" spans="1:65" s="2" customFormat="1" ht="14.4" customHeight="1">
      <c r="A176" s="36"/>
      <c r="B176" s="37"/>
      <c r="C176" s="221" t="s">
        <v>823</v>
      </c>
      <c r="D176" s="221" t="s">
        <v>226</v>
      </c>
      <c r="E176" s="222" t="s">
        <v>1028</v>
      </c>
      <c r="F176" s="223" t="s">
        <v>1029</v>
      </c>
      <c r="G176" s="224" t="s">
        <v>293</v>
      </c>
      <c r="H176" s="225">
        <v>2</v>
      </c>
      <c r="I176" s="226"/>
      <c r="J176" s="227">
        <f>ROUND(I176*H176,2)</f>
        <v>0</v>
      </c>
      <c r="K176" s="223" t="s">
        <v>211</v>
      </c>
      <c r="L176" s="228"/>
      <c r="M176" s="229" t="s">
        <v>75</v>
      </c>
      <c r="N176" s="230" t="s">
        <v>47</v>
      </c>
      <c r="O176" s="66"/>
      <c r="P176" s="190">
        <f>O176*H176</f>
        <v>0</v>
      </c>
      <c r="Q176" s="190">
        <v>3.5000000000000001E-3</v>
      </c>
      <c r="R176" s="190">
        <f>Q176*H176</f>
        <v>7.0000000000000001E-3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229</v>
      </c>
      <c r="AT176" s="192" t="s">
        <v>226</v>
      </c>
      <c r="AU176" s="192" t="s">
        <v>86</v>
      </c>
      <c r="AY176" s="19" t="s">
        <v>205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212</v>
      </c>
      <c r="BM176" s="192" t="s">
        <v>1030</v>
      </c>
    </row>
    <row r="177" spans="1:65" s="15" customFormat="1" ht="10.199999999999999">
      <c r="B177" s="231"/>
      <c r="C177" s="232"/>
      <c r="D177" s="194" t="s">
        <v>216</v>
      </c>
      <c r="E177" s="233" t="s">
        <v>75</v>
      </c>
      <c r="F177" s="234" t="s">
        <v>296</v>
      </c>
      <c r="G177" s="232"/>
      <c r="H177" s="233" t="s">
        <v>75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216</v>
      </c>
      <c r="AU177" s="240" t="s">
        <v>86</v>
      </c>
      <c r="AV177" s="15" t="s">
        <v>84</v>
      </c>
      <c r="AW177" s="15" t="s">
        <v>38</v>
      </c>
      <c r="AX177" s="15" t="s">
        <v>77</v>
      </c>
      <c r="AY177" s="240" t="s">
        <v>205</v>
      </c>
    </row>
    <row r="178" spans="1:65" s="13" customFormat="1" ht="10.199999999999999">
      <c r="B178" s="199"/>
      <c r="C178" s="200"/>
      <c r="D178" s="194" t="s">
        <v>216</v>
      </c>
      <c r="E178" s="201" t="s">
        <v>75</v>
      </c>
      <c r="F178" s="202" t="s">
        <v>86</v>
      </c>
      <c r="G178" s="200"/>
      <c r="H178" s="203">
        <v>2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216</v>
      </c>
      <c r="AU178" s="209" t="s">
        <v>86</v>
      </c>
      <c r="AV178" s="13" t="s">
        <v>86</v>
      </c>
      <c r="AW178" s="13" t="s">
        <v>38</v>
      </c>
      <c r="AX178" s="13" t="s">
        <v>77</v>
      </c>
      <c r="AY178" s="209" t="s">
        <v>205</v>
      </c>
    </row>
    <row r="179" spans="1:65" s="14" customFormat="1" ht="10.199999999999999">
      <c r="B179" s="210"/>
      <c r="C179" s="211"/>
      <c r="D179" s="194" t="s">
        <v>216</v>
      </c>
      <c r="E179" s="212" t="s">
        <v>75</v>
      </c>
      <c r="F179" s="213" t="s">
        <v>218</v>
      </c>
      <c r="G179" s="211"/>
      <c r="H179" s="214">
        <v>2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216</v>
      </c>
      <c r="AU179" s="220" t="s">
        <v>86</v>
      </c>
      <c r="AV179" s="14" t="s">
        <v>212</v>
      </c>
      <c r="AW179" s="14" t="s">
        <v>38</v>
      </c>
      <c r="AX179" s="14" t="s">
        <v>84</v>
      </c>
      <c r="AY179" s="220" t="s">
        <v>205</v>
      </c>
    </row>
    <row r="180" spans="1:65" s="2" customFormat="1" ht="14.4" customHeight="1">
      <c r="A180" s="36"/>
      <c r="B180" s="37"/>
      <c r="C180" s="181" t="s">
        <v>829</v>
      </c>
      <c r="D180" s="181" t="s">
        <v>208</v>
      </c>
      <c r="E180" s="182" t="s">
        <v>1031</v>
      </c>
      <c r="F180" s="183" t="s">
        <v>1032</v>
      </c>
      <c r="G180" s="184" t="s">
        <v>293</v>
      </c>
      <c r="H180" s="185">
        <v>2</v>
      </c>
      <c r="I180" s="186"/>
      <c r="J180" s="187">
        <f>ROUND(I180*H180,2)</f>
        <v>0</v>
      </c>
      <c r="K180" s="183" t="s">
        <v>211</v>
      </c>
      <c r="L180" s="41"/>
      <c r="M180" s="188" t="s">
        <v>75</v>
      </c>
      <c r="N180" s="189" t="s">
        <v>47</v>
      </c>
      <c r="O180" s="66"/>
      <c r="P180" s="190">
        <f>O180*H180</f>
        <v>0</v>
      </c>
      <c r="Q180" s="190">
        <v>0.10940999999999999</v>
      </c>
      <c r="R180" s="190">
        <f>Q180*H180</f>
        <v>0.21881999999999999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212</v>
      </c>
      <c r="AT180" s="192" t="s">
        <v>208</v>
      </c>
      <c r="AU180" s="192" t="s">
        <v>86</v>
      </c>
      <c r="AY180" s="19" t="s">
        <v>205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212</v>
      </c>
      <c r="BM180" s="192" t="s">
        <v>1033</v>
      </c>
    </row>
    <row r="181" spans="1:65" s="2" customFormat="1" ht="96">
      <c r="A181" s="36"/>
      <c r="B181" s="37"/>
      <c r="C181" s="38"/>
      <c r="D181" s="194" t="s">
        <v>214</v>
      </c>
      <c r="E181" s="38"/>
      <c r="F181" s="195" t="s">
        <v>1034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214</v>
      </c>
      <c r="AU181" s="19" t="s">
        <v>86</v>
      </c>
    </row>
    <row r="182" spans="1:65" s="15" customFormat="1" ht="10.199999999999999">
      <c r="B182" s="231"/>
      <c r="C182" s="232"/>
      <c r="D182" s="194" t="s">
        <v>216</v>
      </c>
      <c r="E182" s="233" t="s">
        <v>75</v>
      </c>
      <c r="F182" s="234" t="s">
        <v>296</v>
      </c>
      <c r="G182" s="232"/>
      <c r="H182" s="233" t="s">
        <v>75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216</v>
      </c>
      <c r="AU182" s="240" t="s">
        <v>86</v>
      </c>
      <c r="AV182" s="15" t="s">
        <v>84</v>
      </c>
      <c r="AW182" s="15" t="s">
        <v>38</v>
      </c>
      <c r="AX182" s="15" t="s">
        <v>77</v>
      </c>
      <c r="AY182" s="240" t="s">
        <v>205</v>
      </c>
    </row>
    <row r="183" spans="1:65" s="13" customFormat="1" ht="10.199999999999999">
      <c r="B183" s="199"/>
      <c r="C183" s="200"/>
      <c r="D183" s="194" t="s">
        <v>216</v>
      </c>
      <c r="E183" s="201" t="s">
        <v>480</v>
      </c>
      <c r="F183" s="202" t="s">
        <v>86</v>
      </c>
      <c r="G183" s="200"/>
      <c r="H183" s="203">
        <v>2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216</v>
      </c>
      <c r="AU183" s="209" t="s">
        <v>86</v>
      </c>
      <c r="AV183" s="13" t="s">
        <v>86</v>
      </c>
      <c r="AW183" s="13" t="s">
        <v>38</v>
      </c>
      <c r="AX183" s="13" t="s">
        <v>77</v>
      </c>
      <c r="AY183" s="209" t="s">
        <v>205</v>
      </c>
    </row>
    <row r="184" spans="1:65" s="14" customFormat="1" ht="10.199999999999999">
      <c r="B184" s="210"/>
      <c r="C184" s="211"/>
      <c r="D184" s="194" t="s">
        <v>216</v>
      </c>
      <c r="E184" s="212" t="s">
        <v>75</v>
      </c>
      <c r="F184" s="213" t="s">
        <v>218</v>
      </c>
      <c r="G184" s="211"/>
      <c r="H184" s="214">
        <v>2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216</v>
      </c>
      <c r="AU184" s="220" t="s">
        <v>86</v>
      </c>
      <c r="AV184" s="14" t="s">
        <v>212</v>
      </c>
      <c r="AW184" s="14" t="s">
        <v>38</v>
      </c>
      <c r="AX184" s="14" t="s">
        <v>84</v>
      </c>
      <c r="AY184" s="220" t="s">
        <v>205</v>
      </c>
    </row>
    <row r="185" spans="1:65" s="2" customFormat="1" ht="14.4" customHeight="1">
      <c r="A185" s="36"/>
      <c r="B185" s="37"/>
      <c r="C185" s="221" t="s">
        <v>309</v>
      </c>
      <c r="D185" s="221" t="s">
        <v>226</v>
      </c>
      <c r="E185" s="222" t="s">
        <v>1035</v>
      </c>
      <c r="F185" s="223" t="s">
        <v>1036</v>
      </c>
      <c r="G185" s="224" t="s">
        <v>293</v>
      </c>
      <c r="H185" s="225">
        <v>2</v>
      </c>
      <c r="I185" s="226"/>
      <c r="J185" s="227">
        <f>ROUND(I185*H185,2)</f>
        <v>0</v>
      </c>
      <c r="K185" s="223" t="s">
        <v>211</v>
      </c>
      <c r="L185" s="228"/>
      <c r="M185" s="229" t="s">
        <v>75</v>
      </c>
      <c r="N185" s="230" t="s">
        <v>47</v>
      </c>
      <c r="O185" s="66"/>
      <c r="P185" s="190">
        <f>O185*H185</f>
        <v>0</v>
      </c>
      <c r="Q185" s="190">
        <v>6.1000000000000004E-3</v>
      </c>
      <c r="R185" s="190">
        <f>Q185*H185</f>
        <v>1.2200000000000001E-2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229</v>
      </c>
      <c r="AT185" s="192" t="s">
        <v>226</v>
      </c>
      <c r="AU185" s="192" t="s">
        <v>86</v>
      </c>
      <c r="AY185" s="19" t="s">
        <v>205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212</v>
      </c>
      <c r="BM185" s="192" t="s">
        <v>1037</v>
      </c>
    </row>
    <row r="186" spans="1:65" s="13" customFormat="1" ht="10.199999999999999">
      <c r="B186" s="199"/>
      <c r="C186" s="200"/>
      <c r="D186" s="194" t="s">
        <v>216</v>
      </c>
      <c r="E186" s="201" t="s">
        <v>75</v>
      </c>
      <c r="F186" s="202" t="s">
        <v>480</v>
      </c>
      <c r="G186" s="200"/>
      <c r="H186" s="203">
        <v>2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216</v>
      </c>
      <c r="AU186" s="209" t="s">
        <v>86</v>
      </c>
      <c r="AV186" s="13" t="s">
        <v>86</v>
      </c>
      <c r="AW186" s="13" t="s">
        <v>38</v>
      </c>
      <c r="AX186" s="13" t="s">
        <v>77</v>
      </c>
      <c r="AY186" s="209" t="s">
        <v>205</v>
      </c>
    </row>
    <row r="187" spans="1:65" s="14" customFormat="1" ht="10.199999999999999">
      <c r="B187" s="210"/>
      <c r="C187" s="211"/>
      <c r="D187" s="194" t="s">
        <v>216</v>
      </c>
      <c r="E187" s="212" t="s">
        <v>75</v>
      </c>
      <c r="F187" s="213" t="s">
        <v>218</v>
      </c>
      <c r="G187" s="211"/>
      <c r="H187" s="214">
        <v>2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216</v>
      </c>
      <c r="AU187" s="220" t="s">
        <v>86</v>
      </c>
      <c r="AV187" s="14" t="s">
        <v>212</v>
      </c>
      <c r="AW187" s="14" t="s">
        <v>38</v>
      </c>
      <c r="AX187" s="14" t="s">
        <v>84</v>
      </c>
      <c r="AY187" s="220" t="s">
        <v>205</v>
      </c>
    </row>
    <row r="188" spans="1:65" s="2" customFormat="1" ht="14.4" customHeight="1">
      <c r="A188" s="36"/>
      <c r="B188" s="37"/>
      <c r="C188" s="221" t="s">
        <v>316</v>
      </c>
      <c r="D188" s="221" t="s">
        <v>226</v>
      </c>
      <c r="E188" s="222" t="s">
        <v>1038</v>
      </c>
      <c r="F188" s="223" t="s">
        <v>1039</v>
      </c>
      <c r="G188" s="224" t="s">
        <v>293</v>
      </c>
      <c r="H188" s="225">
        <v>4</v>
      </c>
      <c r="I188" s="226"/>
      <c r="J188" s="227">
        <f>ROUND(I188*H188,2)</f>
        <v>0</v>
      </c>
      <c r="K188" s="223" t="s">
        <v>211</v>
      </c>
      <c r="L188" s="228"/>
      <c r="M188" s="229" t="s">
        <v>75</v>
      </c>
      <c r="N188" s="230" t="s">
        <v>47</v>
      </c>
      <c r="O188" s="66"/>
      <c r="P188" s="190">
        <f>O188*H188</f>
        <v>0</v>
      </c>
      <c r="Q188" s="190">
        <v>3.5E-4</v>
      </c>
      <c r="R188" s="190">
        <f>Q188*H188</f>
        <v>1.4E-3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229</v>
      </c>
      <c r="AT188" s="192" t="s">
        <v>226</v>
      </c>
      <c r="AU188" s="192" t="s">
        <v>86</v>
      </c>
      <c r="AY188" s="19" t="s">
        <v>205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84</v>
      </c>
      <c r="BK188" s="193">
        <f>ROUND(I188*H188,2)</f>
        <v>0</v>
      </c>
      <c r="BL188" s="19" t="s">
        <v>212</v>
      </c>
      <c r="BM188" s="192" t="s">
        <v>1040</v>
      </c>
    </row>
    <row r="189" spans="1:65" s="13" customFormat="1" ht="10.199999999999999">
      <c r="B189" s="199"/>
      <c r="C189" s="200"/>
      <c r="D189" s="194" t="s">
        <v>216</v>
      </c>
      <c r="E189" s="201" t="s">
        <v>75</v>
      </c>
      <c r="F189" s="202" t="s">
        <v>1041</v>
      </c>
      <c r="G189" s="200"/>
      <c r="H189" s="203">
        <v>4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216</v>
      </c>
      <c r="AU189" s="209" t="s">
        <v>86</v>
      </c>
      <c r="AV189" s="13" t="s">
        <v>86</v>
      </c>
      <c r="AW189" s="13" t="s">
        <v>38</v>
      </c>
      <c r="AX189" s="13" t="s">
        <v>77</v>
      </c>
      <c r="AY189" s="209" t="s">
        <v>205</v>
      </c>
    </row>
    <row r="190" spans="1:65" s="14" customFormat="1" ht="10.199999999999999">
      <c r="B190" s="210"/>
      <c r="C190" s="211"/>
      <c r="D190" s="194" t="s">
        <v>216</v>
      </c>
      <c r="E190" s="212" t="s">
        <v>75</v>
      </c>
      <c r="F190" s="213" t="s">
        <v>218</v>
      </c>
      <c r="G190" s="211"/>
      <c r="H190" s="214">
        <v>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216</v>
      </c>
      <c r="AU190" s="220" t="s">
        <v>86</v>
      </c>
      <c r="AV190" s="14" t="s">
        <v>212</v>
      </c>
      <c r="AW190" s="14" t="s">
        <v>38</v>
      </c>
      <c r="AX190" s="14" t="s">
        <v>84</v>
      </c>
      <c r="AY190" s="220" t="s">
        <v>205</v>
      </c>
    </row>
    <row r="191" spans="1:65" s="2" customFormat="1" ht="14.4" customHeight="1">
      <c r="A191" s="36"/>
      <c r="B191" s="37"/>
      <c r="C191" s="221" t="s">
        <v>833</v>
      </c>
      <c r="D191" s="221" t="s">
        <v>226</v>
      </c>
      <c r="E191" s="222" t="s">
        <v>1042</v>
      </c>
      <c r="F191" s="223" t="s">
        <v>1043</v>
      </c>
      <c r="G191" s="224" t="s">
        <v>293</v>
      </c>
      <c r="H191" s="225">
        <v>2</v>
      </c>
      <c r="I191" s="226"/>
      <c r="J191" s="227">
        <f>ROUND(I191*H191,2)</f>
        <v>0</v>
      </c>
      <c r="K191" s="223" t="s">
        <v>211</v>
      </c>
      <c r="L191" s="228"/>
      <c r="M191" s="229" t="s">
        <v>75</v>
      </c>
      <c r="N191" s="230" t="s">
        <v>47</v>
      </c>
      <c r="O191" s="66"/>
      <c r="P191" s="190">
        <f>O191*H191</f>
        <v>0</v>
      </c>
      <c r="Q191" s="190">
        <v>1E-4</v>
      </c>
      <c r="R191" s="190">
        <f>Q191*H191</f>
        <v>2.0000000000000001E-4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229</v>
      </c>
      <c r="AT191" s="192" t="s">
        <v>226</v>
      </c>
      <c r="AU191" s="192" t="s">
        <v>86</v>
      </c>
      <c r="AY191" s="19" t="s">
        <v>205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84</v>
      </c>
      <c r="BK191" s="193">
        <f>ROUND(I191*H191,2)</f>
        <v>0</v>
      </c>
      <c r="BL191" s="19" t="s">
        <v>212</v>
      </c>
      <c r="BM191" s="192" t="s">
        <v>1044</v>
      </c>
    </row>
    <row r="192" spans="1:65" s="13" customFormat="1" ht="10.199999999999999">
      <c r="B192" s="199"/>
      <c r="C192" s="200"/>
      <c r="D192" s="194" t="s">
        <v>216</v>
      </c>
      <c r="E192" s="201" t="s">
        <v>75</v>
      </c>
      <c r="F192" s="202" t="s">
        <v>480</v>
      </c>
      <c r="G192" s="200"/>
      <c r="H192" s="203">
        <v>2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216</v>
      </c>
      <c r="AU192" s="209" t="s">
        <v>86</v>
      </c>
      <c r="AV192" s="13" t="s">
        <v>86</v>
      </c>
      <c r="AW192" s="13" t="s">
        <v>38</v>
      </c>
      <c r="AX192" s="13" t="s">
        <v>77</v>
      </c>
      <c r="AY192" s="209" t="s">
        <v>205</v>
      </c>
    </row>
    <row r="193" spans="1:65" s="14" customFormat="1" ht="10.199999999999999">
      <c r="B193" s="210"/>
      <c r="C193" s="211"/>
      <c r="D193" s="194" t="s">
        <v>216</v>
      </c>
      <c r="E193" s="212" t="s">
        <v>75</v>
      </c>
      <c r="F193" s="213" t="s">
        <v>218</v>
      </c>
      <c r="G193" s="211"/>
      <c r="H193" s="214">
        <v>2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216</v>
      </c>
      <c r="AU193" s="220" t="s">
        <v>86</v>
      </c>
      <c r="AV193" s="14" t="s">
        <v>212</v>
      </c>
      <c r="AW193" s="14" t="s">
        <v>38</v>
      </c>
      <c r="AX193" s="14" t="s">
        <v>84</v>
      </c>
      <c r="AY193" s="220" t="s">
        <v>205</v>
      </c>
    </row>
    <row r="194" spans="1:65" s="2" customFormat="1" ht="24.15" customHeight="1">
      <c r="A194" s="36"/>
      <c r="B194" s="37"/>
      <c r="C194" s="181" t="s">
        <v>322</v>
      </c>
      <c r="D194" s="181" t="s">
        <v>208</v>
      </c>
      <c r="E194" s="182" t="s">
        <v>310</v>
      </c>
      <c r="F194" s="183" t="s">
        <v>311</v>
      </c>
      <c r="G194" s="184" t="s">
        <v>156</v>
      </c>
      <c r="H194" s="185">
        <v>12.9</v>
      </c>
      <c r="I194" s="186"/>
      <c r="J194" s="187">
        <f>ROUND(I194*H194,2)</f>
        <v>0</v>
      </c>
      <c r="K194" s="183" t="s">
        <v>211</v>
      </c>
      <c r="L194" s="41"/>
      <c r="M194" s="188" t="s">
        <v>75</v>
      </c>
      <c r="N194" s="189" t="s">
        <v>47</v>
      </c>
      <c r="O194" s="66"/>
      <c r="P194" s="190">
        <f>O194*H194</f>
        <v>0</v>
      </c>
      <c r="Q194" s="190">
        <v>0.1295</v>
      </c>
      <c r="R194" s="190">
        <f>Q194*H194</f>
        <v>1.6705500000000002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212</v>
      </c>
      <c r="AT194" s="192" t="s">
        <v>208</v>
      </c>
      <c r="AU194" s="192" t="s">
        <v>86</v>
      </c>
      <c r="AY194" s="19" t="s">
        <v>205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84</v>
      </c>
      <c r="BK194" s="193">
        <f>ROUND(I194*H194,2)</f>
        <v>0</v>
      </c>
      <c r="BL194" s="19" t="s">
        <v>212</v>
      </c>
      <c r="BM194" s="192" t="s">
        <v>1045</v>
      </c>
    </row>
    <row r="195" spans="1:65" s="2" customFormat="1" ht="96">
      <c r="A195" s="36"/>
      <c r="B195" s="37"/>
      <c r="C195" s="38"/>
      <c r="D195" s="194" t="s">
        <v>214</v>
      </c>
      <c r="E195" s="38"/>
      <c r="F195" s="195" t="s">
        <v>313</v>
      </c>
      <c r="G195" s="38"/>
      <c r="H195" s="38"/>
      <c r="I195" s="196"/>
      <c r="J195" s="38"/>
      <c r="K195" s="38"/>
      <c r="L195" s="41"/>
      <c r="M195" s="197"/>
      <c r="N195" s="19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214</v>
      </c>
      <c r="AU195" s="19" t="s">
        <v>86</v>
      </c>
    </row>
    <row r="196" spans="1:65" s="15" customFormat="1" ht="10.199999999999999">
      <c r="B196" s="231"/>
      <c r="C196" s="232"/>
      <c r="D196" s="194" t="s">
        <v>216</v>
      </c>
      <c r="E196" s="233" t="s">
        <v>75</v>
      </c>
      <c r="F196" s="234" t="s">
        <v>314</v>
      </c>
      <c r="G196" s="232"/>
      <c r="H196" s="233" t="s">
        <v>75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216</v>
      </c>
      <c r="AU196" s="240" t="s">
        <v>86</v>
      </c>
      <c r="AV196" s="15" t="s">
        <v>84</v>
      </c>
      <c r="AW196" s="15" t="s">
        <v>38</v>
      </c>
      <c r="AX196" s="15" t="s">
        <v>77</v>
      </c>
      <c r="AY196" s="240" t="s">
        <v>205</v>
      </c>
    </row>
    <row r="197" spans="1:65" s="13" customFormat="1" ht="10.199999999999999">
      <c r="B197" s="199"/>
      <c r="C197" s="200"/>
      <c r="D197" s="194" t="s">
        <v>216</v>
      </c>
      <c r="E197" s="201" t="s">
        <v>464</v>
      </c>
      <c r="F197" s="202" t="s">
        <v>1046</v>
      </c>
      <c r="G197" s="200"/>
      <c r="H197" s="203">
        <v>12.9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216</v>
      </c>
      <c r="AU197" s="209" t="s">
        <v>86</v>
      </c>
      <c r="AV197" s="13" t="s">
        <v>86</v>
      </c>
      <c r="AW197" s="13" t="s">
        <v>38</v>
      </c>
      <c r="AX197" s="13" t="s">
        <v>77</v>
      </c>
      <c r="AY197" s="209" t="s">
        <v>205</v>
      </c>
    </row>
    <row r="198" spans="1:65" s="14" customFormat="1" ht="10.199999999999999">
      <c r="B198" s="210"/>
      <c r="C198" s="211"/>
      <c r="D198" s="194" t="s">
        <v>216</v>
      </c>
      <c r="E198" s="212" t="s">
        <v>75</v>
      </c>
      <c r="F198" s="213" t="s">
        <v>218</v>
      </c>
      <c r="G198" s="211"/>
      <c r="H198" s="214">
        <v>12.9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216</v>
      </c>
      <c r="AU198" s="220" t="s">
        <v>86</v>
      </c>
      <c r="AV198" s="14" t="s">
        <v>212</v>
      </c>
      <c r="AW198" s="14" t="s">
        <v>38</v>
      </c>
      <c r="AX198" s="14" t="s">
        <v>84</v>
      </c>
      <c r="AY198" s="220" t="s">
        <v>205</v>
      </c>
    </row>
    <row r="199" spans="1:65" s="2" customFormat="1" ht="14.4" customHeight="1">
      <c r="A199" s="36"/>
      <c r="B199" s="37"/>
      <c r="C199" s="221" t="s">
        <v>328</v>
      </c>
      <c r="D199" s="221" t="s">
        <v>226</v>
      </c>
      <c r="E199" s="222" t="s">
        <v>317</v>
      </c>
      <c r="F199" s="223" t="s">
        <v>318</v>
      </c>
      <c r="G199" s="224" t="s">
        <v>156</v>
      </c>
      <c r="H199" s="225">
        <v>13.545</v>
      </c>
      <c r="I199" s="226"/>
      <c r="J199" s="227">
        <f>ROUND(I199*H199,2)</f>
        <v>0</v>
      </c>
      <c r="K199" s="223" t="s">
        <v>211</v>
      </c>
      <c r="L199" s="228"/>
      <c r="M199" s="229" t="s">
        <v>75</v>
      </c>
      <c r="N199" s="230" t="s">
        <v>47</v>
      </c>
      <c r="O199" s="66"/>
      <c r="P199" s="190">
        <f>O199*H199</f>
        <v>0</v>
      </c>
      <c r="Q199" s="190">
        <v>4.4999999999999998E-2</v>
      </c>
      <c r="R199" s="190">
        <f>Q199*H199</f>
        <v>0.60952499999999998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229</v>
      </c>
      <c r="AT199" s="192" t="s">
        <v>226</v>
      </c>
      <c r="AU199" s="192" t="s">
        <v>86</v>
      </c>
      <c r="AY199" s="19" t="s">
        <v>205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84</v>
      </c>
      <c r="BK199" s="193">
        <f>ROUND(I199*H199,2)</f>
        <v>0</v>
      </c>
      <c r="BL199" s="19" t="s">
        <v>212</v>
      </c>
      <c r="BM199" s="192" t="s">
        <v>1047</v>
      </c>
    </row>
    <row r="200" spans="1:65" s="2" customFormat="1" ht="19.2">
      <c r="A200" s="36"/>
      <c r="B200" s="37"/>
      <c r="C200" s="38"/>
      <c r="D200" s="194" t="s">
        <v>270</v>
      </c>
      <c r="E200" s="38"/>
      <c r="F200" s="195" t="s">
        <v>320</v>
      </c>
      <c r="G200" s="38"/>
      <c r="H200" s="38"/>
      <c r="I200" s="196"/>
      <c r="J200" s="38"/>
      <c r="K200" s="38"/>
      <c r="L200" s="41"/>
      <c r="M200" s="197"/>
      <c r="N200" s="19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270</v>
      </c>
      <c r="AU200" s="19" t="s">
        <v>86</v>
      </c>
    </row>
    <row r="201" spans="1:65" s="13" customFormat="1" ht="10.199999999999999">
      <c r="B201" s="199"/>
      <c r="C201" s="200"/>
      <c r="D201" s="194" t="s">
        <v>216</v>
      </c>
      <c r="E201" s="201" t="s">
        <v>75</v>
      </c>
      <c r="F201" s="202" t="s">
        <v>464</v>
      </c>
      <c r="G201" s="200"/>
      <c r="H201" s="203">
        <v>12.9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216</v>
      </c>
      <c r="AU201" s="209" t="s">
        <v>86</v>
      </c>
      <c r="AV201" s="13" t="s">
        <v>86</v>
      </c>
      <c r="AW201" s="13" t="s">
        <v>38</v>
      </c>
      <c r="AX201" s="13" t="s">
        <v>77</v>
      </c>
      <c r="AY201" s="209" t="s">
        <v>205</v>
      </c>
    </row>
    <row r="202" spans="1:65" s="14" customFormat="1" ht="10.199999999999999">
      <c r="B202" s="210"/>
      <c r="C202" s="211"/>
      <c r="D202" s="194" t="s">
        <v>216</v>
      </c>
      <c r="E202" s="212" t="s">
        <v>75</v>
      </c>
      <c r="F202" s="213" t="s">
        <v>218</v>
      </c>
      <c r="G202" s="211"/>
      <c r="H202" s="214">
        <v>12.9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216</v>
      </c>
      <c r="AU202" s="220" t="s">
        <v>86</v>
      </c>
      <c r="AV202" s="14" t="s">
        <v>212</v>
      </c>
      <c r="AW202" s="14" t="s">
        <v>38</v>
      </c>
      <c r="AX202" s="14" t="s">
        <v>84</v>
      </c>
      <c r="AY202" s="220" t="s">
        <v>205</v>
      </c>
    </row>
    <row r="203" spans="1:65" s="13" customFormat="1" ht="10.199999999999999">
      <c r="B203" s="199"/>
      <c r="C203" s="200"/>
      <c r="D203" s="194" t="s">
        <v>216</v>
      </c>
      <c r="E203" s="200"/>
      <c r="F203" s="202" t="s">
        <v>1048</v>
      </c>
      <c r="G203" s="200"/>
      <c r="H203" s="203">
        <v>13.545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216</v>
      </c>
      <c r="AU203" s="209" t="s">
        <v>86</v>
      </c>
      <c r="AV203" s="13" t="s">
        <v>86</v>
      </c>
      <c r="AW203" s="13" t="s">
        <v>4</v>
      </c>
      <c r="AX203" s="13" t="s">
        <v>84</v>
      </c>
      <c r="AY203" s="209" t="s">
        <v>205</v>
      </c>
    </row>
    <row r="204" spans="1:65" s="2" customFormat="1" ht="24.15" customHeight="1">
      <c r="A204" s="36"/>
      <c r="B204" s="37"/>
      <c r="C204" s="181" t="s">
        <v>347</v>
      </c>
      <c r="D204" s="181" t="s">
        <v>208</v>
      </c>
      <c r="E204" s="182" t="s">
        <v>323</v>
      </c>
      <c r="F204" s="183" t="s">
        <v>324</v>
      </c>
      <c r="G204" s="184" t="s">
        <v>156</v>
      </c>
      <c r="H204" s="185">
        <v>16.399999999999999</v>
      </c>
      <c r="I204" s="186"/>
      <c r="J204" s="187">
        <f>ROUND(I204*H204,2)</f>
        <v>0</v>
      </c>
      <c r="K204" s="183" t="s">
        <v>75</v>
      </c>
      <c r="L204" s="41"/>
      <c r="M204" s="188" t="s">
        <v>75</v>
      </c>
      <c r="N204" s="189" t="s">
        <v>47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212</v>
      </c>
      <c r="AT204" s="192" t="s">
        <v>208</v>
      </c>
      <c r="AU204" s="192" t="s">
        <v>86</v>
      </c>
      <c r="AY204" s="19" t="s">
        <v>205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84</v>
      </c>
      <c r="BK204" s="193">
        <f>ROUND(I204*H204,2)</f>
        <v>0</v>
      </c>
      <c r="BL204" s="19" t="s">
        <v>212</v>
      </c>
      <c r="BM204" s="192" t="s">
        <v>1049</v>
      </c>
    </row>
    <row r="205" spans="1:65" s="2" customFormat="1" ht="38.4">
      <c r="A205" s="36"/>
      <c r="B205" s="37"/>
      <c r="C205" s="38"/>
      <c r="D205" s="194" t="s">
        <v>270</v>
      </c>
      <c r="E205" s="38"/>
      <c r="F205" s="195" t="s">
        <v>326</v>
      </c>
      <c r="G205" s="38"/>
      <c r="H205" s="38"/>
      <c r="I205" s="196"/>
      <c r="J205" s="38"/>
      <c r="K205" s="38"/>
      <c r="L205" s="41"/>
      <c r="M205" s="197"/>
      <c r="N205" s="19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270</v>
      </c>
      <c r="AU205" s="19" t="s">
        <v>86</v>
      </c>
    </row>
    <row r="206" spans="1:65" s="15" customFormat="1" ht="10.199999999999999">
      <c r="B206" s="231"/>
      <c r="C206" s="232"/>
      <c r="D206" s="194" t="s">
        <v>216</v>
      </c>
      <c r="E206" s="233" t="s">
        <v>75</v>
      </c>
      <c r="F206" s="234" t="s">
        <v>314</v>
      </c>
      <c r="G206" s="232"/>
      <c r="H206" s="233" t="s">
        <v>75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216</v>
      </c>
      <c r="AU206" s="240" t="s">
        <v>86</v>
      </c>
      <c r="AV206" s="15" t="s">
        <v>84</v>
      </c>
      <c r="AW206" s="15" t="s">
        <v>38</v>
      </c>
      <c r="AX206" s="15" t="s">
        <v>77</v>
      </c>
      <c r="AY206" s="240" t="s">
        <v>205</v>
      </c>
    </row>
    <row r="207" spans="1:65" s="13" customFormat="1" ht="10.199999999999999">
      <c r="B207" s="199"/>
      <c r="C207" s="200"/>
      <c r="D207" s="194" t="s">
        <v>216</v>
      </c>
      <c r="E207" s="201" t="s">
        <v>75</v>
      </c>
      <c r="F207" s="202" t="s">
        <v>1050</v>
      </c>
      <c r="G207" s="200"/>
      <c r="H207" s="203">
        <v>16.399999999999999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216</v>
      </c>
      <c r="AU207" s="209" t="s">
        <v>86</v>
      </c>
      <c r="AV207" s="13" t="s">
        <v>86</v>
      </c>
      <c r="AW207" s="13" t="s">
        <v>38</v>
      </c>
      <c r="AX207" s="13" t="s">
        <v>77</v>
      </c>
      <c r="AY207" s="209" t="s">
        <v>205</v>
      </c>
    </row>
    <row r="208" spans="1:65" s="14" customFormat="1" ht="10.199999999999999">
      <c r="B208" s="210"/>
      <c r="C208" s="211"/>
      <c r="D208" s="194" t="s">
        <v>216</v>
      </c>
      <c r="E208" s="212" t="s">
        <v>75</v>
      </c>
      <c r="F208" s="213" t="s">
        <v>218</v>
      </c>
      <c r="G208" s="211"/>
      <c r="H208" s="214">
        <v>16.399999999999999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216</v>
      </c>
      <c r="AU208" s="220" t="s">
        <v>86</v>
      </c>
      <c r="AV208" s="14" t="s">
        <v>212</v>
      </c>
      <c r="AW208" s="14" t="s">
        <v>38</v>
      </c>
      <c r="AX208" s="14" t="s">
        <v>84</v>
      </c>
      <c r="AY208" s="220" t="s">
        <v>205</v>
      </c>
    </row>
    <row r="209" spans="1:65" s="2" customFormat="1" ht="37.799999999999997" customHeight="1">
      <c r="A209" s="36"/>
      <c r="B209" s="37"/>
      <c r="C209" s="181" t="s">
        <v>352</v>
      </c>
      <c r="D209" s="181" t="s">
        <v>208</v>
      </c>
      <c r="E209" s="182" t="s">
        <v>1051</v>
      </c>
      <c r="F209" s="183" t="s">
        <v>1052</v>
      </c>
      <c r="G209" s="184" t="s">
        <v>156</v>
      </c>
      <c r="H209" s="185">
        <v>69</v>
      </c>
      <c r="I209" s="186"/>
      <c r="J209" s="187">
        <f>ROUND(I209*H209,2)</f>
        <v>0</v>
      </c>
      <c r="K209" s="183" t="s">
        <v>75</v>
      </c>
      <c r="L209" s="41"/>
      <c r="M209" s="188" t="s">
        <v>75</v>
      </c>
      <c r="N209" s="189" t="s">
        <v>47</v>
      </c>
      <c r="O209" s="66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212</v>
      </c>
      <c r="AT209" s="192" t="s">
        <v>208</v>
      </c>
      <c r="AU209" s="192" t="s">
        <v>86</v>
      </c>
      <c r="AY209" s="19" t="s">
        <v>205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84</v>
      </c>
      <c r="BK209" s="193">
        <f>ROUND(I209*H209,2)</f>
        <v>0</v>
      </c>
      <c r="BL209" s="19" t="s">
        <v>212</v>
      </c>
      <c r="BM209" s="192" t="s">
        <v>1053</v>
      </c>
    </row>
    <row r="210" spans="1:65" s="15" customFormat="1" ht="10.199999999999999">
      <c r="B210" s="231"/>
      <c r="C210" s="232"/>
      <c r="D210" s="194" t="s">
        <v>216</v>
      </c>
      <c r="E210" s="233" t="s">
        <v>75</v>
      </c>
      <c r="F210" s="234" t="s">
        <v>314</v>
      </c>
      <c r="G210" s="232"/>
      <c r="H210" s="233" t="s">
        <v>75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216</v>
      </c>
      <c r="AU210" s="240" t="s">
        <v>86</v>
      </c>
      <c r="AV210" s="15" t="s">
        <v>84</v>
      </c>
      <c r="AW210" s="15" t="s">
        <v>38</v>
      </c>
      <c r="AX210" s="15" t="s">
        <v>77</v>
      </c>
      <c r="AY210" s="240" t="s">
        <v>205</v>
      </c>
    </row>
    <row r="211" spans="1:65" s="13" customFormat="1" ht="10.199999999999999">
      <c r="B211" s="199"/>
      <c r="C211" s="200"/>
      <c r="D211" s="194" t="s">
        <v>216</v>
      </c>
      <c r="E211" s="201" t="s">
        <v>75</v>
      </c>
      <c r="F211" s="202" t="s">
        <v>1054</v>
      </c>
      <c r="G211" s="200"/>
      <c r="H211" s="203">
        <v>69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216</v>
      </c>
      <c r="AU211" s="209" t="s">
        <v>86</v>
      </c>
      <c r="AV211" s="13" t="s">
        <v>86</v>
      </c>
      <c r="AW211" s="13" t="s">
        <v>38</v>
      </c>
      <c r="AX211" s="13" t="s">
        <v>77</v>
      </c>
      <c r="AY211" s="209" t="s">
        <v>205</v>
      </c>
    </row>
    <row r="212" spans="1:65" s="14" customFormat="1" ht="10.199999999999999">
      <c r="B212" s="210"/>
      <c r="C212" s="211"/>
      <c r="D212" s="194" t="s">
        <v>216</v>
      </c>
      <c r="E212" s="212" t="s">
        <v>75</v>
      </c>
      <c r="F212" s="213" t="s">
        <v>218</v>
      </c>
      <c r="G212" s="211"/>
      <c r="H212" s="214">
        <v>69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216</v>
      </c>
      <c r="AU212" s="220" t="s">
        <v>86</v>
      </c>
      <c r="AV212" s="14" t="s">
        <v>212</v>
      </c>
      <c r="AW212" s="14" t="s">
        <v>38</v>
      </c>
      <c r="AX212" s="14" t="s">
        <v>84</v>
      </c>
      <c r="AY212" s="220" t="s">
        <v>205</v>
      </c>
    </row>
    <row r="213" spans="1:65" s="2" customFormat="1" ht="24.15" customHeight="1">
      <c r="A213" s="36"/>
      <c r="B213" s="37"/>
      <c r="C213" s="181" t="s">
        <v>356</v>
      </c>
      <c r="D213" s="181" t="s">
        <v>208</v>
      </c>
      <c r="E213" s="182" t="s">
        <v>1055</v>
      </c>
      <c r="F213" s="183" t="s">
        <v>1056</v>
      </c>
      <c r="G213" s="184" t="s">
        <v>293</v>
      </c>
      <c r="H213" s="185">
        <v>1</v>
      </c>
      <c r="I213" s="186"/>
      <c r="J213" s="187">
        <f>ROUND(I213*H213,2)</f>
        <v>0</v>
      </c>
      <c r="K213" s="183" t="s">
        <v>75</v>
      </c>
      <c r="L213" s="41"/>
      <c r="M213" s="188" t="s">
        <v>75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212</v>
      </c>
      <c r="AT213" s="192" t="s">
        <v>208</v>
      </c>
      <c r="AU213" s="192" t="s">
        <v>86</v>
      </c>
      <c r="AY213" s="19" t="s">
        <v>205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84</v>
      </c>
      <c r="BK213" s="193">
        <f>ROUND(I213*H213,2)</f>
        <v>0</v>
      </c>
      <c r="BL213" s="19" t="s">
        <v>212</v>
      </c>
      <c r="BM213" s="192" t="s">
        <v>1057</v>
      </c>
    </row>
    <row r="214" spans="1:65" s="15" customFormat="1" ht="10.199999999999999">
      <c r="B214" s="231"/>
      <c r="C214" s="232"/>
      <c r="D214" s="194" t="s">
        <v>216</v>
      </c>
      <c r="E214" s="233" t="s">
        <v>75</v>
      </c>
      <c r="F214" s="234" t="s">
        <v>296</v>
      </c>
      <c r="G214" s="232"/>
      <c r="H214" s="233" t="s">
        <v>75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216</v>
      </c>
      <c r="AU214" s="240" t="s">
        <v>86</v>
      </c>
      <c r="AV214" s="15" t="s">
        <v>84</v>
      </c>
      <c r="AW214" s="15" t="s">
        <v>38</v>
      </c>
      <c r="AX214" s="15" t="s">
        <v>77</v>
      </c>
      <c r="AY214" s="240" t="s">
        <v>205</v>
      </c>
    </row>
    <row r="215" spans="1:65" s="13" customFormat="1" ht="10.199999999999999">
      <c r="B215" s="199"/>
      <c r="C215" s="200"/>
      <c r="D215" s="194" t="s">
        <v>216</v>
      </c>
      <c r="E215" s="201" t="s">
        <v>75</v>
      </c>
      <c r="F215" s="202" t="s">
        <v>84</v>
      </c>
      <c r="G215" s="200"/>
      <c r="H215" s="203">
        <v>1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216</v>
      </c>
      <c r="AU215" s="209" t="s">
        <v>86</v>
      </c>
      <c r="AV215" s="13" t="s">
        <v>86</v>
      </c>
      <c r="AW215" s="13" t="s">
        <v>38</v>
      </c>
      <c r="AX215" s="13" t="s">
        <v>77</v>
      </c>
      <c r="AY215" s="209" t="s">
        <v>205</v>
      </c>
    </row>
    <row r="216" spans="1:65" s="14" customFormat="1" ht="10.199999999999999">
      <c r="B216" s="210"/>
      <c r="C216" s="211"/>
      <c r="D216" s="194" t="s">
        <v>216</v>
      </c>
      <c r="E216" s="212" t="s">
        <v>75</v>
      </c>
      <c r="F216" s="213" t="s">
        <v>218</v>
      </c>
      <c r="G216" s="211"/>
      <c r="H216" s="214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216</v>
      </c>
      <c r="AU216" s="220" t="s">
        <v>86</v>
      </c>
      <c r="AV216" s="14" t="s">
        <v>212</v>
      </c>
      <c r="AW216" s="14" t="s">
        <v>38</v>
      </c>
      <c r="AX216" s="14" t="s">
        <v>84</v>
      </c>
      <c r="AY216" s="220" t="s">
        <v>205</v>
      </c>
    </row>
    <row r="217" spans="1:65" s="2" customFormat="1" ht="24.15" customHeight="1">
      <c r="A217" s="36"/>
      <c r="B217" s="37"/>
      <c r="C217" s="181" t="s">
        <v>877</v>
      </c>
      <c r="D217" s="181" t="s">
        <v>208</v>
      </c>
      <c r="E217" s="182" t="s">
        <v>329</v>
      </c>
      <c r="F217" s="183" t="s">
        <v>330</v>
      </c>
      <c r="G217" s="184" t="s">
        <v>293</v>
      </c>
      <c r="H217" s="185">
        <v>1</v>
      </c>
      <c r="I217" s="186"/>
      <c r="J217" s="187">
        <f>ROUND(I217*H217,2)</f>
        <v>0</v>
      </c>
      <c r="K217" s="183" t="s">
        <v>75</v>
      </c>
      <c r="L217" s="41"/>
      <c r="M217" s="188" t="s">
        <v>75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212</v>
      </c>
      <c r="AT217" s="192" t="s">
        <v>208</v>
      </c>
      <c r="AU217" s="192" t="s">
        <v>86</v>
      </c>
      <c r="AY217" s="19" t="s">
        <v>205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84</v>
      </c>
      <c r="BK217" s="193">
        <f>ROUND(I217*H217,2)</f>
        <v>0</v>
      </c>
      <c r="BL217" s="19" t="s">
        <v>212</v>
      </c>
      <c r="BM217" s="192" t="s">
        <v>1058</v>
      </c>
    </row>
    <row r="218" spans="1:65" s="2" customFormat="1" ht="19.2">
      <c r="A218" s="36"/>
      <c r="B218" s="37"/>
      <c r="C218" s="38"/>
      <c r="D218" s="194" t="s">
        <v>270</v>
      </c>
      <c r="E218" s="38"/>
      <c r="F218" s="195" t="s">
        <v>332</v>
      </c>
      <c r="G218" s="38"/>
      <c r="H218" s="38"/>
      <c r="I218" s="196"/>
      <c r="J218" s="38"/>
      <c r="K218" s="38"/>
      <c r="L218" s="41"/>
      <c r="M218" s="197"/>
      <c r="N218" s="19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270</v>
      </c>
      <c r="AU218" s="19" t="s">
        <v>86</v>
      </c>
    </row>
    <row r="219" spans="1:65" s="15" customFormat="1" ht="10.199999999999999">
      <c r="B219" s="231"/>
      <c r="C219" s="232"/>
      <c r="D219" s="194" t="s">
        <v>216</v>
      </c>
      <c r="E219" s="233" t="s">
        <v>75</v>
      </c>
      <c r="F219" s="234" t="s">
        <v>296</v>
      </c>
      <c r="G219" s="232"/>
      <c r="H219" s="233" t="s">
        <v>75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216</v>
      </c>
      <c r="AU219" s="240" t="s">
        <v>86</v>
      </c>
      <c r="AV219" s="15" t="s">
        <v>84</v>
      </c>
      <c r="AW219" s="15" t="s">
        <v>38</v>
      </c>
      <c r="AX219" s="15" t="s">
        <v>77</v>
      </c>
      <c r="AY219" s="240" t="s">
        <v>205</v>
      </c>
    </row>
    <row r="220" spans="1:65" s="13" customFormat="1" ht="10.199999999999999">
      <c r="B220" s="199"/>
      <c r="C220" s="200"/>
      <c r="D220" s="194" t="s">
        <v>216</v>
      </c>
      <c r="E220" s="201" t="s">
        <v>75</v>
      </c>
      <c r="F220" s="202" t="s">
        <v>84</v>
      </c>
      <c r="G220" s="200"/>
      <c r="H220" s="203">
        <v>1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216</v>
      </c>
      <c r="AU220" s="209" t="s">
        <v>86</v>
      </c>
      <c r="AV220" s="13" t="s">
        <v>86</v>
      </c>
      <c r="AW220" s="13" t="s">
        <v>38</v>
      </c>
      <c r="AX220" s="13" t="s">
        <v>77</v>
      </c>
      <c r="AY220" s="209" t="s">
        <v>205</v>
      </c>
    </row>
    <row r="221" spans="1:65" s="14" customFormat="1" ht="10.199999999999999">
      <c r="B221" s="210"/>
      <c r="C221" s="211"/>
      <c r="D221" s="194" t="s">
        <v>216</v>
      </c>
      <c r="E221" s="212" t="s">
        <v>75</v>
      </c>
      <c r="F221" s="213" t="s">
        <v>218</v>
      </c>
      <c r="G221" s="211"/>
      <c r="H221" s="214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216</v>
      </c>
      <c r="AU221" s="220" t="s">
        <v>86</v>
      </c>
      <c r="AV221" s="14" t="s">
        <v>212</v>
      </c>
      <c r="AW221" s="14" t="s">
        <v>38</v>
      </c>
      <c r="AX221" s="14" t="s">
        <v>84</v>
      </c>
      <c r="AY221" s="220" t="s">
        <v>205</v>
      </c>
    </row>
    <row r="222" spans="1:65" s="2" customFormat="1" ht="14.4" customHeight="1">
      <c r="A222" s="36"/>
      <c r="B222" s="37"/>
      <c r="C222" s="181" t="s">
        <v>888</v>
      </c>
      <c r="D222" s="181" t="s">
        <v>208</v>
      </c>
      <c r="E222" s="182" t="s">
        <v>334</v>
      </c>
      <c r="F222" s="183" t="s">
        <v>335</v>
      </c>
      <c r="G222" s="184" t="s">
        <v>156</v>
      </c>
      <c r="H222" s="185">
        <v>90.9</v>
      </c>
      <c r="I222" s="186"/>
      <c r="J222" s="187">
        <f>ROUND(I222*H222,2)</f>
        <v>0</v>
      </c>
      <c r="K222" s="183" t="s">
        <v>75</v>
      </c>
      <c r="L222" s="41"/>
      <c r="M222" s="188" t="s">
        <v>75</v>
      </c>
      <c r="N222" s="189" t="s">
        <v>47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212</v>
      </c>
      <c r="AT222" s="192" t="s">
        <v>208</v>
      </c>
      <c r="AU222" s="192" t="s">
        <v>86</v>
      </c>
      <c r="AY222" s="19" t="s">
        <v>205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84</v>
      </c>
      <c r="BK222" s="193">
        <f>ROUND(I222*H222,2)</f>
        <v>0</v>
      </c>
      <c r="BL222" s="19" t="s">
        <v>212</v>
      </c>
      <c r="BM222" s="192" t="s">
        <v>1059</v>
      </c>
    </row>
    <row r="223" spans="1:65" s="15" customFormat="1" ht="10.199999999999999">
      <c r="B223" s="231"/>
      <c r="C223" s="232"/>
      <c r="D223" s="194" t="s">
        <v>216</v>
      </c>
      <c r="E223" s="233" t="s">
        <v>75</v>
      </c>
      <c r="F223" s="234" t="s">
        <v>337</v>
      </c>
      <c r="G223" s="232"/>
      <c r="H223" s="233" t="s">
        <v>75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216</v>
      </c>
      <c r="AU223" s="240" t="s">
        <v>86</v>
      </c>
      <c r="AV223" s="15" t="s">
        <v>84</v>
      </c>
      <c r="AW223" s="15" t="s">
        <v>38</v>
      </c>
      <c r="AX223" s="15" t="s">
        <v>77</v>
      </c>
      <c r="AY223" s="240" t="s">
        <v>205</v>
      </c>
    </row>
    <row r="224" spans="1:65" s="13" customFormat="1" ht="10.199999999999999">
      <c r="B224" s="199"/>
      <c r="C224" s="200"/>
      <c r="D224" s="194" t="s">
        <v>216</v>
      </c>
      <c r="E224" s="201" t="s">
        <v>75</v>
      </c>
      <c r="F224" s="202" t="s">
        <v>1060</v>
      </c>
      <c r="G224" s="200"/>
      <c r="H224" s="203">
        <v>90.9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216</v>
      </c>
      <c r="AU224" s="209" t="s">
        <v>86</v>
      </c>
      <c r="AV224" s="13" t="s">
        <v>86</v>
      </c>
      <c r="AW224" s="13" t="s">
        <v>38</v>
      </c>
      <c r="AX224" s="13" t="s">
        <v>77</v>
      </c>
      <c r="AY224" s="209" t="s">
        <v>205</v>
      </c>
    </row>
    <row r="225" spans="1:65" s="14" customFormat="1" ht="10.199999999999999">
      <c r="B225" s="210"/>
      <c r="C225" s="211"/>
      <c r="D225" s="194" t="s">
        <v>216</v>
      </c>
      <c r="E225" s="212" t="s">
        <v>75</v>
      </c>
      <c r="F225" s="213" t="s">
        <v>218</v>
      </c>
      <c r="G225" s="211"/>
      <c r="H225" s="214">
        <v>90.9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216</v>
      </c>
      <c r="AU225" s="220" t="s">
        <v>86</v>
      </c>
      <c r="AV225" s="14" t="s">
        <v>212</v>
      </c>
      <c r="AW225" s="14" t="s">
        <v>38</v>
      </c>
      <c r="AX225" s="14" t="s">
        <v>84</v>
      </c>
      <c r="AY225" s="220" t="s">
        <v>205</v>
      </c>
    </row>
    <row r="226" spans="1:65" s="12" customFormat="1" ht="20.85" customHeight="1">
      <c r="B226" s="165"/>
      <c r="C226" s="166"/>
      <c r="D226" s="167" t="s">
        <v>76</v>
      </c>
      <c r="E226" s="179" t="s">
        <v>339</v>
      </c>
      <c r="F226" s="179" t="s">
        <v>340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SUM(P227:P250)</f>
        <v>0</v>
      </c>
      <c r="Q226" s="173"/>
      <c r="R226" s="174">
        <f>SUM(R227:R250)</f>
        <v>0</v>
      </c>
      <c r="S226" s="173"/>
      <c r="T226" s="175">
        <f>SUM(T227:T250)</f>
        <v>135.36199999999997</v>
      </c>
      <c r="AR226" s="176" t="s">
        <v>84</v>
      </c>
      <c r="AT226" s="177" t="s">
        <v>76</v>
      </c>
      <c r="AU226" s="177" t="s">
        <v>86</v>
      </c>
      <c r="AY226" s="176" t="s">
        <v>205</v>
      </c>
      <c r="BK226" s="178">
        <f>SUM(BK227:BK250)</f>
        <v>0</v>
      </c>
    </row>
    <row r="227" spans="1:65" s="2" customFormat="1" ht="37.799999999999997" customHeight="1">
      <c r="A227" s="36"/>
      <c r="B227" s="37"/>
      <c r="C227" s="181" t="s">
        <v>361</v>
      </c>
      <c r="D227" s="181" t="s">
        <v>208</v>
      </c>
      <c r="E227" s="182" t="s">
        <v>342</v>
      </c>
      <c r="F227" s="183" t="s">
        <v>343</v>
      </c>
      <c r="G227" s="184" t="s">
        <v>143</v>
      </c>
      <c r="H227" s="185">
        <v>6</v>
      </c>
      <c r="I227" s="186"/>
      <c r="J227" s="187">
        <f>ROUND(I227*H227,2)</f>
        <v>0</v>
      </c>
      <c r="K227" s="183" t="s">
        <v>211</v>
      </c>
      <c r="L227" s="41"/>
      <c r="M227" s="188" t="s">
        <v>75</v>
      </c>
      <c r="N227" s="189" t="s">
        <v>47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0.26</v>
      </c>
      <c r="T227" s="191">
        <f>S227*H227</f>
        <v>1.56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212</v>
      </c>
      <c r="AT227" s="192" t="s">
        <v>208</v>
      </c>
      <c r="AU227" s="192" t="s">
        <v>344</v>
      </c>
      <c r="AY227" s="19" t="s">
        <v>205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84</v>
      </c>
      <c r="BK227" s="193">
        <f>ROUND(I227*H227,2)</f>
        <v>0</v>
      </c>
      <c r="BL227" s="19" t="s">
        <v>212</v>
      </c>
      <c r="BM227" s="192" t="s">
        <v>1061</v>
      </c>
    </row>
    <row r="228" spans="1:65" s="2" customFormat="1" ht="124.8">
      <c r="A228" s="36"/>
      <c r="B228" s="37"/>
      <c r="C228" s="38"/>
      <c r="D228" s="194" t="s">
        <v>214</v>
      </c>
      <c r="E228" s="38"/>
      <c r="F228" s="195" t="s">
        <v>346</v>
      </c>
      <c r="G228" s="38"/>
      <c r="H228" s="38"/>
      <c r="I228" s="196"/>
      <c r="J228" s="38"/>
      <c r="K228" s="38"/>
      <c r="L228" s="41"/>
      <c r="M228" s="197"/>
      <c r="N228" s="198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214</v>
      </c>
      <c r="AU228" s="19" t="s">
        <v>344</v>
      </c>
    </row>
    <row r="229" spans="1:65" s="15" customFormat="1" ht="10.199999999999999">
      <c r="B229" s="231"/>
      <c r="C229" s="232"/>
      <c r="D229" s="194" t="s">
        <v>216</v>
      </c>
      <c r="E229" s="233" t="s">
        <v>75</v>
      </c>
      <c r="F229" s="234" t="s">
        <v>237</v>
      </c>
      <c r="G229" s="232"/>
      <c r="H229" s="233" t="s">
        <v>75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216</v>
      </c>
      <c r="AU229" s="240" t="s">
        <v>344</v>
      </c>
      <c r="AV229" s="15" t="s">
        <v>84</v>
      </c>
      <c r="AW229" s="15" t="s">
        <v>38</v>
      </c>
      <c r="AX229" s="15" t="s">
        <v>77</v>
      </c>
      <c r="AY229" s="240" t="s">
        <v>205</v>
      </c>
    </row>
    <row r="230" spans="1:65" s="13" customFormat="1" ht="10.199999999999999">
      <c r="B230" s="199"/>
      <c r="C230" s="200"/>
      <c r="D230" s="194" t="s">
        <v>216</v>
      </c>
      <c r="E230" s="201" t="s">
        <v>170</v>
      </c>
      <c r="F230" s="202" t="s">
        <v>159</v>
      </c>
      <c r="G230" s="200"/>
      <c r="H230" s="203">
        <v>6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216</v>
      </c>
      <c r="AU230" s="209" t="s">
        <v>344</v>
      </c>
      <c r="AV230" s="13" t="s">
        <v>86</v>
      </c>
      <c r="AW230" s="13" t="s">
        <v>38</v>
      </c>
      <c r="AX230" s="13" t="s">
        <v>77</v>
      </c>
      <c r="AY230" s="209" t="s">
        <v>205</v>
      </c>
    </row>
    <row r="231" spans="1:65" s="14" customFormat="1" ht="10.199999999999999">
      <c r="B231" s="210"/>
      <c r="C231" s="211"/>
      <c r="D231" s="194" t="s">
        <v>216</v>
      </c>
      <c r="E231" s="212" t="s">
        <v>75</v>
      </c>
      <c r="F231" s="213" t="s">
        <v>218</v>
      </c>
      <c r="G231" s="211"/>
      <c r="H231" s="214">
        <v>6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216</v>
      </c>
      <c r="AU231" s="220" t="s">
        <v>344</v>
      </c>
      <c r="AV231" s="14" t="s">
        <v>212</v>
      </c>
      <c r="AW231" s="14" t="s">
        <v>38</v>
      </c>
      <c r="AX231" s="14" t="s">
        <v>84</v>
      </c>
      <c r="AY231" s="220" t="s">
        <v>205</v>
      </c>
    </row>
    <row r="232" spans="1:65" s="2" customFormat="1" ht="24.15" customHeight="1">
      <c r="A232" s="36"/>
      <c r="B232" s="37"/>
      <c r="C232" s="181" t="s">
        <v>899</v>
      </c>
      <c r="D232" s="181" t="s">
        <v>208</v>
      </c>
      <c r="E232" s="182" t="s">
        <v>1062</v>
      </c>
      <c r="F232" s="183" t="s">
        <v>1063</v>
      </c>
      <c r="G232" s="184" t="s">
        <v>143</v>
      </c>
      <c r="H232" s="185">
        <v>6</v>
      </c>
      <c r="I232" s="186"/>
      <c r="J232" s="187">
        <f>ROUND(I232*H232,2)</f>
        <v>0</v>
      </c>
      <c r="K232" s="183" t="s">
        <v>211</v>
      </c>
      <c r="L232" s="41"/>
      <c r="M232" s="188" t="s">
        <v>75</v>
      </c>
      <c r="N232" s="189" t="s">
        <v>47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0.28999999999999998</v>
      </c>
      <c r="T232" s="191">
        <f>S232*H232</f>
        <v>1.7399999999999998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212</v>
      </c>
      <c r="AT232" s="192" t="s">
        <v>208</v>
      </c>
      <c r="AU232" s="192" t="s">
        <v>344</v>
      </c>
      <c r="AY232" s="19" t="s">
        <v>205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84</v>
      </c>
      <c r="BK232" s="193">
        <f>ROUND(I232*H232,2)</f>
        <v>0</v>
      </c>
      <c r="BL232" s="19" t="s">
        <v>212</v>
      </c>
      <c r="BM232" s="192" t="s">
        <v>1064</v>
      </c>
    </row>
    <row r="233" spans="1:65" s="2" customFormat="1" ht="201.6">
      <c r="A233" s="36"/>
      <c r="B233" s="37"/>
      <c r="C233" s="38"/>
      <c r="D233" s="194" t="s">
        <v>214</v>
      </c>
      <c r="E233" s="38"/>
      <c r="F233" s="195" t="s">
        <v>351</v>
      </c>
      <c r="G233" s="38"/>
      <c r="H233" s="38"/>
      <c r="I233" s="196"/>
      <c r="J233" s="38"/>
      <c r="K233" s="38"/>
      <c r="L233" s="41"/>
      <c r="M233" s="197"/>
      <c r="N233" s="19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214</v>
      </c>
      <c r="AU233" s="19" t="s">
        <v>344</v>
      </c>
    </row>
    <row r="234" spans="1:65" s="13" customFormat="1" ht="10.199999999999999">
      <c r="B234" s="199"/>
      <c r="C234" s="200"/>
      <c r="D234" s="194" t="s">
        <v>216</v>
      </c>
      <c r="E234" s="201" t="s">
        <v>75</v>
      </c>
      <c r="F234" s="202" t="s">
        <v>170</v>
      </c>
      <c r="G234" s="200"/>
      <c r="H234" s="203">
        <v>6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216</v>
      </c>
      <c r="AU234" s="209" t="s">
        <v>344</v>
      </c>
      <c r="AV234" s="13" t="s">
        <v>86</v>
      </c>
      <c r="AW234" s="13" t="s">
        <v>38</v>
      </c>
      <c r="AX234" s="13" t="s">
        <v>77</v>
      </c>
      <c r="AY234" s="209" t="s">
        <v>205</v>
      </c>
    </row>
    <row r="235" spans="1:65" s="14" customFormat="1" ht="10.199999999999999">
      <c r="B235" s="210"/>
      <c r="C235" s="211"/>
      <c r="D235" s="194" t="s">
        <v>216</v>
      </c>
      <c r="E235" s="212" t="s">
        <v>75</v>
      </c>
      <c r="F235" s="213" t="s">
        <v>218</v>
      </c>
      <c r="G235" s="211"/>
      <c r="H235" s="214">
        <v>6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216</v>
      </c>
      <c r="AU235" s="220" t="s">
        <v>344</v>
      </c>
      <c r="AV235" s="14" t="s">
        <v>212</v>
      </c>
      <c r="AW235" s="14" t="s">
        <v>38</v>
      </c>
      <c r="AX235" s="14" t="s">
        <v>84</v>
      </c>
      <c r="AY235" s="220" t="s">
        <v>205</v>
      </c>
    </row>
    <row r="236" spans="1:65" s="2" customFormat="1" ht="37.799999999999997" customHeight="1">
      <c r="A236" s="36"/>
      <c r="B236" s="37"/>
      <c r="C236" s="181" t="s">
        <v>904</v>
      </c>
      <c r="D236" s="181" t="s">
        <v>208</v>
      </c>
      <c r="E236" s="182" t="s">
        <v>348</v>
      </c>
      <c r="F236" s="183" t="s">
        <v>349</v>
      </c>
      <c r="G236" s="184" t="s">
        <v>143</v>
      </c>
      <c r="H236" s="185">
        <v>338.2</v>
      </c>
      <c r="I236" s="186"/>
      <c r="J236" s="187">
        <f>ROUND(I236*H236,2)</f>
        <v>0</v>
      </c>
      <c r="K236" s="183" t="s">
        <v>211</v>
      </c>
      <c r="L236" s="41"/>
      <c r="M236" s="188" t="s">
        <v>75</v>
      </c>
      <c r="N236" s="189" t="s">
        <v>47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0.17</v>
      </c>
      <c r="T236" s="191">
        <f>S236*H236</f>
        <v>57.494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212</v>
      </c>
      <c r="AT236" s="192" t="s">
        <v>208</v>
      </c>
      <c r="AU236" s="192" t="s">
        <v>344</v>
      </c>
      <c r="AY236" s="19" t="s">
        <v>205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84</v>
      </c>
      <c r="BK236" s="193">
        <f>ROUND(I236*H236,2)</f>
        <v>0</v>
      </c>
      <c r="BL236" s="19" t="s">
        <v>212</v>
      </c>
      <c r="BM236" s="192" t="s">
        <v>1065</v>
      </c>
    </row>
    <row r="237" spans="1:65" s="2" customFormat="1" ht="201.6">
      <c r="A237" s="36"/>
      <c r="B237" s="37"/>
      <c r="C237" s="38"/>
      <c r="D237" s="194" t="s">
        <v>214</v>
      </c>
      <c r="E237" s="38"/>
      <c r="F237" s="195" t="s">
        <v>351</v>
      </c>
      <c r="G237" s="38"/>
      <c r="H237" s="38"/>
      <c r="I237" s="196"/>
      <c r="J237" s="38"/>
      <c r="K237" s="38"/>
      <c r="L237" s="41"/>
      <c r="M237" s="197"/>
      <c r="N237" s="198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214</v>
      </c>
      <c r="AU237" s="19" t="s">
        <v>344</v>
      </c>
    </row>
    <row r="238" spans="1:65" s="13" customFormat="1" ht="10.199999999999999">
      <c r="B238" s="199"/>
      <c r="C238" s="200"/>
      <c r="D238" s="194" t="s">
        <v>216</v>
      </c>
      <c r="E238" s="201" t="s">
        <v>75</v>
      </c>
      <c r="F238" s="202" t="s">
        <v>983</v>
      </c>
      <c r="G238" s="200"/>
      <c r="H238" s="203">
        <v>338.2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216</v>
      </c>
      <c r="AU238" s="209" t="s">
        <v>344</v>
      </c>
      <c r="AV238" s="13" t="s">
        <v>86</v>
      </c>
      <c r="AW238" s="13" t="s">
        <v>38</v>
      </c>
      <c r="AX238" s="13" t="s">
        <v>77</v>
      </c>
      <c r="AY238" s="209" t="s">
        <v>205</v>
      </c>
    </row>
    <row r="239" spans="1:65" s="14" customFormat="1" ht="10.199999999999999">
      <c r="B239" s="210"/>
      <c r="C239" s="211"/>
      <c r="D239" s="194" t="s">
        <v>216</v>
      </c>
      <c r="E239" s="212" t="s">
        <v>75</v>
      </c>
      <c r="F239" s="213" t="s">
        <v>218</v>
      </c>
      <c r="G239" s="211"/>
      <c r="H239" s="214">
        <v>338.2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216</v>
      </c>
      <c r="AU239" s="220" t="s">
        <v>344</v>
      </c>
      <c r="AV239" s="14" t="s">
        <v>212</v>
      </c>
      <c r="AW239" s="14" t="s">
        <v>38</v>
      </c>
      <c r="AX239" s="14" t="s">
        <v>84</v>
      </c>
      <c r="AY239" s="220" t="s">
        <v>205</v>
      </c>
    </row>
    <row r="240" spans="1:65" s="2" customFormat="1" ht="24.15" customHeight="1">
      <c r="A240" s="36"/>
      <c r="B240" s="37"/>
      <c r="C240" s="181" t="s">
        <v>373</v>
      </c>
      <c r="D240" s="181" t="s">
        <v>208</v>
      </c>
      <c r="E240" s="182" t="s">
        <v>357</v>
      </c>
      <c r="F240" s="183" t="s">
        <v>358</v>
      </c>
      <c r="G240" s="184" t="s">
        <v>143</v>
      </c>
      <c r="H240" s="185">
        <v>338.2</v>
      </c>
      <c r="I240" s="186"/>
      <c r="J240" s="187">
        <f>ROUND(I240*H240,2)</f>
        <v>0</v>
      </c>
      <c r="K240" s="183" t="s">
        <v>211</v>
      </c>
      <c r="L240" s="41"/>
      <c r="M240" s="188" t="s">
        <v>75</v>
      </c>
      <c r="N240" s="189" t="s">
        <v>47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0.22</v>
      </c>
      <c r="T240" s="191">
        <f>S240*H240</f>
        <v>74.403999999999996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212</v>
      </c>
      <c r="AT240" s="192" t="s">
        <v>208</v>
      </c>
      <c r="AU240" s="192" t="s">
        <v>344</v>
      </c>
      <c r="AY240" s="19" t="s">
        <v>205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84</v>
      </c>
      <c r="BK240" s="193">
        <f>ROUND(I240*H240,2)</f>
        <v>0</v>
      </c>
      <c r="BL240" s="19" t="s">
        <v>212</v>
      </c>
      <c r="BM240" s="192" t="s">
        <v>1066</v>
      </c>
    </row>
    <row r="241" spans="1:65" s="2" customFormat="1" ht="201.6">
      <c r="A241" s="36"/>
      <c r="B241" s="37"/>
      <c r="C241" s="38"/>
      <c r="D241" s="194" t="s">
        <v>214</v>
      </c>
      <c r="E241" s="38"/>
      <c r="F241" s="195" t="s">
        <v>351</v>
      </c>
      <c r="G241" s="38"/>
      <c r="H241" s="38"/>
      <c r="I241" s="196"/>
      <c r="J241" s="38"/>
      <c r="K241" s="38"/>
      <c r="L241" s="41"/>
      <c r="M241" s="197"/>
      <c r="N241" s="19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214</v>
      </c>
      <c r="AU241" s="19" t="s">
        <v>344</v>
      </c>
    </row>
    <row r="242" spans="1:65" s="15" customFormat="1" ht="10.199999999999999">
      <c r="B242" s="231"/>
      <c r="C242" s="232"/>
      <c r="D242" s="194" t="s">
        <v>216</v>
      </c>
      <c r="E242" s="233" t="s">
        <v>75</v>
      </c>
      <c r="F242" s="234" t="s">
        <v>237</v>
      </c>
      <c r="G242" s="232"/>
      <c r="H242" s="233" t="s">
        <v>75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216</v>
      </c>
      <c r="AU242" s="240" t="s">
        <v>344</v>
      </c>
      <c r="AV242" s="15" t="s">
        <v>84</v>
      </c>
      <c r="AW242" s="15" t="s">
        <v>38</v>
      </c>
      <c r="AX242" s="15" t="s">
        <v>77</v>
      </c>
      <c r="AY242" s="240" t="s">
        <v>205</v>
      </c>
    </row>
    <row r="243" spans="1:65" s="13" customFormat="1" ht="10.199999999999999">
      <c r="B243" s="199"/>
      <c r="C243" s="200"/>
      <c r="D243" s="194" t="s">
        <v>216</v>
      </c>
      <c r="E243" s="201" t="s">
        <v>983</v>
      </c>
      <c r="F243" s="202" t="s">
        <v>1067</v>
      </c>
      <c r="G243" s="200"/>
      <c r="H243" s="203">
        <v>338.2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216</v>
      </c>
      <c r="AU243" s="209" t="s">
        <v>344</v>
      </c>
      <c r="AV243" s="13" t="s">
        <v>86</v>
      </c>
      <c r="AW243" s="13" t="s">
        <v>38</v>
      </c>
      <c r="AX243" s="13" t="s">
        <v>77</v>
      </c>
      <c r="AY243" s="209" t="s">
        <v>205</v>
      </c>
    </row>
    <row r="244" spans="1:65" s="14" customFormat="1" ht="10.199999999999999">
      <c r="B244" s="210"/>
      <c r="C244" s="211"/>
      <c r="D244" s="194" t="s">
        <v>216</v>
      </c>
      <c r="E244" s="212" t="s">
        <v>75</v>
      </c>
      <c r="F244" s="213" t="s">
        <v>218</v>
      </c>
      <c r="G244" s="211"/>
      <c r="H244" s="214">
        <v>338.2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216</v>
      </c>
      <c r="AU244" s="220" t="s">
        <v>344</v>
      </c>
      <c r="AV244" s="14" t="s">
        <v>212</v>
      </c>
      <c r="AW244" s="14" t="s">
        <v>38</v>
      </c>
      <c r="AX244" s="14" t="s">
        <v>84</v>
      </c>
      <c r="AY244" s="220" t="s">
        <v>205</v>
      </c>
    </row>
    <row r="245" spans="1:65" s="2" customFormat="1" ht="24.15" customHeight="1">
      <c r="A245" s="36"/>
      <c r="B245" s="37"/>
      <c r="C245" s="181" t="s">
        <v>397</v>
      </c>
      <c r="D245" s="181" t="s">
        <v>208</v>
      </c>
      <c r="E245" s="182" t="s">
        <v>368</v>
      </c>
      <c r="F245" s="183" t="s">
        <v>369</v>
      </c>
      <c r="G245" s="184" t="s">
        <v>293</v>
      </c>
      <c r="H245" s="185">
        <v>2</v>
      </c>
      <c r="I245" s="186"/>
      <c r="J245" s="187">
        <f>ROUND(I245*H245,2)</f>
        <v>0</v>
      </c>
      <c r="K245" s="183" t="s">
        <v>211</v>
      </c>
      <c r="L245" s="41"/>
      <c r="M245" s="188" t="s">
        <v>75</v>
      </c>
      <c r="N245" s="189" t="s">
        <v>47</v>
      </c>
      <c r="O245" s="66"/>
      <c r="P245" s="190">
        <f>O245*H245</f>
        <v>0</v>
      </c>
      <c r="Q245" s="190">
        <v>0</v>
      </c>
      <c r="R245" s="190">
        <f>Q245*H245</f>
        <v>0</v>
      </c>
      <c r="S245" s="190">
        <v>8.2000000000000003E-2</v>
      </c>
      <c r="T245" s="191">
        <f>S245*H245</f>
        <v>0.16400000000000001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212</v>
      </c>
      <c r="AT245" s="192" t="s">
        <v>208</v>
      </c>
      <c r="AU245" s="192" t="s">
        <v>344</v>
      </c>
      <c r="AY245" s="19" t="s">
        <v>205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84</v>
      </c>
      <c r="BK245" s="193">
        <f>ROUND(I245*H245,2)</f>
        <v>0</v>
      </c>
      <c r="BL245" s="19" t="s">
        <v>212</v>
      </c>
      <c r="BM245" s="192" t="s">
        <v>1068</v>
      </c>
    </row>
    <row r="246" spans="1:65" s="2" customFormat="1" ht="67.2">
      <c r="A246" s="36"/>
      <c r="B246" s="37"/>
      <c r="C246" s="38"/>
      <c r="D246" s="194" t="s">
        <v>214</v>
      </c>
      <c r="E246" s="38"/>
      <c r="F246" s="195" t="s">
        <v>371</v>
      </c>
      <c r="G246" s="38"/>
      <c r="H246" s="38"/>
      <c r="I246" s="196"/>
      <c r="J246" s="38"/>
      <c r="K246" s="38"/>
      <c r="L246" s="41"/>
      <c r="M246" s="197"/>
      <c r="N246" s="19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214</v>
      </c>
      <c r="AU246" s="19" t="s">
        <v>344</v>
      </c>
    </row>
    <row r="247" spans="1:65" s="2" customFormat="1" ht="19.2">
      <c r="A247" s="36"/>
      <c r="B247" s="37"/>
      <c r="C247" s="38"/>
      <c r="D247" s="194" t="s">
        <v>270</v>
      </c>
      <c r="E247" s="38"/>
      <c r="F247" s="195" t="s">
        <v>372</v>
      </c>
      <c r="G247" s="38"/>
      <c r="H247" s="38"/>
      <c r="I247" s="196"/>
      <c r="J247" s="38"/>
      <c r="K247" s="38"/>
      <c r="L247" s="41"/>
      <c r="M247" s="197"/>
      <c r="N247" s="19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270</v>
      </c>
      <c r="AU247" s="19" t="s">
        <v>344</v>
      </c>
    </row>
    <row r="248" spans="1:65" s="15" customFormat="1" ht="10.199999999999999">
      <c r="B248" s="231"/>
      <c r="C248" s="232"/>
      <c r="D248" s="194" t="s">
        <v>216</v>
      </c>
      <c r="E248" s="233" t="s">
        <v>75</v>
      </c>
      <c r="F248" s="234" t="s">
        <v>296</v>
      </c>
      <c r="G248" s="232"/>
      <c r="H248" s="233" t="s">
        <v>75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216</v>
      </c>
      <c r="AU248" s="240" t="s">
        <v>344</v>
      </c>
      <c r="AV248" s="15" t="s">
        <v>84</v>
      </c>
      <c r="AW248" s="15" t="s">
        <v>38</v>
      </c>
      <c r="AX248" s="15" t="s">
        <v>77</v>
      </c>
      <c r="AY248" s="240" t="s">
        <v>205</v>
      </c>
    </row>
    <row r="249" spans="1:65" s="13" customFormat="1" ht="10.199999999999999">
      <c r="B249" s="199"/>
      <c r="C249" s="200"/>
      <c r="D249" s="194" t="s">
        <v>216</v>
      </c>
      <c r="E249" s="201" t="s">
        <v>75</v>
      </c>
      <c r="F249" s="202" t="s">
        <v>86</v>
      </c>
      <c r="G249" s="200"/>
      <c r="H249" s="203">
        <v>2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216</v>
      </c>
      <c r="AU249" s="209" t="s">
        <v>344</v>
      </c>
      <c r="AV249" s="13" t="s">
        <v>86</v>
      </c>
      <c r="AW249" s="13" t="s">
        <v>38</v>
      </c>
      <c r="AX249" s="13" t="s">
        <v>77</v>
      </c>
      <c r="AY249" s="209" t="s">
        <v>205</v>
      </c>
    </row>
    <row r="250" spans="1:65" s="14" customFormat="1" ht="10.199999999999999">
      <c r="B250" s="210"/>
      <c r="C250" s="211"/>
      <c r="D250" s="194" t="s">
        <v>216</v>
      </c>
      <c r="E250" s="212" t="s">
        <v>75</v>
      </c>
      <c r="F250" s="213" t="s">
        <v>218</v>
      </c>
      <c r="G250" s="211"/>
      <c r="H250" s="214">
        <v>2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216</v>
      </c>
      <c r="AU250" s="220" t="s">
        <v>344</v>
      </c>
      <c r="AV250" s="14" t="s">
        <v>212</v>
      </c>
      <c r="AW250" s="14" t="s">
        <v>38</v>
      </c>
      <c r="AX250" s="14" t="s">
        <v>84</v>
      </c>
      <c r="AY250" s="220" t="s">
        <v>205</v>
      </c>
    </row>
    <row r="251" spans="1:65" s="12" customFormat="1" ht="22.8" customHeight="1">
      <c r="B251" s="165"/>
      <c r="C251" s="166"/>
      <c r="D251" s="167" t="s">
        <v>76</v>
      </c>
      <c r="E251" s="179" t="s">
        <v>379</v>
      </c>
      <c r="F251" s="179" t="s">
        <v>380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SUM(P252:P263)</f>
        <v>0</v>
      </c>
      <c r="Q251" s="173"/>
      <c r="R251" s="174">
        <f>SUM(R252:R263)</f>
        <v>0</v>
      </c>
      <c r="S251" s="173"/>
      <c r="T251" s="175">
        <f>SUM(T252:T263)</f>
        <v>0</v>
      </c>
      <c r="AR251" s="176" t="s">
        <v>84</v>
      </c>
      <c r="AT251" s="177" t="s">
        <v>76</v>
      </c>
      <c r="AU251" s="177" t="s">
        <v>84</v>
      </c>
      <c r="AY251" s="176" t="s">
        <v>205</v>
      </c>
      <c r="BK251" s="178">
        <f>SUM(BK252:BK263)</f>
        <v>0</v>
      </c>
    </row>
    <row r="252" spans="1:65" s="2" customFormat="1" ht="24.15" customHeight="1">
      <c r="A252" s="36"/>
      <c r="B252" s="37"/>
      <c r="C252" s="181" t="s">
        <v>407</v>
      </c>
      <c r="D252" s="181" t="s">
        <v>208</v>
      </c>
      <c r="E252" s="182" t="s">
        <v>381</v>
      </c>
      <c r="F252" s="183" t="s">
        <v>382</v>
      </c>
      <c r="G252" s="184" t="s">
        <v>383</v>
      </c>
      <c r="H252" s="185">
        <v>135.36199999999999</v>
      </c>
      <c r="I252" s="186"/>
      <c r="J252" s="187">
        <f>ROUND(I252*H252,2)</f>
        <v>0</v>
      </c>
      <c r="K252" s="183" t="s">
        <v>211</v>
      </c>
      <c r="L252" s="41"/>
      <c r="M252" s="188" t="s">
        <v>75</v>
      </c>
      <c r="N252" s="189" t="s">
        <v>47</v>
      </c>
      <c r="O252" s="66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212</v>
      </c>
      <c r="AT252" s="192" t="s">
        <v>208</v>
      </c>
      <c r="AU252" s="192" t="s">
        <v>86</v>
      </c>
      <c r="AY252" s="19" t="s">
        <v>205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84</v>
      </c>
      <c r="BK252" s="193">
        <f>ROUND(I252*H252,2)</f>
        <v>0</v>
      </c>
      <c r="BL252" s="19" t="s">
        <v>212</v>
      </c>
      <c r="BM252" s="192" t="s">
        <v>1069</v>
      </c>
    </row>
    <row r="253" spans="1:65" s="2" customFormat="1" ht="76.8">
      <c r="A253" s="36"/>
      <c r="B253" s="37"/>
      <c r="C253" s="38"/>
      <c r="D253" s="194" t="s">
        <v>214</v>
      </c>
      <c r="E253" s="38"/>
      <c r="F253" s="195" t="s">
        <v>385</v>
      </c>
      <c r="G253" s="38"/>
      <c r="H253" s="38"/>
      <c r="I253" s="196"/>
      <c r="J253" s="38"/>
      <c r="K253" s="38"/>
      <c r="L253" s="41"/>
      <c r="M253" s="197"/>
      <c r="N253" s="198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214</v>
      </c>
      <c r="AU253" s="19" t="s">
        <v>86</v>
      </c>
    </row>
    <row r="254" spans="1:65" s="2" customFormat="1" ht="19.2">
      <c r="A254" s="36"/>
      <c r="B254" s="37"/>
      <c r="C254" s="38"/>
      <c r="D254" s="194" t="s">
        <v>270</v>
      </c>
      <c r="E254" s="38"/>
      <c r="F254" s="195" t="s">
        <v>386</v>
      </c>
      <c r="G254" s="38"/>
      <c r="H254" s="38"/>
      <c r="I254" s="196"/>
      <c r="J254" s="38"/>
      <c r="K254" s="38"/>
      <c r="L254" s="41"/>
      <c r="M254" s="197"/>
      <c r="N254" s="19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270</v>
      </c>
      <c r="AU254" s="19" t="s">
        <v>86</v>
      </c>
    </row>
    <row r="255" spans="1:65" s="2" customFormat="1" ht="24.15" customHeight="1">
      <c r="A255" s="36"/>
      <c r="B255" s="37"/>
      <c r="C255" s="181" t="s">
        <v>414</v>
      </c>
      <c r="D255" s="181" t="s">
        <v>208</v>
      </c>
      <c r="E255" s="182" t="s">
        <v>388</v>
      </c>
      <c r="F255" s="183" t="s">
        <v>389</v>
      </c>
      <c r="G255" s="184" t="s">
        <v>383</v>
      </c>
      <c r="H255" s="185">
        <v>541.44799999999998</v>
      </c>
      <c r="I255" s="186"/>
      <c r="J255" s="187">
        <f>ROUND(I255*H255,2)</f>
        <v>0</v>
      </c>
      <c r="K255" s="183" t="s">
        <v>211</v>
      </c>
      <c r="L255" s="41"/>
      <c r="M255" s="188" t="s">
        <v>75</v>
      </c>
      <c r="N255" s="189" t="s">
        <v>47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212</v>
      </c>
      <c r="AT255" s="192" t="s">
        <v>208</v>
      </c>
      <c r="AU255" s="192" t="s">
        <v>86</v>
      </c>
      <c r="AY255" s="19" t="s">
        <v>205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84</v>
      </c>
      <c r="BK255" s="193">
        <f>ROUND(I255*H255,2)</f>
        <v>0</v>
      </c>
      <c r="BL255" s="19" t="s">
        <v>212</v>
      </c>
      <c r="BM255" s="192" t="s">
        <v>1070</v>
      </c>
    </row>
    <row r="256" spans="1:65" s="2" customFormat="1" ht="76.8">
      <c r="A256" s="36"/>
      <c r="B256" s="37"/>
      <c r="C256" s="38"/>
      <c r="D256" s="194" t="s">
        <v>214</v>
      </c>
      <c r="E256" s="38"/>
      <c r="F256" s="195" t="s">
        <v>385</v>
      </c>
      <c r="G256" s="38"/>
      <c r="H256" s="38"/>
      <c r="I256" s="196"/>
      <c r="J256" s="38"/>
      <c r="K256" s="38"/>
      <c r="L256" s="41"/>
      <c r="M256" s="197"/>
      <c r="N256" s="19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214</v>
      </c>
      <c r="AU256" s="19" t="s">
        <v>86</v>
      </c>
    </row>
    <row r="257" spans="1:65" s="13" customFormat="1" ht="10.199999999999999">
      <c r="B257" s="199"/>
      <c r="C257" s="200"/>
      <c r="D257" s="194" t="s">
        <v>216</v>
      </c>
      <c r="E257" s="200"/>
      <c r="F257" s="202" t="s">
        <v>1071</v>
      </c>
      <c r="G257" s="200"/>
      <c r="H257" s="203">
        <v>541.44799999999998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216</v>
      </c>
      <c r="AU257" s="209" t="s">
        <v>86</v>
      </c>
      <c r="AV257" s="13" t="s">
        <v>86</v>
      </c>
      <c r="AW257" s="13" t="s">
        <v>4</v>
      </c>
      <c r="AX257" s="13" t="s">
        <v>84</v>
      </c>
      <c r="AY257" s="209" t="s">
        <v>205</v>
      </c>
    </row>
    <row r="258" spans="1:65" s="2" customFormat="1" ht="24.15" customHeight="1">
      <c r="A258" s="36"/>
      <c r="B258" s="37"/>
      <c r="C258" s="181" t="s">
        <v>420</v>
      </c>
      <c r="D258" s="181" t="s">
        <v>208</v>
      </c>
      <c r="E258" s="182" t="s">
        <v>393</v>
      </c>
      <c r="F258" s="183" t="s">
        <v>394</v>
      </c>
      <c r="G258" s="184" t="s">
        <v>383</v>
      </c>
      <c r="H258" s="185">
        <v>1.724</v>
      </c>
      <c r="I258" s="186"/>
      <c r="J258" s="187">
        <f>ROUND(I258*H258,2)</f>
        <v>0</v>
      </c>
      <c r="K258" s="183" t="s">
        <v>211</v>
      </c>
      <c r="L258" s="41"/>
      <c r="M258" s="188" t="s">
        <v>75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212</v>
      </c>
      <c r="AT258" s="192" t="s">
        <v>208</v>
      </c>
      <c r="AU258" s="192" t="s">
        <v>86</v>
      </c>
      <c r="AY258" s="19" t="s">
        <v>205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84</v>
      </c>
      <c r="BK258" s="193">
        <f>ROUND(I258*H258,2)</f>
        <v>0</v>
      </c>
      <c r="BL258" s="19" t="s">
        <v>212</v>
      </c>
      <c r="BM258" s="192" t="s">
        <v>1072</v>
      </c>
    </row>
    <row r="259" spans="1:65" s="2" customFormat="1" ht="38.4">
      <c r="A259" s="36"/>
      <c r="B259" s="37"/>
      <c r="C259" s="38"/>
      <c r="D259" s="194" t="s">
        <v>214</v>
      </c>
      <c r="E259" s="38"/>
      <c r="F259" s="195" t="s">
        <v>396</v>
      </c>
      <c r="G259" s="38"/>
      <c r="H259" s="38"/>
      <c r="I259" s="196"/>
      <c r="J259" s="38"/>
      <c r="K259" s="38"/>
      <c r="L259" s="41"/>
      <c r="M259" s="197"/>
      <c r="N259" s="19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214</v>
      </c>
      <c r="AU259" s="19" t="s">
        <v>86</v>
      </c>
    </row>
    <row r="260" spans="1:65" s="2" customFormat="1" ht="24.15" customHeight="1">
      <c r="A260" s="36"/>
      <c r="B260" s="37"/>
      <c r="C260" s="181" t="s">
        <v>427</v>
      </c>
      <c r="D260" s="181" t="s">
        <v>208</v>
      </c>
      <c r="E260" s="182" t="s">
        <v>398</v>
      </c>
      <c r="F260" s="183" t="s">
        <v>399</v>
      </c>
      <c r="G260" s="184" t="s">
        <v>383</v>
      </c>
      <c r="H260" s="185">
        <v>59.234000000000002</v>
      </c>
      <c r="I260" s="186"/>
      <c r="J260" s="187">
        <f>ROUND(I260*H260,2)</f>
        <v>0</v>
      </c>
      <c r="K260" s="183" t="s">
        <v>211</v>
      </c>
      <c r="L260" s="41"/>
      <c r="M260" s="188" t="s">
        <v>75</v>
      </c>
      <c r="N260" s="189" t="s">
        <v>47</v>
      </c>
      <c r="O260" s="6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212</v>
      </c>
      <c r="AT260" s="192" t="s">
        <v>208</v>
      </c>
      <c r="AU260" s="192" t="s">
        <v>86</v>
      </c>
      <c r="AY260" s="19" t="s">
        <v>205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84</v>
      </c>
      <c r="BK260" s="193">
        <f>ROUND(I260*H260,2)</f>
        <v>0</v>
      </c>
      <c r="BL260" s="19" t="s">
        <v>212</v>
      </c>
      <c r="BM260" s="192" t="s">
        <v>1073</v>
      </c>
    </row>
    <row r="261" spans="1:65" s="2" customFormat="1" ht="38.4">
      <c r="A261" s="36"/>
      <c r="B261" s="37"/>
      <c r="C261" s="38"/>
      <c r="D261" s="194" t="s">
        <v>214</v>
      </c>
      <c r="E261" s="38"/>
      <c r="F261" s="195" t="s">
        <v>396</v>
      </c>
      <c r="G261" s="38"/>
      <c r="H261" s="38"/>
      <c r="I261" s="196"/>
      <c r="J261" s="38"/>
      <c r="K261" s="38"/>
      <c r="L261" s="41"/>
      <c r="M261" s="197"/>
      <c r="N261" s="198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214</v>
      </c>
      <c r="AU261" s="19" t="s">
        <v>86</v>
      </c>
    </row>
    <row r="262" spans="1:65" s="2" customFormat="1" ht="24.15" customHeight="1">
      <c r="A262" s="36"/>
      <c r="B262" s="37"/>
      <c r="C262" s="181" t="s">
        <v>424</v>
      </c>
      <c r="D262" s="181" t="s">
        <v>208</v>
      </c>
      <c r="E262" s="182" t="s">
        <v>402</v>
      </c>
      <c r="F262" s="183" t="s">
        <v>403</v>
      </c>
      <c r="G262" s="184" t="s">
        <v>383</v>
      </c>
      <c r="H262" s="185">
        <v>74.403999999999996</v>
      </c>
      <c r="I262" s="186"/>
      <c r="J262" s="187">
        <f>ROUND(I262*H262,2)</f>
        <v>0</v>
      </c>
      <c r="K262" s="183" t="s">
        <v>211</v>
      </c>
      <c r="L262" s="41"/>
      <c r="M262" s="188" t="s">
        <v>75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212</v>
      </c>
      <c r="AT262" s="192" t="s">
        <v>208</v>
      </c>
      <c r="AU262" s="192" t="s">
        <v>86</v>
      </c>
      <c r="AY262" s="19" t="s">
        <v>205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84</v>
      </c>
      <c r="BK262" s="193">
        <f>ROUND(I262*H262,2)</f>
        <v>0</v>
      </c>
      <c r="BL262" s="19" t="s">
        <v>212</v>
      </c>
      <c r="BM262" s="192" t="s">
        <v>1074</v>
      </c>
    </row>
    <row r="263" spans="1:65" s="2" customFormat="1" ht="38.4">
      <c r="A263" s="36"/>
      <c r="B263" s="37"/>
      <c r="C263" s="38"/>
      <c r="D263" s="194" t="s">
        <v>214</v>
      </c>
      <c r="E263" s="38"/>
      <c r="F263" s="195" t="s">
        <v>396</v>
      </c>
      <c r="G263" s="38"/>
      <c r="H263" s="38"/>
      <c r="I263" s="196"/>
      <c r="J263" s="38"/>
      <c r="K263" s="38"/>
      <c r="L263" s="41"/>
      <c r="M263" s="197"/>
      <c r="N263" s="19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214</v>
      </c>
      <c r="AU263" s="19" t="s">
        <v>86</v>
      </c>
    </row>
    <row r="264" spans="1:65" s="12" customFormat="1" ht="22.8" customHeight="1">
      <c r="B264" s="165"/>
      <c r="C264" s="166"/>
      <c r="D264" s="167" t="s">
        <v>76</v>
      </c>
      <c r="E264" s="179" t="s">
        <v>405</v>
      </c>
      <c r="F264" s="179" t="s">
        <v>406</v>
      </c>
      <c r="G264" s="166"/>
      <c r="H264" s="166"/>
      <c r="I264" s="169"/>
      <c r="J264" s="180">
        <f>BK264</f>
        <v>0</v>
      </c>
      <c r="K264" s="166"/>
      <c r="L264" s="171"/>
      <c r="M264" s="172"/>
      <c r="N264" s="173"/>
      <c r="O264" s="173"/>
      <c r="P264" s="174">
        <f>SUM(P265:P266)</f>
        <v>0</v>
      </c>
      <c r="Q264" s="173"/>
      <c r="R264" s="174">
        <f>SUM(R265:R266)</f>
        <v>0</v>
      </c>
      <c r="S264" s="173"/>
      <c r="T264" s="175">
        <f>SUM(T265:T266)</f>
        <v>0</v>
      </c>
      <c r="AR264" s="176" t="s">
        <v>84</v>
      </c>
      <c r="AT264" s="177" t="s">
        <v>76</v>
      </c>
      <c r="AU264" s="177" t="s">
        <v>84</v>
      </c>
      <c r="AY264" s="176" t="s">
        <v>205</v>
      </c>
      <c r="BK264" s="178">
        <f>SUM(BK265:BK266)</f>
        <v>0</v>
      </c>
    </row>
    <row r="265" spans="1:65" s="2" customFormat="1" ht="24.15" customHeight="1">
      <c r="A265" s="36"/>
      <c r="B265" s="37"/>
      <c r="C265" s="181" t="s">
        <v>434</v>
      </c>
      <c r="D265" s="181" t="s">
        <v>208</v>
      </c>
      <c r="E265" s="182" t="s">
        <v>408</v>
      </c>
      <c r="F265" s="183" t="s">
        <v>409</v>
      </c>
      <c r="G265" s="184" t="s">
        <v>383</v>
      </c>
      <c r="H265" s="185">
        <v>96.84</v>
      </c>
      <c r="I265" s="186"/>
      <c r="J265" s="187">
        <f>ROUND(I265*H265,2)</f>
        <v>0</v>
      </c>
      <c r="K265" s="183" t="s">
        <v>211</v>
      </c>
      <c r="L265" s="41"/>
      <c r="M265" s="188" t="s">
        <v>75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212</v>
      </c>
      <c r="AT265" s="192" t="s">
        <v>208</v>
      </c>
      <c r="AU265" s="192" t="s">
        <v>86</v>
      </c>
      <c r="AY265" s="19" t="s">
        <v>205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84</v>
      </c>
      <c r="BK265" s="193">
        <f>ROUND(I265*H265,2)</f>
        <v>0</v>
      </c>
      <c r="BL265" s="19" t="s">
        <v>212</v>
      </c>
      <c r="BM265" s="192" t="s">
        <v>1075</v>
      </c>
    </row>
    <row r="266" spans="1:65" s="2" customFormat="1" ht="28.8">
      <c r="A266" s="36"/>
      <c r="B266" s="37"/>
      <c r="C266" s="38"/>
      <c r="D266" s="194" t="s">
        <v>214</v>
      </c>
      <c r="E266" s="38"/>
      <c r="F266" s="195" t="s">
        <v>411</v>
      </c>
      <c r="G266" s="38"/>
      <c r="H266" s="38"/>
      <c r="I266" s="196"/>
      <c r="J266" s="38"/>
      <c r="K266" s="38"/>
      <c r="L266" s="41"/>
      <c r="M266" s="197"/>
      <c r="N266" s="19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214</v>
      </c>
      <c r="AU266" s="19" t="s">
        <v>86</v>
      </c>
    </row>
    <row r="267" spans="1:65" s="12" customFormat="1" ht="22.8" customHeight="1">
      <c r="B267" s="165"/>
      <c r="C267" s="166"/>
      <c r="D267" s="167" t="s">
        <v>76</v>
      </c>
      <c r="E267" s="179" t="s">
        <v>412</v>
      </c>
      <c r="F267" s="179" t="s">
        <v>413</v>
      </c>
      <c r="G267" s="166"/>
      <c r="H267" s="166"/>
      <c r="I267" s="169"/>
      <c r="J267" s="180">
        <f>BK267</f>
        <v>0</v>
      </c>
      <c r="K267" s="166"/>
      <c r="L267" s="171"/>
      <c r="M267" s="172"/>
      <c r="N267" s="173"/>
      <c r="O267" s="173"/>
      <c r="P267" s="174">
        <f>SUM(P268:P279)</f>
        <v>0</v>
      </c>
      <c r="Q267" s="173"/>
      <c r="R267" s="174">
        <f>SUM(R268:R279)</f>
        <v>0</v>
      </c>
      <c r="S267" s="173"/>
      <c r="T267" s="175">
        <f>SUM(T268:T279)</f>
        <v>0</v>
      </c>
      <c r="AR267" s="176" t="s">
        <v>84</v>
      </c>
      <c r="AT267" s="177" t="s">
        <v>76</v>
      </c>
      <c r="AU267" s="177" t="s">
        <v>84</v>
      </c>
      <c r="AY267" s="176" t="s">
        <v>205</v>
      </c>
      <c r="BK267" s="178">
        <f>SUM(BK268:BK279)</f>
        <v>0</v>
      </c>
    </row>
    <row r="268" spans="1:65" s="2" customFormat="1" ht="24.15" customHeight="1">
      <c r="A268" s="36"/>
      <c r="B268" s="37"/>
      <c r="C268" s="181" t="s">
        <v>443</v>
      </c>
      <c r="D268" s="181" t="s">
        <v>208</v>
      </c>
      <c r="E268" s="182" t="s">
        <v>415</v>
      </c>
      <c r="F268" s="183" t="s">
        <v>416</v>
      </c>
      <c r="G268" s="184" t="s">
        <v>383</v>
      </c>
      <c r="H268" s="185">
        <v>1</v>
      </c>
      <c r="I268" s="186"/>
      <c r="J268" s="187">
        <f>ROUND(I268*H268,2)</f>
        <v>0</v>
      </c>
      <c r="K268" s="183" t="s">
        <v>211</v>
      </c>
      <c r="L268" s="41"/>
      <c r="M268" s="188" t="s">
        <v>75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212</v>
      </c>
      <c r="AT268" s="192" t="s">
        <v>208</v>
      </c>
      <c r="AU268" s="192" t="s">
        <v>86</v>
      </c>
      <c r="AY268" s="19" t="s">
        <v>205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84</v>
      </c>
      <c r="BK268" s="193">
        <f>ROUND(I268*H268,2)</f>
        <v>0</v>
      </c>
      <c r="BL268" s="19" t="s">
        <v>212</v>
      </c>
      <c r="BM268" s="192" t="s">
        <v>1076</v>
      </c>
    </row>
    <row r="269" spans="1:65" s="2" customFormat="1" ht="48">
      <c r="A269" s="36"/>
      <c r="B269" s="37"/>
      <c r="C269" s="38"/>
      <c r="D269" s="194" t="s">
        <v>214</v>
      </c>
      <c r="E269" s="38"/>
      <c r="F269" s="195" t="s">
        <v>418</v>
      </c>
      <c r="G269" s="38"/>
      <c r="H269" s="38"/>
      <c r="I269" s="196"/>
      <c r="J269" s="38"/>
      <c r="K269" s="38"/>
      <c r="L269" s="41"/>
      <c r="M269" s="197"/>
      <c r="N269" s="19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214</v>
      </c>
      <c r="AU269" s="19" t="s">
        <v>86</v>
      </c>
    </row>
    <row r="270" spans="1:65" s="2" customFormat="1" ht="67.2">
      <c r="A270" s="36"/>
      <c r="B270" s="37"/>
      <c r="C270" s="38"/>
      <c r="D270" s="194" t="s">
        <v>270</v>
      </c>
      <c r="E270" s="38"/>
      <c r="F270" s="195" t="s">
        <v>419</v>
      </c>
      <c r="G270" s="38"/>
      <c r="H270" s="38"/>
      <c r="I270" s="196"/>
      <c r="J270" s="38"/>
      <c r="K270" s="38"/>
      <c r="L270" s="41"/>
      <c r="M270" s="197"/>
      <c r="N270" s="19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270</v>
      </c>
      <c r="AU270" s="19" t="s">
        <v>86</v>
      </c>
    </row>
    <row r="271" spans="1:65" s="2" customFormat="1" ht="24.15" customHeight="1">
      <c r="A271" s="36"/>
      <c r="B271" s="37"/>
      <c r="C271" s="181" t="s">
        <v>448</v>
      </c>
      <c r="D271" s="181" t="s">
        <v>208</v>
      </c>
      <c r="E271" s="182" t="s">
        <v>381</v>
      </c>
      <c r="F271" s="183" t="s">
        <v>382</v>
      </c>
      <c r="G271" s="184" t="s">
        <v>383</v>
      </c>
      <c r="H271" s="185">
        <v>2</v>
      </c>
      <c r="I271" s="186"/>
      <c r="J271" s="187">
        <f>ROUND(I271*H271,2)</f>
        <v>0</v>
      </c>
      <c r="K271" s="183" t="s">
        <v>211</v>
      </c>
      <c r="L271" s="41"/>
      <c r="M271" s="188" t="s">
        <v>75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212</v>
      </c>
      <c r="AT271" s="192" t="s">
        <v>208</v>
      </c>
      <c r="AU271" s="192" t="s">
        <v>86</v>
      </c>
      <c r="AY271" s="19" t="s">
        <v>205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84</v>
      </c>
      <c r="BK271" s="193">
        <f>ROUND(I271*H271,2)</f>
        <v>0</v>
      </c>
      <c r="BL271" s="19" t="s">
        <v>212</v>
      </c>
      <c r="BM271" s="192" t="s">
        <v>1077</v>
      </c>
    </row>
    <row r="272" spans="1:65" s="2" customFormat="1" ht="76.8">
      <c r="A272" s="36"/>
      <c r="B272" s="37"/>
      <c r="C272" s="38"/>
      <c r="D272" s="194" t="s">
        <v>214</v>
      </c>
      <c r="E272" s="38"/>
      <c r="F272" s="195" t="s">
        <v>385</v>
      </c>
      <c r="G272" s="38"/>
      <c r="H272" s="38"/>
      <c r="I272" s="196"/>
      <c r="J272" s="38"/>
      <c r="K272" s="38"/>
      <c r="L272" s="41"/>
      <c r="M272" s="197"/>
      <c r="N272" s="19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214</v>
      </c>
      <c r="AU272" s="19" t="s">
        <v>86</v>
      </c>
    </row>
    <row r="273" spans="1:65" s="2" customFormat="1" ht="19.2">
      <c r="A273" s="36"/>
      <c r="B273" s="37"/>
      <c r="C273" s="38"/>
      <c r="D273" s="194" t="s">
        <v>270</v>
      </c>
      <c r="E273" s="38"/>
      <c r="F273" s="195" t="s">
        <v>422</v>
      </c>
      <c r="G273" s="38"/>
      <c r="H273" s="38"/>
      <c r="I273" s="196"/>
      <c r="J273" s="38"/>
      <c r="K273" s="38"/>
      <c r="L273" s="41"/>
      <c r="M273" s="197"/>
      <c r="N273" s="198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270</v>
      </c>
      <c r="AU273" s="19" t="s">
        <v>86</v>
      </c>
    </row>
    <row r="274" spans="1:65" s="13" customFormat="1" ht="10.199999999999999">
      <c r="B274" s="199"/>
      <c r="C274" s="200"/>
      <c r="D274" s="194" t="s">
        <v>216</v>
      </c>
      <c r="E274" s="200"/>
      <c r="F274" s="202" t="s">
        <v>423</v>
      </c>
      <c r="G274" s="200"/>
      <c r="H274" s="203">
        <v>2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216</v>
      </c>
      <c r="AU274" s="209" t="s">
        <v>86</v>
      </c>
      <c r="AV274" s="13" t="s">
        <v>86</v>
      </c>
      <c r="AW274" s="13" t="s">
        <v>4</v>
      </c>
      <c r="AX274" s="13" t="s">
        <v>84</v>
      </c>
      <c r="AY274" s="209" t="s">
        <v>205</v>
      </c>
    </row>
    <row r="275" spans="1:65" s="2" customFormat="1" ht="24.15" customHeight="1">
      <c r="A275" s="36"/>
      <c r="B275" s="37"/>
      <c r="C275" s="181" t="s">
        <v>940</v>
      </c>
      <c r="D275" s="181" t="s">
        <v>208</v>
      </c>
      <c r="E275" s="182" t="s">
        <v>388</v>
      </c>
      <c r="F275" s="183" t="s">
        <v>389</v>
      </c>
      <c r="G275" s="184" t="s">
        <v>383</v>
      </c>
      <c r="H275" s="185">
        <v>8</v>
      </c>
      <c r="I275" s="186"/>
      <c r="J275" s="187">
        <f>ROUND(I275*H275,2)</f>
        <v>0</v>
      </c>
      <c r="K275" s="183" t="s">
        <v>211</v>
      </c>
      <c r="L275" s="41"/>
      <c r="M275" s="188" t="s">
        <v>75</v>
      </c>
      <c r="N275" s="189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212</v>
      </c>
      <c r="AT275" s="192" t="s">
        <v>208</v>
      </c>
      <c r="AU275" s="192" t="s">
        <v>86</v>
      </c>
      <c r="AY275" s="19" t="s">
        <v>205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84</v>
      </c>
      <c r="BK275" s="193">
        <f>ROUND(I275*H275,2)</f>
        <v>0</v>
      </c>
      <c r="BL275" s="19" t="s">
        <v>212</v>
      </c>
      <c r="BM275" s="192" t="s">
        <v>1078</v>
      </c>
    </row>
    <row r="276" spans="1:65" s="2" customFormat="1" ht="76.8">
      <c r="A276" s="36"/>
      <c r="B276" s="37"/>
      <c r="C276" s="38"/>
      <c r="D276" s="194" t="s">
        <v>214</v>
      </c>
      <c r="E276" s="38"/>
      <c r="F276" s="195" t="s">
        <v>385</v>
      </c>
      <c r="G276" s="38"/>
      <c r="H276" s="38"/>
      <c r="I276" s="196"/>
      <c r="J276" s="38"/>
      <c r="K276" s="38"/>
      <c r="L276" s="41"/>
      <c r="M276" s="197"/>
      <c r="N276" s="198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214</v>
      </c>
      <c r="AU276" s="19" t="s">
        <v>86</v>
      </c>
    </row>
    <row r="277" spans="1:65" s="13" customFormat="1" ht="10.199999999999999">
      <c r="B277" s="199"/>
      <c r="C277" s="200"/>
      <c r="D277" s="194" t="s">
        <v>216</v>
      </c>
      <c r="E277" s="200"/>
      <c r="F277" s="202" t="s">
        <v>426</v>
      </c>
      <c r="G277" s="200"/>
      <c r="H277" s="203">
        <v>8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216</v>
      </c>
      <c r="AU277" s="209" t="s">
        <v>86</v>
      </c>
      <c r="AV277" s="13" t="s">
        <v>86</v>
      </c>
      <c r="AW277" s="13" t="s">
        <v>4</v>
      </c>
      <c r="AX277" s="13" t="s">
        <v>84</v>
      </c>
      <c r="AY277" s="209" t="s">
        <v>205</v>
      </c>
    </row>
    <row r="278" spans="1:65" s="2" customFormat="1" ht="14.4" customHeight="1">
      <c r="A278" s="36"/>
      <c r="B278" s="37"/>
      <c r="C278" s="181" t="s">
        <v>944</v>
      </c>
      <c r="D278" s="181" t="s">
        <v>208</v>
      </c>
      <c r="E278" s="182" t="s">
        <v>428</v>
      </c>
      <c r="F278" s="183" t="s">
        <v>429</v>
      </c>
      <c r="G278" s="184" t="s">
        <v>383</v>
      </c>
      <c r="H278" s="185">
        <v>1</v>
      </c>
      <c r="I278" s="186"/>
      <c r="J278" s="187">
        <f>ROUND(I278*H278,2)</f>
        <v>0</v>
      </c>
      <c r="K278" s="183" t="s">
        <v>211</v>
      </c>
      <c r="L278" s="41"/>
      <c r="M278" s="188" t="s">
        <v>75</v>
      </c>
      <c r="N278" s="189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212</v>
      </c>
      <c r="AT278" s="192" t="s">
        <v>208</v>
      </c>
      <c r="AU278" s="192" t="s">
        <v>86</v>
      </c>
      <c r="AY278" s="19" t="s">
        <v>205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84</v>
      </c>
      <c r="BK278" s="193">
        <f>ROUND(I278*H278,2)</f>
        <v>0</v>
      </c>
      <c r="BL278" s="19" t="s">
        <v>212</v>
      </c>
      <c r="BM278" s="192" t="s">
        <v>1079</v>
      </c>
    </row>
    <row r="279" spans="1:65" s="2" customFormat="1" ht="38.4">
      <c r="A279" s="36"/>
      <c r="B279" s="37"/>
      <c r="C279" s="38"/>
      <c r="D279" s="194" t="s">
        <v>214</v>
      </c>
      <c r="E279" s="38"/>
      <c r="F279" s="195" t="s">
        <v>431</v>
      </c>
      <c r="G279" s="38"/>
      <c r="H279" s="38"/>
      <c r="I279" s="196"/>
      <c r="J279" s="38"/>
      <c r="K279" s="38"/>
      <c r="L279" s="41"/>
      <c r="M279" s="197"/>
      <c r="N279" s="198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214</v>
      </c>
      <c r="AU279" s="19" t="s">
        <v>86</v>
      </c>
    </row>
    <row r="280" spans="1:65" s="12" customFormat="1" ht="22.8" customHeight="1">
      <c r="B280" s="165"/>
      <c r="C280" s="166"/>
      <c r="D280" s="167" t="s">
        <v>76</v>
      </c>
      <c r="E280" s="179" t="s">
        <v>432</v>
      </c>
      <c r="F280" s="179" t="s">
        <v>433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SUM(P281:P296)</f>
        <v>0</v>
      </c>
      <c r="Q280" s="173"/>
      <c r="R280" s="174">
        <f>SUM(R281:R296)</f>
        <v>0</v>
      </c>
      <c r="S280" s="173"/>
      <c r="T280" s="175">
        <f>SUM(T281:T296)</f>
        <v>0</v>
      </c>
      <c r="AR280" s="176" t="s">
        <v>84</v>
      </c>
      <c r="AT280" s="177" t="s">
        <v>76</v>
      </c>
      <c r="AU280" s="177" t="s">
        <v>84</v>
      </c>
      <c r="AY280" s="176" t="s">
        <v>205</v>
      </c>
      <c r="BK280" s="178">
        <f>SUM(BK281:BK296)</f>
        <v>0</v>
      </c>
    </row>
    <row r="281" spans="1:65" s="2" customFormat="1" ht="14.4" customHeight="1">
      <c r="A281" s="36"/>
      <c r="B281" s="37"/>
      <c r="C281" s="181" t="s">
        <v>946</v>
      </c>
      <c r="D281" s="181" t="s">
        <v>208</v>
      </c>
      <c r="E281" s="182" t="s">
        <v>435</v>
      </c>
      <c r="F281" s="183" t="s">
        <v>436</v>
      </c>
      <c r="G281" s="184" t="s">
        <v>437</v>
      </c>
      <c r="H281" s="185">
        <v>21.6</v>
      </c>
      <c r="I281" s="186"/>
      <c r="J281" s="187">
        <f>ROUND(I281*H281,2)</f>
        <v>0</v>
      </c>
      <c r="K281" s="183" t="s">
        <v>438</v>
      </c>
      <c r="L281" s="41"/>
      <c r="M281" s="188" t="s">
        <v>75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212</v>
      </c>
      <c r="AT281" s="192" t="s">
        <v>208</v>
      </c>
      <c r="AU281" s="192" t="s">
        <v>86</v>
      </c>
      <c r="AY281" s="19" t="s">
        <v>205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84</v>
      </c>
      <c r="BK281" s="193">
        <f>ROUND(I281*H281,2)</f>
        <v>0</v>
      </c>
      <c r="BL281" s="19" t="s">
        <v>212</v>
      </c>
      <c r="BM281" s="192" t="s">
        <v>1080</v>
      </c>
    </row>
    <row r="282" spans="1:65" s="2" customFormat="1" ht="211.2">
      <c r="A282" s="36"/>
      <c r="B282" s="37"/>
      <c r="C282" s="38"/>
      <c r="D282" s="194" t="s">
        <v>214</v>
      </c>
      <c r="E282" s="38"/>
      <c r="F282" s="195" t="s">
        <v>440</v>
      </c>
      <c r="G282" s="38"/>
      <c r="H282" s="38"/>
      <c r="I282" s="196"/>
      <c r="J282" s="38"/>
      <c r="K282" s="38"/>
      <c r="L282" s="41"/>
      <c r="M282" s="197"/>
      <c r="N282" s="198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214</v>
      </c>
      <c r="AU282" s="19" t="s">
        <v>86</v>
      </c>
    </row>
    <row r="283" spans="1:65" s="15" customFormat="1" ht="10.199999999999999">
      <c r="B283" s="231"/>
      <c r="C283" s="232"/>
      <c r="D283" s="194" t="s">
        <v>216</v>
      </c>
      <c r="E283" s="233" t="s">
        <v>75</v>
      </c>
      <c r="F283" s="234" t="s">
        <v>441</v>
      </c>
      <c r="G283" s="232"/>
      <c r="H283" s="233" t="s">
        <v>75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216</v>
      </c>
      <c r="AU283" s="240" t="s">
        <v>86</v>
      </c>
      <c r="AV283" s="15" t="s">
        <v>84</v>
      </c>
      <c r="AW283" s="15" t="s">
        <v>38</v>
      </c>
      <c r="AX283" s="15" t="s">
        <v>77</v>
      </c>
      <c r="AY283" s="240" t="s">
        <v>205</v>
      </c>
    </row>
    <row r="284" spans="1:65" s="13" customFormat="1" ht="10.199999999999999">
      <c r="B284" s="199"/>
      <c r="C284" s="200"/>
      <c r="D284" s="194" t="s">
        <v>216</v>
      </c>
      <c r="E284" s="201" t="s">
        <v>75</v>
      </c>
      <c r="F284" s="202" t="s">
        <v>442</v>
      </c>
      <c r="G284" s="200"/>
      <c r="H284" s="203">
        <v>21.6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216</v>
      </c>
      <c r="AU284" s="209" t="s">
        <v>86</v>
      </c>
      <c r="AV284" s="13" t="s">
        <v>86</v>
      </c>
      <c r="AW284" s="13" t="s">
        <v>38</v>
      </c>
      <c r="AX284" s="13" t="s">
        <v>77</v>
      </c>
      <c r="AY284" s="209" t="s">
        <v>205</v>
      </c>
    </row>
    <row r="285" spans="1:65" s="14" customFormat="1" ht="10.199999999999999">
      <c r="B285" s="210"/>
      <c r="C285" s="211"/>
      <c r="D285" s="194" t="s">
        <v>216</v>
      </c>
      <c r="E285" s="212" t="s">
        <v>75</v>
      </c>
      <c r="F285" s="213" t="s">
        <v>218</v>
      </c>
      <c r="G285" s="211"/>
      <c r="H285" s="214">
        <v>21.6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216</v>
      </c>
      <c r="AU285" s="220" t="s">
        <v>86</v>
      </c>
      <c r="AV285" s="14" t="s">
        <v>212</v>
      </c>
      <c r="AW285" s="14" t="s">
        <v>38</v>
      </c>
      <c r="AX285" s="14" t="s">
        <v>84</v>
      </c>
      <c r="AY285" s="220" t="s">
        <v>205</v>
      </c>
    </row>
    <row r="286" spans="1:65" s="2" customFormat="1" ht="14.4" customHeight="1">
      <c r="A286" s="36"/>
      <c r="B286" s="37"/>
      <c r="C286" s="181" t="s">
        <v>949</v>
      </c>
      <c r="D286" s="181" t="s">
        <v>208</v>
      </c>
      <c r="E286" s="182" t="s">
        <v>444</v>
      </c>
      <c r="F286" s="183" t="s">
        <v>445</v>
      </c>
      <c r="G286" s="184" t="s">
        <v>437</v>
      </c>
      <c r="H286" s="185">
        <v>21.6</v>
      </c>
      <c r="I286" s="186"/>
      <c r="J286" s="187">
        <f>ROUND(I286*H286,2)</f>
        <v>0</v>
      </c>
      <c r="K286" s="183" t="s">
        <v>438</v>
      </c>
      <c r="L286" s="41"/>
      <c r="M286" s="188" t="s">
        <v>75</v>
      </c>
      <c r="N286" s="189" t="s">
        <v>47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212</v>
      </c>
      <c r="AT286" s="192" t="s">
        <v>208</v>
      </c>
      <c r="AU286" s="192" t="s">
        <v>86</v>
      </c>
      <c r="AY286" s="19" t="s">
        <v>205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84</v>
      </c>
      <c r="BK286" s="193">
        <f>ROUND(I286*H286,2)</f>
        <v>0</v>
      </c>
      <c r="BL286" s="19" t="s">
        <v>212</v>
      </c>
      <c r="BM286" s="192" t="s">
        <v>1081</v>
      </c>
    </row>
    <row r="287" spans="1:65" s="2" customFormat="1" ht="211.2">
      <c r="A287" s="36"/>
      <c r="B287" s="37"/>
      <c r="C287" s="38"/>
      <c r="D287" s="194" t="s">
        <v>214</v>
      </c>
      <c r="E287" s="38"/>
      <c r="F287" s="195" t="s">
        <v>447</v>
      </c>
      <c r="G287" s="38"/>
      <c r="H287" s="38"/>
      <c r="I287" s="196"/>
      <c r="J287" s="38"/>
      <c r="K287" s="38"/>
      <c r="L287" s="41"/>
      <c r="M287" s="197"/>
      <c r="N287" s="19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214</v>
      </c>
      <c r="AU287" s="19" t="s">
        <v>86</v>
      </c>
    </row>
    <row r="288" spans="1:65" s="15" customFormat="1" ht="10.199999999999999">
      <c r="B288" s="231"/>
      <c r="C288" s="232"/>
      <c r="D288" s="194" t="s">
        <v>216</v>
      </c>
      <c r="E288" s="233" t="s">
        <v>75</v>
      </c>
      <c r="F288" s="234" t="s">
        <v>441</v>
      </c>
      <c r="G288" s="232"/>
      <c r="H288" s="233" t="s">
        <v>75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216</v>
      </c>
      <c r="AU288" s="240" t="s">
        <v>86</v>
      </c>
      <c r="AV288" s="15" t="s">
        <v>84</v>
      </c>
      <c r="AW288" s="15" t="s">
        <v>38</v>
      </c>
      <c r="AX288" s="15" t="s">
        <v>77</v>
      </c>
      <c r="AY288" s="240" t="s">
        <v>205</v>
      </c>
    </row>
    <row r="289" spans="1:65" s="13" customFormat="1" ht="10.199999999999999">
      <c r="B289" s="199"/>
      <c r="C289" s="200"/>
      <c r="D289" s="194" t="s">
        <v>216</v>
      </c>
      <c r="E289" s="201" t="s">
        <v>75</v>
      </c>
      <c r="F289" s="202" t="s">
        <v>442</v>
      </c>
      <c r="G289" s="200"/>
      <c r="H289" s="203">
        <v>21.6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216</v>
      </c>
      <c r="AU289" s="209" t="s">
        <v>86</v>
      </c>
      <c r="AV289" s="13" t="s">
        <v>86</v>
      </c>
      <c r="AW289" s="13" t="s">
        <v>38</v>
      </c>
      <c r="AX289" s="13" t="s">
        <v>77</v>
      </c>
      <c r="AY289" s="209" t="s">
        <v>205</v>
      </c>
    </row>
    <row r="290" spans="1:65" s="14" customFormat="1" ht="10.199999999999999">
      <c r="B290" s="210"/>
      <c r="C290" s="211"/>
      <c r="D290" s="194" t="s">
        <v>216</v>
      </c>
      <c r="E290" s="212" t="s">
        <v>75</v>
      </c>
      <c r="F290" s="213" t="s">
        <v>218</v>
      </c>
      <c r="G290" s="211"/>
      <c r="H290" s="214">
        <v>21.6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216</v>
      </c>
      <c r="AU290" s="220" t="s">
        <v>86</v>
      </c>
      <c r="AV290" s="14" t="s">
        <v>212</v>
      </c>
      <c r="AW290" s="14" t="s">
        <v>38</v>
      </c>
      <c r="AX290" s="14" t="s">
        <v>84</v>
      </c>
      <c r="AY290" s="220" t="s">
        <v>205</v>
      </c>
    </row>
    <row r="291" spans="1:65" s="2" customFormat="1" ht="14.4" customHeight="1">
      <c r="A291" s="36"/>
      <c r="B291" s="37"/>
      <c r="C291" s="181" t="s">
        <v>956</v>
      </c>
      <c r="D291" s="181" t="s">
        <v>208</v>
      </c>
      <c r="E291" s="182" t="s">
        <v>449</v>
      </c>
      <c r="F291" s="183" t="s">
        <v>450</v>
      </c>
      <c r="G291" s="184" t="s">
        <v>226</v>
      </c>
      <c r="H291" s="185">
        <v>30</v>
      </c>
      <c r="I291" s="186"/>
      <c r="J291" s="187">
        <f>ROUND(I291*H291,2)</f>
        <v>0</v>
      </c>
      <c r="K291" s="183" t="s">
        <v>438</v>
      </c>
      <c r="L291" s="41"/>
      <c r="M291" s="188" t="s">
        <v>75</v>
      </c>
      <c r="N291" s="189" t="s">
        <v>47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212</v>
      </c>
      <c r="AT291" s="192" t="s">
        <v>208</v>
      </c>
      <c r="AU291" s="192" t="s">
        <v>86</v>
      </c>
      <c r="AY291" s="19" t="s">
        <v>205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84</v>
      </c>
      <c r="BK291" s="193">
        <f>ROUND(I291*H291,2)</f>
        <v>0</v>
      </c>
      <c r="BL291" s="19" t="s">
        <v>212</v>
      </c>
      <c r="BM291" s="192" t="s">
        <v>1082</v>
      </c>
    </row>
    <row r="292" spans="1:65" s="2" customFormat="1" ht="153.6">
      <c r="A292" s="36"/>
      <c r="B292" s="37"/>
      <c r="C292" s="38"/>
      <c r="D292" s="194" t="s">
        <v>214</v>
      </c>
      <c r="E292" s="38"/>
      <c r="F292" s="195" t="s">
        <v>452</v>
      </c>
      <c r="G292" s="38"/>
      <c r="H292" s="38"/>
      <c r="I292" s="196"/>
      <c r="J292" s="38"/>
      <c r="K292" s="38"/>
      <c r="L292" s="41"/>
      <c r="M292" s="197"/>
      <c r="N292" s="19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214</v>
      </c>
      <c r="AU292" s="19" t="s">
        <v>86</v>
      </c>
    </row>
    <row r="293" spans="1:65" s="2" customFormat="1" ht="57.6">
      <c r="A293" s="36"/>
      <c r="B293" s="37"/>
      <c r="C293" s="38"/>
      <c r="D293" s="194" t="s">
        <v>270</v>
      </c>
      <c r="E293" s="38"/>
      <c r="F293" s="195" t="s">
        <v>1083</v>
      </c>
      <c r="G293" s="38"/>
      <c r="H293" s="38"/>
      <c r="I293" s="196"/>
      <c r="J293" s="38"/>
      <c r="K293" s="38"/>
      <c r="L293" s="41"/>
      <c r="M293" s="197"/>
      <c r="N293" s="198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270</v>
      </c>
      <c r="AU293" s="19" t="s">
        <v>86</v>
      </c>
    </row>
    <row r="294" spans="1:65" s="15" customFormat="1" ht="10.199999999999999">
      <c r="B294" s="231"/>
      <c r="C294" s="232"/>
      <c r="D294" s="194" t="s">
        <v>216</v>
      </c>
      <c r="E294" s="233" t="s">
        <v>75</v>
      </c>
      <c r="F294" s="234" t="s">
        <v>337</v>
      </c>
      <c r="G294" s="232"/>
      <c r="H294" s="233" t="s">
        <v>75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216</v>
      </c>
      <c r="AU294" s="240" t="s">
        <v>86</v>
      </c>
      <c r="AV294" s="15" t="s">
        <v>84</v>
      </c>
      <c r="AW294" s="15" t="s">
        <v>38</v>
      </c>
      <c r="AX294" s="15" t="s">
        <v>77</v>
      </c>
      <c r="AY294" s="240" t="s">
        <v>205</v>
      </c>
    </row>
    <row r="295" spans="1:65" s="13" customFormat="1" ht="10.199999999999999">
      <c r="B295" s="199"/>
      <c r="C295" s="200"/>
      <c r="D295" s="194" t="s">
        <v>216</v>
      </c>
      <c r="E295" s="201" t="s">
        <v>154</v>
      </c>
      <c r="F295" s="202" t="s">
        <v>157</v>
      </c>
      <c r="G295" s="200"/>
      <c r="H295" s="203">
        <v>30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216</v>
      </c>
      <c r="AU295" s="209" t="s">
        <v>86</v>
      </c>
      <c r="AV295" s="13" t="s">
        <v>86</v>
      </c>
      <c r="AW295" s="13" t="s">
        <v>38</v>
      </c>
      <c r="AX295" s="13" t="s">
        <v>77</v>
      </c>
      <c r="AY295" s="209" t="s">
        <v>205</v>
      </c>
    </row>
    <row r="296" spans="1:65" s="14" customFormat="1" ht="10.199999999999999">
      <c r="B296" s="210"/>
      <c r="C296" s="211"/>
      <c r="D296" s="194" t="s">
        <v>216</v>
      </c>
      <c r="E296" s="212" t="s">
        <v>75</v>
      </c>
      <c r="F296" s="213" t="s">
        <v>218</v>
      </c>
      <c r="G296" s="211"/>
      <c r="H296" s="214">
        <v>30</v>
      </c>
      <c r="I296" s="215"/>
      <c r="J296" s="211"/>
      <c r="K296" s="211"/>
      <c r="L296" s="216"/>
      <c r="M296" s="241"/>
      <c r="N296" s="242"/>
      <c r="O296" s="242"/>
      <c r="P296" s="242"/>
      <c r="Q296" s="242"/>
      <c r="R296" s="242"/>
      <c r="S296" s="242"/>
      <c r="T296" s="243"/>
      <c r="AT296" s="220" t="s">
        <v>216</v>
      </c>
      <c r="AU296" s="220" t="s">
        <v>86</v>
      </c>
      <c r="AV296" s="14" t="s">
        <v>212</v>
      </c>
      <c r="AW296" s="14" t="s">
        <v>38</v>
      </c>
      <c r="AX296" s="14" t="s">
        <v>84</v>
      </c>
      <c r="AY296" s="220" t="s">
        <v>205</v>
      </c>
    </row>
    <row r="297" spans="1:65" s="2" customFormat="1" ht="6.9" customHeight="1">
      <c r="A297" s="36"/>
      <c r="B297" s="49"/>
      <c r="C297" s="50"/>
      <c r="D297" s="50"/>
      <c r="E297" s="50"/>
      <c r="F297" s="50"/>
      <c r="G297" s="50"/>
      <c r="H297" s="50"/>
      <c r="I297" s="50"/>
      <c r="J297" s="50"/>
      <c r="K297" s="50"/>
      <c r="L297" s="41"/>
      <c r="M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</row>
  </sheetData>
  <sheetProtection algorithmName="SHA-512" hashValue="yVBr2VF5bc09uK4l6vkcsCIzKx1vkNT1miVzeo3/pEh6nMqV2BvZgM8qkG8GVUDwZx9XdiYxEhGf6GGFiLTqew==" saltValue="6YACw6DE/xk3LrJIyJ/ZFUrkMgXo7jM4xZwe8xLnl38DkRKTyXmLOag0WFRDUM6b6F9WS/Nov4+ixJBmESHt6g==" spinCount="100000" sheet="1" objects="1" scenarios="1" formatColumns="0" formatRows="0" autoFilter="0"/>
  <autoFilter ref="C94:K296" xr:uid="{00000000-0009-0000-0000-000003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1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103</v>
      </c>
      <c r="AZ2" s="110" t="s">
        <v>454</v>
      </c>
      <c r="BA2" s="110" t="s">
        <v>511</v>
      </c>
      <c r="BB2" s="110" t="s">
        <v>240</v>
      </c>
      <c r="BC2" s="110" t="s">
        <v>727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457</v>
      </c>
      <c r="BA3" s="110" t="s">
        <v>458</v>
      </c>
      <c r="BB3" s="110" t="s">
        <v>240</v>
      </c>
      <c r="BC3" s="110" t="s">
        <v>1084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460</v>
      </c>
      <c r="BA4" s="110" t="s">
        <v>458</v>
      </c>
      <c r="BB4" s="110" t="s">
        <v>240</v>
      </c>
      <c r="BC4" s="110" t="s">
        <v>1085</v>
      </c>
      <c r="BD4" s="110" t="s">
        <v>86</v>
      </c>
    </row>
    <row r="5" spans="1:56" s="1" customFormat="1" ht="6.9" customHeight="1">
      <c r="B5" s="22"/>
      <c r="L5" s="22"/>
      <c r="AZ5" s="110" t="s">
        <v>162</v>
      </c>
      <c r="BA5" s="110" t="s">
        <v>167</v>
      </c>
      <c r="BB5" s="110" t="s">
        <v>156</v>
      </c>
      <c r="BC5" s="110" t="s">
        <v>1086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462</v>
      </c>
      <c r="BA6" s="110" t="s">
        <v>167</v>
      </c>
      <c r="BB6" s="110" t="s">
        <v>156</v>
      </c>
      <c r="BC6" s="110" t="s">
        <v>1087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466</v>
      </c>
      <c r="BA7" s="110" t="s">
        <v>1088</v>
      </c>
      <c r="BB7" s="110" t="s">
        <v>156</v>
      </c>
      <c r="BC7" s="110" t="s">
        <v>1089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471</v>
      </c>
      <c r="BA8" s="110" t="s">
        <v>472</v>
      </c>
      <c r="BB8" s="110" t="s">
        <v>143</v>
      </c>
      <c r="BC8" s="110" t="s">
        <v>1090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978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473</v>
      </c>
      <c r="BA9" s="110" t="s">
        <v>474</v>
      </c>
      <c r="BB9" s="110" t="s">
        <v>143</v>
      </c>
      <c r="BC9" s="110" t="s">
        <v>1091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166</v>
      </c>
      <c r="BA10" s="110" t="s">
        <v>478</v>
      </c>
      <c r="BB10" s="110" t="s">
        <v>156</v>
      </c>
      <c r="BC10" s="110" t="s">
        <v>1092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1093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468</v>
      </c>
      <c r="BA11" s="110" t="s">
        <v>478</v>
      </c>
      <c r="BB11" s="110" t="s">
        <v>156</v>
      </c>
      <c r="BC11" s="110" t="s">
        <v>1094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477</v>
      </c>
      <c r="BA12" s="110" t="s">
        <v>478</v>
      </c>
      <c r="BB12" s="110" t="s">
        <v>143</v>
      </c>
      <c r="BC12" s="110" t="s">
        <v>84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482</v>
      </c>
      <c r="BA13" s="110" t="s">
        <v>486</v>
      </c>
      <c r="BB13" s="110" t="s">
        <v>156</v>
      </c>
      <c r="BC13" s="110" t="s">
        <v>1095</v>
      </c>
      <c r="BD13" s="110" t="s">
        <v>86</v>
      </c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485</v>
      </c>
      <c r="BA14" s="110" t="s">
        <v>486</v>
      </c>
      <c r="BB14" s="110" t="s">
        <v>156</v>
      </c>
      <c r="BC14" s="110" t="s">
        <v>1096</v>
      </c>
      <c r="BD14" s="110" t="s">
        <v>86</v>
      </c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496</v>
      </c>
      <c r="BA15" s="110" t="s">
        <v>458</v>
      </c>
      <c r="BB15" s="110" t="s">
        <v>240</v>
      </c>
      <c r="BC15" s="110" t="s">
        <v>1097</v>
      </c>
      <c r="BD15" s="110" t="s">
        <v>86</v>
      </c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498</v>
      </c>
      <c r="BA16" s="110" t="s">
        <v>458</v>
      </c>
      <c r="BB16" s="110" t="s">
        <v>240</v>
      </c>
      <c r="BC16" s="110" t="s">
        <v>1098</v>
      </c>
      <c r="BD16" s="110" t="s">
        <v>86</v>
      </c>
    </row>
    <row r="17" spans="1:56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1099</v>
      </c>
      <c r="BA17" s="110" t="s">
        <v>1100</v>
      </c>
      <c r="BB17" s="110" t="s">
        <v>143</v>
      </c>
      <c r="BC17" s="110" t="s">
        <v>1101</v>
      </c>
      <c r="BD17" s="110" t="s">
        <v>86</v>
      </c>
    </row>
    <row r="18" spans="1:56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488</v>
      </c>
      <c r="BA18" s="110" t="s">
        <v>494</v>
      </c>
      <c r="BB18" s="110" t="s">
        <v>240</v>
      </c>
      <c r="BC18" s="110" t="s">
        <v>1102</v>
      </c>
      <c r="BD18" s="110" t="s">
        <v>86</v>
      </c>
    </row>
    <row r="19" spans="1:56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1103</v>
      </c>
      <c r="BA19" s="110" t="s">
        <v>491</v>
      </c>
      <c r="BB19" s="110" t="s">
        <v>240</v>
      </c>
      <c r="BC19" s="110" t="s">
        <v>1104</v>
      </c>
      <c r="BD19" s="110" t="s">
        <v>86</v>
      </c>
    </row>
    <row r="20" spans="1:56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490</v>
      </c>
      <c r="BA20" s="110" t="s">
        <v>500</v>
      </c>
      <c r="BB20" s="110" t="s">
        <v>240</v>
      </c>
      <c r="BC20" s="110" t="s">
        <v>1105</v>
      </c>
      <c r="BD20" s="110" t="s">
        <v>86</v>
      </c>
    </row>
    <row r="21" spans="1:56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499</v>
      </c>
      <c r="BA21" s="110" t="s">
        <v>174</v>
      </c>
      <c r="BB21" s="110" t="s">
        <v>143</v>
      </c>
      <c r="BC21" s="110" t="s">
        <v>1106</v>
      </c>
      <c r="BD21" s="110" t="s">
        <v>86</v>
      </c>
    </row>
    <row r="22" spans="1:56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502</v>
      </c>
      <c r="BA22" s="110" t="s">
        <v>508</v>
      </c>
      <c r="BB22" s="110" t="s">
        <v>156</v>
      </c>
      <c r="BC22" s="110" t="s">
        <v>1107</v>
      </c>
      <c r="BD22" s="110" t="s">
        <v>86</v>
      </c>
    </row>
    <row r="23" spans="1:56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510</v>
      </c>
      <c r="BA23" s="110" t="s">
        <v>511</v>
      </c>
      <c r="BB23" s="110" t="s">
        <v>240</v>
      </c>
      <c r="BC23" s="110" t="s">
        <v>392</v>
      </c>
      <c r="BD23" s="110" t="s">
        <v>86</v>
      </c>
    </row>
    <row r="24" spans="1:56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513</v>
      </c>
      <c r="BA24" s="110" t="s">
        <v>514</v>
      </c>
      <c r="BB24" s="110" t="s">
        <v>240</v>
      </c>
      <c r="BC24" s="110" t="s">
        <v>1108</v>
      </c>
      <c r="BD24" s="110" t="s">
        <v>86</v>
      </c>
    </row>
    <row r="25" spans="1:56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173</v>
      </c>
      <c r="BA25" s="110" t="s">
        <v>517</v>
      </c>
      <c r="BB25" s="110" t="s">
        <v>240</v>
      </c>
      <c r="BC25" s="110" t="s">
        <v>495</v>
      </c>
      <c r="BD25" s="110" t="s">
        <v>86</v>
      </c>
    </row>
    <row r="26" spans="1:56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0" t="s">
        <v>507</v>
      </c>
      <c r="BA26" s="110" t="s">
        <v>520</v>
      </c>
      <c r="BB26" s="110" t="s">
        <v>240</v>
      </c>
      <c r="BC26" s="110" t="s">
        <v>1109</v>
      </c>
      <c r="BD26" s="110" t="s">
        <v>86</v>
      </c>
    </row>
    <row r="27" spans="1:56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0" t="s">
        <v>516</v>
      </c>
      <c r="BA27" s="110" t="s">
        <v>523</v>
      </c>
      <c r="BB27" s="110" t="s">
        <v>143</v>
      </c>
      <c r="BC27" s="110" t="s">
        <v>1110</v>
      </c>
      <c r="BD27" s="110" t="s">
        <v>86</v>
      </c>
    </row>
    <row r="28" spans="1:56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0" t="s">
        <v>519</v>
      </c>
      <c r="BA28" s="110" t="s">
        <v>526</v>
      </c>
      <c r="BB28" s="110" t="s">
        <v>143</v>
      </c>
      <c r="BC28" s="110" t="s">
        <v>1111</v>
      </c>
      <c r="BD28" s="110" t="s">
        <v>86</v>
      </c>
    </row>
    <row r="29" spans="1:56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Z29" s="244" t="s">
        <v>528</v>
      </c>
      <c r="BA29" s="244" t="s">
        <v>529</v>
      </c>
      <c r="BB29" s="244" t="s">
        <v>240</v>
      </c>
      <c r="BC29" s="244" t="s">
        <v>1112</v>
      </c>
      <c r="BD29" s="244" t="s">
        <v>86</v>
      </c>
    </row>
    <row r="30" spans="1:56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0" t="s">
        <v>522</v>
      </c>
      <c r="BA30" s="110" t="s">
        <v>534</v>
      </c>
      <c r="BB30" s="110" t="s">
        <v>293</v>
      </c>
      <c r="BC30" s="110" t="s">
        <v>86</v>
      </c>
      <c r="BD30" s="110" t="s">
        <v>86</v>
      </c>
    </row>
    <row r="31" spans="1:56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10" t="s">
        <v>493</v>
      </c>
      <c r="BA31" s="110" t="s">
        <v>500</v>
      </c>
      <c r="BB31" s="110" t="s">
        <v>240</v>
      </c>
      <c r="BC31" s="110" t="s">
        <v>1113</v>
      </c>
      <c r="BD31" s="110" t="s">
        <v>86</v>
      </c>
    </row>
    <row r="32" spans="1:56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ROUND((SUM(BE99:BE509)),  2)</f>
        <v>0</v>
      </c>
      <c r="G35" s="36"/>
      <c r="H35" s="36"/>
      <c r="I35" s="127">
        <v>0.21</v>
      </c>
      <c r="J35" s="126">
        <f>ROUND(((SUM(BE99:BE509))*I35),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ROUND((SUM(BF99:BF509)),  2)</f>
        <v>0</v>
      </c>
      <c r="G36" s="36"/>
      <c r="H36" s="36"/>
      <c r="I36" s="127">
        <v>0.15</v>
      </c>
      <c r="J36" s="126">
        <f>ROUND(((SUM(BF99:BF509))*I36),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ROUND((SUM(BG99:BG509)),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ROUND((SUM(BH99:BH509)),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ROUND((SUM(BI99:BI509)),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978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2017-04-103-SP-U - SO 103 - Soupis prací - Dopravní řešení - MK Karlova - 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180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0" customFormat="1" ht="19.95" customHeight="1">
      <c r="B65" s="149"/>
      <c r="C65" s="99"/>
      <c r="D65" s="150" t="s">
        <v>181</v>
      </c>
      <c r="E65" s="151"/>
      <c r="F65" s="151"/>
      <c r="G65" s="151"/>
      <c r="H65" s="151"/>
      <c r="I65" s="151"/>
      <c r="J65" s="152">
        <f>J101</f>
        <v>0</v>
      </c>
      <c r="K65" s="99"/>
      <c r="L65" s="153"/>
    </row>
    <row r="66" spans="1:31" s="10" customFormat="1" ht="19.95" customHeight="1">
      <c r="B66" s="149"/>
      <c r="C66" s="99"/>
      <c r="D66" s="150" t="s">
        <v>535</v>
      </c>
      <c r="E66" s="151"/>
      <c r="F66" s="151"/>
      <c r="G66" s="151"/>
      <c r="H66" s="151"/>
      <c r="I66" s="151"/>
      <c r="J66" s="152">
        <f>J197</f>
        <v>0</v>
      </c>
      <c r="K66" s="99"/>
      <c r="L66" s="153"/>
    </row>
    <row r="67" spans="1:31" s="10" customFormat="1" ht="19.95" customHeight="1">
      <c r="B67" s="149"/>
      <c r="C67" s="99"/>
      <c r="D67" s="150" t="s">
        <v>536</v>
      </c>
      <c r="E67" s="151"/>
      <c r="F67" s="151"/>
      <c r="G67" s="151"/>
      <c r="H67" s="151"/>
      <c r="I67" s="151"/>
      <c r="J67" s="152">
        <f>J221</f>
        <v>0</v>
      </c>
      <c r="K67" s="99"/>
      <c r="L67" s="153"/>
    </row>
    <row r="68" spans="1:31" s="10" customFormat="1" ht="19.95" customHeight="1">
      <c r="B68" s="149"/>
      <c r="C68" s="99"/>
      <c r="D68" s="150" t="s">
        <v>537</v>
      </c>
      <c r="E68" s="151"/>
      <c r="F68" s="151"/>
      <c r="G68" s="151"/>
      <c r="H68" s="151"/>
      <c r="I68" s="151"/>
      <c r="J68" s="152">
        <f>J232</f>
        <v>0</v>
      </c>
      <c r="K68" s="99"/>
      <c r="L68" s="153"/>
    </row>
    <row r="69" spans="1:31" s="10" customFormat="1" ht="19.95" customHeight="1">
      <c r="B69" s="149"/>
      <c r="C69" s="99"/>
      <c r="D69" s="150" t="s">
        <v>183</v>
      </c>
      <c r="E69" s="151"/>
      <c r="F69" s="151"/>
      <c r="G69" s="151"/>
      <c r="H69" s="151"/>
      <c r="I69" s="151"/>
      <c r="J69" s="152">
        <f>J238</f>
        <v>0</v>
      </c>
      <c r="K69" s="99"/>
      <c r="L69" s="153"/>
    </row>
    <row r="70" spans="1:31" s="10" customFormat="1" ht="19.95" customHeight="1">
      <c r="B70" s="149"/>
      <c r="C70" s="99"/>
      <c r="D70" s="150" t="s">
        <v>538</v>
      </c>
      <c r="E70" s="151"/>
      <c r="F70" s="151"/>
      <c r="G70" s="151"/>
      <c r="H70" s="151"/>
      <c r="I70" s="151"/>
      <c r="J70" s="152">
        <f>J265</f>
        <v>0</v>
      </c>
      <c r="K70" s="99"/>
      <c r="L70" s="153"/>
    </row>
    <row r="71" spans="1:31" s="10" customFormat="1" ht="19.95" customHeight="1">
      <c r="B71" s="149"/>
      <c r="C71" s="99"/>
      <c r="D71" s="150" t="s">
        <v>184</v>
      </c>
      <c r="E71" s="151"/>
      <c r="F71" s="151"/>
      <c r="G71" s="151"/>
      <c r="H71" s="151"/>
      <c r="I71" s="151"/>
      <c r="J71" s="152">
        <f>J363</f>
        <v>0</v>
      </c>
      <c r="K71" s="99"/>
      <c r="L71" s="153"/>
    </row>
    <row r="72" spans="1:31" s="10" customFormat="1" ht="14.85" customHeight="1">
      <c r="B72" s="149"/>
      <c r="C72" s="99"/>
      <c r="D72" s="150" t="s">
        <v>185</v>
      </c>
      <c r="E72" s="151"/>
      <c r="F72" s="151"/>
      <c r="G72" s="151"/>
      <c r="H72" s="151"/>
      <c r="I72" s="151"/>
      <c r="J72" s="152">
        <f>J411</f>
        <v>0</v>
      </c>
      <c r="K72" s="99"/>
      <c r="L72" s="153"/>
    </row>
    <row r="73" spans="1:31" s="10" customFormat="1" ht="19.95" customHeight="1">
      <c r="B73" s="149"/>
      <c r="C73" s="99"/>
      <c r="D73" s="150" t="s">
        <v>186</v>
      </c>
      <c r="E73" s="151"/>
      <c r="F73" s="151"/>
      <c r="G73" s="151"/>
      <c r="H73" s="151"/>
      <c r="I73" s="151"/>
      <c r="J73" s="152">
        <f>J446</f>
        <v>0</v>
      </c>
      <c r="K73" s="99"/>
      <c r="L73" s="153"/>
    </row>
    <row r="74" spans="1:31" s="10" customFormat="1" ht="19.95" customHeight="1">
      <c r="B74" s="149"/>
      <c r="C74" s="99"/>
      <c r="D74" s="150" t="s">
        <v>187</v>
      </c>
      <c r="E74" s="151"/>
      <c r="F74" s="151"/>
      <c r="G74" s="151"/>
      <c r="H74" s="151"/>
      <c r="I74" s="151"/>
      <c r="J74" s="152">
        <f>J459</f>
        <v>0</v>
      </c>
      <c r="K74" s="99"/>
      <c r="L74" s="153"/>
    </row>
    <row r="75" spans="1:31" s="10" customFormat="1" ht="19.95" customHeight="1">
      <c r="B75" s="149"/>
      <c r="C75" s="99"/>
      <c r="D75" s="150" t="s">
        <v>539</v>
      </c>
      <c r="E75" s="151"/>
      <c r="F75" s="151"/>
      <c r="G75" s="151"/>
      <c r="H75" s="151"/>
      <c r="I75" s="151"/>
      <c r="J75" s="152">
        <f>J462</f>
        <v>0</v>
      </c>
      <c r="K75" s="99"/>
      <c r="L75" s="153"/>
    </row>
    <row r="76" spans="1:31" s="9" customFormat="1" ht="24.9" customHeight="1">
      <c r="B76" s="143"/>
      <c r="C76" s="144"/>
      <c r="D76" s="145" t="s">
        <v>540</v>
      </c>
      <c r="E76" s="146"/>
      <c r="F76" s="146"/>
      <c r="G76" s="146"/>
      <c r="H76" s="146"/>
      <c r="I76" s="146"/>
      <c r="J76" s="147">
        <f>J501</f>
        <v>0</v>
      </c>
      <c r="K76" s="144"/>
      <c r="L76" s="148"/>
    </row>
    <row r="77" spans="1:31" s="10" customFormat="1" ht="19.95" customHeight="1">
      <c r="B77" s="149"/>
      <c r="C77" s="99"/>
      <c r="D77" s="150" t="s">
        <v>541</v>
      </c>
      <c r="E77" s="151"/>
      <c r="F77" s="151"/>
      <c r="G77" s="151"/>
      <c r="H77" s="151"/>
      <c r="I77" s="151"/>
      <c r="J77" s="152">
        <f>J502</f>
        <v>0</v>
      </c>
      <c r="K77" s="99"/>
      <c r="L77" s="153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5" t="s">
        <v>190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0" t="str">
        <f>E7</f>
        <v>Rekonstrukce MK Karlova a Dukelská, Cheb - II-IV etapa</v>
      </c>
      <c r="F87" s="411"/>
      <c r="G87" s="411"/>
      <c r="H87" s="411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158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10" t="s">
        <v>978</v>
      </c>
      <c r="F89" s="412"/>
      <c r="G89" s="412"/>
      <c r="H89" s="412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165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64" t="str">
        <f>E11</f>
        <v>2017-04-103-SP-U - SO 103 - Soupis prací - Dopravní řešení - MK Karlova - uznatelné náklady</v>
      </c>
      <c r="F91" s="412"/>
      <c r="G91" s="412"/>
      <c r="H91" s="412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22</v>
      </c>
      <c r="D93" s="38"/>
      <c r="E93" s="38"/>
      <c r="F93" s="29" t="str">
        <f>F14</f>
        <v>MK Karlova, Cheb, Karlovarský kraj</v>
      </c>
      <c r="G93" s="38"/>
      <c r="H93" s="38"/>
      <c r="I93" s="31" t="s">
        <v>24</v>
      </c>
      <c r="J93" s="61" t="str">
        <f>IF(J14="","",J14)</f>
        <v>4. 1. 2018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1" t="s">
        <v>26</v>
      </c>
      <c r="D95" s="38"/>
      <c r="E95" s="38"/>
      <c r="F95" s="29" t="str">
        <f>E17</f>
        <v>Město Cheb</v>
      </c>
      <c r="G95" s="38"/>
      <c r="H95" s="38"/>
      <c r="I95" s="31" t="s">
        <v>34</v>
      </c>
      <c r="J95" s="34" t="str">
        <f>E23</f>
        <v>Ing. Martin Haueisen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65" customHeight="1">
      <c r="A96" s="36"/>
      <c r="B96" s="37"/>
      <c r="C96" s="31" t="s">
        <v>32</v>
      </c>
      <c r="D96" s="38"/>
      <c r="E96" s="38"/>
      <c r="F96" s="29" t="str">
        <f>IF(E20="","",E20)</f>
        <v>Vyplň údaj</v>
      </c>
      <c r="G96" s="38"/>
      <c r="H96" s="38"/>
      <c r="I96" s="31" t="s">
        <v>39</v>
      </c>
      <c r="J96" s="34" t="str">
        <f>E26</f>
        <v>Ing. Martin Haueisen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4"/>
      <c r="B98" s="155"/>
      <c r="C98" s="156" t="s">
        <v>191</v>
      </c>
      <c r="D98" s="157" t="s">
        <v>61</v>
      </c>
      <c r="E98" s="157" t="s">
        <v>57</v>
      </c>
      <c r="F98" s="157" t="s">
        <v>58</v>
      </c>
      <c r="G98" s="157" t="s">
        <v>192</v>
      </c>
      <c r="H98" s="157" t="s">
        <v>193</v>
      </c>
      <c r="I98" s="157" t="s">
        <v>194</v>
      </c>
      <c r="J98" s="157" t="s">
        <v>178</v>
      </c>
      <c r="K98" s="158" t="s">
        <v>195</v>
      </c>
      <c r="L98" s="159"/>
      <c r="M98" s="70" t="s">
        <v>75</v>
      </c>
      <c r="N98" s="71" t="s">
        <v>46</v>
      </c>
      <c r="O98" s="71" t="s">
        <v>196</v>
      </c>
      <c r="P98" s="71" t="s">
        <v>197</v>
      </c>
      <c r="Q98" s="71" t="s">
        <v>198</v>
      </c>
      <c r="R98" s="71" t="s">
        <v>199</v>
      </c>
      <c r="S98" s="71" t="s">
        <v>200</v>
      </c>
      <c r="T98" s="72" t="s">
        <v>201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8" customHeight="1">
      <c r="A99" s="36"/>
      <c r="B99" s="37"/>
      <c r="C99" s="77" t="s">
        <v>202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P100+P501</f>
        <v>0</v>
      </c>
      <c r="Q99" s="74"/>
      <c r="R99" s="162">
        <f>R100+R501</f>
        <v>63.813708730000002</v>
      </c>
      <c r="S99" s="74"/>
      <c r="T99" s="163">
        <f>T100+T501</f>
        <v>467.78099999999995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76</v>
      </c>
      <c r="AU99" s="19" t="s">
        <v>179</v>
      </c>
      <c r="BK99" s="164">
        <f>BK100+BK501</f>
        <v>0</v>
      </c>
    </row>
    <row r="100" spans="1:65" s="12" customFormat="1" ht="25.95" customHeight="1">
      <c r="B100" s="165"/>
      <c r="C100" s="166"/>
      <c r="D100" s="167" t="s">
        <v>76</v>
      </c>
      <c r="E100" s="168" t="s">
        <v>203</v>
      </c>
      <c r="F100" s="168" t="s">
        <v>204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P101+P197+P221+P232+P238+P265+P363+P446+P459+P462</f>
        <v>0</v>
      </c>
      <c r="Q100" s="173"/>
      <c r="R100" s="174">
        <f>R101+R197+R221+R232+R238+R265+R363+R446+R459+R462</f>
        <v>63.813708730000002</v>
      </c>
      <c r="S100" s="173"/>
      <c r="T100" s="175">
        <f>T101+T197+T221+T232+T238+T265+T363+T446+T459+T462</f>
        <v>467.78099999999995</v>
      </c>
      <c r="AR100" s="176" t="s">
        <v>84</v>
      </c>
      <c r="AT100" s="177" t="s">
        <v>76</v>
      </c>
      <c r="AU100" s="177" t="s">
        <v>77</v>
      </c>
      <c r="AY100" s="176" t="s">
        <v>205</v>
      </c>
      <c r="BK100" s="178">
        <f>BK101+BK197+BK221+BK232+BK238+BK265+BK363+BK446+BK459+BK462</f>
        <v>0</v>
      </c>
    </row>
    <row r="101" spans="1:65" s="12" customFormat="1" ht="22.8" customHeight="1">
      <c r="B101" s="165"/>
      <c r="C101" s="166"/>
      <c r="D101" s="167" t="s">
        <v>76</v>
      </c>
      <c r="E101" s="179" t="s">
        <v>84</v>
      </c>
      <c r="F101" s="179" t="s">
        <v>206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SUM(P102:P196)</f>
        <v>0</v>
      </c>
      <c r="Q101" s="173"/>
      <c r="R101" s="174">
        <f>SUM(R102:R196)</f>
        <v>0.28091000000000005</v>
      </c>
      <c r="S101" s="173"/>
      <c r="T101" s="175">
        <f>SUM(T102:T196)</f>
        <v>0</v>
      </c>
      <c r="AR101" s="176" t="s">
        <v>84</v>
      </c>
      <c r="AT101" s="177" t="s">
        <v>76</v>
      </c>
      <c r="AU101" s="177" t="s">
        <v>84</v>
      </c>
      <c r="AY101" s="176" t="s">
        <v>205</v>
      </c>
      <c r="BK101" s="178">
        <f>SUM(BK102:BK196)</f>
        <v>0</v>
      </c>
    </row>
    <row r="102" spans="1:65" s="2" customFormat="1" ht="49.05" customHeight="1">
      <c r="A102" s="36"/>
      <c r="B102" s="37"/>
      <c r="C102" s="181" t="s">
        <v>84</v>
      </c>
      <c r="D102" s="181" t="s">
        <v>208</v>
      </c>
      <c r="E102" s="182" t="s">
        <v>542</v>
      </c>
      <c r="F102" s="183" t="s">
        <v>543</v>
      </c>
      <c r="G102" s="184" t="s">
        <v>156</v>
      </c>
      <c r="H102" s="185">
        <v>7</v>
      </c>
      <c r="I102" s="186"/>
      <c r="J102" s="187">
        <f>ROUND(I102*H102,2)</f>
        <v>0</v>
      </c>
      <c r="K102" s="183" t="s">
        <v>211</v>
      </c>
      <c r="L102" s="41"/>
      <c r="M102" s="188" t="s">
        <v>75</v>
      </c>
      <c r="N102" s="189" t="s">
        <v>47</v>
      </c>
      <c r="O102" s="66"/>
      <c r="P102" s="190">
        <f>O102*H102</f>
        <v>0</v>
      </c>
      <c r="Q102" s="190">
        <v>3.6900000000000002E-2</v>
      </c>
      <c r="R102" s="190">
        <f>Q102*H102</f>
        <v>0.25830000000000003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212</v>
      </c>
      <c r="AT102" s="192" t="s">
        <v>208</v>
      </c>
      <c r="AU102" s="192" t="s">
        <v>86</v>
      </c>
      <c r="AY102" s="19" t="s">
        <v>205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84</v>
      </c>
      <c r="BK102" s="193">
        <f>ROUND(I102*H102,2)</f>
        <v>0</v>
      </c>
      <c r="BL102" s="19" t="s">
        <v>212</v>
      </c>
      <c r="BM102" s="192" t="s">
        <v>1114</v>
      </c>
    </row>
    <row r="103" spans="1:65" s="2" customFormat="1" ht="57.6">
      <c r="A103" s="36"/>
      <c r="B103" s="37"/>
      <c r="C103" s="38"/>
      <c r="D103" s="194" t="s">
        <v>214</v>
      </c>
      <c r="E103" s="38"/>
      <c r="F103" s="195" t="s">
        <v>545</v>
      </c>
      <c r="G103" s="38"/>
      <c r="H103" s="38"/>
      <c r="I103" s="196"/>
      <c r="J103" s="38"/>
      <c r="K103" s="38"/>
      <c r="L103" s="41"/>
      <c r="M103" s="197"/>
      <c r="N103" s="19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214</v>
      </c>
      <c r="AU103" s="19" t="s">
        <v>86</v>
      </c>
    </row>
    <row r="104" spans="1:65" s="15" customFormat="1" ht="10.199999999999999">
      <c r="B104" s="231"/>
      <c r="C104" s="232"/>
      <c r="D104" s="194" t="s">
        <v>216</v>
      </c>
      <c r="E104" s="233" t="s">
        <v>75</v>
      </c>
      <c r="F104" s="234" t="s">
        <v>337</v>
      </c>
      <c r="G104" s="232"/>
      <c r="H104" s="233" t="s">
        <v>75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216</v>
      </c>
      <c r="AU104" s="240" t="s">
        <v>86</v>
      </c>
      <c r="AV104" s="15" t="s">
        <v>84</v>
      </c>
      <c r="AW104" s="15" t="s">
        <v>38</v>
      </c>
      <c r="AX104" s="15" t="s">
        <v>77</v>
      </c>
      <c r="AY104" s="240" t="s">
        <v>205</v>
      </c>
    </row>
    <row r="105" spans="1:65" s="13" customFormat="1" ht="10.199999999999999">
      <c r="B105" s="199"/>
      <c r="C105" s="200"/>
      <c r="D105" s="194" t="s">
        <v>216</v>
      </c>
      <c r="E105" s="201" t="s">
        <v>75</v>
      </c>
      <c r="F105" s="202" t="s">
        <v>1115</v>
      </c>
      <c r="G105" s="200"/>
      <c r="H105" s="203">
        <v>7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216</v>
      </c>
      <c r="AU105" s="209" t="s">
        <v>86</v>
      </c>
      <c r="AV105" s="13" t="s">
        <v>86</v>
      </c>
      <c r="AW105" s="13" t="s">
        <v>38</v>
      </c>
      <c r="AX105" s="13" t="s">
        <v>77</v>
      </c>
      <c r="AY105" s="209" t="s">
        <v>205</v>
      </c>
    </row>
    <row r="106" spans="1:65" s="14" customFormat="1" ht="10.199999999999999">
      <c r="B106" s="210"/>
      <c r="C106" s="211"/>
      <c r="D106" s="194" t="s">
        <v>216</v>
      </c>
      <c r="E106" s="212" t="s">
        <v>75</v>
      </c>
      <c r="F106" s="213" t="s">
        <v>218</v>
      </c>
      <c r="G106" s="211"/>
      <c r="H106" s="214">
        <v>7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216</v>
      </c>
      <c r="AU106" s="220" t="s">
        <v>86</v>
      </c>
      <c r="AV106" s="14" t="s">
        <v>212</v>
      </c>
      <c r="AW106" s="14" t="s">
        <v>38</v>
      </c>
      <c r="AX106" s="14" t="s">
        <v>84</v>
      </c>
      <c r="AY106" s="220" t="s">
        <v>205</v>
      </c>
    </row>
    <row r="107" spans="1:65" s="2" customFormat="1" ht="14.4" customHeight="1">
      <c r="A107" s="36"/>
      <c r="B107" s="37"/>
      <c r="C107" s="181" t="s">
        <v>86</v>
      </c>
      <c r="D107" s="181" t="s">
        <v>208</v>
      </c>
      <c r="E107" s="182" t="s">
        <v>547</v>
      </c>
      <c r="F107" s="183" t="s">
        <v>548</v>
      </c>
      <c r="G107" s="184" t="s">
        <v>240</v>
      </c>
      <c r="H107" s="185">
        <v>42</v>
      </c>
      <c r="I107" s="186"/>
      <c r="J107" s="187">
        <f>ROUND(I107*H107,2)</f>
        <v>0</v>
      </c>
      <c r="K107" s="183" t="s">
        <v>211</v>
      </c>
      <c r="L107" s="41"/>
      <c r="M107" s="188" t="s">
        <v>75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212</v>
      </c>
      <c r="AT107" s="192" t="s">
        <v>208</v>
      </c>
      <c r="AU107" s="192" t="s">
        <v>86</v>
      </c>
      <c r="AY107" s="19" t="s">
        <v>205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84</v>
      </c>
      <c r="BK107" s="193">
        <f>ROUND(I107*H107,2)</f>
        <v>0</v>
      </c>
      <c r="BL107" s="19" t="s">
        <v>212</v>
      </c>
      <c r="BM107" s="192" t="s">
        <v>1116</v>
      </c>
    </row>
    <row r="108" spans="1:65" s="2" customFormat="1" ht="38.4">
      <c r="A108" s="36"/>
      <c r="B108" s="37"/>
      <c r="C108" s="38"/>
      <c r="D108" s="194" t="s">
        <v>214</v>
      </c>
      <c r="E108" s="38"/>
      <c r="F108" s="195" t="s">
        <v>550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214</v>
      </c>
      <c r="AU108" s="19" t="s">
        <v>86</v>
      </c>
    </row>
    <row r="109" spans="1:65" s="2" customFormat="1" ht="28.8">
      <c r="A109" s="36"/>
      <c r="B109" s="37"/>
      <c r="C109" s="38"/>
      <c r="D109" s="194" t="s">
        <v>270</v>
      </c>
      <c r="E109" s="38"/>
      <c r="F109" s="195" t="s">
        <v>551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270</v>
      </c>
      <c r="AU109" s="19" t="s">
        <v>86</v>
      </c>
    </row>
    <row r="110" spans="1:65" s="15" customFormat="1" ht="10.199999999999999">
      <c r="B110" s="231"/>
      <c r="C110" s="232"/>
      <c r="D110" s="194" t="s">
        <v>216</v>
      </c>
      <c r="E110" s="233" t="s">
        <v>75</v>
      </c>
      <c r="F110" s="234" t="s">
        <v>552</v>
      </c>
      <c r="G110" s="232"/>
      <c r="H110" s="233" t="s">
        <v>75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216</v>
      </c>
      <c r="AU110" s="240" t="s">
        <v>86</v>
      </c>
      <c r="AV110" s="15" t="s">
        <v>84</v>
      </c>
      <c r="AW110" s="15" t="s">
        <v>38</v>
      </c>
      <c r="AX110" s="15" t="s">
        <v>77</v>
      </c>
      <c r="AY110" s="240" t="s">
        <v>205</v>
      </c>
    </row>
    <row r="111" spans="1:65" s="13" customFormat="1" ht="10.199999999999999">
      <c r="B111" s="199"/>
      <c r="C111" s="200"/>
      <c r="D111" s="194" t="s">
        <v>216</v>
      </c>
      <c r="E111" s="201" t="s">
        <v>454</v>
      </c>
      <c r="F111" s="202" t="s">
        <v>1117</v>
      </c>
      <c r="G111" s="200"/>
      <c r="H111" s="203">
        <v>42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216</v>
      </c>
      <c r="AU111" s="209" t="s">
        <v>86</v>
      </c>
      <c r="AV111" s="13" t="s">
        <v>86</v>
      </c>
      <c r="AW111" s="13" t="s">
        <v>38</v>
      </c>
      <c r="AX111" s="13" t="s">
        <v>77</v>
      </c>
      <c r="AY111" s="209" t="s">
        <v>205</v>
      </c>
    </row>
    <row r="112" spans="1:65" s="14" customFormat="1" ht="10.199999999999999">
      <c r="B112" s="210"/>
      <c r="C112" s="211"/>
      <c r="D112" s="194" t="s">
        <v>216</v>
      </c>
      <c r="E112" s="212" t="s">
        <v>75</v>
      </c>
      <c r="F112" s="213" t="s">
        <v>218</v>
      </c>
      <c r="G112" s="211"/>
      <c r="H112" s="214">
        <v>42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216</v>
      </c>
      <c r="AU112" s="220" t="s">
        <v>86</v>
      </c>
      <c r="AV112" s="14" t="s">
        <v>212</v>
      </c>
      <c r="AW112" s="14" t="s">
        <v>38</v>
      </c>
      <c r="AX112" s="14" t="s">
        <v>84</v>
      </c>
      <c r="AY112" s="220" t="s">
        <v>205</v>
      </c>
    </row>
    <row r="113" spans="1:65" s="2" customFormat="1" ht="14.4" customHeight="1">
      <c r="A113" s="36"/>
      <c r="B113" s="37"/>
      <c r="C113" s="181" t="s">
        <v>344</v>
      </c>
      <c r="D113" s="181" t="s">
        <v>208</v>
      </c>
      <c r="E113" s="182" t="s">
        <v>1118</v>
      </c>
      <c r="F113" s="183" t="s">
        <v>1119</v>
      </c>
      <c r="G113" s="184" t="s">
        <v>240</v>
      </c>
      <c r="H113" s="185">
        <v>98</v>
      </c>
      <c r="I113" s="186"/>
      <c r="J113" s="187">
        <f>ROUND(I113*H113,2)</f>
        <v>0</v>
      </c>
      <c r="K113" s="183" t="s">
        <v>211</v>
      </c>
      <c r="L113" s="41"/>
      <c r="M113" s="188" t="s">
        <v>75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212</v>
      </c>
      <c r="AT113" s="192" t="s">
        <v>208</v>
      </c>
      <c r="AU113" s="192" t="s">
        <v>86</v>
      </c>
      <c r="AY113" s="19" t="s">
        <v>205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84</v>
      </c>
      <c r="BK113" s="193">
        <f>ROUND(I113*H113,2)</f>
        <v>0</v>
      </c>
      <c r="BL113" s="19" t="s">
        <v>212</v>
      </c>
      <c r="BM113" s="192" t="s">
        <v>1120</v>
      </c>
    </row>
    <row r="114" spans="1:65" s="2" customFormat="1" ht="76.8">
      <c r="A114" s="36"/>
      <c r="B114" s="37"/>
      <c r="C114" s="38"/>
      <c r="D114" s="194" t="s">
        <v>214</v>
      </c>
      <c r="E114" s="38"/>
      <c r="F114" s="195" t="s">
        <v>557</v>
      </c>
      <c r="G114" s="38"/>
      <c r="H114" s="38"/>
      <c r="I114" s="196"/>
      <c r="J114" s="38"/>
      <c r="K114" s="38"/>
      <c r="L114" s="41"/>
      <c r="M114" s="197"/>
      <c r="N114" s="19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214</v>
      </c>
      <c r="AU114" s="19" t="s">
        <v>86</v>
      </c>
    </row>
    <row r="115" spans="1:65" s="2" customFormat="1" ht="28.8">
      <c r="A115" s="36"/>
      <c r="B115" s="37"/>
      <c r="C115" s="38"/>
      <c r="D115" s="194" t="s">
        <v>270</v>
      </c>
      <c r="E115" s="38"/>
      <c r="F115" s="195" t="s">
        <v>558</v>
      </c>
      <c r="G115" s="38"/>
      <c r="H115" s="38"/>
      <c r="I115" s="196"/>
      <c r="J115" s="38"/>
      <c r="K115" s="38"/>
      <c r="L115" s="41"/>
      <c r="M115" s="197"/>
      <c r="N115" s="198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270</v>
      </c>
      <c r="AU115" s="19" t="s">
        <v>86</v>
      </c>
    </row>
    <row r="116" spans="1:65" s="15" customFormat="1" ht="10.199999999999999">
      <c r="B116" s="231"/>
      <c r="C116" s="232"/>
      <c r="D116" s="194" t="s">
        <v>216</v>
      </c>
      <c r="E116" s="233" t="s">
        <v>75</v>
      </c>
      <c r="F116" s="234" t="s">
        <v>552</v>
      </c>
      <c r="G116" s="232"/>
      <c r="H116" s="233" t="s">
        <v>75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216</v>
      </c>
      <c r="AU116" s="240" t="s">
        <v>86</v>
      </c>
      <c r="AV116" s="15" t="s">
        <v>84</v>
      </c>
      <c r="AW116" s="15" t="s">
        <v>38</v>
      </c>
      <c r="AX116" s="15" t="s">
        <v>77</v>
      </c>
      <c r="AY116" s="240" t="s">
        <v>205</v>
      </c>
    </row>
    <row r="117" spans="1:65" s="13" customFormat="1" ht="10.199999999999999">
      <c r="B117" s="199"/>
      <c r="C117" s="200"/>
      <c r="D117" s="194" t="s">
        <v>216</v>
      </c>
      <c r="E117" s="201" t="s">
        <v>510</v>
      </c>
      <c r="F117" s="202" t="s">
        <v>1121</v>
      </c>
      <c r="G117" s="200"/>
      <c r="H117" s="203">
        <v>98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216</v>
      </c>
      <c r="AU117" s="209" t="s">
        <v>86</v>
      </c>
      <c r="AV117" s="13" t="s">
        <v>86</v>
      </c>
      <c r="AW117" s="13" t="s">
        <v>38</v>
      </c>
      <c r="AX117" s="13" t="s">
        <v>77</v>
      </c>
      <c r="AY117" s="209" t="s">
        <v>205</v>
      </c>
    </row>
    <row r="118" spans="1:65" s="14" customFormat="1" ht="10.199999999999999">
      <c r="B118" s="210"/>
      <c r="C118" s="211"/>
      <c r="D118" s="194" t="s">
        <v>216</v>
      </c>
      <c r="E118" s="212" t="s">
        <v>75</v>
      </c>
      <c r="F118" s="213" t="s">
        <v>218</v>
      </c>
      <c r="G118" s="211"/>
      <c r="H118" s="214">
        <v>98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216</v>
      </c>
      <c r="AU118" s="220" t="s">
        <v>86</v>
      </c>
      <c r="AV118" s="14" t="s">
        <v>212</v>
      </c>
      <c r="AW118" s="14" t="s">
        <v>38</v>
      </c>
      <c r="AX118" s="14" t="s">
        <v>84</v>
      </c>
      <c r="AY118" s="220" t="s">
        <v>205</v>
      </c>
    </row>
    <row r="119" spans="1:65" s="2" customFormat="1" ht="24.15" customHeight="1">
      <c r="A119" s="36"/>
      <c r="B119" s="37"/>
      <c r="C119" s="181" t="s">
        <v>212</v>
      </c>
      <c r="D119" s="181" t="s">
        <v>208</v>
      </c>
      <c r="E119" s="182" t="s">
        <v>560</v>
      </c>
      <c r="F119" s="183" t="s">
        <v>561</v>
      </c>
      <c r="G119" s="184" t="s">
        <v>240</v>
      </c>
      <c r="H119" s="185">
        <v>14.377000000000001</v>
      </c>
      <c r="I119" s="186"/>
      <c r="J119" s="187">
        <f>ROUND(I119*H119,2)</f>
        <v>0</v>
      </c>
      <c r="K119" s="183" t="s">
        <v>211</v>
      </c>
      <c r="L119" s="41"/>
      <c r="M119" s="188" t="s">
        <v>75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212</v>
      </c>
      <c r="AT119" s="192" t="s">
        <v>208</v>
      </c>
      <c r="AU119" s="192" t="s">
        <v>86</v>
      </c>
      <c r="AY119" s="19" t="s">
        <v>205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84</v>
      </c>
      <c r="BK119" s="193">
        <f>ROUND(I119*H119,2)</f>
        <v>0</v>
      </c>
      <c r="BL119" s="19" t="s">
        <v>212</v>
      </c>
      <c r="BM119" s="192" t="s">
        <v>1122</v>
      </c>
    </row>
    <row r="120" spans="1:65" s="2" customFormat="1" ht="48">
      <c r="A120" s="36"/>
      <c r="B120" s="37"/>
      <c r="C120" s="38"/>
      <c r="D120" s="194" t="s">
        <v>214</v>
      </c>
      <c r="E120" s="38"/>
      <c r="F120" s="195" t="s">
        <v>563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214</v>
      </c>
      <c r="AU120" s="19" t="s">
        <v>86</v>
      </c>
    </row>
    <row r="121" spans="1:65" s="15" customFormat="1" ht="10.199999999999999">
      <c r="B121" s="231"/>
      <c r="C121" s="232"/>
      <c r="D121" s="194" t="s">
        <v>216</v>
      </c>
      <c r="E121" s="233" t="s">
        <v>75</v>
      </c>
      <c r="F121" s="234" t="s">
        <v>564</v>
      </c>
      <c r="G121" s="232"/>
      <c r="H121" s="233" t="s">
        <v>75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216</v>
      </c>
      <c r="AU121" s="240" t="s">
        <v>86</v>
      </c>
      <c r="AV121" s="15" t="s">
        <v>84</v>
      </c>
      <c r="AW121" s="15" t="s">
        <v>38</v>
      </c>
      <c r="AX121" s="15" t="s">
        <v>77</v>
      </c>
      <c r="AY121" s="240" t="s">
        <v>205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1123</v>
      </c>
      <c r="G122" s="200"/>
      <c r="H122" s="203">
        <v>14.377000000000001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86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528</v>
      </c>
      <c r="F123" s="213" t="s">
        <v>218</v>
      </c>
      <c r="G123" s="211"/>
      <c r="H123" s="214">
        <v>14.377000000000001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86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24.15" customHeight="1">
      <c r="A124" s="36"/>
      <c r="B124" s="37"/>
      <c r="C124" s="181" t="s">
        <v>243</v>
      </c>
      <c r="D124" s="181" t="s">
        <v>208</v>
      </c>
      <c r="E124" s="182" t="s">
        <v>566</v>
      </c>
      <c r="F124" s="183" t="s">
        <v>567</v>
      </c>
      <c r="G124" s="184" t="s">
        <v>240</v>
      </c>
      <c r="H124" s="185">
        <v>6.12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212</v>
      </c>
      <c r="AT124" s="192" t="s">
        <v>208</v>
      </c>
      <c r="AU124" s="192" t="s">
        <v>86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212</v>
      </c>
      <c r="BM124" s="192" t="s">
        <v>1124</v>
      </c>
    </row>
    <row r="125" spans="1:65" s="2" customFormat="1" ht="38.4">
      <c r="A125" s="36"/>
      <c r="B125" s="37"/>
      <c r="C125" s="38"/>
      <c r="D125" s="194" t="s">
        <v>214</v>
      </c>
      <c r="E125" s="38"/>
      <c r="F125" s="195" t="s">
        <v>569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214</v>
      </c>
      <c r="AU125" s="19" t="s">
        <v>86</v>
      </c>
    </row>
    <row r="126" spans="1:65" s="2" customFormat="1" ht="28.8">
      <c r="A126" s="36"/>
      <c r="B126" s="37"/>
      <c r="C126" s="38"/>
      <c r="D126" s="194" t="s">
        <v>270</v>
      </c>
      <c r="E126" s="38"/>
      <c r="F126" s="195" t="s">
        <v>551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270</v>
      </c>
      <c r="AU126" s="19" t="s">
        <v>86</v>
      </c>
    </row>
    <row r="127" spans="1:65" s="15" customFormat="1" ht="10.199999999999999">
      <c r="B127" s="231"/>
      <c r="C127" s="232"/>
      <c r="D127" s="194" t="s">
        <v>216</v>
      </c>
      <c r="E127" s="233" t="s">
        <v>75</v>
      </c>
      <c r="F127" s="234" t="s">
        <v>570</v>
      </c>
      <c r="G127" s="232"/>
      <c r="H127" s="233" t="s">
        <v>75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86</v>
      </c>
      <c r="AV127" s="15" t="s">
        <v>84</v>
      </c>
      <c r="AW127" s="15" t="s">
        <v>38</v>
      </c>
      <c r="AX127" s="15" t="s">
        <v>77</v>
      </c>
      <c r="AY127" s="240" t="s">
        <v>205</v>
      </c>
    </row>
    <row r="128" spans="1:65" s="13" customFormat="1" ht="10.199999999999999">
      <c r="B128" s="199"/>
      <c r="C128" s="200"/>
      <c r="D128" s="194" t="s">
        <v>216</v>
      </c>
      <c r="E128" s="201" t="s">
        <v>457</v>
      </c>
      <c r="F128" s="202" t="s">
        <v>1125</v>
      </c>
      <c r="G128" s="200"/>
      <c r="H128" s="203">
        <v>6.12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216</v>
      </c>
      <c r="AU128" s="209" t="s">
        <v>86</v>
      </c>
      <c r="AV128" s="13" t="s">
        <v>86</v>
      </c>
      <c r="AW128" s="13" t="s">
        <v>38</v>
      </c>
      <c r="AX128" s="13" t="s">
        <v>77</v>
      </c>
      <c r="AY128" s="209" t="s">
        <v>205</v>
      </c>
    </row>
    <row r="129" spans="1:65" s="14" customFormat="1" ht="10.199999999999999">
      <c r="B129" s="210"/>
      <c r="C129" s="211"/>
      <c r="D129" s="194" t="s">
        <v>216</v>
      </c>
      <c r="E129" s="212" t="s">
        <v>75</v>
      </c>
      <c r="F129" s="213" t="s">
        <v>218</v>
      </c>
      <c r="G129" s="211"/>
      <c r="H129" s="214">
        <v>6.12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216</v>
      </c>
      <c r="AU129" s="220" t="s">
        <v>86</v>
      </c>
      <c r="AV129" s="14" t="s">
        <v>212</v>
      </c>
      <c r="AW129" s="14" t="s">
        <v>38</v>
      </c>
      <c r="AX129" s="14" t="s">
        <v>84</v>
      </c>
      <c r="AY129" s="220" t="s">
        <v>205</v>
      </c>
    </row>
    <row r="130" spans="1:65" s="2" customFormat="1" ht="24.15" customHeight="1">
      <c r="A130" s="36"/>
      <c r="B130" s="37"/>
      <c r="C130" s="181" t="s">
        <v>461</v>
      </c>
      <c r="D130" s="181" t="s">
        <v>208</v>
      </c>
      <c r="E130" s="182" t="s">
        <v>1126</v>
      </c>
      <c r="F130" s="183" t="s">
        <v>1127</v>
      </c>
      <c r="G130" s="184" t="s">
        <v>240</v>
      </c>
      <c r="H130" s="185">
        <v>3.99</v>
      </c>
      <c r="I130" s="186"/>
      <c r="J130" s="187">
        <f>ROUND(I130*H130,2)</f>
        <v>0</v>
      </c>
      <c r="K130" s="183" t="s">
        <v>211</v>
      </c>
      <c r="L130" s="41"/>
      <c r="M130" s="188" t="s">
        <v>75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212</v>
      </c>
      <c r="AT130" s="192" t="s">
        <v>208</v>
      </c>
      <c r="AU130" s="192" t="s">
        <v>86</v>
      </c>
      <c r="AY130" s="19" t="s">
        <v>205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212</v>
      </c>
      <c r="BM130" s="192" t="s">
        <v>1128</v>
      </c>
    </row>
    <row r="131" spans="1:65" s="2" customFormat="1" ht="48">
      <c r="A131" s="36"/>
      <c r="B131" s="37"/>
      <c r="C131" s="38"/>
      <c r="D131" s="194" t="s">
        <v>214</v>
      </c>
      <c r="E131" s="38"/>
      <c r="F131" s="195" t="s">
        <v>1129</v>
      </c>
      <c r="G131" s="38"/>
      <c r="H131" s="38"/>
      <c r="I131" s="196"/>
      <c r="J131" s="38"/>
      <c r="K131" s="38"/>
      <c r="L131" s="41"/>
      <c r="M131" s="197"/>
      <c r="N131" s="19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214</v>
      </c>
      <c r="AU131" s="19" t="s">
        <v>86</v>
      </c>
    </row>
    <row r="132" spans="1:65" s="2" customFormat="1" ht="28.8">
      <c r="A132" s="36"/>
      <c r="B132" s="37"/>
      <c r="C132" s="38"/>
      <c r="D132" s="194" t="s">
        <v>270</v>
      </c>
      <c r="E132" s="38"/>
      <c r="F132" s="195" t="s">
        <v>551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270</v>
      </c>
      <c r="AU132" s="19" t="s">
        <v>86</v>
      </c>
    </row>
    <row r="133" spans="1:65" s="15" customFormat="1" ht="10.199999999999999">
      <c r="B133" s="231"/>
      <c r="C133" s="232"/>
      <c r="D133" s="194" t="s">
        <v>216</v>
      </c>
      <c r="E133" s="233" t="s">
        <v>75</v>
      </c>
      <c r="F133" s="234" t="s">
        <v>570</v>
      </c>
      <c r="G133" s="232"/>
      <c r="H133" s="233" t="s">
        <v>75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216</v>
      </c>
      <c r="AU133" s="240" t="s">
        <v>86</v>
      </c>
      <c r="AV133" s="15" t="s">
        <v>84</v>
      </c>
      <c r="AW133" s="15" t="s">
        <v>38</v>
      </c>
      <c r="AX133" s="15" t="s">
        <v>77</v>
      </c>
      <c r="AY133" s="240" t="s">
        <v>205</v>
      </c>
    </row>
    <row r="134" spans="1:65" s="13" customFormat="1" ht="10.199999999999999">
      <c r="B134" s="199"/>
      <c r="C134" s="200"/>
      <c r="D134" s="194" t="s">
        <v>216</v>
      </c>
      <c r="E134" s="201" t="s">
        <v>460</v>
      </c>
      <c r="F134" s="202" t="s">
        <v>1130</v>
      </c>
      <c r="G134" s="200"/>
      <c r="H134" s="203">
        <v>3.99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216</v>
      </c>
      <c r="AU134" s="209" t="s">
        <v>86</v>
      </c>
      <c r="AV134" s="13" t="s">
        <v>86</v>
      </c>
      <c r="AW134" s="13" t="s">
        <v>38</v>
      </c>
      <c r="AX134" s="13" t="s">
        <v>77</v>
      </c>
      <c r="AY134" s="209" t="s">
        <v>205</v>
      </c>
    </row>
    <row r="135" spans="1:65" s="14" customFormat="1" ht="10.199999999999999">
      <c r="B135" s="210"/>
      <c r="C135" s="211"/>
      <c r="D135" s="194" t="s">
        <v>216</v>
      </c>
      <c r="E135" s="212" t="s">
        <v>75</v>
      </c>
      <c r="F135" s="213" t="s">
        <v>218</v>
      </c>
      <c r="G135" s="211"/>
      <c r="H135" s="214">
        <v>3.99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216</v>
      </c>
      <c r="AU135" s="220" t="s">
        <v>86</v>
      </c>
      <c r="AV135" s="14" t="s">
        <v>212</v>
      </c>
      <c r="AW135" s="14" t="s">
        <v>38</v>
      </c>
      <c r="AX135" s="14" t="s">
        <v>84</v>
      </c>
      <c r="AY135" s="220" t="s">
        <v>205</v>
      </c>
    </row>
    <row r="136" spans="1:65" s="2" customFormat="1" ht="24.15" customHeight="1">
      <c r="A136" s="36"/>
      <c r="B136" s="37"/>
      <c r="C136" s="181" t="s">
        <v>581</v>
      </c>
      <c r="D136" s="181" t="s">
        <v>208</v>
      </c>
      <c r="E136" s="182" t="s">
        <v>1131</v>
      </c>
      <c r="F136" s="183" t="s">
        <v>1132</v>
      </c>
      <c r="G136" s="184" t="s">
        <v>240</v>
      </c>
      <c r="H136" s="185">
        <v>14.28</v>
      </c>
      <c r="I136" s="186"/>
      <c r="J136" s="187">
        <f>ROUND(I136*H136,2)</f>
        <v>0</v>
      </c>
      <c r="K136" s="183" t="s">
        <v>211</v>
      </c>
      <c r="L136" s="41"/>
      <c r="M136" s="188" t="s">
        <v>75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212</v>
      </c>
      <c r="AT136" s="192" t="s">
        <v>208</v>
      </c>
      <c r="AU136" s="192" t="s">
        <v>86</v>
      </c>
      <c r="AY136" s="19" t="s">
        <v>205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212</v>
      </c>
      <c r="BM136" s="192" t="s">
        <v>1133</v>
      </c>
    </row>
    <row r="137" spans="1:65" s="2" customFormat="1" ht="38.4">
      <c r="A137" s="36"/>
      <c r="B137" s="37"/>
      <c r="C137" s="38"/>
      <c r="D137" s="194" t="s">
        <v>214</v>
      </c>
      <c r="E137" s="38"/>
      <c r="F137" s="195" t="s">
        <v>578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214</v>
      </c>
      <c r="AU137" s="19" t="s">
        <v>86</v>
      </c>
    </row>
    <row r="138" spans="1:65" s="2" customFormat="1" ht="28.8">
      <c r="A138" s="36"/>
      <c r="B138" s="37"/>
      <c r="C138" s="38"/>
      <c r="D138" s="194" t="s">
        <v>270</v>
      </c>
      <c r="E138" s="38"/>
      <c r="F138" s="195" t="s">
        <v>558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270</v>
      </c>
      <c r="AU138" s="19" t="s">
        <v>86</v>
      </c>
    </row>
    <row r="139" spans="1:65" s="15" customFormat="1" ht="10.199999999999999">
      <c r="B139" s="231"/>
      <c r="C139" s="232"/>
      <c r="D139" s="194" t="s">
        <v>216</v>
      </c>
      <c r="E139" s="233" t="s">
        <v>75</v>
      </c>
      <c r="F139" s="234" t="s">
        <v>570</v>
      </c>
      <c r="G139" s="232"/>
      <c r="H139" s="233" t="s">
        <v>75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216</v>
      </c>
      <c r="AU139" s="240" t="s">
        <v>86</v>
      </c>
      <c r="AV139" s="15" t="s">
        <v>84</v>
      </c>
      <c r="AW139" s="15" t="s">
        <v>38</v>
      </c>
      <c r="AX139" s="15" t="s">
        <v>77</v>
      </c>
      <c r="AY139" s="240" t="s">
        <v>205</v>
      </c>
    </row>
    <row r="140" spans="1:65" s="13" customFormat="1" ht="10.199999999999999">
      <c r="B140" s="199"/>
      <c r="C140" s="200"/>
      <c r="D140" s="194" t="s">
        <v>216</v>
      </c>
      <c r="E140" s="201" t="s">
        <v>496</v>
      </c>
      <c r="F140" s="202" t="s">
        <v>1134</v>
      </c>
      <c r="G140" s="200"/>
      <c r="H140" s="203">
        <v>14.28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216</v>
      </c>
      <c r="AU140" s="209" t="s">
        <v>86</v>
      </c>
      <c r="AV140" s="13" t="s">
        <v>86</v>
      </c>
      <c r="AW140" s="13" t="s">
        <v>38</v>
      </c>
      <c r="AX140" s="13" t="s">
        <v>77</v>
      </c>
      <c r="AY140" s="209" t="s">
        <v>205</v>
      </c>
    </row>
    <row r="141" spans="1:65" s="14" customFormat="1" ht="10.199999999999999">
      <c r="B141" s="210"/>
      <c r="C141" s="211"/>
      <c r="D141" s="194" t="s">
        <v>216</v>
      </c>
      <c r="E141" s="212" t="s">
        <v>75</v>
      </c>
      <c r="F141" s="213" t="s">
        <v>218</v>
      </c>
      <c r="G141" s="211"/>
      <c r="H141" s="214">
        <v>14.28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216</v>
      </c>
      <c r="AU141" s="220" t="s">
        <v>86</v>
      </c>
      <c r="AV141" s="14" t="s">
        <v>212</v>
      </c>
      <c r="AW141" s="14" t="s">
        <v>38</v>
      </c>
      <c r="AX141" s="14" t="s">
        <v>84</v>
      </c>
      <c r="AY141" s="220" t="s">
        <v>205</v>
      </c>
    </row>
    <row r="142" spans="1:65" s="2" customFormat="1" ht="24.15" customHeight="1">
      <c r="A142" s="36"/>
      <c r="B142" s="37"/>
      <c r="C142" s="181" t="s">
        <v>229</v>
      </c>
      <c r="D142" s="181" t="s">
        <v>208</v>
      </c>
      <c r="E142" s="182" t="s">
        <v>1135</v>
      </c>
      <c r="F142" s="183" t="s">
        <v>1136</v>
      </c>
      <c r="G142" s="184" t="s">
        <v>240</v>
      </c>
      <c r="H142" s="185">
        <v>9.31</v>
      </c>
      <c r="I142" s="186"/>
      <c r="J142" s="187">
        <f>ROUND(I142*H142,2)</f>
        <v>0</v>
      </c>
      <c r="K142" s="183" t="s">
        <v>211</v>
      </c>
      <c r="L142" s="41"/>
      <c r="M142" s="188" t="s">
        <v>75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212</v>
      </c>
      <c r="AT142" s="192" t="s">
        <v>208</v>
      </c>
      <c r="AU142" s="192" t="s">
        <v>86</v>
      </c>
      <c r="AY142" s="19" t="s">
        <v>205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212</v>
      </c>
      <c r="BM142" s="192" t="s">
        <v>1137</v>
      </c>
    </row>
    <row r="143" spans="1:65" s="2" customFormat="1" ht="38.4">
      <c r="A143" s="36"/>
      <c r="B143" s="37"/>
      <c r="C143" s="38"/>
      <c r="D143" s="194" t="s">
        <v>214</v>
      </c>
      <c r="E143" s="38"/>
      <c r="F143" s="195" t="s">
        <v>1138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214</v>
      </c>
      <c r="AU143" s="19" t="s">
        <v>86</v>
      </c>
    </row>
    <row r="144" spans="1:65" s="2" customFormat="1" ht="28.8">
      <c r="A144" s="36"/>
      <c r="B144" s="37"/>
      <c r="C144" s="38"/>
      <c r="D144" s="194" t="s">
        <v>270</v>
      </c>
      <c r="E144" s="38"/>
      <c r="F144" s="195" t="s">
        <v>558</v>
      </c>
      <c r="G144" s="38"/>
      <c r="H144" s="38"/>
      <c r="I144" s="196"/>
      <c r="J144" s="38"/>
      <c r="K144" s="38"/>
      <c r="L144" s="41"/>
      <c r="M144" s="197"/>
      <c r="N144" s="198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270</v>
      </c>
      <c r="AU144" s="19" t="s">
        <v>86</v>
      </c>
    </row>
    <row r="145" spans="1:65" s="15" customFormat="1" ht="10.199999999999999">
      <c r="B145" s="231"/>
      <c r="C145" s="232"/>
      <c r="D145" s="194" t="s">
        <v>216</v>
      </c>
      <c r="E145" s="233" t="s">
        <v>75</v>
      </c>
      <c r="F145" s="234" t="s">
        <v>570</v>
      </c>
      <c r="G145" s="232"/>
      <c r="H145" s="233" t="s">
        <v>75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216</v>
      </c>
      <c r="AU145" s="240" t="s">
        <v>86</v>
      </c>
      <c r="AV145" s="15" t="s">
        <v>84</v>
      </c>
      <c r="AW145" s="15" t="s">
        <v>38</v>
      </c>
      <c r="AX145" s="15" t="s">
        <v>77</v>
      </c>
      <c r="AY145" s="240" t="s">
        <v>205</v>
      </c>
    </row>
    <row r="146" spans="1:65" s="13" customFormat="1" ht="10.199999999999999">
      <c r="B146" s="199"/>
      <c r="C146" s="200"/>
      <c r="D146" s="194" t="s">
        <v>216</v>
      </c>
      <c r="E146" s="201" t="s">
        <v>498</v>
      </c>
      <c r="F146" s="202" t="s">
        <v>1139</v>
      </c>
      <c r="G146" s="200"/>
      <c r="H146" s="203">
        <v>9.31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216</v>
      </c>
      <c r="AU146" s="209" t="s">
        <v>86</v>
      </c>
      <c r="AV146" s="13" t="s">
        <v>86</v>
      </c>
      <c r="AW146" s="13" t="s">
        <v>38</v>
      </c>
      <c r="AX146" s="13" t="s">
        <v>77</v>
      </c>
      <c r="AY146" s="209" t="s">
        <v>205</v>
      </c>
    </row>
    <row r="147" spans="1:65" s="14" customFormat="1" ht="10.199999999999999">
      <c r="B147" s="210"/>
      <c r="C147" s="211"/>
      <c r="D147" s="194" t="s">
        <v>216</v>
      </c>
      <c r="E147" s="212" t="s">
        <v>75</v>
      </c>
      <c r="F147" s="213" t="s">
        <v>218</v>
      </c>
      <c r="G147" s="211"/>
      <c r="H147" s="214">
        <v>9.31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216</v>
      </c>
      <c r="AU147" s="220" t="s">
        <v>86</v>
      </c>
      <c r="AV147" s="14" t="s">
        <v>212</v>
      </c>
      <c r="AW147" s="14" t="s">
        <v>38</v>
      </c>
      <c r="AX147" s="14" t="s">
        <v>84</v>
      </c>
      <c r="AY147" s="220" t="s">
        <v>205</v>
      </c>
    </row>
    <row r="148" spans="1:65" s="2" customFormat="1" ht="14.4" customHeight="1">
      <c r="A148" s="36"/>
      <c r="B148" s="37"/>
      <c r="C148" s="181" t="s">
        <v>288</v>
      </c>
      <c r="D148" s="181" t="s">
        <v>208</v>
      </c>
      <c r="E148" s="182" t="s">
        <v>1140</v>
      </c>
      <c r="F148" s="183" t="s">
        <v>1141</v>
      </c>
      <c r="G148" s="184" t="s">
        <v>143</v>
      </c>
      <c r="H148" s="185">
        <v>26.6</v>
      </c>
      <c r="I148" s="186"/>
      <c r="J148" s="187">
        <f>ROUND(I148*H148,2)</f>
        <v>0</v>
      </c>
      <c r="K148" s="183" t="s">
        <v>211</v>
      </c>
      <c r="L148" s="41"/>
      <c r="M148" s="188" t="s">
        <v>75</v>
      </c>
      <c r="N148" s="189" t="s">
        <v>47</v>
      </c>
      <c r="O148" s="66"/>
      <c r="P148" s="190">
        <f>O148*H148</f>
        <v>0</v>
      </c>
      <c r="Q148" s="190">
        <v>8.4999999999999995E-4</v>
      </c>
      <c r="R148" s="190">
        <f>Q148*H148</f>
        <v>2.2610000000000002E-2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212</v>
      </c>
      <c r="AT148" s="192" t="s">
        <v>208</v>
      </c>
      <c r="AU148" s="192" t="s">
        <v>86</v>
      </c>
      <c r="AY148" s="19" t="s">
        <v>205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212</v>
      </c>
      <c r="BM148" s="192" t="s">
        <v>1142</v>
      </c>
    </row>
    <row r="149" spans="1:65" s="2" customFormat="1" ht="115.2">
      <c r="A149" s="36"/>
      <c r="B149" s="37"/>
      <c r="C149" s="38"/>
      <c r="D149" s="194" t="s">
        <v>214</v>
      </c>
      <c r="E149" s="38"/>
      <c r="F149" s="195" t="s">
        <v>1143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214</v>
      </c>
      <c r="AU149" s="19" t="s">
        <v>86</v>
      </c>
    </row>
    <row r="150" spans="1:65" s="15" customFormat="1" ht="10.199999999999999">
      <c r="B150" s="231"/>
      <c r="C150" s="232"/>
      <c r="D150" s="194" t="s">
        <v>216</v>
      </c>
      <c r="E150" s="233" t="s">
        <v>75</v>
      </c>
      <c r="F150" s="234" t="s">
        <v>1144</v>
      </c>
      <c r="G150" s="232"/>
      <c r="H150" s="233" t="s">
        <v>75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216</v>
      </c>
      <c r="AU150" s="240" t="s">
        <v>86</v>
      </c>
      <c r="AV150" s="15" t="s">
        <v>84</v>
      </c>
      <c r="AW150" s="15" t="s">
        <v>38</v>
      </c>
      <c r="AX150" s="15" t="s">
        <v>77</v>
      </c>
      <c r="AY150" s="240" t="s">
        <v>205</v>
      </c>
    </row>
    <row r="151" spans="1:65" s="13" customFormat="1" ht="10.199999999999999">
      <c r="B151" s="199"/>
      <c r="C151" s="200"/>
      <c r="D151" s="194" t="s">
        <v>216</v>
      </c>
      <c r="E151" s="201" t="s">
        <v>1099</v>
      </c>
      <c r="F151" s="202" t="s">
        <v>1145</v>
      </c>
      <c r="G151" s="200"/>
      <c r="H151" s="203">
        <v>26.6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216</v>
      </c>
      <c r="AU151" s="209" t="s">
        <v>86</v>
      </c>
      <c r="AV151" s="13" t="s">
        <v>86</v>
      </c>
      <c r="AW151" s="13" t="s">
        <v>38</v>
      </c>
      <c r="AX151" s="13" t="s">
        <v>77</v>
      </c>
      <c r="AY151" s="209" t="s">
        <v>205</v>
      </c>
    </row>
    <row r="152" spans="1:65" s="14" customFormat="1" ht="10.199999999999999">
      <c r="B152" s="210"/>
      <c r="C152" s="211"/>
      <c r="D152" s="194" t="s">
        <v>216</v>
      </c>
      <c r="E152" s="212" t="s">
        <v>75</v>
      </c>
      <c r="F152" s="213" t="s">
        <v>218</v>
      </c>
      <c r="G152" s="211"/>
      <c r="H152" s="214">
        <v>26.6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216</v>
      </c>
      <c r="AU152" s="220" t="s">
        <v>86</v>
      </c>
      <c r="AV152" s="14" t="s">
        <v>212</v>
      </c>
      <c r="AW152" s="14" t="s">
        <v>38</v>
      </c>
      <c r="AX152" s="14" t="s">
        <v>84</v>
      </c>
      <c r="AY152" s="220" t="s">
        <v>205</v>
      </c>
    </row>
    <row r="153" spans="1:65" s="2" customFormat="1" ht="24.15" customHeight="1">
      <c r="A153" s="36"/>
      <c r="B153" s="37"/>
      <c r="C153" s="181" t="s">
        <v>596</v>
      </c>
      <c r="D153" s="181" t="s">
        <v>208</v>
      </c>
      <c r="E153" s="182" t="s">
        <v>1146</v>
      </c>
      <c r="F153" s="183" t="s">
        <v>1147</v>
      </c>
      <c r="G153" s="184" t="s">
        <v>143</v>
      </c>
      <c r="H153" s="185">
        <v>26.6</v>
      </c>
      <c r="I153" s="186"/>
      <c r="J153" s="187">
        <f>ROUND(I153*H153,2)</f>
        <v>0</v>
      </c>
      <c r="K153" s="183" t="s">
        <v>211</v>
      </c>
      <c r="L153" s="41"/>
      <c r="M153" s="188" t="s">
        <v>75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212</v>
      </c>
      <c r="AT153" s="192" t="s">
        <v>208</v>
      </c>
      <c r="AU153" s="192" t="s">
        <v>86</v>
      </c>
      <c r="AY153" s="19" t="s">
        <v>205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212</v>
      </c>
      <c r="BM153" s="192" t="s">
        <v>1148</v>
      </c>
    </row>
    <row r="154" spans="1:65" s="13" customFormat="1" ht="10.199999999999999">
      <c r="B154" s="199"/>
      <c r="C154" s="200"/>
      <c r="D154" s="194" t="s">
        <v>216</v>
      </c>
      <c r="E154" s="201" t="s">
        <v>75</v>
      </c>
      <c r="F154" s="202" t="s">
        <v>1099</v>
      </c>
      <c r="G154" s="200"/>
      <c r="H154" s="203">
        <v>26.6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216</v>
      </c>
      <c r="AU154" s="209" t="s">
        <v>86</v>
      </c>
      <c r="AV154" s="13" t="s">
        <v>86</v>
      </c>
      <c r="AW154" s="13" t="s">
        <v>38</v>
      </c>
      <c r="AX154" s="13" t="s">
        <v>77</v>
      </c>
      <c r="AY154" s="209" t="s">
        <v>205</v>
      </c>
    </row>
    <row r="155" spans="1:65" s="14" customFormat="1" ht="10.199999999999999">
      <c r="B155" s="210"/>
      <c r="C155" s="211"/>
      <c r="D155" s="194" t="s">
        <v>216</v>
      </c>
      <c r="E155" s="212" t="s">
        <v>75</v>
      </c>
      <c r="F155" s="213" t="s">
        <v>218</v>
      </c>
      <c r="G155" s="211"/>
      <c r="H155" s="214">
        <v>26.6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216</v>
      </c>
      <c r="AU155" s="220" t="s">
        <v>86</v>
      </c>
      <c r="AV155" s="14" t="s">
        <v>212</v>
      </c>
      <c r="AW155" s="14" t="s">
        <v>38</v>
      </c>
      <c r="AX155" s="14" t="s">
        <v>84</v>
      </c>
      <c r="AY155" s="220" t="s">
        <v>205</v>
      </c>
    </row>
    <row r="156" spans="1:65" s="2" customFormat="1" ht="37.799999999999997" customHeight="1">
      <c r="A156" s="36"/>
      <c r="B156" s="37"/>
      <c r="C156" s="181" t="s">
        <v>605</v>
      </c>
      <c r="D156" s="181" t="s">
        <v>208</v>
      </c>
      <c r="E156" s="182" t="s">
        <v>582</v>
      </c>
      <c r="F156" s="183" t="s">
        <v>583</v>
      </c>
      <c r="G156" s="184" t="s">
        <v>240</v>
      </c>
      <c r="H156" s="185">
        <v>227.39599999999999</v>
      </c>
      <c r="I156" s="186"/>
      <c r="J156" s="187">
        <f>ROUND(I156*H156,2)</f>
        <v>0</v>
      </c>
      <c r="K156" s="183" t="s">
        <v>211</v>
      </c>
      <c r="L156" s="41"/>
      <c r="M156" s="188" t="s">
        <v>75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212</v>
      </c>
      <c r="AT156" s="192" t="s">
        <v>208</v>
      </c>
      <c r="AU156" s="192" t="s">
        <v>86</v>
      </c>
      <c r="AY156" s="19" t="s">
        <v>205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212</v>
      </c>
      <c r="BM156" s="192" t="s">
        <v>1149</v>
      </c>
    </row>
    <row r="157" spans="1:65" s="2" customFormat="1" ht="57.6">
      <c r="A157" s="36"/>
      <c r="B157" s="37"/>
      <c r="C157" s="38"/>
      <c r="D157" s="194" t="s">
        <v>214</v>
      </c>
      <c r="E157" s="38"/>
      <c r="F157" s="195" t="s">
        <v>585</v>
      </c>
      <c r="G157" s="38"/>
      <c r="H157" s="38"/>
      <c r="I157" s="196"/>
      <c r="J157" s="38"/>
      <c r="K157" s="38"/>
      <c r="L157" s="41"/>
      <c r="M157" s="197"/>
      <c r="N157" s="198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214</v>
      </c>
      <c r="AU157" s="19" t="s">
        <v>86</v>
      </c>
    </row>
    <row r="158" spans="1:65" s="2" customFormat="1" ht="19.2">
      <c r="A158" s="36"/>
      <c r="B158" s="37"/>
      <c r="C158" s="38"/>
      <c r="D158" s="194" t="s">
        <v>270</v>
      </c>
      <c r="E158" s="38"/>
      <c r="F158" s="195" t="s">
        <v>386</v>
      </c>
      <c r="G158" s="38"/>
      <c r="H158" s="38"/>
      <c r="I158" s="196"/>
      <c r="J158" s="38"/>
      <c r="K158" s="38"/>
      <c r="L158" s="41"/>
      <c r="M158" s="197"/>
      <c r="N158" s="198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270</v>
      </c>
      <c r="AU158" s="19" t="s">
        <v>86</v>
      </c>
    </row>
    <row r="159" spans="1:65" s="13" customFormat="1" ht="10.199999999999999">
      <c r="B159" s="199"/>
      <c r="C159" s="200"/>
      <c r="D159" s="194" t="s">
        <v>216</v>
      </c>
      <c r="E159" s="201" t="s">
        <v>513</v>
      </c>
      <c r="F159" s="202" t="s">
        <v>586</v>
      </c>
      <c r="G159" s="200"/>
      <c r="H159" s="203">
        <v>188.077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216</v>
      </c>
      <c r="AU159" s="209" t="s">
        <v>86</v>
      </c>
      <c r="AV159" s="13" t="s">
        <v>86</v>
      </c>
      <c r="AW159" s="13" t="s">
        <v>38</v>
      </c>
      <c r="AX159" s="13" t="s">
        <v>77</v>
      </c>
      <c r="AY159" s="209" t="s">
        <v>205</v>
      </c>
    </row>
    <row r="160" spans="1:65" s="13" customFormat="1" ht="10.199999999999999">
      <c r="B160" s="199"/>
      <c r="C160" s="200"/>
      <c r="D160" s="194" t="s">
        <v>216</v>
      </c>
      <c r="E160" s="201" t="s">
        <v>75</v>
      </c>
      <c r="F160" s="202" t="s">
        <v>1150</v>
      </c>
      <c r="G160" s="200"/>
      <c r="H160" s="203">
        <v>39.319000000000003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216</v>
      </c>
      <c r="AU160" s="209" t="s">
        <v>86</v>
      </c>
      <c r="AV160" s="13" t="s">
        <v>86</v>
      </c>
      <c r="AW160" s="13" t="s">
        <v>38</v>
      </c>
      <c r="AX160" s="13" t="s">
        <v>77</v>
      </c>
      <c r="AY160" s="209" t="s">
        <v>205</v>
      </c>
    </row>
    <row r="161" spans="1:65" s="14" customFormat="1" ht="10.199999999999999">
      <c r="B161" s="210"/>
      <c r="C161" s="211"/>
      <c r="D161" s="194" t="s">
        <v>216</v>
      </c>
      <c r="E161" s="212" t="s">
        <v>75</v>
      </c>
      <c r="F161" s="213" t="s">
        <v>218</v>
      </c>
      <c r="G161" s="211"/>
      <c r="H161" s="214">
        <v>227.39599999999999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216</v>
      </c>
      <c r="AU161" s="220" t="s">
        <v>86</v>
      </c>
      <c r="AV161" s="14" t="s">
        <v>212</v>
      </c>
      <c r="AW161" s="14" t="s">
        <v>38</v>
      </c>
      <c r="AX161" s="14" t="s">
        <v>84</v>
      </c>
      <c r="AY161" s="220" t="s">
        <v>205</v>
      </c>
    </row>
    <row r="162" spans="1:65" s="2" customFormat="1" ht="24.15" customHeight="1">
      <c r="A162" s="36"/>
      <c r="B162" s="37"/>
      <c r="C162" s="181" t="s">
        <v>611</v>
      </c>
      <c r="D162" s="181" t="s">
        <v>208</v>
      </c>
      <c r="E162" s="182" t="s">
        <v>588</v>
      </c>
      <c r="F162" s="183" t="s">
        <v>589</v>
      </c>
      <c r="G162" s="184" t="s">
        <v>240</v>
      </c>
      <c r="H162" s="185">
        <v>188.077</v>
      </c>
      <c r="I162" s="186"/>
      <c r="J162" s="187">
        <f>ROUND(I162*H162,2)</f>
        <v>0</v>
      </c>
      <c r="K162" s="183" t="s">
        <v>211</v>
      </c>
      <c r="L162" s="41"/>
      <c r="M162" s="188" t="s">
        <v>75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212</v>
      </c>
      <c r="AT162" s="192" t="s">
        <v>208</v>
      </c>
      <c r="AU162" s="192" t="s">
        <v>86</v>
      </c>
      <c r="AY162" s="19" t="s">
        <v>205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212</v>
      </c>
      <c r="BM162" s="192" t="s">
        <v>1151</v>
      </c>
    </row>
    <row r="163" spans="1:65" s="2" customFormat="1" ht="105.6">
      <c r="A163" s="36"/>
      <c r="B163" s="37"/>
      <c r="C163" s="38"/>
      <c r="D163" s="194" t="s">
        <v>214</v>
      </c>
      <c r="E163" s="38"/>
      <c r="F163" s="195" t="s">
        <v>591</v>
      </c>
      <c r="G163" s="38"/>
      <c r="H163" s="38"/>
      <c r="I163" s="196"/>
      <c r="J163" s="38"/>
      <c r="K163" s="38"/>
      <c r="L163" s="41"/>
      <c r="M163" s="197"/>
      <c r="N163" s="19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214</v>
      </c>
      <c r="AU163" s="19" t="s">
        <v>86</v>
      </c>
    </row>
    <row r="164" spans="1:65" s="13" customFormat="1" ht="10.199999999999999">
      <c r="B164" s="199"/>
      <c r="C164" s="200"/>
      <c r="D164" s="194" t="s">
        <v>216</v>
      </c>
      <c r="E164" s="201" t="s">
        <v>75</v>
      </c>
      <c r="F164" s="202" t="s">
        <v>513</v>
      </c>
      <c r="G164" s="200"/>
      <c r="H164" s="203">
        <v>188.077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216</v>
      </c>
      <c r="AU164" s="209" t="s">
        <v>86</v>
      </c>
      <c r="AV164" s="13" t="s">
        <v>86</v>
      </c>
      <c r="AW164" s="13" t="s">
        <v>38</v>
      </c>
      <c r="AX164" s="13" t="s">
        <v>77</v>
      </c>
      <c r="AY164" s="209" t="s">
        <v>205</v>
      </c>
    </row>
    <row r="165" spans="1:65" s="14" customFormat="1" ht="10.199999999999999">
      <c r="B165" s="210"/>
      <c r="C165" s="211"/>
      <c r="D165" s="194" t="s">
        <v>216</v>
      </c>
      <c r="E165" s="212" t="s">
        <v>75</v>
      </c>
      <c r="F165" s="213" t="s">
        <v>218</v>
      </c>
      <c r="G165" s="211"/>
      <c r="H165" s="214">
        <v>188.077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216</v>
      </c>
      <c r="AU165" s="220" t="s">
        <v>86</v>
      </c>
      <c r="AV165" s="14" t="s">
        <v>212</v>
      </c>
      <c r="AW165" s="14" t="s">
        <v>38</v>
      </c>
      <c r="AX165" s="14" t="s">
        <v>84</v>
      </c>
      <c r="AY165" s="220" t="s">
        <v>205</v>
      </c>
    </row>
    <row r="166" spans="1:65" s="2" customFormat="1" ht="24.15" customHeight="1">
      <c r="A166" s="36"/>
      <c r="B166" s="37"/>
      <c r="C166" s="181" t="s">
        <v>618</v>
      </c>
      <c r="D166" s="181" t="s">
        <v>208</v>
      </c>
      <c r="E166" s="182" t="s">
        <v>592</v>
      </c>
      <c r="F166" s="183" t="s">
        <v>399</v>
      </c>
      <c r="G166" s="184" t="s">
        <v>383</v>
      </c>
      <c r="H166" s="185">
        <v>338.53899999999999</v>
      </c>
      <c r="I166" s="186"/>
      <c r="J166" s="187">
        <f>ROUND(I166*H166,2)</f>
        <v>0</v>
      </c>
      <c r="K166" s="183" t="s">
        <v>211</v>
      </c>
      <c r="L166" s="41"/>
      <c r="M166" s="188" t="s">
        <v>75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212</v>
      </c>
      <c r="AT166" s="192" t="s">
        <v>208</v>
      </c>
      <c r="AU166" s="192" t="s">
        <v>86</v>
      </c>
      <c r="AY166" s="19" t="s">
        <v>205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212</v>
      </c>
      <c r="BM166" s="192" t="s">
        <v>1152</v>
      </c>
    </row>
    <row r="167" spans="1:65" s="2" customFormat="1" ht="38.4">
      <c r="A167" s="36"/>
      <c r="B167" s="37"/>
      <c r="C167" s="38"/>
      <c r="D167" s="194" t="s">
        <v>214</v>
      </c>
      <c r="E167" s="38"/>
      <c r="F167" s="195" t="s">
        <v>396</v>
      </c>
      <c r="G167" s="38"/>
      <c r="H167" s="38"/>
      <c r="I167" s="196"/>
      <c r="J167" s="38"/>
      <c r="K167" s="38"/>
      <c r="L167" s="41"/>
      <c r="M167" s="197"/>
      <c r="N167" s="19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214</v>
      </c>
      <c r="AU167" s="19" t="s">
        <v>86</v>
      </c>
    </row>
    <row r="168" spans="1:65" s="15" customFormat="1" ht="10.199999999999999">
      <c r="B168" s="231"/>
      <c r="C168" s="232"/>
      <c r="D168" s="194" t="s">
        <v>216</v>
      </c>
      <c r="E168" s="233" t="s">
        <v>75</v>
      </c>
      <c r="F168" s="234" t="s">
        <v>594</v>
      </c>
      <c r="G168" s="232"/>
      <c r="H168" s="233" t="s">
        <v>75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216</v>
      </c>
      <c r="AU168" s="240" t="s">
        <v>86</v>
      </c>
      <c r="AV168" s="15" t="s">
        <v>84</v>
      </c>
      <c r="AW168" s="15" t="s">
        <v>38</v>
      </c>
      <c r="AX168" s="15" t="s">
        <v>77</v>
      </c>
      <c r="AY168" s="240" t="s">
        <v>205</v>
      </c>
    </row>
    <row r="169" spans="1:65" s="13" customFormat="1" ht="10.199999999999999">
      <c r="B169" s="199"/>
      <c r="C169" s="200"/>
      <c r="D169" s="194" t="s">
        <v>216</v>
      </c>
      <c r="E169" s="201" t="s">
        <v>75</v>
      </c>
      <c r="F169" s="202" t="s">
        <v>595</v>
      </c>
      <c r="G169" s="200"/>
      <c r="H169" s="203">
        <v>338.53899999999999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216</v>
      </c>
      <c r="AU169" s="209" t="s">
        <v>86</v>
      </c>
      <c r="AV169" s="13" t="s">
        <v>86</v>
      </c>
      <c r="AW169" s="13" t="s">
        <v>38</v>
      </c>
      <c r="AX169" s="13" t="s">
        <v>77</v>
      </c>
      <c r="AY169" s="209" t="s">
        <v>205</v>
      </c>
    </row>
    <row r="170" spans="1:65" s="14" customFormat="1" ht="10.199999999999999">
      <c r="B170" s="210"/>
      <c r="C170" s="211"/>
      <c r="D170" s="194" t="s">
        <v>216</v>
      </c>
      <c r="E170" s="212" t="s">
        <v>75</v>
      </c>
      <c r="F170" s="213" t="s">
        <v>218</v>
      </c>
      <c r="G170" s="211"/>
      <c r="H170" s="214">
        <v>338.53899999999999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216</v>
      </c>
      <c r="AU170" s="220" t="s">
        <v>86</v>
      </c>
      <c r="AV170" s="14" t="s">
        <v>212</v>
      </c>
      <c r="AW170" s="14" t="s">
        <v>38</v>
      </c>
      <c r="AX170" s="14" t="s">
        <v>84</v>
      </c>
      <c r="AY170" s="220" t="s">
        <v>205</v>
      </c>
    </row>
    <row r="171" spans="1:65" s="2" customFormat="1" ht="24.15" customHeight="1">
      <c r="A171" s="36"/>
      <c r="B171" s="37"/>
      <c r="C171" s="181" t="s">
        <v>207</v>
      </c>
      <c r="D171" s="181" t="s">
        <v>208</v>
      </c>
      <c r="E171" s="182" t="s">
        <v>597</v>
      </c>
      <c r="F171" s="183" t="s">
        <v>598</v>
      </c>
      <c r="G171" s="184" t="s">
        <v>240</v>
      </c>
      <c r="H171" s="185">
        <v>33.762999999999998</v>
      </c>
      <c r="I171" s="186"/>
      <c r="J171" s="187">
        <f>ROUND(I171*H171,2)</f>
        <v>0</v>
      </c>
      <c r="K171" s="183" t="s">
        <v>211</v>
      </c>
      <c r="L171" s="41"/>
      <c r="M171" s="188" t="s">
        <v>75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212</v>
      </c>
      <c r="AT171" s="192" t="s">
        <v>208</v>
      </c>
      <c r="AU171" s="192" t="s">
        <v>86</v>
      </c>
      <c r="AY171" s="19" t="s">
        <v>205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212</v>
      </c>
      <c r="BM171" s="192" t="s">
        <v>1153</v>
      </c>
    </row>
    <row r="172" spans="1:65" s="2" customFormat="1" ht="172.8">
      <c r="A172" s="36"/>
      <c r="B172" s="37"/>
      <c r="C172" s="38"/>
      <c r="D172" s="194" t="s">
        <v>214</v>
      </c>
      <c r="E172" s="38"/>
      <c r="F172" s="195" t="s">
        <v>600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214</v>
      </c>
      <c r="AU172" s="19" t="s">
        <v>86</v>
      </c>
    </row>
    <row r="173" spans="1:65" s="15" customFormat="1" ht="10.199999999999999">
      <c r="B173" s="231"/>
      <c r="C173" s="232"/>
      <c r="D173" s="194" t="s">
        <v>216</v>
      </c>
      <c r="E173" s="233" t="s">
        <v>75</v>
      </c>
      <c r="F173" s="234" t="s">
        <v>1154</v>
      </c>
      <c r="G173" s="232"/>
      <c r="H173" s="233" t="s">
        <v>75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86</v>
      </c>
      <c r="AV173" s="15" t="s">
        <v>84</v>
      </c>
      <c r="AW173" s="15" t="s">
        <v>38</v>
      </c>
      <c r="AX173" s="15" t="s">
        <v>77</v>
      </c>
      <c r="AY173" s="240" t="s">
        <v>205</v>
      </c>
    </row>
    <row r="174" spans="1:65" s="13" customFormat="1" ht="10.199999999999999">
      <c r="B174" s="199"/>
      <c r="C174" s="200"/>
      <c r="D174" s="194" t="s">
        <v>216</v>
      </c>
      <c r="E174" s="201" t="s">
        <v>490</v>
      </c>
      <c r="F174" s="202" t="s">
        <v>1155</v>
      </c>
      <c r="G174" s="200"/>
      <c r="H174" s="203">
        <v>24.271999999999998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216</v>
      </c>
      <c r="AU174" s="209" t="s">
        <v>86</v>
      </c>
      <c r="AV174" s="13" t="s">
        <v>86</v>
      </c>
      <c r="AW174" s="13" t="s">
        <v>38</v>
      </c>
      <c r="AX174" s="13" t="s">
        <v>77</v>
      </c>
      <c r="AY174" s="209" t="s">
        <v>205</v>
      </c>
    </row>
    <row r="175" spans="1:65" s="16" customFormat="1" ht="10.199999999999999">
      <c r="B175" s="245"/>
      <c r="C175" s="246"/>
      <c r="D175" s="194" t="s">
        <v>216</v>
      </c>
      <c r="E175" s="247" t="s">
        <v>75</v>
      </c>
      <c r="F175" s="248" t="s">
        <v>572</v>
      </c>
      <c r="G175" s="246"/>
      <c r="H175" s="249">
        <v>24.271999999999998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216</v>
      </c>
      <c r="AU175" s="255" t="s">
        <v>86</v>
      </c>
      <c r="AV175" s="16" t="s">
        <v>344</v>
      </c>
      <c r="AW175" s="16" t="s">
        <v>38</v>
      </c>
      <c r="AX175" s="16" t="s">
        <v>77</v>
      </c>
      <c r="AY175" s="255" t="s">
        <v>205</v>
      </c>
    </row>
    <row r="176" spans="1:65" s="15" customFormat="1" ht="10.199999999999999">
      <c r="B176" s="231"/>
      <c r="C176" s="232"/>
      <c r="D176" s="194" t="s">
        <v>216</v>
      </c>
      <c r="E176" s="233" t="s">
        <v>75</v>
      </c>
      <c r="F176" s="234" t="s">
        <v>603</v>
      </c>
      <c r="G176" s="232"/>
      <c r="H176" s="233" t="s">
        <v>75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216</v>
      </c>
      <c r="AU176" s="240" t="s">
        <v>86</v>
      </c>
      <c r="AV176" s="15" t="s">
        <v>84</v>
      </c>
      <c r="AW176" s="15" t="s">
        <v>38</v>
      </c>
      <c r="AX176" s="15" t="s">
        <v>77</v>
      </c>
      <c r="AY176" s="240" t="s">
        <v>205</v>
      </c>
    </row>
    <row r="177" spans="1:65" s="13" customFormat="1" ht="10.199999999999999">
      <c r="B177" s="199"/>
      <c r="C177" s="200"/>
      <c r="D177" s="194" t="s">
        <v>216</v>
      </c>
      <c r="E177" s="201" t="s">
        <v>493</v>
      </c>
      <c r="F177" s="202" t="s">
        <v>1156</v>
      </c>
      <c r="G177" s="200"/>
      <c r="H177" s="203">
        <v>9.4909999999999997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216</v>
      </c>
      <c r="AU177" s="209" t="s">
        <v>86</v>
      </c>
      <c r="AV177" s="13" t="s">
        <v>86</v>
      </c>
      <c r="AW177" s="13" t="s">
        <v>38</v>
      </c>
      <c r="AX177" s="13" t="s">
        <v>77</v>
      </c>
      <c r="AY177" s="209" t="s">
        <v>205</v>
      </c>
    </row>
    <row r="178" spans="1:65" s="16" customFormat="1" ht="10.199999999999999">
      <c r="B178" s="245"/>
      <c r="C178" s="246"/>
      <c r="D178" s="194" t="s">
        <v>216</v>
      </c>
      <c r="E178" s="247" t="s">
        <v>75</v>
      </c>
      <c r="F178" s="248" t="s">
        <v>572</v>
      </c>
      <c r="G178" s="246"/>
      <c r="H178" s="249">
        <v>9.4909999999999997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216</v>
      </c>
      <c r="AU178" s="255" t="s">
        <v>86</v>
      </c>
      <c r="AV178" s="16" t="s">
        <v>344</v>
      </c>
      <c r="AW178" s="16" t="s">
        <v>38</v>
      </c>
      <c r="AX178" s="16" t="s">
        <v>77</v>
      </c>
      <c r="AY178" s="255" t="s">
        <v>205</v>
      </c>
    </row>
    <row r="179" spans="1:65" s="14" customFormat="1" ht="10.199999999999999">
      <c r="B179" s="210"/>
      <c r="C179" s="211"/>
      <c r="D179" s="194" t="s">
        <v>216</v>
      </c>
      <c r="E179" s="212" t="s">
        <v>75</v>
      </c>
      <c r="F179" s="213" t="s">
        <v>218</v>
      </c>
      <c r="G179" s="211"/>
      <c r="H179" s="214">
        <v>33.762999999999998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216</v>
      </c>
      <c r="AU179" s="220" t="s">
        <v>86</v>
      </c>
      <c r="AV179" s="14" t="s">
        <v>212</v>
      </c>
      <c r="AW179" s="14" t="s">
        <v>38</v>
      </c>
      <c r="AX179" s="14" t="s">
        <v>84</v>
      </c>
      <c r="AY179" s="220" t="s">
        <v>205</v>
      </c>
    </row>
    <row r="180" spans="1:65" s="2" customFormat="1" ht="14.4" customHeight="1">
      <c r="A180" s="36"/>
      <c r="B180" s="37"/>
      <c r="C180" s="221" t="s">
        <v>8</v>
      </c>
      <c r="D180" s="221" t="s">
        <v>226</v>
      </c>
      <c r="E180" s="222" t="s">
        <v>606</v>
      </c>
      <c r="F180" s="223" t="s">
        <v>607</v>
      </c>
      <c r="G180" s="224" t="s">
        <v>383</v>
      </c>
      <c r="H180" s="225">
        <v>67.525999999999996</v>
      </c>
      <c r="I180" s="226"/>
      <c r="J180" s="227">
        <f>ROUND(I180*H180,2)</f>
        <v>0</v>
      </c>
      <c r="K180" s="223" t="s">
        <v>211</v>
      </c>
      <c r="L180" s="228"/>
      <c r="M180" s="229" t="s">
        <v>75</v>
      </c>
      <c r="N180" s="230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229</v>
      </c>
      <c r="AT180" s="192" t="s">
        <v>226</v>
      </c>
      <c r="AU180" s="192" t="s">
        <v>86</v>
      </c>
      <c r="AY180" s="19" t="s">
        <v>205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212</v>
      </c>
      <c r="BM180" s="192" t="s">
        <v>1157</v>
      </c>
    </row>
    <row r="181" spans="1:65" s="15" customFormat="1" ht="10.199999999999999">
      <c r="B181" s="231"/>
      <c r="C181" s="232"/>
      <c r="D181" s="194" t="s">
        <v>216</v>
      </c>
      <c r="E181" s="233" t="s">
        <v>75</v>
      </c>
      <c r="F181" s="234" t="s">
        <v>609</v>
      </c>
      <c r="G181" s="232"/>
      <c r="H181" s="233" t="s">
        <v>75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216</v>
      </c>
      <c r="AU181" s="240" t="s">
        <v>86</v>
      </c>
      <c r="AV181" s="15" t="s">
        <v>84</v>
      </c>
      <c r="AW181" s="15" t="s">
        <v>38</v>
      </c>
      <c r="AX181" s="15" t="s">
        <v>77</v>
      </c>
      <c r="AY181" s="240" t="s">
        <v>205</v>
      </c>
    </row>
    <row r="182" spans="1:65" s="13" customFormat="1" ht="10.199999999999999">
      <c r="B182" s="199"/>
      <c r="C182" s="200"/>
      <c r="D182" s="194" t="s">
        <v>216</v>
      </c>
      <c r="E182" s="201" t="s">
        <v>75</v>
      </c>
      <c r="F182" s="202" t="s">
        <v>1158</v>
      </c>
      <c r="G182" s="200"/>
      <c r="H182" s="203">
        <v>67.525999999999996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216</v>
      </c>
      <c r="AU182" s="209" t="s">
        <v>86</v>
      </c>
      <c r="AV182" s="13" t="s">
        <v>86</v>
      </c>
      <c r="AW182" s="13" t="s">
        <v>38</v>
      </c>
      <c r="AX182" s="13" t="s">
        <v>77</v>
      </c>
      <c r="AY182" s="209" t="s">
        <v>205</v>
      </c>
    </row>
    <row r="183" spans="1:65" s="14" customFormat="1" ht="10.199999999999999">
      <c r="B183" s="210"/>
      <c r="C183" s="211"/>
      <c r="D183" s="194" t="s">
        <v>216</v>
      </c>
      <c r="E183" s="212" t="s">
        <v>75</v>
      </c>
      <c r="F183" s="213" t="s">
        <v>218</v>
      </c>
      <c r="G183" s="211"/>
      <c r="H183" s="214">
        <v>67.525999999999996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216</v>
      </c>
      <c r="AU183" s="220" t="s">
        <v>86</v>
      </c>
      <c r="AV183" s="14" t="s">
        <v>212</v>
      </c>
      <c r="AW183" s="14" t="s">
        <v>38</v>
      </c>
      <c r="AX183" s="14" t="s">
        <v>84</v>
      </c>
      <c r="AY183" s="220" t="s">
        <v>205</v>
      </c>
    </row>
    <row r="184" spans="1:65" s="2" customFormat="1" ht="37.799999999999997" customHeight="1">
      <c r="A184" s="36"/>
      <c r="B184" s="37"/>
      <c r="C184" s="181" t="s">
        <v>225</v>
      </c>
      <c r="D184" s="181" t="s">
        <v>208</v>
      </c>
      <c r="E184" s="182" t="s">
        <v>612</v>
      </c>
      <c r="F184" s="183" t="s">
        <v>613</v>
      </c>
      <c r="G184" s="184" t="s">
        <v>240</v>
      </c>
      <c r="H184" s="185">
        <v>5.556</v>
      </c>
      <c r="I184" s="186"/>
      <c r="J184" s="187">
        <f>ROUND(I184*H184,2)</f>
        <v>0</v>
      </c>
      <c r="K184" s="183" t="s">
        <v>211</v>
      </c>
      <c r="L184" s="41"/>
      <c r="M184" s="188" t="s">
        <v>75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212</v>
      </c>
      <c r="AT184" s="192" t="s">
        <v>208</v>
      </c>
      <c r="AU184" s="192" t="s">
        <v>86</v>
      </c>
      <c r="AY184" s="19" t="s">
        <v>205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84</v>
      </c>
      <c r="BK184" s="193">
        <f>ROUND(I184*H184,2)</f>
        <v>0</v>
      </c>
      <c r="BL184" s="19" t="s">
        <v>212</v>
      </c>
      <c r="BM184" s="192" t="s">
        <v>1159</v>
      </c>
    </row>
    <row r="185" spans="1:65" s="2" customFormat="1" ht="67.2">
      <c r="A185" s="36"/>
      <c r="B185" s="37"/>
      <c r="C185" s="38"/>
      <c r="D185" s="194" t="s">
        <v>214</v>
      </c>
      <c r="E185" s="38"/>
      <c r="F185" s="195" t="s">
        <v>615</v>
      </c>
      <c r="G185" s="38"/>
      <c r="H185" s="38"/>
      <c r="I185" s="196"/>
      <c r="J185" s="38"/>
      <c r="K185" s="38"/>
      <c r="L185" s="41"/>
      <c r="M185" s="197"/>
      <c r="N185" s="19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214</v>
      </c>
      <c r="AU185" s="19" t="s">
        <v>86</v>
      </c>
    </row>
    <row r="186" spans="1:65" s="15" customFormat="1" ht="10.199999999999999">
      <c r="B186" s="231"/>
      <c r="C186" s="232"/>
      <c r="D186" s="194" t="s">
        <v>216</v>
      </c>
      <c r="E186" s="233" t="s">
        <v>75</v>
      </c>
      <c r="F186" s="234" t="s">
        <v>616</v>
      </c>
      <c r="G186" s="232"/>
      <c r="H186" s="233" t="s">
        <v>75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216</v>
      </c>
      <c r="AU186" s="240" t="s">
        <v>86</v>
      </c>
      <c r="AV186" s="15" t="s">
        <v>84</v>
      </c>
      <c r="AW186" s="15" t="s">
        <v>38</v>
      </c>
      <c r="AX186" s="15" t="s">
        <v>77</v>
      </c>
      <c r="AY186" s="240" t="s">
        <v>205</v>
      </c>
    </row>
    <row r="187" spans="1:65" s="13" customFormat="1" ht="10.199999999999999">
      <c r="B187" s="199"/>
      <c r="C187" s="200"/>
      <c r="D187" s="194" t="s">
        <v>216</v>
      </c>
      <c r="E187" s="201" t="s">
        <v>1103</v>
      </c>
      <c r="F187" s="202" t="s">
        <v>1160</v>
      </c>
      <c r="G187" s="200"/>
      <c r="H187" s="203">
        <v>5.556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216</v>
      </c>
      <c r="AU187" s="209" t="s">
        <v>86</v>
      </c>
      <c r="AV187" s="13" t="s">
        <v>86</v>
      </c>
      <c r="AW187" s="13" t="s">
        <v>38</v>
      </c>
      <c r="AX187" s="13" t="s">
        <v>77</v>
      </c>
      <c r="AY187" s="209" t="s">
        <v>205</v>
      </c>
    </row>
    <row r="188" spans="1:65" s="14" customFormat="1" ht="10.199999999999999">
      <c r="B188" s="210"/>
      <c r="C188" s="211"/>
      <c r="D188" s="194" t="s">
        <v>216</v>
      </c>
      <c r="E188" s="212" t="s">
        <v>75</v>
      </c>
      <c r="F188" s="213" t="s">
        <v>218</v>
      </c>
      <c r="G188" s="211"/>
      <c r="H188" s="214">
        <v>5.556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216</v>
      </c>
      <c r="AU188" s="220" t="s">
        <v>86</v>
      </c>
      <c r="AV188" s="14" t="s">
        <v>212</v>
      </c>
      <c r="AW188" s="14" t="s">
        <v>38</v>
      </c>
      <c r="AX188" s="14" t="s">
        <v>84</v>
      </c>
      <c r="AY188" s="220" t="s">
        <v>205</v>
      </c>
    </row>
    <row r="189" spans="1:65" s="2" customFormat="1" ht="14.4" customHeight="1">
      <c r="A189" s="36"/>
      <c r="B189" s="37"/>
      <c r="C189" s="221" t="s">
        <v>232</v>
      </c>
      <c r="D189" s="221" t="s">
        <v>226</v>
      </c>
      <c r="E189" s="222" t="s">
        <v>619</v>
      </c>
      <c r="F189" s="223" t="s">
        <v>620</v>
      </c>
      <c r="G189" s="224" t="s">
        <v>383</v>
      </c>
      <c r="H189" s="225">
        <v>11.112</v>
      </c>
      <c r="I189" s="226"/>
      <c r="J189" s="227">
        <f>ROUND(I189*H189,2)</f>
        <v>0</v>
      </c>
      <c r="K189" s="223" t="s">
        <v>75</v>
      </c>
      <c r="L189" s="228"/>
      <c r="M189" s="229" t="s">
        <v>75</v>
      </c>
      <c r="N189" s="230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229</v>
      </c>
      <c r="AT189" s="192" t="s">
        <v>226</v>
      </c>
      <c r="AU189" s="192" t="s">
        <v>86</v>
      </c>
      <c r="AY189" s="19" t="s">
        <v>205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84</v>
      </c>
      <c r="BK189" s="193">
        <f>ROUND(I189*H189,2)</f>
        <v>0</v>
      </c>
      <c r="BL189" s="19" t="s">
        <v>212</v>
      </c>
      <c r="BM189" s="192" t="s">
        <v>1161</v>
      </c>
    </row>
    <row r="190" spans="1:65" s="15" customFormat="1" ht="10.199999999999999">
      <c r="B190" s="231"/>
      <c r="C190" s="232"/>
      <c r="D190" s="194" t="s">
        <v>216</v>
      </c>
      <c r="E190" s="233" t="s">
        <v>75</v>
      </c>
      <c r="F190" s="234" t="s">
        <v>609</v>
      </c>
      <c r="G190" s="232"/>
      <c r="H190" s="233" t="s">
        <v>75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216</v>
      </c>
      <c r="AU190" s="240" t="s">
        <v>86</v>
      </c>
      <c r="AV190" s="15" t="s">
        <v>84</v>
      </c>
      <c r="AW190" s="15" t="s">
        <v>38</v>
      </c>
      <c r="AX190" s="15" t="s">
        <v>77</v>
      </c>
      <c r="AY190" s="240" t="s">
        <v>205</v>
      </c>
    </row>
    <row r="191" spans="1:65" s="13" customFormat="1" ht="10.199999999999999">
      <c r="B191" s="199"/>
      <c r="C191" s="200"/>
      <c r="D191" s="194" t="s">
        <v>216</v>
      </c>
      <c r="E191" s="201" t="s">
        <v>75</v>
      </c>
      <c r="F191" s="202" t="s">
        <v>1162</v>
      </c>
      <c r="G191" s="200"/>
      <c r="H191" s="203">
        <v>11.112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216</v>
      </c>
      <c r="AU191" s="209" t="s">
        <v>86</v>
      </c>
      <c r="AV191" s="13" t="s">
        <v>86</v>
      </c>
      <c r="AW191" s="13" t="s">
        <v>38</v>
      </c>
      <c r="AX191" s="13" t="s">
        <v>77</v>
      </c>
      <c r="AY191" s="209" t="s">
        <v>205</v>
      </c>
    </row>
    <row r="192" spans="1:65" s="14" customFormat="1" ht="10.199999999999999">
      <c r="B192" s="210"/>
      <c r="C192" s="211"/>
      <c r="D192" s="194" t="s">
        <v>216</v>
      </c>
      <c r="E192" s="212" t="s">
        <v>75</v>
      </c>
      <c r="F192" s="213" t="s">
        <v>218</v>
      </c>
      <c r="G192" s="211"/>
      <c r="H192" s="214">
        <v>11.112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216</v>
      </c>
      <c r="AU192" s="220" t="s">
        <v>86</v>
      </c>
      <c r="AV192" s="14" t="s">
        <v>212</v>
      </c>
      <c r="AW192" s="14" t="s">
        <v>38</v>
      </c>
      <c r="AX192" s="14" t="s">
        <v>84</v>
      </c>
      <c r="AY192" s="220" t="s">
        <v>205</v>
      </c>
    </row>
    <row r="193" spans="1:65" s="2" customFormat="1" ht="14.4" customHeight="1">
      <c r="A193" s="36"/>
      <c r="B193" s="37"/>
      <c r="C193" s="181" t="s">
        <v>219</v>
      </c>
      <c r="D193" s="181" t="s">
        <v>208</v>
      </c>
      <c r="E193" s="182" t="s">
        <v>209</v>
      </c>
      <c r="F193" s="183" t="s">
        <v>210</v>
      </c>
      <c r="G193" s="184" t="s">
        <v>143</v>
      </c>
      <c r="H193" s="185">
        <v>814.77499999999998</v>
      </c>
      <c r="I193" s="186"/>
      <c r="J193" s="187">
        <f>ROUND(I193*H193,2)</f>
        <v>0</v>
      </c>
      <c r="K193" s="183" t="s">
        <v>211</v>
      </c>
      <c r="L193" s="41"/>
      <c r="M193" s="188" t="s">
        <v>75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212</v>
      </c>
      <c r="AT193" s="192" t="s">
        <v>208</v>
      </c>
      <c r="AU193" s="192" t="s">
        <v>86</v>
      </c>
      <c r="AY193" s="19" t="s">
        <v>205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84</v>
      </c>
      <c r="BK193" s="193">
        <f>ROUND(I193*H193,2)</f>
        <v>0</v>
      </c>
      <c r="BL193" s="19" t="s">
        <v>212</v>
      </c>
      <c r="BM193" s="192" t="s">
        <v>1163</v>
      </c>
    </row>
    <row r="194" spans="1:65" s="2" customFormat="1" ht="96">
      <c r="A194" s="36"/>
      <c r="B194" s="37"/>
      <c r="C194" s="38"/>
      <c r="D194" s="194" t="s">
        <v>214</v>
      </c>
      <c r="E194" s="38"/>
      <c r="F194" s="195" t="s">
        <v>215</v>
      </c>
      <c r="G194" s="38"/>
      <c r="H194" s="38"/>
      <c r="I194" s="196"/>
      <c r="J194" s="38"/>
      <c r="K194" s="38"/>
      <c r="L194" s="41"/>
      <c r="M194" s="197"/>
      <c r="N194" s="198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214</v>
      </c>
      <c r="AU194" s="19" t="s">
        <v>86</v>
      </c>
    </row>
    <row r="195" spans="1:65" s="13" customFormat="1" ht="10.199999999999999">
      <c r="B195" s="199"/>
      <c r="C195" s="200"/>
      <c r="D195" s="194" t="s">
        <v>216</v>
      </c>
      <c r="E195" s="201" t="s">
        <v>75</v>
      </c>
      <c r="F195" s="202" t="s">
        <v>1164</v>
      </c>
      <c r="G195" s="200"/>
      <c r="H195" s="203">
        <v>814.77499999999998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216</v>
      </c>
      <c r="AU195" s="209" t="s">
        <v>86</v>
      </c>
      <c r="AV195" s="13" t="s">
        <v>86</v>
      </c>
      <c r="AW195" s="13" t="s">
        <v>38</v>
      </c>
      <c r="AX195" s="13" t="s">
        <v>77</v>
      </c>
      <c r="AY195" s="209" t="s">
        <v>205</v>
      </c>
    </row>
    <row r="196" spans="1:65" s="14" customFormat="1" ht="10.199999999999999">
      <c r="B196" s="210"/>
      <c r="C196" s="211"/>
      <c r="D196" s="194" t="s">
        <v>216</v>
      </c>
      <c r="E196" s="212" t="s">
        <v>75</v>
      </c>
      <c r="F196" s="213" t="s">
        <v>218</v>
      </c>
      <c r="G196" s="211"/>
      <c r="H196" s="214">
        <v>814.77499999999998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216</v>
      </c>
      <c r="AU196" s="220" t="s">
        <v>86</v>
      </c>
      <c r="AV196" s="14" t="s">
        <v>212</v>
      </c>
      <c r="AW196" s="14" t="s">
        <v>38</v>
      </c>
      <c r="AX196" s="14" t="s">
        <v>84</v>
      </c>
      <c r="AY196" s="220" t="s">
        <v>205</v>
      </c>
    </row>
    <row r="197" spans="1:65" s="12" customFormat="1" ht="22.8" customHeight="1">
      <c r="B197" s="165"/>
      <c r="C197" s="166"/>
      <c r="D197" s="167" t="s">
        <v>76</v>
      </c>
      <c r="E197" s="179" t="s">
        <v>86</v>
      </c>
      <c r="F197" s="179" t="s">
        <v>625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SUM(P198:P220)</f>
        <v>0</v>
      </c>
      <c r="Q197" s="173"/>
      <c r="R197" s="174">
        <f>SUM(R198:R220)</f>
        <v>1.7032199700000001</v>
      </c>
      <c r="S197" s="173"/>
      <c r="T197" s="175">
        <f>SUM(T198:T220)</f>
        <v>0</v>
      </c>
      <c r="AR197" s="176" t="s">
        <v>84</v>
      </c>
      <c r="AT197" s="177" t="s">
        <v>76</v>
      </c>
      <c r="AU197" s="177" t="s">
        <v>84</v>
      </c>
      <c r="AY197" s="176" t="s">
        <v>205</v>
      </c>
      <c r="BK197" s="178">
        <f>SUM(BK198:BK220)</f>
        <v>0</v>
      </c>
    </row>
    <row r="198" spans="1:65" s="2" customFormat="1" ht="14.4" customHeight="1">
      <c r="A198" s="36"/>
      <c r="B198" s="37"/>
      <c r="C198" s="181" t="s">
        <v>653</v>
      </c>
      <c r="D198" s="181" t="s">
        <v>208</v>
      </c>
      <c r="E198" s="182" t="s">
        <v>627</v>
      </c>
      <c r="F198" s="183" t="s">
        <v>628</v>
      </c>
      <c r="G198" s="184" t="s">
        <v>240</v>
      </c>
      <c r="H198" s="185">
        <v>0.66900000000000004</v>
      </c>
      <c r="I198" s="186"/>
      <c r="J198" s="187">
        <f>ROUND(I198*H198,2)</f>
        <v>0</v>
      </c>
      <c r="K198" s="183" t="s">
        <v>211</v>
      </c>
      <c r="L198" s="41"/>
      <c r="M198" s="188" t="s">
        <v>75</v>
      </c>
      <c r="N198" s="189" t="s">
        <v>47</v>
      </c>
      <c r="O198" s="66"/>
      <c r="P198" s="190">
        <f>O198*H198</f>
        <v>0</v>
      </c>
      <c r="Q198" s="190">
        <v>2.45329</v>
      </c>
      <c r="R198" s="190">
        <f>Q198*H198</f>
        <v>1.6412510100000002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212</v>
      </c>
      <c r="AT198" s="192" t="s">
        <v>208</v>
      </c>
      <c r="AU198" s="192" t="s">
        <v>86</v>
      </c>
      <c r="AY198" s="19" t="s">
        <v>205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84</v>
      </c>
      <c r="BK198" s="193">
        <f>ROUND(I198*H198,2)</f>
        <v>0</v>
      </c>
      <c r="BL198" s="19" t="s">
        <v>212</v>
      </c>
      <c r="BM198" s="192" t="s">
        <v>1165</v>
      </c>
    </row>
    <row r="199" spans="1:65" s="2" customFormat="1" ht="86.4">
      <c r="A199" s="36"/>
      <c r="B199" s="37"/>
      <c r="C199" s="38"/>
      <c r="D199" s="194" t="s">
        <v>214</v>
      </c>
      <c r="E199" s="38"/>
      <c r="F199" s="195" t="s">
        <v>630</v>
      </c>
      <c r="G199" s="38"/>
      <c r="H199" s="38"/>
      <c r="I199" s="196"/>
      <c r="J199" s="38"/>
      <c r="K199" s="38"/>
      <c r="L199" s="41"/>
      <c r="M199" s="197"/>
      <c r="N199" s="198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214</v>
      </c>
      <c r="AU199" s="19" t="s">
        <v>86</v>
      </c>
    </row>
    <row r="200" spans="1:65" s="15" customFormat="1" ht="10.199999999999999">
      <c r="B200" s="231"/>
      <c r="C200" s="232"/>
      <c r="D200" s="194" t="s">
        <v>216</v>
      </c>
      <c r="E200" s="233" t="s">
        <v>75</v>
      </c>
      <c r="F200" s="234" t="s">
        <v>631</v>
      </c>
      <c r="G200" s="232"/>
      <c r="H200" s="233" t="s">
        <v>75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216</v>
      </c>
      <c r="AU200" s="240" t="s">
        <v>86</v>
      </c>
      <c r="AV200" s="15" t="s">
        <v>84</v>
      </c>
      <c r="AW200" s="15" t="s">
        <v>38</v>
      </c>
      <c r="AX200" s="15" t="s">
        <v>77</v>
      </c>
      <c r="AY200" s="240" t="s">
        <v>205</v>
      </c>
    </row>
    <row r="201" spans="1:65" s="13" customFormat="1" ht="10.199999999999999">
      <c r="B201" s="199"/>
      <c r="C201" s="200"/>
      <c r="D201" s="194" t="s">
        <v>216</v>
      </c>
      <c r="E201" s="201" t="s">
        <v>75</v>
      </c>
      <c r="F201" s="202" t="s">
        <v>1166</v>
      </c>
      <c r="G201" s="200"/>
      <c r="H201" s="203">
        <v>0.66900000000000004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216</v>
      </c>
      <c r="AU201" s="209" t="s">
        <v>86</v>
      </c>
      <c r="AV201" s="13" t="s">
        <v>86</v>
      </c>
      <c r="AW201" s="13" t="s">
        <v>38</v>
      </c>
      <c r="AX201" s="13" t="s">
        <v>77</v>
      </c>
      <c r="AY201" s="209" t="s">
        <v>205</v>
      </c>
    </row>
    <row r="202" spans="1:65" s="14" customFormat="1" ht="10.199999999999999">
      <c r="B202" s="210"/>
      <c r="C202" s="211"/>
      <c r="D202" s="194" t="s">
        <v>216</v>
      </c>
      <c r="E202" s="212" t="s">
        <v>507</v>
      </c>
      <c r="F202" s="213" t="s">
        <v>218</v>
      </c>
      <c r="G202" s="211"/>
      <c r="H202" s="214">
        <v>0.66900000000000004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216</v>
      </c>
      <c r="AU202" s="220" t="s">
        <v>86</v>
      </c>
      <c r="AV202" s="14" t="s">
        <v>212</v>
      </c>
      <c r="AW202" s="14" t="s">
        <v>38</v>
      </c>
      <c r="AX202" s="14" t="s">
        <v>84</v>
      </c>
      <c r="AY202" s="220" t="s">
        <v>205</v>
      </c>
    </row>
    <row r="203" spans="1:65" s="2" customFormat="1" ht="14.4" customHeight="1">
      <c r="A203" s="36"/>
      <c r="B203" s="37"/>
      <c r="C203" s="181" t="s">
        <v>659</v>
      </c>
      <c r="D203" s="181" t="s">
        <v>208</v>
      </c>
      <c r="E203" s="182" t="s">
        <v>634</v>
      </c>
      <c r="F203" s="183" t="s">
        <v>635</v>
      </c>
      <c r="G203" s="184" t="s">
        <v>143</v>
      </c>
      <c r="H203" s="185">
        <v>1.8540000000000001</v>
      </c>
      <c r="I203" s="186"/>
      <c r="J203" s="187">
        <f>ROUND(I203*H203,2)</f>
        <v>0</v>
      </c>
      <c r="K203" s="183" t="s">
        <v>211</v>
      </c>
      <c r="L203" s="41"/>
      <c r="M203" s="188" t="s">
        <v>75</v>
      </c>
      <c r="N203" s="189" t="s">
        <v>47</v>
      </c>
      <c r="O203" s="66"/>
      <c r="P203" s="190">
        <f>O203*H203</f>
        <v>0</v>
      </c>
      <c r="Q203" s="190">
        <v>2.47E-3</v>
      </c>
      <c r="R203" s="190">
        <f>Q203*H203</f>
        <v>4.5793800000000001E-3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212</v>
      </c>
      <c r="AT203" s="192" t="s">
        <v>208</v>
      </c>
      <c r="AU203" s="192" t="s">
        <v>86</v>
      </c>
      <c r="AY203" s="19" t="s">
        <v>205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84</v>
      </c>
      <c r="BK203" s="193">
        <f>ROUND(I203*H203,2)</f>
        <v>0</v>
      </c>
      <c r="BL203" s="19" t="s">
        <v>212</v>
      </c>
      <c r="BM203" s="192" t="s">
        <v>1167</v>
      </c>
    </row>
    <row r="204" spans="1:65" s="2" customFormat="1" ht="38.4">
      <c r="A204" s="36"/>
      <c r="B204" s="37"/>
      <c r="C204" s="38"/>
      <c r="D204" s="194" t="s">
        <v>214</v>
      </c>
      <c r="E204" s="38"/>
      <c r="F204" s="195" t="s">
        <v>637</v>
      </c>
      <c r="G204" s="38"/>
      <c r="H204" s="38"/>
      <c r="I204" s="196"/>
      <c r="J204" s="38"/>
      <c r="K204" s="38"/>
      <c r="L204" s="41"/>
      <c r="M204" s="197"/>
      <c r="N204" s="19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214</v>
      </c>
      <c r="AU204" s="19" t="s">
        <v>86</v>
      </c>
    </row>
    <row r="205" spans="1:65" s="15" customFormat="1" ht="10.199999999999999">
      <c r="B205" s="231"/>
      <c r="C205" s="232"/>
      <c r="D205" s="194" t="s">
        <v>216</v>
      </c>
      <c r="E205" s="233" t="s">
        <v>75</v>
      </c>
      <c r="F205" s="234" t="s">
        <v>638</v>
      </c>
      <c r="G205" s="232"/>
      <c r="H205" s="233" t="s">
        <v>75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216</v>
      </c>
      <c r="AU205" s="240" t="s">
        <v>86</v>
      </c>
      <c r="AV205" s="15" t="s">
        <v>84</v>
      </c>
      <c r="AW205" s="15" t="s">
        <v>38</v>
      </c>
      <c r="AX205" s="15" t="s">
        <v>77</v>
      </c>
      <c r="AY205" s="240" t="s">
        <v>205</v>
      </c>
    </row>
    <row r="206" spans="1:65" s="13" customFormat="1" ht="10.199999999999999">
      <c r="B206" s="199"/>
      <c r="C206" s="200"/>
      <c r="D206" s="194" t="s">
        <v>216</v>
      </c>
      <c r="E206" s="201" t="s">
        <v>516</v>
      </c>
      <c r="F206" s="202" t="s">
        <v>1168</v>
      </c>
      <c r="G206" s="200"/>
      <c r="H206" s="203">
        <v>1.8540000000000001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216</v>
      </c>
      <c r="AU206" s="209" t="s">
        <v>86</v>
      </c>
      <c r="AV206" s="13" t="s">
        <v>86</v>
      </c>
      <c r="AW206" s="13" t="s">
        <v>38</v>
      </c>
      <c r="AX206" s="13" t="s">
        <v>77</v>
      </c>
      <c r="AY206" s="209" t="s">
        <v>205</v>
      </c>
    </row>
    <row r="207" spans="1:65" s="14" customFormat="1" ht="10.199999999999999">
      <c r="B207" s="210"/>
      <c r="C207" s="211"/>
      <c r="D207" s="194" t="s">
        <v>216</v>
      </c>
      <c r="E207" s="212" t="s">
        <v>75</v>
      </c>
      <c r="F207" s="213" t="s">
        <v>218</v>
      </c>
      <c r="G207" s="211"/>
      <c r="H207" s="214">
        <v>1.8540000000000001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216</v>
      </c>
      <c r="AU207" s="220" t="s">
        <v>86</v>
      </c>
      <c r="AV207" s="14" t="s">
        <v>212</v>
      </c>
      <c r="AW207" s="14" t="s">
        <v>38</v>
      </c>
      <c r="AX207" s="14" t="s">
        <v>84</v>
      </c>
      <c r="AY207" s="220" t="s">
        <v>205</v>
      </c>
    </row>
    <row r="208" spans="1:65" s="2" customFormat="1" ht="14.4" customHeight="1">
      <c r="A208" s="36"/>
      <c r="B208" s="37"/>
      <c r="C208" s="181" t="s">
        <v>665</v>
      </c>
      <c r="D208" s="181" t="s">
        <v>208</v>
      </c>
      <c r="E208" s="182" t="s">
        <v>640</v>
      </c>
      <c r="F208" s="183" t="s">
        <v>641</v>
      </c>
      <c r="G208" s="184" t="s">
        <v>143</v>
      </c>
      <c r="H208" s="185">
        <v>1.8540000000000001</v>
      </c>
      <c r="I208" s="186"/>
      <c r="J208" s="187">
        <f>ROUND(I208*H208,2)</f>
        <v>0</v>
      </c>
      <c r="K208" s="183" t="s">
        <v>211</v>
      </c>
      <c r="L208" s="41"/>
      <c r="M208" s="188" t="s">
        <v>75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212</v>
      </c>
      <c r="AT208" s="192" t="s">
        <v>208</v>
      </c>
      <c r="AU208" s="192" t="s">
        <v>86</v>
      </c>
      <c r="AY208" s="19" t="s">
        <v>205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84</v>
      </c>
      <c r="BK208" s="193">
        <f>ROUND(I208*H208,2)</f>
        <v>0</v>
      </c>
      <c r="BL208" s="19" t="s">
        <v>212</v>
      </c>
      <c r="BM208" s="192" t="s">
        <v>1169</v>
      </c>
    </row>
    <row r="209" spans="1:65" s="2" customFormat="1" ht="38.4">
      <c r="A209" s="36"/>
      <c r="B209" s="37"/>
      <c r="C209" s="38"/>
      <c r="D209" s="194" t="s">
        <v>214</v>
      </c>
      <c r="E209" s="38"/>
      <c r="F209" s="195" t="s">
        <v>637</v>
      </c>
      <c r="G209" s="38"/>
      <c r="H209" s="38"/>
      <c r="I209" s="196"/>
      <c r="J209" s="38"/>
      <c r="K209" s="38"/>
      <c r="L209" s="41"/>
      <c r="M209" s="197"/>
      <c r="N209" s="198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214</v>
      </c>
      <c r="AU209" s="19" t="s">
        <v>86</v>
      </c>
    </row>
    <row r="210" spans="1:65" s="13" customFormat="1" ht="10.199999999999999">
      <c r="B210" s="199"/>
      <c r="C210" s="200"/>
      <c r="D210" s="194" t="s">
        <v>216</v>
      </c>
      <c r="E210" s="201" t="s">
        <v>75</v>
      </c>
      <c r="F210" s="202" t="s">
        <v>516</v>
      </c>
      <c r="G210" s="200"/>
      <c r="H210" s="203">
        <v>1.8540000000000001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216</v>
      </c>
      <c r="AU210" s="209" t="s">
        <v>86</v>
      </c>
      <c r="AV210" s="13" t="s">
        <v>86</v>
      </c>
      <c r="AW210" s="13" t="s">
        <v>38</v>
      </c>
      <c r="AX210" s="13" t="s">
        <v>77</v>
      </c>
      <c r="AY210" s="209" t="s">
        <v>205</v>
      </c>
    </row>
    <row r="211" spans="1:65" s="14" customFormat="1" ht="10.199999999999999">
      <c r="B211" s="210"/>
      <c r="C211" s="211"/>
      <c r="D211" s="194" t="s">
        <v>216</v>
      </c>
      <c r="E211" s="212" t="s">
        <v>75</v>
      </c>
      <c r="F211" s="213" t="s">
        <v>218</v>
      </c>
      <c r="G211" s="211"/>
      <c r="H211" s="214">
        <v>1.8540000000000001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216</v>
      </c>
      <c r="AU211" s="220" t="s">
        <v>86</v>
      </c>
      <c r="AV211" s="14" t="s">
        <v>212</v>
      </c>
      <c r="AW211" s="14" t="s">
        <v>38</v>
      </c>
      <c r="AX211" s="14" t="s">
        <v>84</v>
      </c>
      <c r="AY211" s="220" t="s">
        <v>205</v>
      </c>
    </row>
    <row r="212" spans="1:65" s="2" customFormat="1" ht="14.4" customHeight="1">
      <c r="A212" s="36"/>
      <c r="B212" s="37"/>
      <c r="C212" s="181" t="s">
        <v>671</v>
      </c>
      <c r="D212" s="181" t="s">
        <v>208</v>
      </c>
      <c r="E212" s="182" t="s">
        <v>644</v>
      </c>
      <c r="F212" s="183" t="s">
        <v>645</v>
      </c>
      <c r="G212" s="184" t="s">
        <v>383</v>
      </c>
      <c r="H212" s="185">
        <v>5.3999999999999999E-2</v>
      </c>
      <c r="I212" s="186"/>
      <c r="J212" s="187">
        <f>ROUND(I212*H212,2)</f>
        <v>0</v>
      </c>
      <c r="K212" s="183" t="s">
        <v>211</v>
      </c>
      <c r="L212" s="41"/>
      <c r="M212" s="188" t="s">
        <v>75</v>
      </c>
      <c r="N212" s="189" t="s">
        <v>47</v>
      </c>
      <c r="O212" s="66"/>
      <c r="P212" s="190">
        <f>O212*H212</f>
        <v>0</v>
      </c>
      <c r="Q212" s="190">
        <v>1.06277</v>
      </c>
      <c r="R212" s="190">
        <f>Q212*H212</f>
        <v>5.7389579999999996E-2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212</v>
      </c>
      <c r="AT212" s="192" t="s">
        <v>208</v>
      </c>
      <c r="AU212" s="192" t="s">
        <v>86</v>
      </c>
      <c r="AY212" s="19" t="s">
        <v>205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84</v>
      </c>
      <c r="BK212" s="193">
        <f>ROUND(I212*H212,2)</f>
        <v>0</v>
      </c>
      <c r="BL212" s="19" t="s">
        <v>212</v>
      </c>
      <c r="BM212" s="192" t="s">
        <v>1170</v>
      </c>
    </row>
    <row r="213" spans="1:65" s="2" customFormat="1" ht="28.8">
      <c r="A213" s="36"/>
      <c r="B213" s="37"/>
      <c r="C213" s="38"/>
      <c r="D213" s="194" t="s">
        <v>214</v>
      </c>
      <c r="E213" s="38"/>
      <c r="F213" s="195" t="s">
        <v>647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214</v>
      </c>
      <c r="AU213" s="19" t="s">
        <v>86</v>
      </c>
    </row>
    <row r="214" spans="1:65" s="15" customFormat="1" ht="10.199999999999999">
      <c r="B214" s="231"/>
      <c r="C214" s="232"/>
      <c r="D214" s="194" t="s">
        <v>216</v>
      </c>
      <c r="E214" s="233" t="s">
        <v>75</v>
      </c>
      <c r="F214" s="234" t="s">
        <v>648</v>
      </c>
      <c r="G214" s="232"/>
      <c r="H214" s="233" t="s">
        <v>75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216</v>
      </c>
      <c r="AU214" s="240" t="s">
        <v>86</v>
      </c>
      <c r="AV214" s="15" t="s">
        <v>84</v>
      </c>
      <c r="AW214" s="15" t="s">
        <v>38</v>
      </c>
      <c r="AX214" s="15" t="s">
        <v>77</v>
      </c>
      <c r="AY214" s="240" t="s">
        <v>205</v>
      </c>
    </row>
    <row r="215" spans="1:65" s="13" customFormat="1" ht="10.199999999999999">
      <c r="B215" s="199"/>
      <c r="C215" s="200"/>
      <c r="D215" s="194" t="s">
        <v>216</v>
      </c>
      <c r="E215" s="201" t="s">
        <v>75</v>
      </c>
      <c r="F215" s="202" t="s">
        <v>1171</v>
      </c>
      <c r="G215" s="200"/>
      <c r="H215" s="203">
        <v>6.0000000000000001E-3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216</v>
      </c>
      <c r="AU215" s="209" t="s">
        <v>86</v>
      </c>
      <c r="AV215" s="13" t="s">
        <v>86</v>
      </c>
      <c r="AW215" s="13" t="s">
        <v>38</v>
      </c>
      <c r="AX215" s="13" t="s">
        <v>77</v>
      </c>
      <c r="AY215" s="209" t="s">
        <v>205</v>
      </c>
    </row>
    <row r="216" spans="1:65" s="16" customFormat="1" ht="10.199999999999999">
      <c r="B216" s="245"/>
      <c r="C216" s="246"/>
      <c r="D216" s="194" t="s">
        <v>216</v>
      </c>
      <c r="E216" s="247" t="s">
        <v>75</v>
      </c>
      <c r="F216" s="248" t="s">
        <v>572</v>
      </c>
      <c r="G216" s="246"/>
      <c r="H216" s="249">
        <v>6.0000000000000001E-3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AT216" s="255" t="s">
        <v>216</v>
      </c>
      <c r="AU216" s="255" t="s">
        <v>86</v>
      </c>
      <c r="AV216" s="16" t="s">
        <v>344</v>
      </c>
      <c r="AW216" s="16" t="s">
        <v>38</v>
      </c>
      <c r="AX216" s="16" t="s">
        <v>77</v>
      </c>
      <c r="AY216" s="255" t="s">
        <v>205</v>
      </c>
    </row>
    <row r="217" spans="1:65" s="15" customFormat="1" ht="10.199999999999999">
      <c r="B217" s="231"/>
      <c r="C217" s="232"/>
      <c r="D217" s="194" t="s">
        <v>216</v>
      </c>
      <c r="E217" s="233" t="s">
        <v>75</v>
      </c>
      <c r="F217" s="234" t="s">
        <v>650</v>
      </c>
      <c r="G217" s="232"/>
      <c r="H217" s="233" t="s">
        <v>75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216</v>
      </c>
      <c r="AU217" s="240" t="s">
        <v>86</v>
      </c>
      <c r="AV217" s="15" t="s">
        <v>84</v>
      </c>
      <c r="AW217" s="15" t="s">
        <v>38</v>
      </c>
      <c r="AX217" s="15" t="s">
        <v>77</v>
      </c>
      <c r="AY217" s="240" t="s">
        <v>205</v>
      </c>
    </row>
    <row r="218" spans="1:65" s="13" customFormat="1" ht="10.199999999999999">
      <c r="B218" s="199"/>
      <c r="C218" s="200"/>
      <c r="D218" s="194" t="s">
        <v>216</v>
      </c>
      <c r="E218" s="201" t="s">
        <v>75</v>
      </c>
      <c r="F218" s="202" t="s">
        <v>1172</v>
      </c>
      <c r="G218" s="200"/>
      <c r="H218" s="203">
        <v>4.8000000000000001E-2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216</v>
      </c>
      <c r="AU218" s="209" t="s">
        <v>86</v>
      </c>
      <c r="AV218" s="13" t="s">
        <v>86</v>
      </c>
      <c r="AW218" s="13" t="s">
        <v>38</v>
      </c>
      <c r="AX218" s="13" t="s">
        <v>77</v>
      </c>
      <c r="AY218" s="209" t="s">
        <v>205</v>
      </c>
    </row>
    <row r="219" spans="1:65" s="16" customFormat="1" ht="10.199999999999999">
      <c r="B219" s="245"/>
      <c r="C219" s="246"/>
      <c r="D219" s="194" t="s">
        <v>216</v>
      </c>
      <c r="E219" s="247" t="s">
        <v>75</v>
      </c>
      <c r="F219" s="248" t="s">
        <v>572</v>
      </c>
      <c r="G219" s="246"/>
      <c r="H219" s="249">
        <v>4.8000000000000001E-2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AT219" s="255" t="s">
        <v>216</v>
      </c>
      <c r="AU219" s="255" t="s">
        <v>86</v>
      </c>
      <c r="AV219" s="16" t="s">
        <v>344</v>
      </c>
      <c r="AW219" s="16" t="s">
        <v>38</v>
      </c>
      <c r="AX219" s="16" t="s">
        <v>77</v>
      </c>
      <c r="AY219" s="255" t="s">
        <v>205</v>
      </c>
    </row>
    <row r="220" spans="1:65" s="14" customFormat="1" ht="10.199999999999999">
      <c r="B220" s="210"/>
      <c r="C220" s="211"/>
      <c r="D220" s="194" t="s">
        <v>216</v>
      </c>
      <c r="E220" s="212" t="s">
        <v>75</v>
      </c>
      <c r="F220" s="213" t="s">
        <v>218</v>
      </c>
      <c r="G220" s="211"/>
      <c r="H220" s="214">
        <v>5.3999999999999999E-2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216</v>
      </c>
      <c r="AU220" s="220" t="s">
        <v>86</v>
      </c>
      <c r="AV220" s="14" t="s">
        <v>212</v>
      </c>
      <c r="AW220" s="14" t="s">
        <v>38</v>
      </c>
      <c r="AX220" s="14" t="s">
        <v>84</v>
      </c>
      <c r="AY220" s="220" t="s">
        <v>205</v>
      </c>
    </row>
    <row r="221" spans="1:65" s="12" customFormat="1" ht="22.8" customHeight="1">
      <c r="B221" s="165"/>
      <c r="C221" s="166"/>
      <c r="D221" s="167" t="s">
        <v>76</v>
      </c>
      <c r="E221" s="179" t="s">
        <v>344</v>
      </c>
      <c r="F221" s="179" t="s">
        <v>652</v>
      </c>
      <c r="G221" s="166"/>
      <c r="H221" s="166"/>
      <c r="I221" s="169"/>
      <c r="J221" s="180">
        <f>BK221</f>
        <v>0</v>
      </c>
      <c r="K221" s="166"/>
      <c r="L221" s="171"/>
      <c r="M221" s="172"/>
      <c r="N221" s="173"/>
      <c r="O221" s="173"/>
      <c r="P221" s="174">
        <f>SUM(P222:P231)</f>
        <v>0</v>
      </c>
      <c r="Q221" s="173"/>
      <c r="R221" s="174">
        <f>SUM(R222:R231)</f>
        <v>5.54</v>
      </c>
      <c r="S221" s="173"/>
      <c r="T221" s="175">
        <f>SUM(T222:T231)</f>
        <v>0</v>
      </c>
      <c r="AR221" s="176" t="s">
        <v>84</v>
      </c>
      <c r="AT221" s="177" t="s">
        <v>76</v>
      </c>
      <c r="AU221" s="177" t="s">
        <v>84</v>
      </c>
      <c r="AY221" s="176" t="s">
        <v>205</v>
      </c>
      <c r="BK221" s="178">
        <f>SUM(BK222:BK231)</f>
        <v>0</v>
      </c>
    </row>
    <row r="222" spans="1:65" s="2" customFormat="1" ht="14.4" customHeight="1">
      <c r="A222" s="36"/>
      <c r="B222" s="37"/>
      <c r="C222" s="181" t="s">
        <v>677</v>
      </c>
      <c r="D222" s="181" t="s">
        <v>208</v>
      </c>
      <c r="E222" s="182" t="s">
        <v>654</v>
      </c>
      <c r="F222" s="183" t="s">
        <v>655</v>
      </c>
      <c r="G222" s="184" t="s">
        <v>293</v>
      </c>
      <c r="H222" s="185">
        <v>2</v>
      </c>
      <c r="I222" s="186"/>
      <c r="J222" s="187">
        <f>ROUND(I222*H222,2)</f>
        <v>0</v>
      </c>
      <c r="K222" s="183" t="s">
        <v>211</v>
      </c>
      <c r="L222" s="41"/>
      <c r="M222" s="188" t="s">
        <v>75</v>
      </c>
      <c r="N222" s="189" t="s">
        <v>47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212</v>
      </c>
      <c r="AT222" s="192" t="s">
        <v>208</v>
      </c>
      <c r="AU222" s="192" t="s">
        <v>86</v>
      </c>
      <c r="AY222" s="19" t="s">
        <v>205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84</v>
      </c>
      <c r="BK222" s="193">
        <f>ROUND(I222*H222,2)</f>
        <v>0</v>
      </c>
      <c r="BL222" s="19" t="s">
        <v>212</v>
      </c>
      <c r="BM222" s="192" t="s">
        <v>1173</v>
      </c>
    </row>
    <row r="223" spans="1:65" s="2" customFormat="1" ht="115.2">
      <c r="A223" s="36"/>
      <c r="B223" s="37"/>
      <c r="C223" s="38"/>
      <c r="D223" s="194" t="s">
        <v>214</v>
      </c>
      <c r="E223" s="38"/>
      <c r="F223" s="195" t="s">
        <v>657</v>
      </c>
      <c r="G223" s="38"/>
      <c r="H223" s="38"/>
      <c r="I223" s="196"/>
      <c r="J223" s="38"/>
      <c r="K223" s="38"/>
      <c r="L223" s="41"/>
      <c r="M223" s="197"/>
      <c r="N223" s="198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214</v>
      </c>
      <c r="AU223" s="19" t="s">
        <v>86</v>
      </c>
    </row>
    <row r="224" spans="1:65" s="2" customFormat="1" ht="19.2">
      <c r="A224" s="36"/>
      <c r="B224" s="37"/>
      <c r="C224" s="38"/>
      <c r="D224" s="194" t="s">
        <v>270</v>
      </c>
      <c r="E224" s="38"/>
      <c r="F224" s="195" t="s">
        <v>658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270</v>
      </c>
      <c r="AU224" s="19" t="s">
        <v>86</v>
      </c>
    </row>
    <row r="225" spans="1:65" s="15" customFormat="1" ht="10.199999999999999">
      <c r="B225" s="231"/>
      <c r="C225" s="232"/>
      <c r="D225" s="194" t="s">
        <v>216</v>
      </c>
      <c r="E225" s="233" t="s">
        <v>75</v>
      </c>
      <c r="F225" s="234" t="s">
        <v>296</v>
      </c>
      <c r="G225" s="232"/>
      <c r="H225" s="233" t="s">
        <v>75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216</v>
      </c>
      <c r="AU225" s="240" t="s">
        <v>86</v>
      </c>
      <c r="AV225" s="15" t="s">
        <v>84</v>
      </c>
      <c r="AW225" s="15" t="s">
        <v>38</v>
      </c>
      <c r="AX225" s="15" t="s">
        <v>77</v>
      </c>
      <c r="AY225" s="240" t="s">
        <v>205</v>
      </c>
    </row>
    <row r="226" spans="1:65" s="13" customFormat="1" ht="10.199999999999999">
      <c r="B226" s="199"/>
      <c r="C226" s="200"/>
      <c r="D226" s="194" t="s">
        <v>216</v>
      </c>
      <c r="E226" s="201" t="s">
        <v>522</v>
      </c>
      <c r="F226" s="202" t="s">
        <v>86</v>
      </c>
      <c r="G226" s="200"/>
      <c r="H226" s="203">
        <v>2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216</v>
      </c>
      <c r="AU226" s="209" t="s">
        <v>86</v>
      </c>
      <c r="AV226" s="13" t="s">
        <v>86</v>
      </c>
      <c r="AW226" s="13" t="s">
        <v>38</v>
      </c>
      <c r="AX226" s="13" t="s">
        <v>77</v>
      </c>
      <c r="AY226" s="209" t="s">
        <v>205</v>
      </c>
    </row>
    <row r="227" spans="1:65" s="14" customFormat="1" ht="10.199999999999999">
      <c r="B227" s="210"/>
      <c r="C227" s="211"/>
      <c r="D227" s="194" t="s">
        <v>216</v>
      </c>
      <c r="E227" s="212" t="s">
        <v>75</v>
      </c>
      <c r="F227" s="213" t="s">
        <v>218</v>
      </c>
      <c r="G227" s="211"/>
      <c r="H227" s="214">
        <v>2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216</v>
      </c>
      <c r="AU227" s="220" t="s">
        <v>86</v>
      </c>
      <c r="AV227" s="14" t="s">
        <v>212</v>
      </c>
      <c r="AW227" s="14" t="s">
        <v>38</v>
      </c>
      <c r="AX227" s="14" t="s">
        <v>84</v>
      </c>
      <c r="AY227" s="220" t="s">
        <v>205</v>
      </c>
    </row>
    <row r="228" spans="1:65" s="2" customFormat="1" ht="37.799999999999997" customHeight="1">
      <c r="A228" s="36"/>
      <c r="B228" s="37"/>
      <c r="C228" s="221" t="s">
        <v>245</v>
      </c>
      <c r="D228" s="221" t="s">
        <v>226</v>
      </c>
      <c r="E228" s="222" t="s">
        <v>660</v>
      </c>
      <c r="F228" s="223" t="s">
        <v>661</v>
      </c>
      <c r="G228" s="224" t="s">
        <v>293</v>
      </c>
      <c r="H228" s="225">
        <v>2</v>
      </c>
      <c r="I228" s="226"/>
      <c r="J228" s="227">
        <f>ROUND(I228*H228,2)</f>
        <v>0</v>
      </c>
      <c r="K228" s="223" t="s">
        <v>75</v>
      </c>
      <c r="L228" s="228"/>
      <c r="M228" s="229" t="s">
        <v>75</v>
      </c>
      <c r="N228" s="230" t="s">
        <v>47</v>
      </c>
      <c r="O228" s="66"/>
      <c r="P228" s="190">
        <f>O228*H228</f>
        <v>0</v>
      </c>
      <c r="Q228" s="190">
        <v>2.77</v>
      </c>
      <c r="R228" s="190">
        <f>Q228*H228</f>
        <v>5.54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229</v>
      </c>
      <c r="AT228" s="192" t="s">
        <v>226</v>
      </c>
      <c r="AU228" s="192" t="s">
        <v>86</v>
      </c>
      <c r="AY228" s="19" t="s">
        <v>205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84</v>
      </c>
      <c r="BK228" s="193">
        <f>ROUND(I228*H228,2)</f>
        <v>0</v>
      </c>
      <c r="BL228" s="19" t="s">
        <v>212</v>
      </c>
      <c r="BM228" s="192" t="s">
        <v>1174</v>
      </c>
    </row>
    <row r="229" spans="1:65" s="2" customFormat="1" ht="28.8">
      <c r="A229" s="36"/>
      <c r="B229" s="37"/>
      <c r="C229" s="38"/>
      <c r="D229" s="194" t="s">
        <v>270</v>
      </c>
      <c r="E229" s="38"/>
      <c r="F229" s="195" t="s">
        <v>663</v>
      </c>
      <c r="G229" s="38"/>
      <c r="H229" s="38"/>
      <c r="I229" s="196"/>
      <c r="J229" s="38"/>
      <c r="K229" s="38"/>
      <c r="L229" s="41"/>
      <c r="M229" s="197"/>
      <c r="N229" s="19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270</v>
      </c>
      <c r="AU229" s="19" t="s">
        <v>86</v>
      </c>
    </row>
    <row r="230" spans="1:65" s="13" customFormat="1" ht="10.199999999999999">
      <c r="B230" s="199"/>
      <c r="C230" s="200"/>
      <c r="D230" s="194" t="s">
        <v>216</v>
      </c>
      <c r="E230" s="201" t="s">
        <v>75</v>
      </c>
      <c r="F230" s="202" t="s">
        <v>522</v>
      </c>
      <c r="G230" s="200"/>
      <c r="H230" s="203">
        <v>2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216</v>
      </c>
      <c r="AU230" s="209" t="s">
        <v>86</v>
      </c>
      <c r="AV230" s="13" t="s">
        <v>86</v>
      </c>
      <c r="AW230" s="13" t="s">
        <v>38</v>
      </c>
      <c r="AX230" s="13" t="s">
        <v>77</v>
      </c>
      <c r="AY230" s="209" t="s">
        <v>205</v>
      </c>
    </row>
    <row r="231" spans="1:65" s="14" customFormat="1" ht="10.199999999999999">
      <c r="B231" s="210"/>
      <c r="C231" s="211"/>
      <c r="D231" s="194" t="s">
        <v>216</v>
      </c>
      <c r="E231" s="212" t="s">
        <v>75</v>
      </c>
      <c r="F231" s="213" t="s">
        <v>218</v>
      </c>
      <c r="G231" s="211"/>
      <c r="H231" s="214">
        <v>2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216</v>
      </c>
      <c r="AU231" s="220" t="s">
        <v>86</v>
      </c>
      <c r="AV231" s="14" t="s">
        <v>212</v>
      </c>
      <c r="AW231" s="14" t="s">
        <v>38</v>
      </c>
      <c r="AX231" s="14" t="s">
        <v>84</v>
      </c>
      <c r="AY231" s="220" t="s">
        <v>205</v>
      </c>
    </row>
    <row r="232" spans="1:65" s="12" customFormat="1" ht="22.8" customHeight="1">
      <c r="B232" s="165"/>
      <c r="C232" s="166"/>
      <c r="D232" s="167" t="s">
        <v>76</v>
      </c>
      <c r="E232" s="179" t="s">
        <v>212</v>
      </c>
      <c r="F232" s="179" t="s">
        <v>664</v>
      </c>
      <c r="G232" s="166"/>
      <c r="H232" s="166"/>
      <c r="I232" s="169"/>
      <c r="J232" s="180">
        <f>BK232</f>
        <v>0</v>
      </c>
      <c r="K232" s="166"/>
      <c r="L232" s="171"/>
      <c r="M232" s="172"/>
      <c r="N232" s="173"/>
      <c r="O232" s="173"/>
      <c r="P232" s="174">
        <f>SUM(P233:P237)</f>
        <v>0</v>
      </c>
      <c r="Q232" s="173"/>
      <c r="R232" s="174">
        <f>SUM(R233:R237)</f>
        <v>5.2525590600000003</v>
      </c>
      <c r="S232" s="173"/>
      <c r="T232" s="175">
        <f>SUM(T233:T237)</f>
        <v>0</v>
      </c>
      <c r="AR232" s="176" t="s">
        <v>84</v>
      </c>
      <c r="AT232" s="177" t="s">
        <v>76</v>
      </c>
      <c r="AU232" s="177" t="s">
        <v>84</v>
      </c>
      <c r="AY232" s="176" t="s">
        <v>205</v>
      </c>
      <c r="BK232" s="178">
        <f>SUM(BK233:BK237)</f>
        <v>0</v>
      </c>
    </row>
    <row r="233" spans="1:65" s="2" customFormat="1" ht="14.4" customHeight="1">
      <c r="A233" s="36"/>
      <c r="B233" s="37"/>
      <c r="C233" s="181" t="s">
        <v>250</v>
      </c>
      <c r="D233" s="181" t="s">
        <v>208</v>
      </c>
      <c r="E233" s="182" t="s">
        <v>666</v>
      </c>
      <c r="F233" s="183" t="s">
        <v>667</v>
      </c>
      <c r="G233" s="184" t="s">
        <v>240</v>
      </c>
      <c r="H233" s="185">
        <v>2.778</v>
      </c>
      <c r="I233" s="186"/>
      <c r="J233" s="187">
        <f>ROUND(I233*H233,2)</f>
        <v>0</v>
      </c>
      <c r="K233" s="183" t="s">
        <v>211</v>
      </c>
      <c r="L233" s="41"/>
      <c r="M233" s="188" t="s">
        <v>75</v>
      </c>
      <c r="N233" s="189" t="s">
        <v>47</v>
      </c>
      <c r="O233" s="66"/>
      <c r="P233" s="190">
        <f>O233*H233</f>
        <v>0</v>
      </c>
      <c r="Q233" s="190">
        <v>1.8907700000000001</v>
      </c>
      <c r="R233" s="190">
        <f>Q233*H233</f>
        <v>5.2525590600000003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212</v>
      </c>
      <c r="AT233" s="192" t="s">
        <v>208</v>
      </c>
      <c r="AU233" s="192" t="s">
        <v>86</v>
      </c>
      <c r="AY233" s="19" t="s">
        <v>205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84</v>
      </c>
      <c r="BK233" s="193">
        <f>ROUND(I233*H233,2)</f>
        <v>0</v>
      </c>
      <c r="BL233" s="19" t="s">
        <v>212</v>
      </c>
      <c r="BM233" s="192" t="s">
        <v>1175</v>
      </c>
    </row>
    <row r="234" spans="1:65" s="2" customFormat="1" ht="38.4">
      <c r="A234" s="36"/>
      <c r="B234" s="37"/>
      <c r="C234" s="38"/>
      <c r="D234" s="194" t="s">
        <v>214</v>
      </c>
      <c r="E234" s="38"/>
      <c r="F234" s="195" t="s">
        <v>669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214</v>
      </c>
      <c r="AU234" s="19" t="s">
        <v>86</v>
      </c>
    </row>
    <row r="235" spans="1:65" s="15" customFormat="1" ht="10.199999999999999">
      <c r="B235" s="231"/>
      <c r="C235" s="232"/>
      <c r="D235" s="194" t="s">
        <v>216</v>
      </c>
      <c r="E235" s="233" t="s">
        <v>75</v>
      </c>
      <c r="F235" s="234" t="s">
        <v>616</v>
      </c>
      <c r="G235" s="232"/>
      <c r="H235" s="233" t="s">
        <v>75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216</v>
      </c>
      <c r="AU235" s="240" t="s">
        <v>86</v>
      </c>
      <c r="AV235" s="15" t="s">
        <v>84</v>
      </c>
      <c r="AW235" s="15" t="s">
        <v>38</v>
      </c>
      <c r="AX235" s="15" t="s">
        <v>77</v>
      </c>
      <c r="AY235" s="240" t="s">
        <v>205</v>
      </c>
    </row>
    <row r="236" spans="1:65" s="13" customFormat="1" ht="10.199999999999999">
      <c r="B236" s="199"/>
      <c r="C236" s="200"/>
      <c r="D236" s="194" t="s">
        <v>216</v>
      </c>
      <c r="E236" s="201" t="s">
        <v>488</v>
      </c>
      <c r="F236" s="202" t="s">
        <v>1176</v>
      </c>
      <c r="G236" s="200"/>
      <c r="H236" s="203">
        <v>2.778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216</v>
      </c>
      <c r="AU236" s="209" t="s">
        <v>86</v>
      </c>
      <c r="AV236" s="13" t="s">
        <v>86</v>
      </c>
      <c r="AW236" s="13" t="s">
        <v>38</v>
      </c>
      <c r="AX236" s="13" t="s">
        <v>77</v>
      </c>
      <c r="AY236" s="209" t="s">
        <v>205</v>
      </c>
    </row>
    <row r="237" spans="1:65" s="14" customFormat="1" ht="10.199999999999999">
      <c r="B237" s="210"/>
      <c r="C237" s="211"/>
      <c r="D237" s="194" t="s">
        <v>216</v>
      </c>
      <c r="E237" s="212" t="s">
        <v>75</v>
      </c>
      <c r="F237" s="213" t="s">
        <v>218</v>
      </c>
      <c r="G237" s="211"/>
      <c r="H237" s="214">
        <v>2.778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216</v>
      </c>
      <c r="AU237" s="220" t="s">
        <v>86</v>
      </c>
      <c r="AV237" s="14" t="s">
        <v>212</v>
      </c>
      <c r="AW237" s="14" t="s">
        <v>38</v>
      </c>
      <c r="AX237" s="14" t="s">
        <v>84</v>
      </c>
      <c r="AY237" s="220" t="s">
        <v>205</v>
      </c>
    </row>
    <row r="238" spans="1:65" s="12" customFormat="1" ht="22.8" customHeight="1">
      <c r="B238" s="165"/>
      <c r="C238" s="166"/>
      <c r="D238" s="167" t="s">
        <v>76</v>
      </c>
      <c r="E238" s="179" t="s">
        <v>243</v>
      </c>
      <c r="F238" s="179" t="s">
        <v>244</v>
      </c>
      <c r="G238" s="166"/>
      <c r="H238" s="166"/>
      <c r="I238" s="169"/>
      <c r="J238" s="180">
        <f>BK238</f>
        <v>0</v>
      </c>
      <c r="K238" s="166"/>
      <c r="L238" s="171"/>
      <c r="M238" s="172"/>
      <c r="N238" s="173"/>
      <c r="O238" s="173"/>
      <c r="P238" s="174">
        <f>SUM(P239:P264)</f>
        <v>0</v>
      </c>
      <c r="Q238" s="173"/>
      <c r="R238" s="174">
        <f>SUM(R239:R264)</f>
        <v>0.41050399999999998</v>
      </c>
      <c r="S238" s="173"/>
      <c r="T238" s="175">
        <f>SUM(T239:T264)</f>
        <v>0</v>
      </c>
      <c r="AR238" s="176" t="s">
        <v>84</v>
      </c>
      <c r="AT238" s="177" t="s">
        <v>76</v>
      </c>
      <c r="AU238" s="177" t="s">
        <v>84</v>
      </c>
      <c r="AY238" s="176" t="s">
        <v>205</v>
      </c>
      <c r="BK238" s="178">
        <f>SUM(BK239:BK264)</f>
        <v>0</v>
      </c>
    </row>
    <row r="239" spans="1:65" s="2" customFormat="1" ht="14.4" customHeight="1">
      <c r="A239" s="36"/>
      <c r="B239" s="37"/>
      <c r="C239" s="181" t="s">
        <v>157</v>
      </c>
      <c r="D239" s="181" t="s">
        <v>208</v>
      </c>
      <c r="E239" s="182" t="s">
        <v>672</v>
      </c>
      <c r="F239" s="183" t="s">
        <v>673</v>
      </c>
      <c r="G239" s="184" t="s">
        <v>143</v>
      </c>
      <c r="H239" s="185">
        <v>4.4619999999999997</v>
      </c>
      <c r="I239" s="186"/>
      <c r="J239" s="187">
        <f>ROUND(I239*H239,2)</f>
        <v>0</v>
      </c>
      <c r="K239" s="183" t="s">
        <v>211</v>
      </c>
      <c r="L239" s="41"/>
      <c r="M239" s="188" t="s">
        <v>75</v>
      </c>
      <c r="N239" s="189" t="s">
        <v>47</v>
      </c>
      <c r="O239" s="66"/>
      <c r="P239" s="190">
        <f>O239*H239</f>
        <v>0</v>
      </c>
      <c r="Q239" s="190">
        <v>9.1999999999999998E-2</v>
      </c>
      <c r="R239" s="190">
        <f>Q239*H239</f>
        <v>0.41050399999999998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212</v>
      </c>
      <c r="AT239" s="192" t="s">
        <v>208</v>
      </c>
      <c r="AU239" s="192" t="s">
        <v>86</v>
      </c>
      <c r="AY239" s="19" t="s">
        <v>205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84</v>
      </c>
      <c r="BK239" s="193">
        <f>ROUND(I239*H239,2)</f>
        <v>0</v>
      </c>
      <c r="BL239" s="19" t="s">
        <v>212</v>
      </c>
      <c r="BM239" s="192" t="s">
        <v>1177</v>
      </c>
    </row>
    <row r="240" spans="1:65" s="15" customFormat="1" ht="10.199999999999999">
      <c r="B240" s="231"/>
      <c r="C240" s="232"/>
      <c r="D240" s="194" t="s">
        <v>216</v>
      </c>
      <c r="E240" s="233" t="s">
        <v>75</v>
      </c>
      <c r="F240" s="234" t="s">
        <v>675</v>
      </c>
      <c r="G240" s="232"/>
      <c r="H240" s="233" t="s">
        <v>75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216</v>
      </c>
      <c r="AU240" s="240" t="s">
        <v>86</v>
      </c>
      <c r="AV240" s="15" t="s">
        <v>84</v>
      </c>
      <c r="AW240" s="15" t="s">
        <v>38</v>
      </c>
      <c r="AX240" s="15" t="s">
        <v>77</v>
      </c>
      <c r="AY240" s="240" t="s">
        <v>205</v>
      </c>
    </row>
    <row r="241" spans="1:65" s="13" customFormat="1" ht="10.199999999999999">
      <c r="B241" s="199"/>
      <c r="C241" s="200"/>
      <c r="D241" s="194" t="s">
        <v>216</v>
      </c>
      <c r="E241" s="201" t="s">
        <v>519</v>
      </c>
      <c r="F241" s="202" t="s">
        <v>1178</v>
      </c>
      <c r="G241" s="200"/>
      <c r="H241" s="203">
        <v>4.4619999999999997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216</v>
      </c>
      <c r="AU241" s="209" t="s">
        <v>86</v>
      </c>
      <c r="AV241" s="13" t="s">
        <v>86</v>
      </c>
      <c r="AW241" s="13" t="s">
        <v>38</v>
      </c>
      <c r="AX241" s="13" t="s">
        <v>77</v>
      </c>
      <c r="AY241" s="209" t="s">
        <v>205</v>
      </c>
    </row>
    <row r="242" spans="1:65" s="14" customFormat="1" ht="10.199999999999999">
      <c r="B242" s="210"/>
      <c r="C242" s="211"/>
      <c r="D242" s="194" t="s">
        <v>216</v>
      </c>
      <c r="E242" s="212" t="s">
        <v>75</v>
      </c>
      <c r="F242" s="213" t="s">
        <v>218</v>
      </c>
      <c r="G242" s="211"/>
      <c r="H242" s="214">
        <v>4.4619999999999997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216</v>
      </c>
      <c r="AU242" s="220" t="s">
        <v>86</v>
      </c>
      <c r="AV242" s="14" t="s">
        <v>212</v>
      </c>
      <c r="AW242" s="14" t="s">
        <v>38</v>
      </c>
      <c r="AX242" s="14" t="s">
        <v>84</v>
      </c>
      <c r="AY242" s="220" t="s">
        <v>205</v>
      </c>
    </row>
    <row r="243" spans="1:65" s="2" customFormat="1" ht="14.4" customHeight="1">
      <c r="A243" s="36"/>
      <c r="B243" s="37"/>
      <c r="C243" s="181" t="s">
        <v>689</v>
      </c>
      <c r="D243" s="181" t="s">
        <v>208</v>
      </c>
      <c r="E243" s="182" t="s">
        <v>678</v>
      </c>
      <c r="F243" s="183" t="s">
        <v>679</v>
      </c>
      <c r="G243" s="184" t="s">
        <v>143</v>
      </c>
      <c r="H243" s="185">
        <v>4.4619999999999997</v>
      </c>
      <c r="I243" s="186"/>
      <c r="J243" s="187">
        <f>ROUND(I243*H243,2)</f>
        <v>0</v>
      </c>
      <c r="K243" s="183" t="s">
        <v>211</v>
      </c>
      <c r="L243" s="41"/>
      <c r="M243" s="188" t="s">
        <v>75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212</v>
      </c>
      <c r="AT243" s="192" t="s">
        <v>208</v>
      </c>
      <c r="AU243" s="192" t="s">
        <v>86</v>
      </c>
      <c r="AY243" s="19" t="s">
        <v>205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84</v>
      </c>
      <c r="BK243" s="193">
        <f>ROUND(I243*H243,2)</f>
        <v>0</v>
      </c>
      <c r="BL243" s="19" t="s">
        <v>212</v>
      </c>
      <c r="BM243" s="192" t="s">
        <v>1179</v>
      </c>
    </row>
    <row r="244" spans="1:65" s="13" customFormat="1" ht="10.199999999999999">
      <c r="B244" s="199"/>
      <c r="C244" s="200"/>
      <c r="D244" s="194" t="s">
        <v>216</v>
      </c>
      <c r="E244" s="201" t="s">
        <v>75</v>
      </c>
      <c r="F244" s="202" t="s">
        <v>1180</v>
      </c>
      <c r="G244" s="200"/>
      <c r="H244" s="203">
        <v>4.4619999999999997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216</v>
      </c>
      <c r="AU244" s="209" t="s">
        <v>86</v>
      </c>
      <c r="AV244" s="13" t="s">
        <v>86</v>
      </c>
      <c r="AW244" s="13" t="s">
        <v>38</v>
      </c>
      <c r="AX244" s="13" t="s">
        <v>77</v>
      </c>
      <c r="AY244" s="209" t="s">
        <v>205</v>
      </c>
    </row>
    <row r="245" spans="1:65" s="14" customFormat="1" ht="10.199999999999999">
      <c r="B245" s="210"/>
      <c r="C245" s="211"/>
      <c r="D245" s="194" t="s">
        <v>216</v>
      </c>
      <c r="E245" s="212" t="s">
        <v>75</v>
      </c>
      <c r="F245" s="213" t="s">
        <v>218</v>
      </c>
      <c r="G245" s="211"/>
      <c r="H245" s="214">
        <v>4.4619999999999997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216</v>
      </c>
      <c r="AU245" s="220" t="s">
        <v>86</v>
      </c>
      <c r="AV245" s="14" t="s">
        <v>212</v>
      </c>
      <c r="AW245" s="14" t="s">
        <v>38</v>
      </c>
      <c r="AX245" s="14" t="s">
        <v>84</v>
      </c>
      <c r="AY245" s="220" t="s">
        <v>205</v>
      </c>
    </row>
    <row r="246" spans="1:65" s="2" customFormat="1" ht="14.4" customHeight="1">
      <c r="A246" s="36"/>
      <c r="B246" s="37"/>
      <c r="C246" s="181" t="s">
        <v>693</v>
      </c>
      <c r="D246" s="181" t="s">
        <v>208</v>
      </c>
      <c r="E246" s="182" t="s">
        <v>246</v>
      </c>
      <c r="F246" s="183" t="s">
        <v>247</v>
      </c>
      <c r="G246" s="184" t="s">
        <v>143</v>
      </c>
      <c r="H246" s="185">
        <v>1594.125</v>
      </c>
      <c r="I246" s="186"/>
      <c r="J246" s="187">
        <f>ROUND(I246*H246,2)</f>
        <v>0</v>
      </c>
      <c r="K246" s="183" t="s">
        <v>211</v>
      </c>
      <c r="L246" s="41"/>
      <c r="M246" s="188" t="s">
        <v>75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212</v>
      </c>
      <c r="AT246" s="192" t="s">
        <v>208</v>
      </c>
      <c r="AU246" s="192" t="s">
        <v>86</v>
      </c>
      <c r="AY246" s="19" t="s">
        <v>205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212</v>
      </c>
      <c r="BM246" s="192" t="s">
        <v>1181</v>
      </c>
    </row>
    <row r="247" spans="1:65" s="13" customFormat="1" ht="10.199999999999999">
      <c r="B247" s="199"/>
      <c r="C247" s="200"/>
      <c r="D247" s="194" t="s">
        <v>216</v>
      </c>
      <c r="E247" s="201" t="s">
        <v>75</v>
      </c>
      <c r="F247" s="202" t="s">
        <v>1182</v>
      </c>
      <c r="G247" s="200"/>
      <c r="H247" s="203">
        <v>779.35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216</v>
      </c>
      <c r="AU247" s="209" t="s">
        <v>86</v>
      </c>
      <c r="AV247" s="13" t="s">
        <v>86</v>
      </c>
      <c r="AW247" s="13" t="s">
        <v>38</v>
      </c>
      <c r="AX247" s="13" t="s">
        <v>77</v>
      </c>
      <c r="AY247" s="209" t="s">
        <v>205</v>
      </c>
    </row>
    <row r="248" spans="1:65" s="13" customFormat="1" ht="10.199999999999999">
      <c r="B248" s="199"/>
      <c r="C248" s="200"/>
      <c r="D248" s="194" t="s">
        <v>216</v>
      </c>
      <c r="E248" s="201" t="s">
        <v>75</v>
      </c>
      <c r="F248" s="202" t="s">
        <v>1183</v>
      </c>
      <c r="G248" s="200"/>
      <c r="H248" s="203">
        <v>814.77499999999998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216</v>
      </c>
      <c r="AU248" s="209" t="s">
        <v>86</v>
      </c>
      <c r="AV248" s="13" t="s">
        <v>86</v>
      </c>
      <c r="AW248" s="13" t="s">
        <v>38</v>
      </c>
      <c r="AX248" s="13" t="s">
        <v>77</v>
      </c>
      <c r="AY248" s="209" t="s">
        <v>205</v>
      </c>
    </row>
    <row r="249" spans="1:65" s="14" customFormat="1" ht="10.199999999999999">
      <c r="B249" s="210"/>
      <c r="C249" s="211"/>
      <c r="D249" s="194" t="s">
        <v>216</v>
      </c>
      <c r="E249" s="212" t="s">
        <v>75</v>
      </c>
      <c r="F249" s="213" t="s">
        <v>218</v>
      </c>
      <c r="G249" s="211"/>
      <c r="H249" s="214">
        <v>1594.125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216</v>
      </c>
      <c r="AU249" s="220" t="s">
        <v>86</v>
      </c>
      <c r="AV249" s="14" t="s">
        <v>212</v>
      </c>
      <c r="AW249" s="14" t="s">
        <v>38</v>
      </c>
      <c r="AX249" s="14" t="s">
        <v>84</v>
      </c>
      <c r="AY249" s="220" t="s">
        <v>205</v>
      </c>
    </row>
    <row r="250" spans="1:65" s="2" customFormat="1" ht="24.15" customHeight="1">
      <c r="A250" s="36"/>
      <c r="B250" s="37"/>
      <c r="C250" s="181" t="s">
        <v>704</v>
      </c>
      <c r="D250" s="181" t="s">
        <v>208</v>
      </c>
      <c r="E250" s="182" t="s">
        <v>690</v>
      </c>
      <c r="F250" s="183" t="s">
        <v>691</v>
      </c>
      <c r="G250" s="184" t="s">
        <v>143</v>
      </c>
      <c r="H250" s="185">
        <v>708.5</v>
      </c>
      <c r="I250" s="186"/>
      <c r="J250" s="187">
        <f>ROUND(I250*H250,2)</f>
        <v>0</v>
      </c>
      <c r="K250" s="183" t="s">
        <v>211</v>
      </c>
      <c r="L250" s="41"/>
      <c r="M250" s="188" t="s">
        <v>75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212</v>
      </c>
      <c r="AT250" s="192" t="s">
        <v>208</v>
      </c>
      <c r="AU250" s="192" t="s">
        <v>86</v>
      </c>
      <c r="AY250" s="19" t="s">
        <v>205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84</v>
      </c>
      <c r="BK250" s="193">
        <f>ROUND(I250*H250,2)</f>
        <v>0</v>
      </c>
      <c r="BL250" s="19" t="s">
        <v>212</v>
      </c>
      <c r="BM250" s="192" t="s">
        <v>646</v>
      </c>
    </row>
    <row r="251" spans="1:65" s="2" customFormat="1" ht="48">
      <c r="A251" s="36"/>
      <c r="B251" s="37"/>
      <c r="C251" s="38"/>
      <c r="D251" s="194" t="s">
        <v>214</v>
      </c>
      <c r="E251" s="38"/>
      <c r="F251" s="195" t="s">
        <v>688</v>
      </c>
      <c r="G251" s="38"/>
      <c r="H251" s="38"/>
      <c r="I251" s="196"/>
      <c r="J251" s="38"/>
      <c r="K251" s="38"/>
      <c r="L251" s="41"/>
      <c r="M251" s="197"/>
      <c r="N251" s="19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214</v>
      </c>
      <c r="AU251" s="19" t="s">
        <v>86</v>
      </c>
    </row>
    <row r="252" spans="1:65" s="13" customFormat="1" ht="10.199999999999999">
      <c r="B252" s="199"/>
      <c r="C252" s="200"/>
      <c r="D252" s="194" t="s">
        <v>216</v>
      </c>
      <c r="E252" s="201" t="s">
        <v>75</v>
      </c>
      <c r="F252" s="202" t="s">
        <v>471</v>
      </c>
      <c r="G252" s="200"/>
      <c r="H252" s="203">
        <v>708.5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216</v>
      </c>
      <c r="AU252" s="209" t="s">
        <v>86</v>
      </c>
      <c r="AV252" s="13" t="s">
        <v>86</v>
      </c>
      <c r="AW252" s="13" t="s">
        <v>38</v>
      </c>
      <c r="AX252" s="13" t="s">
        <v>77</v>
      </c>
      <c r="AY252" s="209" t="s">
        <v>205</v>
      </c>
    </row>
    <row r="253" spans="1:65" s="14" customFormat="1" ht="10.199999999999999">
      <c r="B253" s="210"/>
      <c r="C253" s="211"/>
      <c r="D253" s="194" t="s">
        <v>216</v>
      </c>
      <c r="E253" s="212" t="s">
        <v>75</v>
      </c>
      <c r="F253" s="213" t="s">
        <v>218</v>
      </c>
      <c r="G253" s="211"/>
      <c r="H253" s="214">
        <v>708.5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216</v>
      </c>
      <c r="AU253" s="220" t="s">
        <v>86</v>
      </c>
      <c r="AV253" s="14" t="s">
        <v>212</v>
      </c>
      <c r="AW253" s="14" t="s">
        <v>38</v>
      </c>
      <c r="AX253" s="14" t="s">
        <v>84</v>
      </c>
      <c r="AY253" s="220" t="s">
        <v>205</v>
      </c>
    </row>
    <row r="254" spans="1:65" s="2" customFormat="1" ht="14.4" customHeight="1">
      <c r="A254" s="36"/>
      <c r="B254" s="37"/>
      <c r="C254" s="181" t="s">
        <v>255</v>
      </c>
      <c r="D254" s="181" t="s">
        <v>208</v>
      </c>
      <c r="E254" s="182" t="s">
        <v>700</v>
      </c>
      <c r="F254" s="183" t="s">
        <v>701</v>
      </c>
      <c r="G254" s="184" t="s">
        <v>143</v>
      </c>
      <c r="H254" s="185">
        <v>708.5</v>
      </c>
      <c r="I254" s="186"/>
      <c r="J254" s="187">
        <f>ROUND(I254*H254,2)</f>
        <v>0</v>
      </c>
      <c r="K254" s="183" t="s">
        <v>211</v>
      </c>
      <c r="L254" s="41"/>
      <c r="M254" s="188" t="s">
        <v>75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212</v>
      </c>
      <c r="AT254" s="192" t="s">
        <v>208</v>
      </c>
      <c r="AU254" s="192" t="s">
        <v>86</v>
      </c>
      <c r="AY254" s="19" t="s">
        <v>205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212</v>
      </c>
      <c r="BM254" s="192" t="s">
        <v>1184</v>
      </c>
    </row>
    <row r="255" spans="1:65" s="13" customFormat="1" ht="10.199999999999999">
      <c r="B255" s="199"/>
      <c r="C255" s="200"/>
      <c r="D255" s="194" t="s">
        <v>216</v>
      </c>
      <c r="E255" s="201" t="s">
        <v>75</v>
      </c>
      <c r="F255" s="202" t="s">
        <v>471</v>
      </c>
      <c r="G255" s="200"/>
      <c r="H255" s="203">
        <v>708.5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216</v>
      </c>
      <c r="AU255" s="209" t="s">
        <v>86</v>
      </c>
      <c r="AV255" s="13" t="s">
        <v>86</v>
      </c>
      <c r="AW255" s="13" t="s">
        <v>38</v>
      </c>
      <c r="AX255" s="13" t="s">
        <v>77</v>
      </c>
      <c r="AY255" s="209" t="s">
        <v>205</v>
      </c>
    </row>
    <row r="256" spans="1:65" s="14" customFormat="1" ht="10.199999999999999">
      <c r="B256" s="210"/>
      <c r="C256" s="211"/>
      <c r="D256" s="194" t="s">
        <v>216</v>
      </c>
      <c r="E256" s="212" t="s">
        <v>75</v>
      </c>
      <c r="F256" s="213" t="s">
        <v>218</v>
      </c>
      <c r="G256" s="211"/>
      <c r="H256" s="214">
        <v>708.5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216</v>
      </c>
      <c r="AU256" s="220" t="s">
        <v>86</v>
      </c>
      <c r="AV256" s="14" t="s">
        <v>212</v>
      </c>
      <c r="AW256" s="14" t="s">
        <v>38</v>
      </c>
      <c r="AX256" s="14" t="s">
        <v>84</v>
      </c>
      <c r="AY256" s="220" t="s">
        <v>205</v>
      </c>
    </row>
    <row r="257" spans="1:65" s="2" customFormat="1" ht="14.4" customHeight="1">
      <c r="A257" s="36"/>
      <c r="B257" s="37"/>
      <c r="C257" s="181" t="s">
        <v>266</v>
      </c>
      <c r="D257" s="181" t="s">
        <v>208</v>
      </c>
      <c r="E257" s="182" t="s">
        <v>705</v>
      </c>
      <c r="F257" s="183" t="s">
        <v>706</v>
      </c>
      <c r="G257" s="184" t="s">
        <v>143</v>
      </c>
      <c r="H257" s="185">
        <v>708.5</v>
      </c>
      <c r="I257" s="186"/>
      <c r="J257" s="187">
        <f>ROUND(I257*H257,2)</f>
        <v>0</v>
      </c>
      <c r="K257" s="183" t="s">
        <v>211</v>
      </c>
      <c r="L257" s="41"/>
      <c r="M257" s="188" t="s">
        <v>75</v>
      </c>
      <c r="N257" s="189" t="s">
        <v>47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212</v>
      </c>
      <c r="AT257" s="192" t="s">
        <v>208</v>
      </c>
      <c r="AU257" s="192" t="s">
        <v>86</v>
      </c>
      <c r="AY257" s="19" t="s">
        <v>205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84</v>
      </c>
      <c r="BK257" s="193">
        <f>ROUND(I257*H257,2)</f>
        <v>0</v>
      </c>
      <c r="BL257" s="19" t="s">
        <v>212</v>
      </c>
      <c r="BM257" s="192" t="s">
        <v>1185</v>
      </c>
    </row>
    <row r="258" spans="1:65" s="13" customFormat="1" ht="10.199999999999999">
      <c r="B258" s="199"/>
      <c r="C258" s="200"/>
      <c r="D258" s="194" t="s">
        <v>216</v>
      </c>
      <c r="E258" s="201" t="s">
        <v>75</v>
      </c>
      <c r="F258" s="202" t="s">
        <v>471</v>
      </c>
      <c r="G258" s="200"/>
      <c r="H258" s="203">
        <v>708.5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216</v>
      </c>
      <c r="AU258" s="209" t="s">
        <v>86</v>
      </c>
      <c r="AV258" s="13" t="s">
        <v>86</v>
      </c>
      <c r="AW258" s="13" t="s">
        <v>38</v>
      </c>
      <c r="AX258" s="13" t="s">
        <v>77</v>
      </c>
      <c r="AY258" s="209" t="s">
        <v>205</v>
      </c>
    </row>
    <row r="259" spans="1:65" s="14" customFormat="1" ht="10.199999999999999">
      <c r="B259" s="210"/>
      <c r="C259" s="211"/>
      <c r="D259" s="194" t="s">
        <v>216</v>
      </c>
      <c r="E259" s="212" t="s">
        <v>75</v>
      </c>
      <c r="F259" s="213" t="s">
        <v>218</v>
      </c>
      <c r="G259" s="211"/>
      <c r="H259" s="214">
        <v>708.5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216</v>
      </c>
      <c r="AU259" s="220" t="s">
        <v>86</v>
      </c>
      <c r="AV259" s="14" t="s">
        <v>212</v>
      </c>
      <c r="AW259" s="14" t="s">
        <v>38</v>
      </c>
      <c r="AX259" s="14" t="s">
        <v>84</v>
      </c>
      <c r="AY259" s="220" t="s">
        <v>205</v>
      </c>
    </row>
    <row r="260" spans="1:65" s="2" customFormat="1" ht="24.15" customHeight="1">
      <c r="A260" s="36"/>
      <c r="B260" s="37"/>
      <c r="C260" s="181" t="s">
        <v>274</v>
      </c>
      <c r="D260" s="181" t="s">
        <v>208</v>
      </c>
      <c r="E260" s="182" t="s">
        <v>710</v>
      </c>
      <c r="F260" s="183" t="s">
        <v>711</v>
      </c>
      <c r="G260" s="184" t="s">
        <v>143</v>
      </c>
      <c r="H260" s="185">
        <v>708.5</v>
      </c>
      <c r="I260" s="186"/>
      <c r="J260" s="187">
        <f>ROUND(I260*H260,2)</f>
        <v>0</v>
      </c>
      <c r="K260" s="183" t="s">
        <v>211</v>
      </c>
      <c r="L260" s="41"/>
      <c r="M260" s="188" t="s">
        <v>75</v>
      </c>
      <c r="N260" s="189" t="s">
        <v>47</v>
      </c>
      <c r="O260" s="6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212</v>
      </c>
      <c r="AT260" s="192" t="s">
        <v>208</v>
      </c>
      <c r="AU260" s="192" t="s">
        <v>86</v>
      </c>
      <c r="AY260" s="19" t="s">
        <v>205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84</v>
      </c>
      <c r="BK260" s="193">
        <f>ROUND(I260*H260,2)</f>
        <v>0</v>
      </c>
      <c r="BL260" s="19" t="s">
        <v>212</v>
      </c>
      <c r="BM260" s="192" t="s">
        <v>1186</v>
      </c>
    </row>
    <row r="261" spans="1:65" s="2" customFormat="1" ht="48">
      <c r="A261" s="36"/>
      <c r="B261" s="37"/>
      <c r="C261" s="38"/>
      <c r="D261" s="194" t="s">
        <v>214</v>
      </c>
      <c r="E261" s="38"/>
      <c r="F261" s="195" t="s">
        <v>713</v>
      </c>
      <c r="G261" s="38"/>
      <c r="H261" s="38"/>
      <c r="I261" s="196"/>
      <c r="J261" s="38"/>
      <c r="K261" s="38"/>
      <c r="L261" s="41"/>
      <c r="M261" s="197"/>
      <c r="N261" s="198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214</v>
      </c>
      <c r="AU261" s="19" t="s">
        <v>86</v>
      </c>
    </row>
    <row r="262" spans="1:65" s="15" customFormat="1" ht="10.199999999999999">
      <c r="B262" s="231"/>
      <c r="C262" s="232"/>
      <c r="D262" s="194" t="s">
        <v>216</v>
      </c>
      <c r="E262" s="233" t="s">
        <v>75</v>
      </c>
      <c r="F262" s="234" t="s">
        <v>237</v>
      </c>
      <c r="G262" s="232"/>
      <c r="H262" s="233" t="s">
        <v>75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216</v>
      </c>
      <c r="AU262" s="240" t="s">
        <v>86</v>
      </c>
      <c r="AV262" s="15" t="s">
        <v>84</v>
      </c>
      <c r="AW262" s="15" t="s">
        <v>38</v>
      </c>
      <c r="AX262" s="15" t="s">
        <v>77</v>
      </c>
      <c r="AY262" s="240" t="s">
        <v>205</v>
      </c>
    </row>
    <row r="263" spans="1:65" s="13" customFormat="1" ht="10.199999999999999">
      <c r="B263" s="199"/>
      <c r="C263" s="200"/>
      <c r="D263" s="194" t="s">
        <v>216</v>
      </c>
      <c r="E263" s="201" t="s">
        <v>471</v>
      </c>
      <c r="F263" s="202" t="s">
        <v>1187</v>
      </c>
      <c r="G263" s="200"/>
      <c r="H263" s="203">
        <v>708.5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216</v>
      </c>
      <c r="AU263" s="209" t="s">
        <v>86</v>
      </c>
      <c r="AV263" s="13" t="s">
        <v>86</v>
      </c>
      <c r="AW263" s="13" t="s">
        <v>38</v>
      </c>
      <c r="AX263" s="13" t="s">
        <v>77</v>
      </c>
      <c r="AY263" s="209" t="s">
        <v>205</v>
      </c>
    </row>
    <row r="264" spans="1:65" s="14" customFormat="1" ht="10.199999999999999">
      <c r="B264" s="210"/>
      <c r="C264" s="211"/>
      <c r="D264" s="194" t="s">
        <v>216</v>
      </c>
      <c r="E264" s="212" t="s">
        <v>75</v>
      </c>
      <c r="F264" s="213" t="s">
        <v>218</v>
      </c>
      <c r="G264" s="211"/>
      <c r="H264" s="214">
        <v>708.5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216</v>
      </c>
      <c r="AU264" s="220" t="s">
        <v>86</v>
      </c>
      <c r="AV264" s="14" t="s">
        <v>212</v>
      </c>
      <c r="AW264" s="14" t="s">
        <v>38</v>
      </c>
      <c r="AX264" s="14" t="s">
        <v>84</v>
      </c>
      <c r="AY264" s="220" t="s">
        <v>205</v>
      </c>
    </row>
    <row r="265" spans="1:65" s="12" customFormat="1" ht="22.8" customHeight="1">
      <c r="B265" s="165"/>
      <c r="C265" s="166"/>
      <c r="D265" s="167" t="s">
        <v>76</v>
      </c>
      <c r="E265" s="179" t="s">
        <v>229</v>
      </c>
      <c r="F265" s="179" t="s">
        <v>720</v>
      </c>
      <c r="G265" s="166"/>
      <c r="H265" s="166"/>
      <c r="I265" s="169"/>
      <c r="J265" s="180">
        <f>BK265</f>
        <v>0</v>
      </c>
      <c r="K265" s="166"/>
      <c r="L265" s="171"/>
      <c r="M265" s="172"/>
      <c r="N265" s="173"/>
      <c r="O265" s="173"/>
      <c r="P265" s="174">
        <f>SUM(P266:P362)</f>
        <v>0</v>
      </c>
      <c r="Q265" s="173"/>
      <c r="R265" s="174">
        <f>SUM(R266:R362)</f>
        <v>5.8708100000000005</v>
      </c>
      <c r="S265" s="173"/>
      <c r="T265" s="175">
        <f>SUM(T266:T362)</f>
        <v>0</v>
      </c>
      <c r="AR265" s="176" t="s">
        <v>84</v>
      </c>
      <c r="AT265" s="177" t="s">
        <v>76</v>
      </c>
      <c r="AU265" s="177" t="s">
        <v>84</v>
      </c>
      <c r="AY265" s="176" t="s">
        <v>205</v>
      </c>
      <c r="BK265" s="178">
        <f>SUM(BK266:BK362)</f>
        <v>0</v>
      </c>
    </row>
    <row r="266" spans="1:65" s="2" customFormat="1" ht="24.15" customHeight="1">
      <c r="A266" s="36"/>
      <c r="B266" s="37"/>
      <c r="C266" s="181" t="s">
        <v>741</v>
      </c>
      <c r="D266" s="181" t="s">
        <v>208</v>
      </c>
      <c r="E266" s="182" t="s">
        <v>722</v>
      </c>
      <c r="F266" s="183" t="s">
        <v>723</v>
      </c>
      <c r="G266" s="184" t="s">
        <v>156</v>
      </c>
      <c r="H266" s="185">
        <v>25.2</v>
      </c>
      <c r="I266" s="186"/>
      <c r="J266" s="187">
        <f>ROUND(I266*H266,2)</f>
        <v>0</v>
      </c>
      <c r="K266" s="183" t="s">
        <v>211</v>
      </c>
      <c r="L266" s="41"/>
      <c r="M266" s="188" t="s">
        <v>75</v>
      </c>
      <c r="N266" s="189" t="s">
        <v>47</v>
      </c>
      <c r="O266" s="66"/>
      <c r="P266" s="190">
        <f>O266*H266</f>
        <v>0</v>
      </c>
      <c r="Q266" s="190">
        <v>4.2199999999999998E-3</v>
      </c>
      <c r="R266" s="190">
        <f>Q266*H266</f>
        <v>0.10634399999999999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212</v>
      </c>
      <c r="AT266" s="192" t="s">
        <v>208</v>
      </c>
      <c r="AU266" s="192" t="s">
        <v>86</v>
      </c>
      <c r="AY266" s="19" t="s">
        <v>205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84</v>
      </c>
      <c r="BK266" s="193">
        <f>ROUND(I266*H266,2)</f>
        <v>0</v>
      </c>
      <c r="BL266" s="19" t="s">
        <v>212</v>
      </c>
      <c r="BM266" s="192" t="s">
        <v>1188</v>
      </c>
    </row>
    <row r="267" spans="1:65" s="2" customFormat="1" ht="105.6">
      <c r="A267" s="36"/>
      <c r="B267" s="37"/>
      <c r="C267" s="38"/>
      <c r="D267" s="194" t="s">
        <v>214</v>
      </c>
      <c r="E267" s="38"/>
      <c r="F267" s="195" t="s">
        <v>725</v>
      </c>
      <c r="G267" s="38"/>
      <c r="H267" s="38"/>
      <c r="I267" s="196"/>
      <c r="J267" s="38"/>
      <c r="K267" s="38"/>
      <c r="L267" s="41"/>
      <c r="M267" s="197"/>
      <c r="N267" s="19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214</v>
      </c>
      <c r="AU267" s="19" t="s">
        <v>86</v>
      </c>
    </row>
    <row r="268" spans="1:65" s="15" customFormat="1" ht="10.199999999999999">
      <c r="B268" s="231"/>
      <c r="C268" s="232"/>
      <c r="D268" s="194" t="s">
        <v>216</v>
      </c>
      <c r="E268" s="233" t="s">
        <v>75</v>
      </c>
      <c r="F268" s="234" t="s">
        <v>314</v>
      </c>
      <c r="G268" s="232"/>
      <c r="H268" s="233" t="s">
        <v>75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216</v>
      </c>
      <c r="AU268" s="240" t="s">
        <v>86</v>
      </c>
      <c r="AV268" s="15" t="s">
        <v>84</v>
      </c>
      <c r="AW268" s="15" t="s">
        <v>38</v>
      </c>
      <c r="AX268" s="15" t="s">
        <v>77</v>
      </c>
      <c r="AY268" s="240" t="s">
        <v>205</v>
      </c>
    </row>
    <row r="269" spans="1:65" s="13" customFormat="1" ht="10.199999999999999">
      <c r="B269" s="199"/>
      <c r="C269" s="200"/>
      <c r="D269" s="194" t="s">
        <v>216</v>
      </c>
      <c r="E269" s="201" t="s">
        <v>482</v>
      </c>
      <c r="F269" s="202" t="s">
        <v>1189</v>
      </c>
      <c r="G269" s="200"/>
      <c r="H269" s="203">
        <v>25.2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216</v>
      </c>
      <c r="AU269" s="209" t="s">
        <v>86</v>
      </c>
      <c r="AV269" s="13" t="s">
        <v>86</v>
      </c>
      <c r="AW269" s="13" t="s">
        <v>38</v>
      </c>
      <c r="AX269" s="13" t="s">
        <v>77</v>
      </c>
      <c r="AY269" s="209" t="s">
        <v>205</v>
      </c>
    </row>
    <row r="270" spans="1:65" s="14" customFormat="1" ht="10.199999999999999">
      <c r="B270" s="210"/>
      <c r="C270" s="211"/>
      <c r="D270" s="194" t="s">
        <v>216</v>
      </c>
      <c r="E270" s="212" t="s">
        <v>75</v>
      </c>
      <c r="F270" s="213" t="s">
        <v>218</v>
      </c>
      <c r="G270" s="211"/>
      <c r="H270" s="214">
        <v>25.2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216</v>
      </c>
      <c r="AU270" s="220" t="s">
        <v>86</v>
      </c>
      <c r="AV270" s="14" t="s">
        <v>212</v>
      </c>
      <c r="AW270" s="14" t="s">
        <v>38</v>
      </c>
      <c r="AX270" s="14" t="s">
        <v>84</v>
      </c>
      <c r="AY270" s="220" t="s">
        <v>205</v>
      </c>
    </row>
    <row r="271" spans="1:65" s="2" customFormat="1" ht="24.15" customHeight="1">
      <c r="A271" s="36"/>
      <c r="B271" s="37"/>
      <c r="C271" s="181" t="s">
        <v>745</v>
      </c>
      <c r="D271" s="181" t="s">
        <v>208</v>
      </c>
      <c r="E271" s="182" t="s">
        <v>1190</v>
      </c>
      <c r="F271" s="183" t="s">
        <v>1191</v>
      </c>
      <c r="G271" s="184" t="s">
        <v>156</v>
      </c>
      <c r="H271" s="185">
        <v>4.5999999999999996</v>
      </c>
      <c r="I271" s="186"/>
      <c r="J271" s="187">
        <f>ROUND(I271*H271,2)</f>
        <v>0</v>
      </c>
      <c r="K271" s="183" t="s">
        <v>211</v>
      </c>
      <c r="L271" s="41"/>
      <c r="M271" s="188" t="s">
        <v>75</v>
      </c>
      <c r="N271" s="189" t="s">
        <v>47</v>
      </c>
      <c r="O271" s="66"/>
      <c r="P271" s="190">
        <f>O271*H271</f>
        <v>0</v>
      </c>
      <c r="Q271" s="190">
        <v>6.5599999999999999E-3</v>
      </c>
      <c r="R271" s="190">
        <f>Q271*H271</f>
        <v>3.0175999999999998E-2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212</v>
      </c>
      <c r="AT271" s="192" t="s">
        <v>208</v>
      </c>
      <c r="AU271" s="192" t="s">
        <v>86</v>
      </c>
      <c r="AY271" s="19" t="s">
        <v>205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84</v>
      </c>
      <c r="BK271" s="193">
        <f>ROUND(I271*H271,2)</f>
        <v>0</v>
      </c>
      <c r="BL271" s="19" t="s">
        <v>212</v>
      </c>
      <c r="BM271" s="192" t="s">
        <v>1192</v>
      </c>
    </row>
    <row r="272" spans="1:65" s="2" customFormat="1" ht="105.6">
      <c r="A272" s="36"/>
      <c r="B272" s="37"/>
      <c r="C272" s="38"/>
      <c r="D272" s="194" t="s">
        <v>214</v>
      </c>
      <c r="E272" s="38"/>
      <c r="F272" s="195" t="s">
        <v>725</v>
      </c>
      <c r="G272" s="38"/>
      <c r="H272" s="38"/>
      <c r="I272" s="196"/>
      <c r="J272" s="38"/>
      <c r="K272" s="38"/>
      <c r="L272" s="41"/>
      <c r="M272" s="197"/>
      <c r="N272" s="19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214</v>
      </c>
      <c r="AU272" s="19" t="s">
        <v>86</v>
      </c>
    </row>
    <row r="273" spans="1:65" s="15" customFormat="1" ht="10.199999999999999">
      <c r="B273" s="231"/>
      <c r="C273" s="232"/>
      <c r="D273" s="194" t="s">
        <v>216</v>
      </c>
      <c r="E273" s="233" t="s">
        <v>75</v>
      </c>
      <c r="F273" s="234" t="s">
        <v>314</v>
      </c>
      <c r="G273" s="232"/>
      <c r="H273" s="233" t="s">
        <v>75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216</v>
      </c>
      <c r="AU273" s="240" t="s">
        <v>86</v>
      </c>
      <c r="AV273" s="15" t="s">
        <v>84</v>
      </c>
      <c r="AW273" s="15" t="s">
        <v>38</v>
      </c>
      <c r="AX273" s="15" t="s">
        <v>77</v>
      </c>
      <c r="AY273" s="240" t="s">
        <v>205</v>
      </c>
    </row>
    <row r="274" spans="1:65" s="13" customFormat="1" ht="10.199999999999999">
      <c r="B274" s="199"/>
      <c r="C274" s="200"/>
      <c r="D274" s="194" t="s">
        <v>216</v>
      </c>
      <c r="E274" s="201" t="s">
        <v>485</v>
      </c>
      <c r="F274" s="202" t="s">
        <v>1096</v>
      </c>
      <c r="G274" s="200"/>
      <c r="H274" s="203">
        <v>4.5999999999999996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216</v>
      </c>
      <c r="AU274" s="209" t="s">
        <v>86</v>
      </c>
      <c r="AV274" s="13" t="s">
        <v>86</v>
      </c>
      <c r="AW274" s="13" t="s">
        <v>38</v>
      </c>
      <c r="AX274" s="13" t="s">
        <v>77</v>
      </c>
      <c r="AY274" s="209" t="s">
        <v>205</v>
      </c>
    </row>
    <row r="275" spans="1:65" s="14" customFormat="1" ht="10.199999999999999">
      <c r="B275" s="210"/>
      <c r="C275" s="211"/>
      <c r="D275" s="194" t="s">
        <v>216</v>
      </c>
      <c r="E275" s="212" t="s">
        <v>75</v>
      </c>
      <c r="F275" s="213" t="s">
        <v>218</v>
      </c>
      <c r="G275" s="211"/>
      <c r="H275" s="214">
        <v>4.5999999999999996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216</v>
      </c>
      <c r="AU275" s="220" t="s">
        <v>86</v>
      </c>
      <c r="AV275" s="14" t="s">
        <v>212</v>
      </c>
      <c r="AW275" s="14" t="s">
        <v>38</v>
      </c>
      <c r="AX275" s="14" t="s">
        <v>84</v>
      </c>
      <c r="AY275" s="220" t="s">
        <v>205</v>
      </c>
    </row>
    <row r="276" spans="1:65" s="2" customFormat="1" ht="24.15" customHeight="1">
      <c r="A276" s="36"/>
      <c r="B276" s="37"/>
      <c r="C276" s="181" t="s">
        <v>749</v>
      </c>
      <c r="D276" s="181" t="s">
        <v>208</v>
      </c>
      <c r="E276" s="182" t="s">
        <v>1193</v>
      </c>
      <c r="F276" s="183" t="s">
        <v>1194</v>
      </c>
      <c r="G276" s="184" t="s">
        <v>293</v>
      </c>
      <c r="H276" s="185">
        <v>1</v>
      </c>
      <c r="I276" s="186"/>
      <c r="J276" s="187">
        <f>ROUND(I276*H276,2)</f>
        <v>0</v>
      </c>
      <c r="K276" s="183" t="s">
        <v>211</v>
      </c>
      <c r="L276" s="41"/>
      <c r="M276" s="188" t="s">
        <v>75</v>
      </c>
      <c r="N276" s="189" t="s">
        <v>47</v>
      </c>
      <c r="O276" s="66"/>
      <c r="P276" s="190">
        <f>O276*H276</f>
        <v>0</v>
      </c>
      <c r="Q276" s="190">
        <v>1.0000000000000001E-5</v>
      </c>
      <c r="R276" s="190">
        <f>Q276*H276</f>
        <v>1.0000000000000001E-5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212</v>
      </c>
      <c r="AT276" s="192" t="s">
        <v>208</v>
      </c>
      <c r="AU276" s="192" t="s">
        <v>86</v>
      </c>
      <c r="AY276" s="19" t="s">
        <v>205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84</v>
      </c>
      <c r="BK276" s="193">
        <f>ROUND(I276*H276,2)</f>
        <v>0</v>
      </c>
      <c r="BL276" s="19" t="s">
        <v>212</v>
      </c>
      <c r="BM276" s="192" t="s">
        <v>1195</v>
      </c>
    </row>
    <row r="277" spans="1:65" s="2" customFormat="1" ht="28.8">
      <c r="A277" s="36"/>
      <c r="B277" s="37"/>
      <c r="C277" s="38"/>
      <c r="D277" s="194" t="s">
        <v>214</v>
      </c>
      <c r="E277" s="38"/>
      <c r="F277" s="195" t="s">
        <v>731</v>
      </c>
      <c r="G277" s="38"/>
      <c r="H277" s="38"/>
      <c r="I277" s="196"/>
      <c r="J277" s="38"/>
      <c r="K277" s="38"/>
      <c r="L277" s="41"/>
      <c r="M277" s="197"/>
      <c r="N277" s="19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214</v>
      </c>
      <c r="AU277" s="19" t="s">
        <v>86</v>
      </c>
    </row>
    <row r="278" spans="1:65" s="15" customFormat="1" ht="10.199999999999999">
      <c r="B278" s="231"/>
      <c r="C278" s="232"/>
      <c r="D278" s="194" t="s">
        <v>216</v>
      </c>
      <c r="E278" s="233" t="s">
        <v>75</v>
      </c>
      <c r="F278" s="234" t="s">
        <v>296</v>
      </c>
      <c r="G278" s="232"/>
      <c r="H278" s="233" t="s">
        <v>75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216</v>
      </c>
      <c r="AU278" s="240" t="s">
        <v>86</v>
      </c>
      <c r="AV278" s="15" t="s">
        <v>84</v>
      </c>
      <c r="AW278" s="15" t="s">
        <v>38</v>
      </c>
      <c r="AX278" s="15" t="s">
        <v>77</v>
      </c>
      <c r="AY278" s="240" t="s">
        <v>205</v>
      </c>
    </row>
    <row r="279" spans="1:65" s="13" customFormat="1" ht="10.199999999999999">
      <c r="B279" s="199"/>
      <c r="C279" s="200"/>
      <c r="D279" s="194" t="s">
        <v>216</v>
      </c>
      <c r="E279" s="201" t="s">
        <v>75</v>
      </c>
      <c r="F279" s="202" t="s">
        <v>84</v>
      </c>
      <c r="G279" s="200"/>
      <c r="H279" s="203">
        <v>1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216</v>
      </c>
      <c r="AU279" s="209" t="s">
        <v>86</v>
      </c>
      <c r="AV279" s="13" t="s">
        <v>86</v>
      </c>
      <c r="AW279" s="13" t="s">
        <v>38</v>
      </c>
      <c r="AX279" s="13" t="s">
        <v>77</v>
      </c>
      <c r="AY279" s="209" t="s">
        <v>205</v>
      </c>
    </row>
    <row r="280" spans="1:65" s="14" customFormat="1" ht="10.199999999999999">
      <c r="B280" s="210"/>
      <c r="C280" s="211"/>
      <c r="D280" s="194" t="s">
        <v>216</v>
      </c>
      <c r="E280" s="212" t="s">
        <v>75</v>
      </c>
      <c r="F280" s="213" t="s">
        <v>218</v>
      </c>
      <c r="G280" s="211"/>
      <c r="H280" s="214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216</v>
      </c>
      <c r="AU280" s="220" t="s">
        <v>86</v>
      </c>
      <c r="AV280" s="14" t="s">
        <v>212</v>
      </c>
      <c r="AW280" s="14" t="s">
        <v>38</v>
      </c>
      <c r="AX280" s="14" t="s">
        <v>84</v>
      </c>
      <c r="AY280" s="220" t="s">
        <v>205</v>
      </c>
    </row>
    <row r="281" spans="1:65" s="2" customFormat="1" ht="14.4" customHeight="1">
      <c r="A281" s="36"/>
      <c r="B281" s="37"/>
      <c r="C281" s="221" t="s">
        <v>753</v>
      </c>
      <c r="D281" s="221" t="s">
        <v>226</v>
      </c>
      <c r="E281" s="222" t="s">
        <v>1196</v>
      </c>
      <c r="F281" s="223" t="s">
        <v>1197</v>
      </c>
      <c r="G281" s="224" t="s">
        <v>293</v>
      </c>
      <c r="H281" s="225">
        <v>1</v>
      </c>
      <c r="I281" s="226"/>
      <c r="J281" s="227">
        <f>ROUND(I281*H281,2)</f>
        <v>0</v>
      </c>
      <c r="K281" s="223" t="s">
        <v>211</v>
      </c>
      <c r="L281" s="228"/>
      <c r="M281" s="229" t="s">
        <v>75</v>
      </c>
      <c r="N281" s="230" t="s">
        <v>47</v>
      </c>
      <c r="O281" s="66"/>
      <c r="P281" s="190">
        <f>O281*H281</f>
        <v>0</v>
      </c>
      <c r="Q281" s="190">
        <v>1.1000000000000001E-3</v>
      </c>
      <c r="R281" s="190">
        <f>Q281*H281</f>
        <v>1.1000000000000001E-3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229</v>
      </c>
      <c r="AT281" s="192" t="s">
        <v>226</v>
      </c>
      <c r="AU281" s="192" t="s">
        <v>86</v>
      </c>
      <c r="AY281" s="19" t="s">
        <v>205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84</v>
      </c>
      <c r="BK281" s="193">
        <f>ROUND(I281*H281,2)</f>
        <v>0</v>
      </c>
      <c r="BL281" s="19" t="s">
        <v>212</v>
      </c>
      <c r="BM281" s="192" t="s">
        <v>1198</v>
      </c>
    </row>
    <row r="282" spans="1:65" s="15" customFormat="1" ht="10.199999999999999">
      <c r="B282" s="231"/>
      <c r="C282" s="232"/>
      <c r="D282" s="194" t="s">
        <v>216</v>
      </c>
      <c r="E282" s="233" t="s">
        <v>75</v>
      </c>
      <c r="F282" s="234" t="s">
        <v>296</v>
      </c>
      <c r="G282" s="232"/>
      <c r="H282" s="233" t="s">
        <v>75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216</v>
      </c>
      <c r="AU282" s="240" t="s">
        <v>86</v>
      </c>
      <c r="AV282" s="15" t="s">
        <v>84</v>
      </c>
      <c r="AW282" s="15" t="s">
        <v>38</v>
      </c>
      <c r="AX282" s="15" t="s">
        <v>77</v>
      </c>
      <c r="AY282" s="240" t="s">
        <v>205</v>
      </c>
    </row>
    <row r="283" spans="1:65" s="13" customFormat="1" ht="10.199999999999999">
      <c r="B283" s="199"/>
      <c r="C283" s="200"/>
      <c r="D283" s="194" t="s">
        <v>216</v>
      </c>
      <c r="E283" s="201" t="s">
        <v>75</v>
      </c>
      <c r="F283" s="202" t="s">
        <v>84</v>
      </c>
      <c r="G283" s="200"/>
      <c r="H283" s="203">
        <v>1</v>
      </c>
      <c r="I283" s="204"/>
      <c r="J283" s="200"/>
      <c r="K283" s="200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216</v>
      </c>
      <c r="AU283" s="209" t="s">
        <v>86</v>
      </c>
      <c r="AV283" s="13" t="s">
        <v>86</v>
      </c>
      <c r="AW283" s="13" t="s">
        <v>38</v>
      </c>
      <c r="AX283" s="13" t="s">
        <v>77</v>
      </c>
      <c r="AY283" s="209" t="s">
        <v>205</v>
      </c>
    </row>
    <row r="284" spans="1:65" s="14" customFormat="1" ht="10.199999999999999">
      <c r="B284" s="210"/>
      <c r="C284" s="211"/>
      <c r="D284" s="194" t="s">
        <v>216</v>
      </c>
      <c r="E284" s="212" t="s">
        <v>75</v>
      </c>
      <c r="F284" s="213" t="s">
        <v>218</v>
      </c>
      <c r="G284" s="211"/>
      <c r="H284" s="214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216</v>
      </c>
      <c r="AU284" s="220" t="s">
        <v>86</v>
      </c>
      <c r="AV284" s="14" t="s">
        <v>212</v>
      </c>
      <c r="AW284" s="14" t="s">
        <v>38</v>
      </c>
      <c r="AX284" s="14" t="s">
        <v>84</v>
      </c>
      <c r="AY284" s="220" t="s">
        <v>205</v>
      </c>
    </row>
    <row r="285" spans="1:65" s="2" customFormat="1" ht="14.4" customHeight="1">
      <c r="A285" s="36"/>
      <c r="B285" s="37"/>
      <c r="C285" s="181" t="s">
        <v>757</v>
      </c>
      <c r="D285" s="181" t="s">
        <v>208</v>
      </c>
      <c r="E285" s="182" t="s">
        <v>737</v>
      </c>
      <c r="F285" s="183" t="s">
        <v>738</v>
      </c>
      <c r="G285" s="184" t="s">
        <v>293</v>
      </c>
      <c r="H285" s="185">
        <v>2</v>
      </c>
      <c r="I285" s="186"/>
      <c r="J285" s="187">
        <f>ROUND(I285*H285,2)</f>
        <v>0</v>
      </c>
      <c r="K285" s="183" t="s">
        <v>211</v>
      </c>
      <c r="L285" s="41"/>
      <c r="M285" s="188" t="s">
        <v>75</v>
      </c>
      <c r="N285" s="189" t="s">
        <v>47</v>
      </c>
      <c r="O285" s="66"/>
      <c r="P285" s="190">
        <f>O285*H285</f>
        <v>0</v>
      </c>
      <c r="Q285" s="190">
        <v>0.34089999999999998</v>
      </c>
      <c r="R285" s="190">
        <f>Q285*H285</f>
        <v>0.68179999999999996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212</v>
      </c>
      <c r="AT285" s="192" t="s">
        <v>208</v>
      </c>
      <c r="AU285" s="192" t="s">
        <v>86</v>
      </c>
      <c r="AY285" s="19" t="s">
        <v>205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84</v>
      </c>
      <c r="BK285" s="193">
        <f>ROUND(I285*H285,2)</f>
        <v>0</v>
      </c>
      <c r="BL285" s="19" t="s">
        <v>212</v>
      </c>
      <c r="BM285" s="192" t="s">
        <v>1199</v>
      </c>
    </row>
    <row r="286" spans="1:65" s="2" customFormat="1" ht="96">
      <c r="A286" s="36"/>
      <c r="B286" s="37"/>
      <c r="C286" s="38"/>
      <c r="D286" s="194" t="s">
        <v>214</v>
      </c>
      <c r="E286" s="38"/>
      <c r="F286" s="195" t="s">
        <v>740</v>
      </c>
      <c r="G286" s="38"/>
      <c r="H286" s="38"/>
      <c r="I286" s="196"/>
      <c r="J286" s="38"/>
      <c r="K286" s="38"/>
      <c r="L286" s="41"/>
      <c r="M286" s="197"/>
      <c r="N286" s="19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214</v>
      </c>
      <c r="AU286" s="19" t="s">
        <v>86</v>
      </c>
    </row>
    <row r="287" spans="1:65" s="15" customFormat="1" ht="10.199999999999999">
      <c r="B287" s="231"/>
      <c r="C287" s="232"/>
      <c r="D287" s="194" t="s">
        <v>216</v>
      </c>
      <c r="E287" s="233" t="s">
        <v>75</v>
      </c>
      <c r="F287" s="234" t="s">
        <v>296</v>
      </c>
      <c r="G287" s="232"/>
      <c r="H287" s="233" t="s">
        <v>75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216</v>
      </c>
      <c r="AU287" s="240" t="s">
        <v>86</v>
      </c>
      <c r="AV287" s="15" t="s">
        <v>84</v>
      </c>
      <c r="AW287" s="15" t="s">
        <v>38</v>
      </c>
      <c r="AX287" s="15" t="s">
        <v>77</v>
      </c>
      <c r="AY287" s="240" t="s">
        <v>205</v>
      </c>
    </row>
    <row r="288" spans="1:65" s="13" customFormat="1" ht="10.199999999999999">
      <c r="B288" s="199"/>
      <c r="C288" s="200"/>
      <c r="D288" s="194" t="s">
        <v>216</v>
      </c>
      <c r="E288" s="201" t="s">
        <v>75</v>
      </c>
      <c r="F288" s="202" t="s">
        <v>86</v>
      </c>
      <c r="G288" s="200"/>
      <c r="H288" s="203">
        <v>2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216</v>
      </c>
      <c r="AU288" s="209" t="s">
        <v>86</v>
      </c>
      <c r="AV288" s="13" t="s">
        <v>86</v>
      </c>
      <c r="AW288" s="13" t="s">
        <v>38</v>
      </c>
      <c r="AX288" s="13" t="s">
        <v>77</v>
      </c>
      <c r="AY288" s="209" t="s">
        <v>205</v>
      </c>
    </row>
    <row r="289" spans="1:65" s="14" customFormat="1" ht="10.199999999999999">
      <c r="B289" s="210"/>
      <c r="C289" s="211"/>
      <c r="D289" s="194" t="s">
        <v>216</v>
      </c>
      <c r="E289" s="212" t="s">
        <v>75</v>
      </c>
      <c r="F289" s="213" t="s">
        <v>218</v>
      </c>
      <c r="G289" s="211"/>
      <c r="H289" s="214">
        <v>2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216</v>
      </c>
      <c r="AU289" s="220" t="s">
        <v>86</v>
      </c>
      <c r="AV289" s="14" t="s">
        <v>212</v>
      </c>
      <c r="AW289" s="14" t="s">
        <v>38</v>
      </c>
      <c r="AX289" s="14" t="s">
        <v>84</v>
      </c>
      <c r="AY289" s="220" t="s">
        <v>205</v>
      </c>
    </row>
    <row r="290" spans="1:65" s="2" customFormat="1" ht="14.4" customHeight="1">
      <c r="A290" s="36"/>
      <c r="B290" s="37"/>
      <c r="C290" s="221" t="s">
        <v>761</v>
      </c>
      <c r="D290" s="221" t="s">
        <v>226</v>
      </c>
      <c r="E290" s="222" t="s">
        <v>742</v>
      </c>
      <c r="F290" s="223" t="s">
        <v>743</v>
      </c>
      <c r="G290" s="224" t="s">
        <v>293</v>
      </c>
      <c r="H290" s="225">
        <v>1</v>
      </c>
      <c r="I290" s="226"/>
      <c r="J290" s="227">
        <f>ROUND(I290*H290,2)</f>
        <v>0</v>
      </c>
      <c r="K290" s="223" t="s">
        <v>211</v>
      </c>
      <c r="L290" s="228"/>
      <c r="M290" s="229" t="s">
        <v>75</v>
      </c>
      <c r="N290" s="230" t="s">
        <v>47</v>
      </c>
      <c r="O290" s="66"/>
      <c r="P290" s="190">
        <f>O290*H290</f>
        <v>0</v>
      </c>
      <c r="Q290" s="190">
        <v>7.1999999999999995E-2</v>
      </c>
      <c r="R290" s="190">
        <f>Q290*H290</f>
        <v>7.1999999999999995E-2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229</v>
      </c>
      <c r="AT290" s="192" t="s">
        <v>226</v>
      </c>
      <c r="AU290" s="192" t="s">
        <v>86</v>
      </c>
      <c r="AY290" s="19" t="s">
        <v>205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84</v>
      </c>
      <c r="BK290" s="193">
        <f>ROUND(I290*H290,2)</f>
        <v>0</v>
      </c>
      <c r="BL290" s="19" t="s">
        <v>212</v>
      </c>
      <c r="BM290" s="192" t="s">
        <v>1200</v>
      </c>
    </row>
    <row r="291" spans="1:65" s="15" customFormat="1" ht="10.199999999999999">
      <c r="B291" s="231"/>
      <c r="C291" s="232"/>
      <c r="D291" s="194" t="s">
        <v>216</v>
      </c>
      <c r="E291" s="233" t="s">
        <v>75</v>
      </c>
      <c r="F291" s="234" t="s">
        <v>296</v>
      </c>
      <c r="G291" s="232"/>
      <c r="H291" s="233" t="s">
        <v>75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216</v>
      </c>
      <c r="AU291" s="240" t="s">
        <v>86</v>
      </c>
      <c r="AV291" s="15" t="s">
        <v>84</v>
      </c>
      <c r="AW291" s="15" t="s">
        <v>38</v>
      </c>
      <c r="AX291" s="15" t="s">
        <v>77</v>
      </c>
      <c r="AY291" s="240" t="s">
        <v>205</v>
      </c>
    </row>
    <row r="292" spans="1:65" s="13" customFormat="1" ht="10.199999999999999">
      <c r="B292" s="199"/>
      <c r="C292" s="200"/>
      <c r="D292" s="194" t="s">
        <v>216</v>
      </c>
      <c r="E292" s="201" t="s">
        <v>75</v>
      </c>
      <c r="F292" s="202" t="s">
        <v>84</v>
      </c>
      <c r="G292" s="200"/>
      <c r="H292" s="203">
        <v>1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216</v>
      </c>
      <c r="AU292" s="209" t="s">
        <v>86</v>
      </c>
      <c r="AV292" s="13" t="s">
        <v>86</v>
      </c>
      <c r="AW292" s="13" t="s">
        <v>38</v>
      </c>
      <c r="AX292" s="13" t="s">
        <v>77</v>
      </c>
      <c r="AY292" s="209" t="s">
        <v>205</v>
      </c>
    </row>
    <row r="293" spans="1:65" s="14" customFormat="1" ht="10.199999999999999">
      <c r="B293" s="210"/>
      <c r="C293" s="211"/>
      <c r="D293" s="194" t="s">
        <v>216</v>
      </c>
      <c r="E293" s="212" t="s">
        <v>75</v>
      </c>
      <c r="F293" s="213" t="s">
        <v>218</v>
      </c>
      <c r="G293" s="211"/>
      <c r="H293" s="214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216</v>
      </c>
      <c r="AU293" s="220" t="s">
        <v>86</v>
      </c>
      <c r="AV293" s="14" t="s">
        <v>212</v>
      </c>
      <c r="AW293" s="14" t="s">
        <v>38</v>
      </c>
      <c r="AX293" s="14" t="s">
        <v>84</v>
      </c>
      <c r="AY293" s="220" t="s">
        <v>205</v>
      </c>
    </row>
    <row r="294" spans="1:65" s="2" customFormat="1" ht="14.4" customHeight="1">
      <c r="A294" s="36"/>
      <c r="B294" s="37"/>
      <c r="C294" s="221" t="s">
        <v>766</v>
      </c>
      <c r="D294" s="221" t="s">
        <v>226</v>
      </c>
      <c r="E294" s="222" t="s">
        <v>1201</v>
      </c>
      <c r="F294" s="223" t="s">
        <v>1202</v>
      </c>
      <c r="G294" s="224" t="s">
        <v>293</v>
      </c>
      <c r="H294" s="225">
        <v>1</v>
      </c>
      <c r="I294" s="226"/>
      <c r="J294" s="227">
        <f>ROUND(I294*H294,2)</f>
        <v>0</v>
      </c>
      <c r="K294" s="223" t="s">
        <v>211</v>
      </c>
      <c r="L294" s="228"/>
      <c r="M294" s="229" t="s">
        <v>75</v>
      </c>
      <c r="N294" s="230" t="s">
        <v>47</v>
      </c>
      <c r="O294" s="66"/>
      <c r="P294" s="190">
        <f>O294*H294</f>
        <v>0</v>
      </c>
      <c r="Q294" s="190">
        <v>9.7000000000000003E-2</v>
      </c>
      <c r="R294" s="190">
        <f>Q294*H294</f>
        <v>9.7000000000000003E-2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229</v>
      </c>
      <c r="AT294" s="192" t="s">
        <v>226</v>
      </c>
      <c r="AU294" s="192" t="s">
        <v>86</v>
      </c>
      <c r="AY294" s="19" t="s">
        <v>205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84</v>
      </c>
      <c r="BK294" s="193">
        <f>ROUND(I294*H294,2)</f>
        <v>0</v>
      </c>
      <c r="BL294" s="19" t="s">
        <v>212</v>
      </c>
      <c r="BM294" s="192" t="s">
        <v>1203</v>
      </c>
    </row>
    <row r="295" spans="1:65" s="2" customFormat="1" ht="19.2">
      <c r="A295" s="36"/>
      <c r="B295" s="37"/>
      <c r="C295" s="38"/>
      <c r="D295" s="194" t="s">
        <v>270</v>
      </c>
      <c r="E295" s="38"/>
      <c r="F295" s="195" t="s">
        <v>1204</v>
      </c>
      <c r="G295" s="38"/>
      <c r="H295" s="38"/>
      <c r="I295" s="196"/>
      <c r="J295" s="38"/>
      <c r="K295" s="38"/>
      <c r="L295" s="41"/>
      <c r="M295" s="197"/>
      <c r="N295" s="198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270</v>
      </c>
      <c r="AU295" s="19" t="s">
        <v>86</v>
      </c>
    </row>
    <row r="296" spans="1:65" s="15" customFormat="1" ht="10.199999999999999">
      <c r="B296" s="231"/>
      <c r="C296" s="232"/>
      <c r="D296" s="194" t="s">
        <v>216</v>
      </c>
      <c r="E296" s="233" t="s">
        <v>75</v>
      </c>
      <c r="F296" s="234" t="s">
        <v>296</v>
      </c>
      <c r="G296" s="232"/>
      <c r="H296" s="233" t="s">
        <v>75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216</v>
      </c>
      <c r="AU296" s="240" t="s">
        <v>86</v>
      </c>
      <c r="AV296" s="15" t="s">
        <v>84</v>
      </c>
      <c r="AW296" s="15" t="s">
        <v>38</v>
      </c>
      <c r="AX296" s="15" t="s">
        <v>77</v>
      </c>
      <c r="AY296" s="240" t="s">
        <v>205</v>
      </c>
    </row>
    <row r="297" spans="1:65" s="13" customFormat="1" ht="10.199999999999999">
      <c r="B297" s="199"/>
      <c r="C297" s="200"/>
      <c r="D297" s="194" t="s">
        <v>216</v>
      </c>
      <c r="E297" s="201" t="s">
        <v>75</v>
      </c>
      <c r="F297" s="202" t="s">
        <v>84</v>
      </c>
      <c r="G297" s="200"/>
      <c r="H297" s="203">
        <v>1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216</v>
      </c>
      <c r="AU297" s="209" t="s">
        <v>86</v>
      </c>
      <c r="AV297" s="13" t="s">
        <v>86</v>
      </c>
      <c r="AW297" s="13" t="s">
        <v>38</v>
      </c>
      <c r="AX297" s="13" t="s">
        <v>77</v>
      </c>
      <c r="AY297" s="209" t="s">
        <v>205</v>
      </c>
    </row>
    <row r="298" spans="1:65" s="14" customFormat="1" ht="10.199999999999999">
      <c r="B298" s="210"/>
      <c r="C298" s="211"/>
      <c r="D298" s="194" t="s">
        <v>216</v>
      </c>
      <c r="E298" s="212" t="s">
        <v>75</v>
      </c>
      <c r="F298" s="213" t="s">
        <v>218</v>
      </c>
      <c r="G298" s="211"/>
      <c r="H298" s="214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216</v>
      </c>
      <c r="AU298" s="220" t="s">
        <v>86</v>
      </c>
      <c r="AV298" s="14" t="s">
        <v>212</v>
      </c>
      <c r="AW298" s="14" t="s">
        <v>38</v>
      </c>
      <c r="AX298" s="14" t="s">
        <v>84</v>
      </c>
      <c r="AY298" s="220" t="s">
        <v>205</v>
      </c>
    </row>
    <row r="299" spans="1:65" s="2" customFormat="1" ht="14.4" customHeight="1">
      <c r="A299" s="36"/>
      <c r="B299" s="37"/>
      <c r="C299" s="221" t="s">
        <v>164</v>
      </c>
      <c r="D299" s="221" t="s">
        <v>226</v>
      </c>
      <c r="E299" s="222" t="s">
        <v>746</v>
      </c>
      <c r="F299" s="223" t="s">
        <v>747</v>
      </c>
      <c r="G299" s="224" t="s">
        <v>293</v>
      </c>
      <c r="H299" s="225">
        <v>2</v>
      </c>
      <c r="I299" s="226"/>
      <c r="J299" s="227">
        <f>ROUND(I299*H299,2)</f>
        <v>0</v>
      </c>
      <c r="K299" s="223" t="s">
        <v>211</v>
      </c>
      <c r="L299" s="228"/>
      <c r="M299" s="229" t="s">
        <v>75</v>
      </c>
      <c r="N299" s="230" t="s">
        <v>47</v>
      </c>
      <c r="O299" s="66"/>
      <c r="P299" s="190">
        <f>O299*H299</f>
        <v>0</v>
      </c>
      <c r="Q299" s="190">
        <v>2.7E-2</v>
      </c>
      <c r="R299" s="190">
        <f>Q299*H299</f>
        <v>5.3999999999999999E-2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229</v>
      </c>
      <c r="AT299" s="192" t="s">
        <v>226</v>
      </c>
      <c r="AU299" s="192" t="s">
        <v>86</v>
      </c>
      <c r="AY299" s="19" t="s">
        <v>205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84</v>
      </c>
      <c r="BK299" s="193">
        <f>ROUND(I299*H299,2)</f>
        <v>0</v>
      </c>
      <c r="BL299" s="19" t="s">
        <v>212</v>
      </c>
      <c r="BM299" s="192" t="s">
        <v>1205</v>
      </c>
    </row>
    <row r="300" spans="1:65" s="15" customFormat="1" ht="10.199999999999999">
      <c r="B300" s="231"/>
      <c r="C300" s="232"/>
      <c r="D300" s="194" t="s">
        <v>216</v>
      </c>
      <c r="E300" s="233" t="s">
        <v>75</v>
      </c>
      <c r="F300" s="234" t="s">
        <v>296</v>
      </c>
      <c r="G300" s="232"/>
      <c r="H300" s="233" t="s">
        <v>75</v>
      </c>
      <c r="I300" s="235"/>
      <c r="J300" s="232"/>
      <c r="K300" s="232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216</v>
      </c>
      <c r="AU300" s="240" t="s">
        <v>86</v>
      </c>
      <c r="AV300" s="15" t="s">
        <v>84</v>
      </c>
      <c r="AW300" s="15" t="s">
        <v>38</v>
      </c>
      <c r="AX300" s="15" t="s">
        <v>77</v>
      </c>
      <c r="AY300" s="240" t="s">
        <v>205</v>
      </c>
    </row>
    <row r="301" spans="1:65" s="13" customFormat="1" ht="10.199999999999999">
      <c r="B301" s="199"/>
      <c r="C301" s="200"/>
      <c r="D301" s="194" t="s">
        <v>216</v>
      </c>
      <c r="E301" s="201" t="s">
        <v>75</v>
      </c>
      <c r="F301" s="202" t="s">
        <v>86</v>
      </c>
      <c r="G301" s="200"/>
      <c r="H301" s="203">
        <v>2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216</v>
      </c>
      <c r="AU301" s="209" t="s">
        <v>86</v>
      </c>
      <c r="AV301" s="13" t="s">
        <v>86</v>
      </c>
      <c r="AW301" s="13" t="s">
        <v>38</v>
      </c>
      <c r="AX301" s="13" t="s">
        <v>77</v>
      </c>
      <c r="AY301" s="209" t="s">
        <v>205</v>
      </c>
    </row>
    <row r="302" spans="1:65" s="14" customFormat="1" ht="10.199999999999999">
      <c r="B302" s="210"/>
      <c r="C302" s="211"/>
      <c r="D302" s="194" t="s">
        <v>216</v>
      </c>
      <c r="E302" s="212" t="s">
        <v>75</v>
      </c>
      <c r="F302" s="213" t="s">
        <v>218</v>
      </c>
      <c r="G302" s="211"/>
      <c r="H302" s="214">
        <v>2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216</v>
      </c>
      <c r="AU302" s="220" t="s">
        <v>86</v>
      </c>
      <c r="AV302" s="14" t="s">
        <v>212</v>
      </c>
      <c r="AW302" s="14" t="s">
        <v>38</v>
      </c>
      <c r="AX302" s="14" t="s">
        <v>84</v>
      </c>
      <c r="AY302" s="220" t="s">
        <v>205</v>
      </c>
    </row>
    <row r="303" spans="1:65" s="2" customFormat="1" ht="14.4" customHeight="1">
      <c r="A303" s="36"/>
      <c r="B303" s="37"/>
      <c r="C303" s="221" t="s">
        <v>774</v>
      </c>
      <c r="D303" s="221" t="s">
        <v>226</v>
      </c>
      <c r="E303" s="222" t="s">
        <v>750</v>
      </c>
      <c r="F303" s="223" t="s">
        <v>751</v>
      </c>
      <c r="G303" s="224" t="s">
        <v>293</v>
      </c>
      <c r="H303" s="225">
        <v>2</v>
      </c>
      <c r="I303" s="226"/>
      <c r="J303" s="227">
        <f>ROUND(I303*H303,2)</f>
        <v>0</v>
      </c>
      <c r="K303" s="223" t="s">
        <v>211</v>
      </c>
      <c r="L303" s="228"/>
      <c r="M303" s="229" t="s">
        <v>75</v>
      </c>
      <c r="N303" s="230" t="s">
        <v>47</v>
      </c>
      <c r="O303" s="66"/>
      <c r="P303" s="190">
        <f>O303*H303</f>
        <v>0</v>
      </c>
      <c r="Q303" s="190">
        <v>0.111</v>
      </c>
      <c r="R303" s="190">
        <f>Q303*H303</f>
        <v>0.222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229</v>
      </c>
      <c r="AT303" s="192" t="s">
        <v>226</v>
      </c>
      <c r="AU303" s="192" t="s">
        <v>86</v>
      </c>
      <c r="AY303" s="19" t="s">
        <v>205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84</v>
      </c>
      <c r="BK303" s="193">
        <f>ROUND(I303*H303,2)</f>
        <v>0</v>
      </c>
      <c r="BL303" s="19" t="s">
        <v>212</v>
      </c>
      <c r="BM303" s="192" t="s">
        <v>1206</v>
      </c>
    </row>
    <row r="304" spans="1:65" s="15" customFormat="1" ht="10.199999999999999">
      <c r="B304" s="231"/>
      <c r="C304" s="232"/>
      <c r="D304" s="194" t="s">
        <v>216</v>
      </c>
      <c r="E304" s="233" t="s">
        <v>75</v>
      </c>
      <c r="F304" s="234" t="s">
        <v>296</v>
      </c>
      <c r="G304" s="232"/>
      <c r="H304" s="233" t="s">
        <v>75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216</v>
      </c>
      <c r="AU304" s="240" t="s">
        <v>86</v>
      </c>
      <c r="AV304" s="15" t="s">
        <v>84</v>
      </c>
      <c r="AW304" s="15" t="s">
        <v>38</v>
      </c>
      <c r="AX304" s="15" t="s">
        <v>77</v>
      </c>
      <c r="AY304" s="240" t="s">
        <v>205</v>
      </c>
    </row>
    <row r="305" spans="1:65" s="13" customFormat="1" ht="10.199999999999999">
      <c r="B305" s="199"/>
      <c r="C305" s="200"/>
      <c r="D305" s="194" t="s">
        <v>216</v>
      </c>
      <c r="E305" s="201" t="s">
        <v>75</v>
      </c>
      <c r="F305" s="202" t="s">
        <v>86</v>
      </c>
      <c r="G305" s="200"/>
      <c r="H305" s="203">
        <v>2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216</v>
      </c>
      <c r="AU305" s="209" t="s">
        <v>86</v>
      </c>
      <c r="AV305" s="13" t="s">
        <v>86</v>
      </c>
      <c r="AW305" s="13" t="s">
        <v>38</v>
      </c>
      <c r="AX305" s="13" t="s">
        <v>77</v>
      </c>
      <c r="AY305" s="209" t="s">
        <v>205</v>
      </c>
    </row>
    <row r="306" spans="1:65" s="14" customFormat="1" ht="10.199999999999999">
      <c r="B306" s="210"/>
      <c r="C306" s="211"/>
      <c r="D306" s="194" t="s">
        <v>216</v>
      </c>
      <c r="E306" s="212" t="s">
        <v>75</v>
      </c>
      <c r="F306" s="213" t="s">
        <v>218</v>
      </c>
      <c r="G306" s="211"/>
      <c r="H306" s="214">
        <v>2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216</v>
      </c>
      <c r="AU306" s="220" t="s">
        <v>86</v>
      </c>
      <c r="AV306" s="14" t="s">
        <v>212</v>
      </c>
      <c r="AW306" s="14" t="s">
        <v>38</v>
      </c>
      <c r="AX306" s="14" t="s">
        <v>84</v>
      </c>
      <c r="AY306" s="220" t="s">
        <v>205</v>
      </c>
    </row>
    <row r="307" spans="1:65" s="2" customFormat="1" ht="14.4" customHeight="1">
      <c r="A307" s="36"/>
      <c r="B307" s="37"/>
      <c r="C307" s="221" t="s">
        <v>779</v>
      </c>
      <c r="D307" s="221" t="s">
        <v>226</v>
      </c>
      <c r="E307" s="222" t="s">
        <v>758</v>
      </c>
      <c r="F307" s="223" t="s">
        <v>759</v>
      </c>
      <c r="G307" s="224" t="s">
        <v>293</v>
      </c>
      <c r="H307" s="225">
        <v>3</v>
      </c>
      <c r="I307" s="226"/>
      <c r="J307" s="227">
        <f>ROUND(I307*H307,2)</f>
        <v>0</v>
      </c>
      <c r="K307" s="223" t="s">
        <v>211</v>
      </c>
      <c r="L307" s="228"/>
      <c r="M307" s="229" t="s">
        <v>75</v>
      </c>
      <c r="N307" s="230" t="s">
        <v>47</v>
      </c>
      <c r="O307" s="66"/>
      <c r="P307" s="190">
        <f>O307*H307</f>
        <v>0</v>
      </c>
      <c r="Q307" s="190">
        <v>0.08</v>
      </c>
      <c r="R307" s="190">
        <f>Q307*H307</f>
        <v>0.24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229</v>
      </c>
      <c r="AT307" s="192" t="s">
        <v>226</v>
      </c>
      <c r="AU307" s="192" t="s">
        <v>86</v>
      </c>
      <c r="AY307" s="19" t="s">
        <v>205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84</v>
      </c>
      <c r="BK307" s="193">
        <f>ROUND(I307*H307,2)</f>
        <v>0</v>
      </c>
      <c r="BL307" s="19" t="s">
        <v>212</v>
      </c>
      <c r="BM307" s="192" t="s">
        <v>1207</v>
      </c>
    </row>
    <row r="308" spans="1:65" s="15" customFormat="1" ht="10.199999999999999">
      <c r="B308" s="231"/>
      <c r="C308" s="232"/>
      <c r="D308" s="194" t="s">
        <v>216</v>
      </c>
      <c r="E308" s="233" t="s">
        <v>75</v>
      </c>
      <c r="F308" s="234" t="s">
        <v>296</v>
      </c>
      <c r="G308" s="232"/>
      <c r="H308" s="233" t="s">
        <v>75</v>
      </c>
      <c r="I308" s="235"/>
      <c r="J308" s="232"/>
      <c r="K308" s="232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216</v>
      </c>
      <c r="AU308" s="240" t="s">
        <v>86</v>
      </c>
      <c r="AV308" s="15" t="s">
        <v>84</v>
      </c>
      <c r="AW308" s="15" t="s">
        <v>38</v>
      </c>
      <c r="AX308" s="15" t="s">
        <v>77</v>
      </c>
      <c r="AY308" s="240" t="s">
        <v>205</v>
      </c>
    </row>
    <row r="309" spans="1:65" s="13" customFormat="1" ht="10.199999999999999">
      <c r="B309" s="199"/>
      <c r="C309" s="200"/>
      <c r="D309" s="194" t="s">
        <v>216</v>
      </c>
      <c r="E309" s="201" t="s">
        <v>75</v>
      </c>
      <c r="F309" s="202" t="s">
        <v>344</v>
      </c>
      <c r="G309" s="200"/>
      <c r="H309" s="203">
        <v>3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216</v>
      </c>
      <c r="AU309" s="209" t="s">
        <v>86</v>
      </c>
      <c r="AV309" s="13" t="s">
        <v>86</v>
      </c>
      <c r="AW309" s="13" t="s">
        <v>38</v>
      </c>
      <c r="AX309" s="13" t="s">
        <v>77</v>
      </c>
      <c r="AY309" s="209" t="s">
        <v>205</v>
      </c>
    </row>
    <row r="310" spans="1:65" s="14" customFormat="1" ht="10.199999999999999">
      <c r="B310" s="210"/>
      <c r="C310" s="211"/>
      <c r="D310" s="194" t="s">
        <v>216</v>
      </c>
      <c r="E310" s="212" t="s">
        <v>75</v>
      </c>
      <c r="F310" s="213" t="s">
        <v>218</v>
      </c>
      <c r="G310" s="211"/>
      <c r="H310" s="214">
        <v>3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216</v>
      </c>
      <c r="AU310" s="220" t="s">
        <v>86</v>
      </c>
      <c r="AV310" s="14" t="s">
        <v>212</v>
      </c>
      <c r="AW310" s="14" t="s">
        <v>38</v>
      </c>
      <c r="AX310" s="14" t="s">
        <v>84</v>
      </c>
      <c r="AY310" s="220" t="s">
        <v>205</v>
      </c>
    </row>
    <row r="311" spans="1:65" s="2" customFormat="1" ht="14.4" customHeight="1">
      <c r="A311" s="36"/>
      <c r="B311" s="37"/>
      <c r="C311" s="221" t="s">
        <v>784</v>
      </c>
      <c r="D311" s="221" t="s">
        <v>226</v>
      </c>
      <c r="E311" s="222" t="s">
        <v>1208</v>
      </c>
      <c r="F311" s="223" t="s">
        <v>1209</v>
      </c>
      <c r="G311" s="224" t="s">
        <v>293</v>
      </c>
      <c r="H311" s="225">
        <v>3</v>
      </c>
      <c r="I311" s="226"/>
      <c r="J311" s="227">
        <f>ROUND(I311*H311,2)</f>
        <v>0</v>
      </c>
      <c r="K311" s="223" t="s">
        <v>211</v>
      </c>
      <c r="L311" s="228"/>
      <c r="M311" s="229" t="s">
        <v>75</v>
      </c>
      <c r="N311" s="230" t="s">
        <v>47</v>
      </c>
      <c r="O311" s="66"/>
      <c r="P311" s="190">
        <f>O311*H311</f>
        <v>0</v>
      </c>
      <c r="Q311" s="190">
        <v>5.7000000000000002E-2</v>
      </c>
      <c r="R311" s="190">
        <f>Q311*H311</f>
        <v>0.17100000000000001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229</v>
      </c>
      <c r="AT311" s="192" t="s">
        <v>226</v>
      </c>
      <c r="AU311" s="192" t="s">
        <v>86</v>
      </c>
      <c r="AY311" s="19" t="s">
        <v>205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84</v>
      </c>
      <c r="BK311" s="193">
        <f>ROUND(I311*H311,2)</f>
        <v>0</v>
      </c>
      <c r="BL311" s="19" t="s">
        <v>212</v>
      </c>
      <c r="BM311" s="192" t="s">
        <v>1210</v>
      </c>
    </row>
    <row r="312" spans="1:65" s="15" customFormat="1" ht="10.199999999999999">
      <c r="B312" s="231"/>
      <c r="C312" s="232"/>
      <c r="D312" s="194" t="s">
        <v>216</v>
      </c>
      <c r="E312" s="233" t="s">
        <v>75</v>
      </c>
      <c r="F312" s="234" t="s">
        <v>296</v>
      </c>
      <c r="G312" s="232"/>
      <c r="H312" s="233" t="s">
        <v>75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216</v>
      </c>
      <c r="AU312" s="240" t="s">
        <v>86</v>
      </c>
      <c r="AV312" s="15" t="s">
        <v>84</v>
      </c>
      <c r="AW312" s="15" t="s">
        <v>38</v>
      </c>
      <c r="AX312" s="15" t="s">
        <v>77</v>
      </c>
      <c r="AY312" s="240" t="s">
        <v>205</v>
      </c>
    </row>
    <row r="313" spans="1:65" s="13" customFormat="1" ht="10.199999999999999">
      <c r="B313" s="199"/>
      <c r="C313" s="200"/>
      <c r="D313" s="194" t="s">
        <v>216</v>
      </c>
      <c r="E313" s="201" t="s">
        <v>75</v>
      </c>
      <c r="F313" s="202" t="s">
        <v>344</v>
      </c>
      <c r="G313" s="200"/>
      <c r="H313" s="203">
        <v>3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216</v>
      </c>
      <c r="AU313" s="209" t="s">
        <v>86</v>
      </c>
      <c r="AV313" s="13" t="s">
        <v>86</v>
      </c>
      <c r="AW313" s="13" t="s">
        <v>38</v>
      </c>
      <c r="AX313" s="13" t="s">
        <v>77</v>
      </c>
      <c r="AY313" s="209" t="s">
        <v>205</v>
      </c>
    </row>
    <row r="314" spans="1:65" s="14" customFormat="1" ht="10.199999999999999">
      <c r="B314" s="210"/>
      <c r="C314" s="211"/>
      <c r="D314" s="194" t="s">
        <v>216</v>
      </c>
      <c r="E314" s="212" t="s">
        <v>75</v>
      </c>
      <c r="F314" s="213" t="s">
        <v>218</v>
      </c>
      <c r="G314" s="211"/>
      <c r="H314" s="214">
        <v>3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216</v>
      </c>
      <c r="AU314" s="220" t="s">
        <v>86</v>
      </c>
      <c r="AV314" s="14" t="s">
        <v>212</v>
      </c>
      <c r="AW314" s="14" t="s">
        <v>38</v>
      </c>
      <c r="AX314" s="14" t="s">
        <v>84</v>
      </c>
      <c r="AY314" s="220" t="s">
        <v>205</v>
      </c>
    </row>
    <row r="315" spans="1:65" s="2" customFormat="1" ht="14.4" customHeight="1">
      <c r="A315" s="36"/>
      <c r="B315" s="37"/>
      <c r="C315" s="181" t="s">
        <v>788</v>
      </c>
      <c r="D315" s="181" t="s">
        <v>208</v>
      </c>
      <c r="E315" s="182" t="s">
        <v>762</v>
      </c>
      <c r="F315" s="183" t="s">
        <v>763</v>
      </c>
      <c r="G315" s="184" t="s">
        <v>293</v>
      </c>
      <c r="H315" s="185">
        <v>4</v>
      </c>
      <c r="I315" s="186"/>
      <c r="J315" s="187">
        <f>ROUND(I315*H315,2)</f>
        <v>0</v>
      </c>
      <c r="K315" s="183" t="s">
        <v>211</v>
      </c>
      <c r="L315" s="41"/>
      <c r="M315" s="188" t="s">
        <v>75</v>
      </c>
      <c r="N315" s="189" t="s">
        <v>47</v>
      </c>
      <c r="O315" s="66"/>
      <c r="P315" s="190">
        <f>O315*H315</f>
        <v>0</v>
      </c>
      <c r="Q315" s="190">
        <v>0.21734000000000001</v>
      </c>
      <c r="R315" s="190">
        <f>Q315*H315</f>
        <v>0.86936000000000002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212</v>
      </c>
      <c r="AT315" s="192" t="s">
        <v>208</v>
      </c>
      <c r="AU315" s="192" t="s">
        <v>86</v>
      </c>
      <c r="AY315" s="19" t="s">
        <v>205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84</v>
      </c>
      <c r="BK315" s="193">
        <f>ROUND(I315*H315,2)</f>
        <v>0</v>
      </c>
      <c r="BL315" s="19" t="s">
        <v>212</v>
      </c>
      <c r="BM315" s="192" t="s">
        <v>1211</v>
      </c>
    </row>
    <row r="316" spans="1:65" s="2" customFormat="1" ht="28.8">
      <c r="A316" s="36"/>
      <c r="B316" s="37"/>
      <c r="C316" s="38"/>
      <c r="D316" s="194" t="s">
        <v>214</v>
      </c>
      <c r="E316" s="38"/>
      <c r="F316" s="195" t="s">
        <v>765</v>
      </c>
      <c r="G316" s="38"/>
      <c r="H316" s="38"/>
      <c r="I316" s="196"/>
      <c r="J316" s="38"/>
      <c r="K316" s="38"/>
      <c r="L316" s="41"/>
      <c r="M316" s="197"/>
      <c r="N316" s="198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214</v>
      </c>
      <c r="AU316" s="19" t="s">
        <v>86</v>
      </c>
    </row>
    <row r="317" spans="1:65" s="15" customFormat="1" ht="10.199999999999999">
      <c r="B317" s="231"/>
      <c r="C317" s="232"/>
      <c r="D317" s="194" t="s">
        <v>216</v>
      </c>
      <c r="E317" s="233" t="s">
        <v>75</v>
      </c>
      <c r="F317" s="234" t="s">
        <v>296</v>
      </c>
      <c r="G317" s="232"/>
      <c r="H317" s="233" t="s">
        <v>75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216</v>
      </c>
      <c r="AU317" s="240" t="s">
        <v>86</v>
      </c>
      <c r="AV317" s="15" t="s">
        <v>84</v>
      </c>
      <c r="AW317" s="15" t="s">
        <v>38</v>
      </c>
      <c r="AX317" s="15" t="s">
        <v>77</v>
      </c>
      <c r="AY317" s="240" t="s">
        <v>205</v>
      </c>
    </row>
    <row r="318" spans="1:65" s="13" customFormat="1" ht="10.199999999999999">
      <c r="B318" s="199"/>
      <c r="C318" s="200"/>
      <c r="D318" s="194" t="s">
        <v>216</v>
      </c>
      <c r="E318" s="201" t="s">
        <v>75</v>
      </c>
      <c r="F318" s="202" t="s">
        <v>212</v>
      </c>
      <c r="G318" s="200"/>
      <c r="H318" s="203">
        <v>4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216</v>
      </c>
      <c r="AU318" s="209" t="s">
        <v>86</v>
      </c>
      <c r="AV318" s="13" t="s">
        <v>86</v>
      </c>
      <c r="AW318" s="13" t="s">
        <v>38</v>
      </c>
      <c r="AX318" s="13" t="s">
        <v>77</v>
      </c>
      <c r="AY318" s="209" t="s">
        <v>205</v>
      </c>
    </row>
    <row r="319" spans="1:65" s="14" customFormat="1" ht="10.199999999999999">
      <c r="B319" s="210"/>
      <c r="C319" s="211"/>
      <c r="D319" s="194" t="s">
        <v>216</v>
      </c>
      <c r="E319" s="212" t="s">
        <v>75</v>
      </c>
      <c r="F319" s="213" t="s">
        <v>218</v>
      </c>
      <c r="G319" s="211"/>
      <c r="H319" s="214">
        <v>4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216</v>
      </c>
      <c r="AU319" s="220" t="s">
        <v>86</v>
      </c>
      <c r="AV319" s="14" t="s">
        <v>212</v>
      </c>
      <c r="AW319" s="14" t="s">
        <v>38</v>
      </c>
      <c r="AX319" s="14" t="s">
        <v>84</v>
      </c>
      <c r="AY319" s="220" t="s">
        <v>205</v>
      </c>
    </row>
    <row r="320" spans="1:65" s="2" customFormat="1" ht="14.4" customHeight="1">
      <c r="A320" s="36"/>
      <c r="B320" s="37"/>
      <c r="C320" s="221" t="s">
        <v>792</v>
      </c>
      <c r="D320" s="221" t="s">
        <v>226</v>
      </c>
      <c r="E320" s="222" t="s">
        <v>767</v>
      </c>
      <c r="F320" s="223" t="s">
        <v>768</v>
      </c>
      <c r="G320" s="224" t="s">
        <v>293</v>
      </c>
      <c r="H320" s="225">
        <v>1</v>
      </c>
      <c r="I320" s="226"/>
      <c r="J320" s="227">
        <f>ROUND(I320*H320,2)</f>
        <v>0</v>
      </c>
      <c r="K320" s="223" t="s">
        <v>211</v>
      </c>
      <c r="L320" s="228"/>
      <c r="M320" s="229" t="s">
        <v>75</v>
      </c>
      <c r="N320" s="230" t="s">
        <v>47</v>
      </c>
      <c r="O320" s="66"/>
      <c r="P320" s="190">
        <f>O320*H320</f>
        <v>0</v>
      </c>
      <c r="Q320" s="190">
        <v>5.0599999999999999E-2</v>
      </c>
      <c r="R320" s="190">
        <f>Q320*H320</f>
        <v>5.0599999999999999E-2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229</v>
      </c>
      <c r="AT320" s="192" t="s">
        <v>226</v>
      </c>
      <c r="AU320" s="192" t="s">
        <v>86</v>
      </c>
      <c r="AY320" s="19" t="s">
        <v>205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84</v>
      </c>
      <c r="BK320" s="193">
        <f>ROUND(I320*H320,2)</f>
        <v>0</v>
      </c>
      <c r="BL320" s="19" t="s">
        <v>212</v>
      </c>
      <c r="BM320" s="192" t="s">
        <v>1212</v>
      </c>
    </row>
    <row r="321" spans="1:65" s="2" customFormat="1" ht="19.2">
      <c r="A321" s="36"/>
      <c r="B321" s="37"/>
      <c r="C321" s="38"/>
      <c r="D321" s="194" t="s">
        <v>270</v>
      </c>
      <c r="E321" s="38"/>
      <c r="F321" s="195" t="s">
        <v>770</v>
      </c>
      <c r="G321" s="38"/>
      <c r="H321" s="38"/>
      <c r="I321" s="196"/>
      <c r="J321" s="38"/>
      <c r="K321" s="38"/>
      <c r="L321" s="41"/>
      <c r="M321" s="197"/>
      <c r="N321" s="198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270</v>
      </c>
      <c r="AU321" s="19" t="s">
        <v>86</v>
      </c>
    </row>
    <row r="322" spans="1:65" s="15" customFormat="1" ht="10.199999999999999">
      <c r="B322" s="231"/>
      <c r="C322" s="232"/>
      <c r="D322" s="194" t="s">
        <v>216</v>
      </c>
      <c r="E322" s="233" t="s">
        <v>75</v>
      </c>
      <c r="F322" s="234" t="s">
        <v>296</v>
      </c>
      <c r="G322" s="232"/>
      <c r="H322" s="233" t="s">
        <v>75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216</v>
      </c>
      <c r="AU322" s="240" t="s">
        <v>86</v>
      </c>
      <c r="AV322" s="15" t="s">
        <v>84</v>
      </c>
      <c r="AW322" s="15" t="s">
        <v>38</v>
      </c>
      <c r="AX322" s="15" t="s">
        <v>77</v>
      </c>
      <c r="AY322" s="240" t="s">
        <v>205</v>
      </c>
    </row>
    <row r="323" spans="1:65" s="13" customFormat="1" ht="10.199999999999999">
      <c r="B323" s="199"/>
      <c r="C323" s="200"/>
      <c r="D323" s="194" t="s">
        <v>216</v>
      </c>
      <c r="E323" s="201" t="s">
        <v>75</v>
      </c>
      <c r="F323" s="202" t="s">
        <v>84</v>
      </c>
      <c r="G323" s="200"/>
      <c r="H323" s="203">
        <v>1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216</v>
      </c>
      <c r="AU323" s="209" t="s">
        <v>86</v>
      </c>
      <c r="AV323" s="13" t="s">
        <v>86</v>
      </c>
      <c r="AW323" s="13" t="s">
        <v>38</v>
      </c>
      <c r="AX323" s="13" t="s">
        <v>77</v>
      </c>
      <c r="AY323" s="209" t="s">
        <v>205</v>
      </c>
    </row>
    <row r="324" spans="1:65" s="14" customFormat="1" ht="10.199999999999999">
      <c r="B324" s="210"/>
      <c r="C324" s="211"/>
      <c r="D324" s="194" t="s">
        <v>216</v>
      </c>
      <c r="E324" s="212" t="s">
        <v>75</v>
      </c>
      <c r="F324" s="213" t="s">
        <v>218</v>
      </c>
      <c r="G324" s="211"/>
      <c r="H324" s="214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216</v>
      </c>
      <c r="AU324" s="220" t="s">
        <v>86</v>
      </c>
      <c r="AV324" s="14" t="s">
        <v>212</v>
      </c>
      <c r="AW324" s="14" t="s">
        <v>38</v>
      </c>
      <c r="AX324" s="14" t="s">
        <v>84</v>
      </c>
      <c r="AY324" s="220" t="s">
        <v>205</v>
      </c>
    </row>
    <row r="325" spans="1:65" s="2" customFormat="1" ht="14.4" customHeight="1">
      <c r="A325" s="36"/>
      <c r="B325" s="37"/>
      <c r="C325" s="221" t="s">
        <v>796</v>
      </c>
      <c r="D325" s="221" t="s">
        <v>226</v>
      </c>
      <c r="E325" s="222" t="s">
        <v>771</v>
      </c>
      <c r="F325" s="223" t="s">
        <v>772</v>
      </c>
      <c r="G325" s="224" t="s">
        <v>293</v>
      </c>
      <c r="H325" s="225">
        <v>1</v>
      </c>
      <c r="I325" s="226"/>
      <c r="J325" s="227">
        <f>ROUND(I325*H325,2)</f>
        <v>0</v>
      </c>
      <c r="K325" s="223" t="s">
        <v>211</v>
      </c>
      <c r="L325" s="228"/>
      <c r="M325" s="229" t="s">
        <v>75</v>
      </c>
      <c r="N325" s="230" t="s">
        <v>47</v>
      </c>
      <c r="O325" s="66"/>
      <c r="P325" s="190">
        <f>O325*H325</f>
        <v>0</v>
      </c>
      <c r="Q325" s="190">
        <v>8.5000000000000006E-3</v>
      </c>
      <c r="R325" s="190">
        <f>Q325*H325</f>
        <v>8.5000000000000006E-3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229</v>
      </c>
      <c r="AT325" s="192" t="s">
        <v>226</v>
      </c>
      <c r="AU325" s="192" t="s">
        <v>86</v>
      </c>
      <c r="AY325" s="19" t="s">
        <v>205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84</v>
      </c>
      <c r="BK325" s="193">
        <f>ROUND(I325*H325,2)</f>
        <v>0</v>
      </c>
      <c r="BL325" s="19" t="s">
        <v>212</v>
      </c>
      <c r="BM325" s="192" t="s">
        <v>1213</v>
      </c>
    </row>
    <row r="326" spans="1:65" s="15" customFormat="1" ht="10.199999999999999">
      <c r="B326" s="231"/>
      <c r="C326" s="232"/>
      <c r="D326" s="194" t="s">
        <v>216</v>
      </c>
      <c r="E326" s="233" t="s">
        <v>75</v>
      </c>
      <c r="F326" s="234" t="s">
        <v>296</v>
      </c>
      <c r="G326" s="232"/>
      <c r="H326" s="233" t="s">
        <v>75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216</v>
      </c>
      <c r="AU326" s="240" t="s">
        <v>86</v>
      </c>
      <c r="AV326" s="15" t="s">
        <v>84</v>
      </c>
      <c r="AW326" s="15" t="s">
        <v>38</v>
      </c>
      <c r="AX326" s="15" t="s">
        <v>77</v>
      </c>
      <c r="AY326" s="240" t="s">
        <v>205</v>
      </c>
    </row>
    <row r="327" spans="1:65" s="13" customFormat="1" ht="10.199999999999999">
      <c r="B327" s="199"/>
      <c r="C327" s="200"/>
      <c r="D327" s="194" t="s">
        <v>216</v>
      </c>
      <c r="E327" s="201" t="s">
        <v>75</v>
      </c>
      <c r="F327" s="202" t="s">
        <v>84</v>
      </c>
      <c r="G327" s="200"/>
      <c r="H327" s="203">
        <v>1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216</v>
      </c>
      <c r="AU327" s="209" t="s">
        <v>86</v>
      </c>
      <c r="AV327" s="13" t="s">
        <v>86</v>
      </c>
      <c r="AW327" s="13" t="s">
        <v>38</v>
      </c>
      <c r="AX327" s="13" t="s">
        <v>77</v>
      </c>
      <c r="AY327" s="209" t="s">
        <v>205</v>
      </c>
    </row>
    <row r="328" spans="1:65" s="14" customFormat="1" ht="10.199999999999999">
      <c r="B328" s="210"/>
      <c r="C328" s="211"/>
      <c r="D328" s="194" t="s">
        <v>216</v>
      </c>
      <c r="E328" s="212" t="s">
        <v>75</v>
      </c>
      <c r="F328" s="213" t="s">
        <v>218</v>
      </c>
      <c r="G328" s="211"/>
      <c r="H328" s="214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216</v>
      </c>
      <c r="AU328" s="220" t="s">
        <v>86</v>
      </c>
      <c r="AV328" s="14" t="s">
        <v>212</v>
      </c>
      <c r="AW328" s="14" t="s">
        <v>38</v>
      </c>
      <c r="AX328" s="14" t="s">
        <v>84</v>
      </c>
      <c r="AY328" s="220" t="s">
        <v>205</v>
      </c>
    </row>
    <row r="329" spans="1:65" s="2" customFormat="1" ht="14.4" customHeight="1">
      <c r="A329" s="36"/>
      <c r="B329" s="37"/>
      <c r="C329" s="221" t="s">
        <v>803</v>
      </c>
      <c r="D329" s="221" t="s">
        <v>226</v>
      </c>
      <c r="E329" s="222" t="s">
        <v>775</v>
      </c>
      <c r="F329" s="223" t="s">
        <v>776</v>
      </c>
      <c r="G329" s="224" t="s">
        <v>293</v>
      </c>
      <c r="H329" s="225">
        <v>3</v>
      </c>
      <c r="I329" s="226"/>
      <c r="J329" s="227">
        <f>ROUND(I329*H329,2)</f>
        <v>0</v>
      </c>
      <c r="K329" s="223" t="s">
        <v>211</v>
      </c>
      <c r="L329" s="228"/>
      <c r="M329" s="229" t="s">
        <v>75</v>
      </c>
      <c r="N329" s="230" t="s">
        <v>47</v>
      </c>
      <c r="O329" s="66"/>
      <c r="P329" s="190">
        <f>O329*H329</f>
        <v>0</v>
      </c>
      <c r="Q329" s="190">
        <v>5.5E-2</v>
      </c>
      <c r="R329" s="190">
        <f>Q329*H329</f>
        <v>0.16500000000000001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229</v>
      </c>
      <c r="AT329" s="192" t="s">
        <v>226</v>
      </c>
      <c r="AU329" s="192" t="s">
        <v>86</v>
      </c>
      <c r="AY329" s="19" t="s">
        <v>205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84</v>
      </c>
      <c r="BK329" s="193">
        <f>ROUND(I329*H329,2)</f>
        <v>0</v>
      </c>
      <c r="BL329" s="19" t="s">
        <v>212</v>
      </c>
      <c r="BM329" s="192" t="s">
        <v>1214</v>
      </c>
    </row>
    <row r="330" spans="1:65" s="2" customFormat="1" ht="19.2">
      <c r="A330" s="36"/>
      <c r="B330" s="37"/>
      <c r="C330" s="38"/>
      <c r="D330" s="194" t="s">
        <v>270</v>
      </c>
      <c r="E330" s="38"/>
      <c r="F330" s="195" t="s">
        <v>1215</v>
      </c>
      <c r="G330" s="38"/>
      <c r="H330" s="38"/>
      <c r="I330" s="196"/>
      <c r="J330" s="38"/>
      <c r="K330" s="38"/>
      <c r="L330" s="41"/>
      <c r="M330" s="197"/>
      <c r="N330" s="198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270</v>
      </c>
      <c r="AU330" s="19" t="s">
        <v>86</v>
      </c>
    </row>
    <row r="331" spans="1:65" s="15" customFormat="1" ht="10.199999999999999">
      <c r="B331" s="231"/>
      <c r="C331" s="232"/>
      <c r="D331" s="194" t="s">
        <v>216</v>
      </c>
      <c r="E331" s="233" t="s">
        <v>75</v>
      </c>
      <c r="F331" s="234" t="s">
        <v>296</v>
      </c>
      <c r="G331" s="232"/>
      <c r="H331" s="233" t="s">
        <v>75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216</v>
      </c>
      <c r="AU331" s="240" t="s">
        <v>86</v>
      </c>
      <c r="AV331" s="15" t="s">
        <v>84</v>
      </c>
      <c r="AW331" s="15" t="s">
        <v>38</v>
      </c>
      <c r="AX331" s="15" t="s">
        <v>77</v>
      </c>
      <c r="AY331" s="240" t="s">
        <v>205</v>
      </c>
    </row>
    <row r="332" spans="1:65" s="13" customFormat="1" ht="10.199999999999999">
      <c r="B332" s="199"/>
      <c r="C332" s="200"/>
      <c r="D332" s="194" t="s">
        <v>216</v>
      </c>
      <c r="E332" s="201" t="s">
        <v>75</v>
      </c>
      <c r="F332" s="202" t="s">
        <v>344</v>
      </c>
      <c r="G332" s="200"/>
      <c r="H332" s="203">
        <v>3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216</v>
      </c>
      <c r="AU332" s="209" t="s">
        <v>86</v>
      </c>
      <c r="AV332" s="13" t="s">
        <v>86</v>
      </c>
      <c r="AW332" s="13" t="s">
        <v>38</v>
      </c>
      <c r="AX332" s="13" t="s">
        <v>77</v>
      </c>
      <c r="AY332" s="209" t="s">
        <v>205</v>
      </c>
    </row>
    <row r="333" spans="1:65" s="14" customFormat="1" ht="10.199999999999999">
      <c r="B333" s="210"/>
      <c r="C333" s="211"/>
      <c r="D333" s="194" t="s">
        <v>216</v>
      </c>
      <c r="E333" s="212" t="s">
        <v>75</v>
      </c>
      <c r="F333" s="213" t="s">
        <v>218</v>
      </c>
      <c r="G333" s="211"/>
      <c r="H333" s="214">
        <v>3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216</v>
      </c>
      <c r="AU333" s="220" t="s">
        <v>86</v>
      </c>
      <c r="AV333" s="14" t="s">
        <v>212</v>
      </c>
      <c r="AW333" s="14" t="s">
        <v>38</v>
      </c>
      <c r="AX333" s="14" t="s">
        <v>84</v>
      </c>
      <c r="AY333" s="220" t="s">
        <v>205</v>
      </c>
    </row>
    <row r="334" spans="1:65" s="2" customFormat="1" ht="14.4" customHeight="1">
      <c r="A334" s="36"/>
      <c r="B334" s="37"/>
      <c r="C334" s="181" t="s">
        <v>290</v>
      </c>
      <c r="D334" s="181" t="s">
        <v>208</v>
      </c>
      <c r="E334" s="182" t="s">
        <v>780</v>
      </c>
      <c r="F334" s="183" t="s">
        <v>781</v>
      </c>
      <c r="G334" s="184" t="s">
        <v>293</v>
      </c>
      <c r="H334" s="185">
        <v>4</v>
      </c>
      <c r="I334" s="186"/>
      <c r="J334" s="187">
        <f>ROUND(I334*H334,2)</f>
        <v>0</v>
      </c>
      <c r="K334" s="183" t="s">
        <v>211</v>
      </c>
      <c r="L334" s="41"/>
      <c r="M334" s="188" t="s">
        <v>75</v>
      </c>
      <c r="N334" s="189" t="s">
        <v>47</v>
      </c>
      <c r="O334" s="66"/>
      <c r="P334" s="190">
        <f>O334*H334</f>
        <v>0</v>
      </c>
      <c r="Q334" s="190">
        <v>0.32272000000000001</v>
      </c>
      <c r="R334" s="190">
        <f>Q334*H334</f>
        <v>1.29088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212</v>
      </c>
      <c r="AT334" s="192" t="s">
        <v>208</v>
      </c>
      <c r="AU334" s="192" t="s">
        <v>86</v>
      </c>
      <c r="AY334" s="19" t="s">
        <v>205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84</v>
      </c>
      <c r="BK334" s="193">
        <f>ROUND(I334*H334,2)</f>
        <v>0</v>
      </c>
      <c r="BL334" s="19" t="s">
        <v>212</v>
      </c>
      <c r="BM334" s="192" t="s">
        <v>1216</v>
      </c>
    </row>
    <row r="335" spans="1:65" s="2" customFormat="1" ht="96">
      <c r="A335" s="36"/>
      <c r="B335" s="37"/>
      <c r="C335" s="38"/>
      <c r="D335" s="194" t="s">
        <v>214</v>
      </c>
      <c r="E335" s="38"/>
      <c r="F335" s="195" t="s">
        <v>783</v>
      </c>
      <c r="G335" s="38"/>
      <c r="H335" s="38"/>
      <c r="I335" s="196"/>
      <c r="J335" s="38"/>
      <c r="K335" s="38"/>
      <c r="L335" s="41"/>
      <c r="M335" s="197"/>
      <c r="N335" s="198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214</v>
      </c>
      <c r="AU335" s="19" t="s">
        <v>86</v>
      </c>
    </row>
    <row r="336" spans="1:65" s="15" customFormat="1" ht="10.199999999999999">
      <c r="B336" s="231"/>
      <c r="C336" s="232"/>
      <c r="D336" s="194" t="s">
        <v>216</v>
      </c>
      <c r="E336" s="233" t="s">
        <v>75</v>
      </c>
      <c r="F336" s="234" t="s">
        <v>296</v>
      </c>
      <c r="G336" s="232"/>
      <c r="H336" s="233" t="s">
        <v>75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216</v>
      </c>
      <c r="AU336" s="240" t="s">
        <v>86</v>
      </c>
      <c r="AV336" s="15" t="s">
        <v>84</v>
      </c>
      <c r="AW336" s="15" t="s">
        <v>38</v>
      </c>
      <c r="AX336" s="15" t="s">
        <v>77</v>
      </c>
      <c r="AY336" s="240" t="s">
        <v>205</v>
      </c>
    </row>
    <row r="337" spans="1:65" s="13" customFormat="1" ht="10.199999999999999">
      <c r="B337" s="199"/>
      <c r="C337" s="200"/>
      <c r="D337" s="194" t="s">
        <v>216</v>
      </c>
      <c r="E337" s="201" t="s">
        <v>75</v>
      </c>
      <c r="F337" s="202" t="s">
        <v>212</v>
      </c>
      <c r="G337" s="200"/>
      <c r="H337" s="203">
        <v>4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216</v>
      </c>
      <c r="AU337" s="209" t="s">
        <v>86</v>
      </c>
      <c r="AV337" s="13" t="s">
        <v>86</v>
      </c>
      <c r="AW337" s="13" t="s">
        <v>38</v>
      </c>
      <c r="AX337" s="13" t="s">
        <v>77</v>
      </c>
      <c r="AY337" s="209" t="s">
        <v>205</v>
      </c>
    </row>
    <row r="338" spans="1:65" s="14" customFormat="1" ht="10.199999999999999">
      <c r="B338" s="210"/>
      <c r="C338" s="211"/>
      <c r="D338" s="194" t="s">
        <v>216</v>
      </c>
      <c r="E338" s="212" t="s">
        <v>75</v>
      </c>
      <c r="F338" s="213" t="s">
        <v>218</v>
      </c>
      <c r="G338" s="211"/>
      <c r="H338" s="214">
        <v>4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216</v>
      </c>
      <c r="AU338" s="220" t="s">
        <v>86</v>
      </c>
      <c r="AV338" s="14" t="s">
        <v>212</v>
      </c>
      <c r="AW338" s="14" t="s">
        <v>38</v>
      </c>
      <c r="AX338" s="14" t="s">
        <v>84</v>
      </c>
      <c r="AY338" s="220" t="s">
        <v>205</v>
      </c>
    </row>
    <row r="339" spans="1:65" s="2" customFormat="1" ht="14.4" customHeight="1">
      <c r="A339" s="36"/>
      <c r="B339" s="37"/>
      <c r="C339" s="181" t="s">
        <v>297</v>
      </c>
      <c r="D339" s="181" t="s">
        <v>208</v>
      </c>
      <c r="E339" s="182" t="s">
        <v>785</v>
      </c>
      <c r="F339" s="183" t="s">
        <v>786</v>
      </c>
      <c r="G339" s="184" t="s">
        <v>293</v>
      </c>
      <c r="H339" s="185">
        <v>2</v>
      </c>
      <c r="I339" s="186"/>
      <c r="J339" s="187">
        <f>ROUND(I339*H339,2)</f>
        <v>0</v>
      </c>
      <c r="K339" s="183" t="s">
        <v>211</v>
      </c>
      <c r="L339" s="41"/>
      <c r="M339" s="188" t="s">
        <v>75</v>
      </c>
      <c r="N339" s="189" t="s">
        <v>47</v>
      </c>
      <c r="O339" s="66"/>
      <c r="P339" s="190">
        <f>O339*H339</f>
        <v>0</v>
      </c>
      <c r="Q339" s="190">
        <v>0.32973999999999998</v>
      </c>
      <c r="R339" s="190">
        <f>Q339*H339</f>
        <v>0.65947999999999996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212</v>
      </c>
      <c r="AT339" s="192" t="s">
        <v>208</v>
      </c>
      <c r="AU339" s="192" t="s">
        <v>86</v>
      </c>
      <c r="AY339" s="19" t="s">
        <v>205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9" t="s">
        <v>84</v>
      </c>
      <c r="BK339" s="193">
        <f>ROUND(I339*H339,2)</f>
        <v>0</v>
      </c>
      <c r="BL339" s="19" t="s">
        <v>212</v>
      </c>
      <c r="BM339" s="192" t="s">
        <v>1217</v>
      </c>
    </row>
    <row r="340" spans="1:65" s="2" customFormat="1" ht="96">
      <c r="A340" s="36"/>
      <c r="B340" s="37"/>
      <c r="C340" s="38"/>
      <c r="D340" s="194" t="s">
        <v>214</v>
      </c>
      <c r="E340" s="38"/>
      <c r="F340" s="195" t="s">
        <v>783</v>
      </c>
      <c r="G340" s="38"/>
      <c r="H340" s="38"/>
      <c r="I340" s="196"/>
      <c r="J340" s="38"/>
      <c r="K340" s="38"/>
      <c r="L340" s="41"/>
      <c r="M340" s="197"/>
      <c r="N340" s="198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214</v>
      </c>
      <c r="AU340" s="19" t="s">
        <v>86</v>
      </c>
    </row>
    <row r="341" spans="1:65" s="15" customFormat="1" ht="10.199999999999999">
      <c r="B341" s="231"/>
      <c r="C341" s="232"/>
      <c r="D341" s="194" t="s">
        <v>216</v>
      </c>
      <c r="E341" s="233" t="s">
        <v>75</v>
      </c>
      <c r="F341" s="234" t="s">
        <v>296</v>
      </c>
      <c r="G341" s="232"/>
      <c r="H341" s="233" t="s">
        <v>75</v>
      </c>
      <c r="I341" s="235"/>
      <c r="J341" s="232"/>
      <c r="K341" s="232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216</v>
      </c>
      <c r="AU341" s="240" t="s">
        <v>86</v>
      </c>
      <c r="AV341" s="15" t="s">
        <v>84</v>
      </c>
      <c r="AW341" s="15" t="s">
        <v>38</v>
      </c>
      <c r="AX341" s="15" t="s">
        <v>77</v>
      </c>
      <c r="AY341" s="240" t="s">
        <v>205</v>
      </c>
    </row>
    <row r="342" spans="1:65" s="13" customFormat="1" ht="10.199999999999999">
      <c r="B342" s="199"/>
      <c r="C342" s="200"/>
      <c r="D342" s="194" t="s">
        <v>216</v>
      </c>
      <c r="E342" s="201" t="s">
        <v>75</v>
      </c>
      <c r="F342" s="202" t="s">
        <v>86</v>
      </c>
      <c r="G342" s="200"/>
      <c r="H342" s="203">
        <v>2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216</v>
      </c>
      <c r="AU342" s="209" t="s">
        <v>86</v>
      </c>
      <c r="AV342" s="13" t="s">
        <v>86</v>
      </c>
      <c r="AW342" s="13" t="s">
        <v>38</v>
      </c>
      <c r="AX342" s="13" t="s">
        <v>77</v>
      </c>
      <c r="AY342" s="209" t="s">
        <v>205</v>
      </c>
    </row>
    <row r="343" spans="1:65" s="14" customFormat="1" ht="10.199999999999999">
      <c r="B343" s="210"/>
      <c r="C343" s="211"/>
      <c r="D343" s="194" t="s">
        <v>216</v>
      </c>
      <c r="E343" s="212" t="s">
        <v>75</v>
      </c>
      <c r="F343" s="213" t="s">
        <v>218</v>
      </c>
      <c r="G343" s="211"/>
      <c r="H343" s="214">
        <v>2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216</v>
      </c>
      <c r="AU343" s="220" t="s">
        <v>86</v>
      </c>
      <c r="AV343" s="14" t="s">
        <v>212</v>
      </c>
      <c r="AW343" s="14" t="s">
        <v>38</v>
      </c>
      <c r="AX343" s="14" t="s">
        <v>84</v>
      </c>
      <c r="AY343" s="220" t="s">
        <v>205</v>
      </c>
    </row>
    <row r="344" spans="1:65" s="2" customFormat="1" ht="24.15" customHeight="1">
      <c r="A344" s="36"/>
      <c r="B344" s="37"/>
      <c r="C344" s="181" t="s">
        <v>301</v>
      </c>
      <c r="D344" s="181" t="s">
        <v>208</v>
      </c>
      <c r="E344" s="182" t="s">
        <v>789</v>
      </c>
      <c r="F344" s="183" t="s">
        <v>790</v>
      </c>
      <c r="G344" s="184" t="s">
        <v>293</v>
      </c>
      <c r="H344" s="185">
        <v>2</v>
      </c>
      <c r="I344" s="186"/>
      <c r="J344" s="187">
        <f>ROUND(I344*H344,2)</f>
        <v>0</v>
      </c>
      <c r="K344" s="183" t="s">
        <v>211</v>
      </c>
      <c r="L344" s="41"/>
      <c r="M344" s="188" t="s">
        <v>75</v>
      </c>
      <c r="N344" s="189" t="s">
        <v>47</v>
      </c>
      <c r="O344" s="66"/>
      <c r="P344" s="190">
        <f>O344*H344</f>
        <v>0</v>
      </c>
      <c r="Q344" s="190">
        <v>0.31108000000000002</v>
      </c>
      <c r="R344" s="190">
        <f>Q344*H344</f>
        <v>0.62216000000000005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212</v>
      </c>
      <c r="AT344" s="192" t="s">
        <v>208</v>
      </c>
      <c r="AU344" s="192" t="s">
        <v>86</v>
      </c>
      <c r="AY344" s="19" t="s">
        <v>205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84</v>
      </c>
      <c r="BK344" s="193">
        <f>ROUND(I344*H344,2)</f>
        <v>0</v>
      </c>
      <c r="BL344" s="19" t="s">
        <v>212</v>
      </c>
      <c r="BM344" s="192" t="s">
        <v>1218</v>
      </c>
    </row>
    <row r="345" spans="1:65" s="2" customFormat="1" ht="96">
      <c r="A345" s="36"/>
      <c r="B345" s="37"/>
      <c r="C345" s="38"/>
      <c r="D345" s="194" t="s">
        <v>214</v>
      </c>
      <c r="E345" s="38"/>
      <c r="F345" s="195" t="s">
        <v>783</v>
      </c>
      <c r="G345" s="38"/>
      <c r="H345" s="38"/>
      <c r="I345" s="196"/>
      <c r="J345" s="38"/>
      <c r="K345" s="38"/>
      <c r="L345" s="41"/>
      <c r="M345" s="197"/>
      <c r="N345" s="198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214</v>
      </c>
      <c r="AU345" s="19" t="s">
        <v>86</v>
      </c>
    </row>
    <row r="346" spans="1:65" s="15" customFormat="1" ht="10.199999999999999">
      <c r="B346" s="231"/>
      <c r="C346" s="232"/>
      <c r="D346" s="194" t="s">
        <v>216</v>
      </c>
      <c r="E346" s="233" t="s">
        <v>75</v>
      </c>
      <c r="F346" s="234" t="s">
        <v>296</v>
      </c>
      <c r="G346" s="232"/>
      <c r="H346" s="233" t="s">
        <v>75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216</v>
      </c>
      <c r="AU346" s="240" t="s">
        <v>86</v>
      </c>
      <c r="AV346" s="15" t="s">
        <v>84</v>
      </c>
      <c r="AW346" s="15" t="s">
        <v>38</v>
      </c>
      <c r="AX346" s="15" t="s">
        <v>77</v>
      </c>
      <c r="AY346" s="240" t="s">
        <v>205</v>
      </c>
    </row>
    <row r="347" spans="1:65" s="13" customFormat="1" ht="10.199999999999999">
      <c r="B347" s="199"/>
      <c r="C347" s="200"/>
      <c r="D347" s="194" t="s">
        <v>216</v>
      </c>
      <c r="E347" s="201" t="s">
        <v>75</v>
      </c>
      <c r="F347" s="202" t="s">
        <v>86</v>
      </c>
      <c r="G347" s="200"/>
      <c r="H347" s="203">
        <v>2</v>
      </c>
      <c r="I347" s="204"/>
      <c r="J347" s="200"/>
      <c r="K347" s="200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216</v>
      </c>
      <c r="AU347" s="209" t="s">
        <v>86</v>
      </c>
      <c r="AV347" s="13" t="s">
        <v>86</v>
      </c>
      <c r="AW347" s="13" t="s">
        <v>38</v>
      </c>
      <c r="AX347" s="13" t="s">
        <v>77</v>
      </c>
      <c r="AY347" s="209" t="s">
        <v>205</v>
      </c>
    </row>
    <row r="348" spans="1:65" s="14" customFormat="1" ht="10.199999999999999">
      <c r="B348" s="210"/>
      <c r="C348" s="211"/>
      <c r="D348" s="194" t="s">
        <v>216</v>
      </c>
      <c r="E348" s="212" t="s">
        <v>75</v>
      </c>
      <c r="F348" s="213" t="s">
        <v>218</v>
      </c>
      <c r="G348" s="211"/>
      <c r="H348" s="214">
        <v>2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216</v>
      </c>
      <c r="AU348" s="220" t="s">
        <v>86</v>
      </c>
      <c r="AV348" s="14" t="s">
        <v>212</v>
      </c>
      <c r="AW348" s="14" t="s">
        <v>38</v>
      </c>
      <c r="AX348" s="14" t="s">
        <v>84</v>
      </c>
      <c r="AY348" s="220" t="s">
        <v>205</v>
      </c>
    </row>
    <row r="349" spans="1:65" s="2" customFormat="1" ht="24.15" customHeight="1">
      <c r="A349" s="36"/>
      <c r="B349" s="37"/>
      <c r="C349" s="181" t="s">
        <v>305</v>
      </c>
      <c r="D349" s="181" t="s">
        <v>208</v>
      </c>
      <c r="E349" s="182" t="s">
        <v>793</v>
      </c>
      <c r="F349" s="183" t="s">
        <v>794</v>
      </c>
      <c r="G349" s="184" t="s">
        <v>293</v>
      </c>
      <c r="H349" s="185">
        <v>2</v>
      </c>
      <c r="I349" s="186"/>
      <c r="J349" s="187">
        <f>ROUND(I349*H349,2)</f>
        <v>0</v>
      </c>
      <c r="K349" s="183" t="s">
        <v>211</v>
      </c>
      <c r="L349" s="41"/>
      <c r="M349" s="188" t="s">
        <v>75</v>
      </c>
      <c r="N349" s="189" t="s">
        <v>47</v>
      </c>
      <c r="O349" s="66"/>
      <c r="P349" s="190">
        <f>O349*H349</f>
        <v>0</v>
      </c>
      <c r="Q349" s="190">
        <v>0.26469999999999999</v>
      </c>
      <c r="R349" s="190">
        <f>Q349*H349</f>
        <v>0.52939999999999998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212</v>
      </c>
      <c r="AT349" s="192" t="s">
        <v>208</v>
      </c>
      <c r="AU349" s="192" t="s">
        <v>86</v>
      </c>
      <c r="AY349" s="19" t="s">
        <v>205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84</v>
      </c>
      <c r="BK349" s="193">
        <f>ROUND(I349*H349,2)</f>
        <v>0</v>
      </c>
      <c r="BL349" s="19" t="s">
        <v>212</v>
      </c>
      <c r="BM349" s="192" t="s">
        <v>1219</v>
      </c>
    </row>
    <row r="350" spans="1:65" s="2" customFormat="1" ht="96">
      <c r="A350" s="36"/>
      <c r="B350" s="37"/>
      <c r="C350" s="38"/>
      <c r="D350" s="194" t="s">
        <v>214</v>
      </c>
      <c r="E350" s="38"/>
      <c r="F350" s="195" t="s">
        <v>783</v>
      </c>
      <c r="G350" s="38"/>
      <c r="H350" s="38"/>
      <c r="I350" s="196"/>
      <c r="J350" s="38"/>
      <c r="K350" s="38"/>
      <c r="L350" s="41"/>
      <c r="M350" s="197"/>
      <c r="N350" s="198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214</v>
      </c>
      <c r="AU350" s="19" t="s">
        <v>86</v>
      </c>
    </row>
    <row r="351" spans="1:65" s="15" customFormat="1" ht="10.199999999999999">
      <c r="B351" s="231"/>
      <c r="C351" s="232"/>
      <c r="D351" s="194" t="s">
        <v>216</v>
      </c>
      <c r="E351" s="233" t="s">
        <v>75</v>
      </c>
      <c r="F351" s="234" t="s">
        <v>296</v>
      </c>
      <c r="G351" s="232"/>
      <c r="H351" s="233" t="s">
        <v>75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216</v>
      </c>
      <c r="AU351" s="240" t="s">
        <v>86</v>
      </c>
      <c r="AV351" s="15" t="s">
        <v>84</v>
      </c>
      <c r="AW351" s="15" t="s">
        <v>38</v>
      </c>
      <c r="AX351" s="15" t="s">
        <v>77</v>
      </c>
      <c r="AY351" s="240" t="s">
        <v>205</v>
      </c>
    </row>
    <row r="352" spans="1:65" s="13" customFormat="1" ht="10.199999999999999">
      <c r="B352" s="199"/>
      <c r="C352" s="200"/>
      <c r="D352" s="194" t="s">
        <v>216</v>
      </c>
      <c r="E352" s="201" t="s">
        <v>75</v>
      </c>
      <c r="F352" s="202" t="s">
        <v>86</v>
      </c>
      <c r="G352" s="200"/>
      <c r="H352" s="203">
        <v>2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216</v>
      </c>
      <c r="AU352" s="209" t="s">
        <v>86</v>
      </c>
      <c r="AV352" s="13" t="s">
        <v>86</v>
      </c>
      <c r="AW352" s="13" t="s">
        <v>38</v>
      </c>
      <c r="AX352" s="13" t="s">
        <v>77</v>
      </c>
      <c r="AY352" s="209" t="s">
        <v>205</v>
      </c>
    </row>
    <row r="353" spans="1:65" s="14" customFormat="1" ht="10.199999999999999">
      <c r="B353" s="210"/>
      <c r="C353" s="211"/>
      <c r="D353" s="194" t="s">
        <v>216</v>
      </c>
      <c r="E353" s="212" t="s">
        <v>75</v>
      </c>
      <c r="F353" s="213" t="s">
        <v>218</v>
      </c>
      <c r="G353" s="211"/>
      <c r="H353" s="214">
        <v>2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216</v>
      </c>
      <c r="AU353" s="220" t="s">
        <v>86</v>
      </c>
      <c r="AV353" s="14" t="s">
        <v>212</v>
      </c>
      <c r="AW353" s="14" t="s">
        <v>38</v>
      </c>
      <c r="AX353" s="14" t="s">
        <v>84</v>
      </c>
      <c r="AY353" s="220" t="s">
        <v>205</v>
      </c>
    </row>
    <row r="354" spans="1:65" s="2" customFormat="1" ht="14.4" customHeight="1">
      <c r="A354" s="36"/>
      <c r="B354" s="37"/>
      <c r="C354" s="181" t="s">
        <v>807</v>
      </c>
      <c r="D354" s="181" t="s">
        <v>208</v>
      </c>
      <c r="E354" s="182" t="s">
        <v>797</v>
      </c>
      <c r="F354" s="183" t="s">
        <v>798</v>
      </c>
      <c r="G354" s="184" t="s">
        <v>240</v>
      </c>
      <c r="H354" s="185">
        <v>0.504</v>
      </c>
      <c r="I354" s="186"/>
      <c r="J354" s="187">
        <f>ROUND(I354*H354,2)</f>
        <v>0</v>
      </c>
      <c r="K354" s="183" t="s">
        <v>211</v>
      </c>
      <c r="L354" s="41"/>
      <c r="M354" s="188" t="s">
        <v>75</v>
      </c>
      <c r="N354" s="189" t="s">
        <v>47</v>
      </c>
      <c r="O354" s="66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212</v>
      </c>
      <c r="AT354" s="192" t="s">
        <v>208</v>
      </c>
      <c r="AU354" s="192" t="s">
        <v>86</v>
      </c>
      <c r="AY354" s="19" t="s">
        <v>205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9" t="s">
        <v>84</v>
      </c>
      <c r="BK354" s="193">
        <f>ROUND(I354*H354,2)</f>
        <v>0</v>
      </c>
      <c r="BL354" s="19" t="s">
        <v>212</v>
      </c>
      <c r="BM354" s="192" t="s">
        <v>1220</v>
      </c>
    </row>
    <row r="355" spans="1:65" s="2" customFormat="1" ht="38.4">
      <c r="A355" s="36"/>
      <c r="B355" s="37"/>
      <c r="C355" s="38"/>
      <c r="D355" s="194" t="s">
        <v>214</v>
      </c>
      <c r="E355" s="38"/>
      <c r="F355" s="195" t="s">
        <v>800</v>
      </c>
      <c r="G355" s="38"/>
      <c r="H355" s="38"/>
      <c r="I355" s="196"/>
      <c r="J355" s="38"/>
      <c r="K355" s="38"/>
      <c r="L355" s="41"/>
      <c r="M355" s="197"/>
      <c r="N355" s="198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214</v>
      </c>
      <c r="AU355" s="19" t="s">
        <v>86</v>
      </c>
    </row>
    <row r="356" spans="1:65" s="15" customFormat="1" ht="10.199999999999999">
      <c r="B356" s="231"/>
      <c r="C356" s="232"/>
      <c r="D356" s="194" t="s">
        <v>216</v>
      </c>
      <c r="E356" s="233" t="s">
        <v>75</v>
      </c>
      <c r="F356" s="234" t="s">
        <v>801</v>
      </c>
      <c r="G356" s="232"/>
      <c r="H356" s="233" t="s">
        <v>75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216</v>
      </c>
      <c r="AU356" s="240" t="s">
        <v>86</v>
      </c>
      <c r="AV356" s="15" t="s">
        <v>84</v>
      </c>
      <c r="AW356" s="15" t="s">
        <v>38</v>
      </c>
      <c r="AX356" s="15" t="s">
        <v>77</v>
      </c>
      <c r="AY356" s="240" t="s">
        <v>205</v>
      </c>
    </row>
    <row r="357" spans="1:65" s="13" customFormat="1" ht="10.199999999999999">
      <c r="B357" s="199"/>
      <c r="C357" s="200"/>
      <c r="D357" s="194" t="s">
        <v>216</v>
      </c>
      <c r="E357" s="201" t="s">
        <v>173</v>
      </c>
      <c r="F357" s="202" t="s">
        <v>1221</v>
      </c>
      <c r="G357" s="200"/>
      <c r="H357" s="203">
        <v>0.504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216</v>
      </c>
      <c r="AU357" s="209" t="s">
        <v>86</v>
      </c>
      <c r="AV357" s="13" t="s">
        <v>86</v>
      </c>
      <c r="AW357" s="13" t="s">
        <v>38</v>
      </c>
      <c r="AX357" s="13" t="s">
        <v>77</v>
      </c>
      <c r="AY357" s="209" t="s">
        <v>205</v>
      </c>
    </row>
    <row r="358" spans="1:65" s="14" customFormat="1" ht="10.199999999999999">
      <c r="B358" s="210"/>
      <c r="C358" s="211"/>
      <c r="D358" s="194" t="s">
        <v>216</v>
      </c>
      <c r="E358" s="212" t="s">
        <v>75</v>
      </c>
      <c r="F358" s="213" t="s">
        <v>218</v>
      </c>
      <c r="G358" s="211"/>
      <c r="H358" s="214">
        <v>0.504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216</v>
      </c>
      <c r="AU358" s="220" t="s">
        <v>86</v>
      </c>
      <c r="AV358" s="14" t="s">
        <v>212</v>
      </c>
      <c r="AW358" s="14" t="s">
        <v>38</v>
      </c>
      <c r="AX358" s="14" t="s">
        <v>84</v>
      </c>
      <c r="AY358" s="220" t="s">
        <v>205</v>
      </c>
    </row>
    <row r="359" spans="1:65" s="2" customFormat="1" ht="24.15" customHeight="1">
      <c r="A359" s="36"/>
      <c r="B359" s="37"/>
      <c r="C359" s="181" t="s">
        <v>813</v>
      </c>
      <c r="D359" s="181" t="s">
        <v>208</v>
      </c>
      <c r="E359" s="182" t="s">
        <v>804</v>
      </c>
      <c r="F359" s="183" t="s">
        <v>1222</v>
      </c>
      <c r="G359" s="184" t="s">
        <v>293</v>
      </c>
      <c r="H359" s="185">
        <v>1</v>
      </c>
      <c r="I359" s="186"/>
      <c r="J359" s="187">
        <f>ROUND(I359*H359,2)</f>
        <v>0</v>
      </c>
      <c r="K359" s="183" t="s">
        <v>75</v>
      </c>
      <c r="L359" s="41"/>
      <c r="M359" s="188" t="s">
        <v>75</v>
      </c>
      <c r="N359" s="189" t="s">
        <v>47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212</v>
      </c>
      <c r="AT359" s="192" t="s">
        <v>208</v>
      </c>
      <c r="AU359" s="192" t="s">
        <v>86</v>
      </c>
      <c r="AY359" s="19" t="s">
        <v>205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84</v>
      </c>
      <c r="BK359" s="193">
        <f>ROUND(I359*H359,2)</f>
        <v>0</v>
      </c>
      <c r="BL359" s="19" t="s">
        <v>212</v>
      </c>
      <c r="BM359" s="192" t="s">
        <v>1223</v>
      </c>
    </row>
    <row r="360" spans="1:65" s="15" customFormat="1" ht="10.199999999999999">
      <c r="B360" s="231"/>
      <c r="C360" s="232"/>
      <c r="D360" s="194" t="s">
        <v>216</v>
      </c>
      <c r="E360" s="233" t="s">
        <v>75</v>
      </c>
      <c r="F360" s="234" t="s">
        <v>296</v>
      </c>
      <c r="G360" s="232"/>
      <c r="H360" s="233" t="s">
        <v>75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216</v>
      </c>
      <c r="AU360" s="240" t="s">
        <v>86</v>
      </c>
      <c r="AV360" s="15" t="s">
        <v>84</v>
      </c>
      <c r="AW360" s="15" t="s">
        <v>38</v>
      </c>
      <c r="AX360" s="15" t="s">
        <v>77</v>
      </c>
      <c r="AY360" s="240" t="s">
        <v>205</v>
      </c>
    </row>
    <row r="361" spans="1:65" s="13" customFormat="1" ht="10.199999999999999">
      <c r="B361" s="199"/>
      <c r="C361" s="200"/>
      <c r="D361" s="194" t="s">
        <v>216</v>
      </c>
      <c r="E361" s="201" t="s">
        <v>75</v>
      </c>
      <c r="F361" s="202" t="s">
        <v>84</v>
      </c>
      <c r="G361" s="200"/>
      <c r="H361" s="203">
        <v>1</v>
      </c>
      <c r="I361" s="204"/>
      <c r="J361" s="200"/>
      <c r="K361" s="200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216</v>
      </c>
      <c r="AU361" s="209" t="s">
        <v>86</v>
      </c>
      <c r="AV361" s="13" t="s">
        <v>86</v>
      </c>
      <c r="AW361" s="13" t="s">
        <v>38</v>
      </c>
      <c r="AX361" s="13" t="s">
        <v>77</v>
      </c>
      <c r="AY361" s="209" t="s">
        <v>205</v>
      </c>
    </row>
    <row r="362" spans="1:65" s="14" customFormat="1" ht="10.199999999999999">
      <c r="B362" s="210"/>
      <c r="C362" s="211"/>
      <c r="D362" s="194" t="s">
        <v>216</v>
      </c>
      <c r="E362" s="212" t="s">
        <v>75</v>
      </c>
      <c r="F362" s="213" t="s">
        <v>218</v>
      </c>
      <c r="G362" s="211"/>
      <c r="H362" s="214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216</v>
      </c>
      <c r="AU362" s="220" t="s">
        <v>86</v>
      </c>
      <c r="AV362" s="14" t="s">
        <v>212</v>
      </c>
      <c r="AW362" s="14" t="s">
        <v>38</v>
      </c>
      <c r="AX362" s="14" t="s">
        <v>84</v>
      </c>
      <c r="AY362" s="220" t="s">
        <v>205</v>
      </c>
    </row>
    <row r="363" spans="1:65" s="12" customFormat="1" ht="22.8" customHeight="1">
      <c r="B363" s="165"/>
      <c r="C363" s="166"/>
      <c r="D363" s="167" t="s">
        <v>76</v>
      </c>
      <c r="E363" s="179" t="s">
        <v>288</v>
      </c>
      <c r="F363" s="179" t="s">
        <v>289</v>
      </c>
      <c r="G363" s="166"/>
      <c r="H363" s="166"/>
      <c r="I363" s="169"/>
      <c r="J363" s="180">
        <f>BK363</f>
        <v>0</v>
      </c>
      <c r="K363" s="166"/>
      <c r="L363" s="171"/>
      <c r="M363" s="172"/>
      <c r="N363" s="173"/>
      <c r="O363" s="173"/>
      <c r="P363" s="174">
        <f>P364+SUM(P365:P411)</f>
        <v>0</v>
      </c>
      <c r="Q363" s="173"/>
      <c r="R363" s="174">
        <f>R364+SUM(R365:R411)</f>
        <v>44.7557057</v>
      </c>
      <c r="S363" s="173"/>
      <c r="T363" s="175">
        <f>T364+SUM(T365:T411)</f>
        <v>467.78099999999995</v>
      </c>
      <c r="AR363" s="176" t="s">
        <v>84</v>
      </c>
      <c r="AT363" s="177" t="s">
        <v>76</v>
      </c>
      <c r="AU363" s="177" t="s">
        <v>84</v>
      </c>
      <c r="AY363" s="176" t="s">
        <v>205</v>
      </c>
      <c r="BK363" s="178">
        <f>BK364+SUM(BK365:BK411)</f>
        <v>0</v>
      </c>
    </row>
    <row r="364" spans="1:65" s="2" customFormat="1" ht="14.4" customHeight="1">
      <c r="A364" s="36"/>
      <c r="B364" s="37"/>
      <c r="C364" s="181" t="s">
        <v>842</v>
      </c>
      <c r="D364" s="181" t="s">
        <v>208</v>
      </c>
      <c r="E364" s="182" t="s">
        <v>808</v>
      </c>
      <c r="F364" s="183" t="s">
        <v>809</v>
      </c>
      <c r="G364" s="184" t="s">
        <v>156</v>
      </c>
      <c r="H364" s="185">
        <v>48.8</v>
      </c>
      <c r="I364" s="186"/>
      <c r="J364" s="187">
        <f>ROUND(I364*H364,2)</f>
        <v>0</v>
      </c>
      <c r="K364" s="183" t="s">
        <v>211</v>
      </c>
      <c r="L364" s="41"/>
      <c r="M364" s="188" t="s">
        <v>75</v>
      </c>
      <c r="N364" s="189" t="s">
        <v>47</v>
      </c>
      <c r="O364" s="66"/>
      <c r="P364" s="190">
        <f>O364*H364</f>
        <v>0</v>
      </c>
      <c r="Q364" s="190">
        <v>2.0000000000000001E-4</v>
      </c>
      <c r="R364" s="190">
        <f>Q364*H364</f>
        <v>9.7599999999999996E-3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212</v>
      </c>
      <c r="AT364" s="192" t="s">
        <v>208</v>
      </c>
      <c r="AU364" s="192" t="s">
        <v>86</v>
      </c>
      <c r="AY364" s="19" t="s">
        <v>205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84</v>
      </c>
      <c r="BK364" s="193">
        <f>ROUND(I364*H364,2)</f>
        <v>0</v>
      </c>
      <c r="BL364" s="19" t="s">
        <v>212</v>
      </c>
      <c r="BM364" s="192" t="s">
        <v>1224</v>
      </c>
    </row>
    <row r="365" spans="1:65" s="2" customFormat="1" ht="105.6">
      <c r="A365" s="36"/>
      <c r="B365" s="37"/>
      <c r="C365" s="38"/>
      <c r="D365" s="194" t="s">
        <v>214</v>
      </c>
      <c r="E365" s="38"/>
      <c r="F365" s="195" t="s">
        <v>811</v>
      </c>
      <c r="G365" s="38"/>
      <c r="H365" s="38"/>
      <c r="I365" s="196"/>
      <c r="J365" s="38"/>
      <c r="K365" s="38"/>
      <c r="L365" s="41"/>
      <c r="M365" s="197"/>
      <c r="N365" s="198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214</v>
      </c>
      <c r="AU365" s="19" t="s">
        <v>86</v>
      </c>
    </row>
    <row r="366" spans="1:65" s="15" customFormat="1" ht="10.199999999999999">
      <c r="B366" s="231"/>
      <c r="C366" s="232"/>
      <c r="D366" s="194" t="s">
        <v>216</v>
      </c>
      <c r="E366" s="233" t="s">
        <v>75</v>
      </c>
      <c r="F366" s="234" t="s">
        <v>314</v>
      </c>
      <c r="G366" s="232"/>
      <c r="H366" s="233" t="s">
        <v>75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216</v>
      </c>
      <c r="AU366" s="240" t="s">
        <v>86</v>
      </c>
      <c r="AV366" s="15" t="s">
        <v>84</v>
      </c>
      <c r="AW366" s="15" t="s">
        <v>38</v>
      </c>
      <c r="AX366" s="15" t="s">
        <v>77</v>
      </c>
      <c r="AY366" s="240" t="s">
        <v>205</v>
      </c>
    </row>
    <row r="367" spans="1:65" s="13" customFormat="1" ht="10.199999999999999">
      <c r="B367" s="199"/>
      <c r="C367" s="200"/>
      <c r="D367" s="194" t="s">
        <v>216</v>
      </c>
      <c r="E367" s="201" t="s">
        <v>166</v>
      </c>
      <c r="F367" s="202" t="s">
        <v>1225</v>
      </c>
      <c r="G367" s="200"/>
      <c r="H367" s="203">
        <v>48.8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216</v>
      </c>
      <c r="AU367" s="209" t="s">
        <v>86</v>
      </c>
      <c r="AV367" s="13" t="s">
        <v>86</v>
      </c>
      <c r="AW367" s="13" t="s">
        <v>38</v>
      </c>
      <c r="AX367" s="13" t="s">
        <v>77</v>
      </c>
      <c r="AY367" s="209" t="s">
        <v>205</v>
      </c>
    </row>
    <row r="368" spans="1:65" s="14" customFormat="1" ht="10.199999999999999">
      <c r="B368" s="210"/>
      <c r="C368" s="211"/>
      <c r="D368" s="194" t="s">
        <v>216</v>
      </c>
      <c r="E368" s="212" t="s">
        <v>75</v>
      </c>
      <c r="F368" s="213" t="s">
        <v>218</v>
      </c>
      <c r="G368" s="211"/>
      <c r="H368" s="214">
        <v>48.8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216</v>
      </c>
      <c r="AU368" s="220" t="s">
        <v>86</v>
      </c>
      <c r="AV368" s="14" t="s">
        <v>212</v>
      </c>
      <c r="AW368" s="14" t="s">
        <v>38</v>
      </c>
      <c r="AX368" s="14" t="s">
        <v>84</v>
      </c>
      <c r="AY368" s="220" t="s">
        <v>205</v>
      </c>
    </row>
    <row r="369" spans="1:65" s="2" customFormat="1" ht="14.4" customHeight="1">
      <c r="A369" s="36"/>
      <c r="B369" s="37"/>
      <c r="C369" s="181" t="s">
        <v>848</v>
      </c>
      <c r="D369" s="181" t="s">
        <v>208</v>
      </c>
      <c r="E369" s="182" t="s">
        <v>814</v>
      </c>
      <c r="F369" s="183" t="s">
        <v>815</v>
      </c>
      <c r="G369" s="184" t="s">
        <v>156</v>
      </c>
      <c r="H369" s="185">
        <v>144.6</v>
      </c>
      <c r="I369" s="186"/>
      <c r="J369" s="187">
        <f>ROUND(I369*H369,2)</f>
        <v>0</v>
      </c>
      <c r="K369" s="183" t="s">
        <v>211</v>
      </c>
      <c r="L369" s="41"/>
      <c r="M369" s="188" t="s">
        <v>75</v>
      </c>
      <c r="N369" s="189" t="s">
        <v>47</v>
      </c>
      <c r="O369" s="66"/>
      <c r="P369" s="190">
        <f>O369*H369</f>
        <v>0</v>
      </c>
      <c r="Q369" s="190">
        <v>1.2999999999999999E-4</v>
      </c>
      <c r="R369" s="190">
        <f>Q369*H369</f>
        <v>1.8797999999999999E-2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212</v>
      </c>
      <c r="AT369" s="192" t="s">
        <v>208</v>
      </c>
      <c r="AU369" s="192" t="s">
        <v>86</v>
      </c>
      <c r="AY369" s="19" t="s">
        <v>205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84</v>
      </c>
      <c r="BK369" s="193">
        <f>ROUND(I369*H369,2)</f>
        <v>0</v>
      </c>
      <c r="BL369" s="19" t="s">
        <v>212</v>
      </c>
      <c r="BM369" s="192" t="s">
        <v>1226</v>
      </c>
    </row>
    <row r="370" spans="1:65" s="2" customFormat="1" ht="105.6">
      <c r="A370" s="36"/>
      <c r="B370" s="37"/>
      <c r="C370" s="38"/>
      <c r="D370" s="194" t="s">
        <v>214</v>
      </c>
      <c r="E370" s="38"/>
      <c r="F370" s="195" t="s">
        <v>811</v>
      </c>
      <c r="G370" s="38"/>
      <c r="H370" s="38"/>
      <c r="I370" s="196"/>
      <c r="J370" s="38"/>
      <c r="K370" s="38"/>
      <c r="L370" s="41"/>
      <c r="M370" s="197"/>
      <c r="N370" s="198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214</v>
      </c>
      <c r="AU370" s="19" t="s">
        <v>86</v>
      </c>
    </row>
    <row r="371" spans="1:65" s="15" customFormat="1" ht="10.199999999999999">
      <c r="B371" s="231"/>
      <c r="C371" s="232"/>
      <c r="D371" s="194" t="s">
        <v>216</v>
      </c>
      <c r="E371" s="233" t="s">
        <v>75</v>
      </c>
      <c r="F371" s="234" t="s">
        <v>314</v>
      </c>
      <c r="G371" s="232"/>
      <c r="H371" s="233" t="s">
        <v>75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216</v>
      </c>
      <c r="AU371" s="240" t="s">
        <v>86</v>
      </c>
      <c r="AV371" s="15" t="s">
        <v>84</v>
      </c>
      <c r="AW371" s="15" t="s">
        <v>38</v>
      </c>
      <c r="AX371" s="15" t="s">
        <v>77</v>
      </c>
      <c r="AY371" s="240" t="s">
        <v>205</v>
      </c>
    </row>
    <row r="372" spans="1:65" s="13" customFormat="1" ht="10.199999999999999">
      <c r="B372" s="199"/>
      <c r="C372" s="200"/>
      <c r="D372" s="194" t="s">
        <v>216</v>
      </c>
      <c r="E372" s="201" t="s">
        <v>468</v>
      </c>
      <c r="F372" s="202" t="s">
        <v>1227</v>
      </c>
      <c r="G372" s="200"/>
      <c r="H372" s="203">
        <v>144.6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216</v>
      </c>
      <c r="AU372" s="209" t="s">
        <v>86</v>
      </c>
      <c r="AV372" s="13" t="s">
        <v>86</v>
      </c>
      <c r="AW372" s="13" t="s">
        <v>38</v>
      </c>
      <c r="AX372" s="13" t="s">
        <v>77</v>
      </c>
      <c r="AY372" s="209" t="s">
        <v>205</v>
      </c>
    </row>
    <row r="373" spans="1:65" s="14" customFormat="1" ht="10.199999999999999">
      <c r="B373" s="210"/>
      <c r="C373" s="211"/>
      <c r="D373" s="194" t="s">
        <v>216</v>
      </c>
      <c r="E373" s="212" t="s">
        <v>75</v>
      </c>
      <c r="F373" s="213" t="s">
        <v>218</v>
      </c>
      <c r="G373" s="211"/>
      <c r="H373" s="214">
        <v>144.6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216</v>
      </c>
      <c r="AU373" s="220" t="s">
        <v>86</v>
      </c>
      <c r="AV373" s="14" t="s">
        <v>212</v>
      </c>
      <c r="AW373" s="14" t="s">
        <v>38</v>
      </c>
      <c r="AX373" s="14" t="s">
        <v>84</v>
      </c>
      <c r="AY373" s="220" t="s">
        <v>205</v>
      </c>
    </row>
    <row r="374" spans="1:65" s="2" customFormat="1" ht="14.4" customHeight="1">
      <c r="A374" s="36"/>
      <c r="B374" s="37"/>
      <c r="C374" s="181" t="s">
        <v>853</v>
      </c>
      <c r="D374" s="181" t="s">
        <v>208</v>
      </c>
      <c r="E374" s="182" t="s">
        <v>819</v>
      </c>
      <c r="F374" s="183" t="s">
        <v>820</v>
      </c>
      <c r="G374" s="184" t="s">
        <v>143</v>
      </c>
      <c r="H374" s="185">
        <v>1</v>
      </c>
      <c r="I374" s="186"/>
      <c r="J374" s="187">
        <f>ROUND(I374*H374,2)</f>
        <v>0</v>
      </c>
      <c r="K374" s="183" t="s">
        <v>211</v>
      </c>
      <c r="L374" s="41"/>
      <c r="M374" s="188" t="s">
        <v>75</v>
      </c>
      <c r="N374" s="189" t="s">
        <v>47</v>
      </c>
      <c r="O374" s="66"/>
      <c r="P374" s="190">
        <f>O374*H374</f>
        <v>0</v>
      </c>
      <c r="Q374" s="190">
        <v>2.5999999999999999E-3</v>
      </c>
      <c r="R374" s="190">
        <f>Q374*H374</f>
        <v>2.5999999999999999E-3</v>
      </c>
      <c r="S374" s="190">
        <v>0</v>
      </c>
      <c r="T374" s="191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212</v>
      </c>
      <c r="AT374" s="192" t="s">
        <v>208</v>
      </c>
      <c r="AU374" s="192" t="s">
        <v>86</v>
      </c>
      <c r="AY374" s="19" t="s">
        <v>205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9" t="s">
        <v>84</v>
      </c>
      <c r="BK374" s="193">
        <f>ROUND(I374*H374,2)</f>
        <v>0</v>
      </c>
      <c r="BL374" s="19" t="s">
        <v>212</v>
      </c>
      <c r="BM374" s="192" t="s">
        <v>1228</v>
      </c>
    </row>
    <row r="375" spans="1:65" s="2" customFormat="1" ht="105.6">
      <c r="A375" s="36"/>
      <c r="B375" s="37"/>
      <c r="C375" s="38"/>
      <c r="D375" s="194" t="s">
        <v>214</v>
      </c>
      <c r="E375" s="38"/>
      <c r="F375" s="195" t="s">
        <v>811</v>
      </c>
      <c r="G375" s="38"/>
      <c r="H375" s="38"/>
      <c r="I375" s="196"/>
      <c r="J375" s="38"/>
      <c r="K375" s="38"/>
      <c r="L375" s="41"/>
      <c r="M375" s="197"/>
      <c r="N375" s="198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214</v>
      </c>
      <c r="AU375" s="19" t="s">
        <v>86</v>
      </c>
    </row>
    <row r="376" spans="1:65" s="15" customFormat="1" ht="10.199999999999999">
      <c r="B376" s="231"/>
      <c r="C376" s="232"/>
      <c r="D376" s="194" t="s">
        <v>216</v>
      </c>
      <c r="E376" s="233" t="s">
        <v>75</v>
      </c>
      <c r="F376" s="234" t="s">
        <v>237</v>
      </c>
      <c r="G376" s="232"/>
      <c r="H376" s="233" t="s">
        <v>75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216</v>
      </c>
      <c r="AU376" s="240" t="s">
        <v>86</v>
      </c>
      <c r="AV376" s="15" t="s">
        <v>84</v>
      </c>
      <c r="AW376" s="15" t="s">
        <v>38</v>
      </c>
      <c r="AX376" s="15" t="s">
        <v>77</v>
      </c>
      <c r="AY376" s="240" t="s">
        <v>205</v>
      </c>
    </row>
    <row r="377" spans="1:65" s="13" customFormat="1" ht="10.199999999999999">
      <c r="B377" s="199"/>
      <c r="C377" s="200"/>
      <c r="D377" s="194" t="s">
        <v>216</v>
      </c>
      <c r="E377" s="201" t="s">
        <v>477</v>
      </c>
      <c r="F377" s="202" t="s">
        <v>1229</v>
      </c>
      <c r="G377" s="200"/>
      <c r="H377" s="203">
        <v>1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216</v>
      </c>
      <c r="AU377" s="209" t="s">
        <v>86</v>
      </c>
      <c r="AV377" s="13" t="s">
        <v>86</v>
      </c>
      <c r="AW377" s="13" t="s">
        <v>38</v>
      </c>
      <c r="AX377" s="13" t="s">
        <v>77</v>
      </c>
      <c r="AY377" s="209" t="s">
        <v>205</v>
      </c>
    </row>
    <row r="378" spans="1:65" s="14" customFormat="1" ht="10.199999999999999">
      <c r="B378" s="210"/>
      <c r="C378" s="211"/>
      <c r="D378" s="194" t="s">
        <v>216</v>
      </c>
      <c r="E378" s="212" t="s">
        <v>75</v>
      </c>
      <c r="F378" s="213" t="s">
        <v>218</v>
      </c>
      <c r="G378" s="211"/>
      <c r="H378" s="214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216</v>
      </c>
      <c r="AU378" s="220" t="s">
        <v>86</v>
      </c>
      <c r="AV378" s="14" t="s">
        <v>212</v>
      </c>
      <c r="AW378" s="14" t="s">
        <v>38</v>
      </c>
      <c r="AX378" s="14" t="s">
        <v>84</v>
      </c>
      <c r="AY378" s="220" t="s">
        <v>205</v>
      </c>
    </row>
    <row r="379" spans="1:65" s="2" customFormat="1" ht="24.15" customHeight="1">
      <c r="A379" s="36"/>
      <c r="B379" s="37"/>
      <c r="C379" s="181" t="s">
        <v>858</v>
      </c>
      <c r="D379" s="181" t="s">
        <v>208</v>
      </c>
      <c r="E379" s="182" t="s">
        <v>824</v>
      </c>
      <c r="F379" s="183" t="s">
        <v>825</v>
      </c>
      <c r="G379" s="184" t="s">
        <v>156</v>
      </c>
      <c r="H379" s="185">
        <v>193.4</v>
      </c>
      <c r="I379" s="186"/>
      <c r="J379" s="187">
        <f>ROUND(I379*H379,2)</f>
        <v>0</v>
      </c>
      <c r="K379" s="183" t="s">
        <v>211</v>
      </c>
      <c r="L379" s="41"/>
      <c r="M379" s="188" t="s">
        <v>75</v>
      </c>
      <c r="N379" s="189" t="s">
        <v>47</v>
      </c>
      <c r="O379" s="66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212</v>
      </c>
      <c r="AT379" s="192" t="s">
        <v>208</v>
      </c>
      <c r="AU379" s="192" t="s">
        <v>86</v>
      </c>
      <c r="AY379" s="19" t="s">
        <v>205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84</v>
      </c>
      <c r="BK379" s="193">
        <f>ROUND(I379*H379,2)</f>
        <v>0</v>
      </c>
      <c r="BL379" s="19" t="s">
        <v>212</v>
      </c>
      <c r="BM379" s="192" t="s">
        <v>1230</v>
      </c>
    </row>
    <row r="380" spans="1:65" s="2" customFormat="1" ht="48">
      <c r="A380" s="36"/>
      <c r="B380" s="37"/>
      <c r="C380" s="38"/>
      <c r="D380" s="194" t="s">
        <v>214</v>
      </c>
      <c r="E380" s="38"/>
      <c r="F380" s="195" t="s">
        <v>827</v>
      </c>
      <c r="G380" s="38"/>
      <c r="H380" s="38"/>
      <c r="I380" s="196"/>
      <c r="J380" s="38"/>
      <c r="K380" s="38"/>
      <c r="L380" s="41"/>
      <c r="M380" s="197"/>
      <c r="N380" s="198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214</v>
      </c>
      <c r="AU380" s="19" t="s">
        <v>86</v>
      </c>
    </row>
    <row r="381" spans="1:65" s="13" customFormat="1" ht="10.199999999999999">
      <c r="B381" s="199"/>
      <c r="C381" s="200"/>
      <c r="D381" s="194" t="s">
        <v>216</v>
      </c>
      <c r="E381" s="201" t="s">
        <v>75</v>
      </c>
      <c r="F381" s="202" t="s">
        <v>1231</v>
      </c>
      <c r="G381" s="200"/>
      <c r="H381" s="203">
        <v>193.4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216</v>
      </c>
      <c r="AU381" s="209" t="s">
        <v>86</v>
      </c>
      <c r="AV381" s="13" t="s">
        <v>86</v>
      </c>
      <c r="AW381" s="13" t="s">
        <v>38</v>
      </c>
      <c r="AX381" s="13" t="s">
        <v>77</v>
      </c>
      <c r="AY381" s="209" t="s">
        <v>205</v>
      </c>
    </row>
    <row r="382" spans="1:65" s="14" customFormat="1" ht="10.199999999999999">
      <c r="B382" s="210"/>
      <c r="C382" s="211"/>
      <c r="D382" s="194" t="s">
        <v>216</v>
      </c>
      <c r="E382" s="212" t="s">
        <v>75</v>
      </c>
      <c r="F382" s="213" t="s">
        <v>218</v>
      </c>
      <c r="G382" s="211"/>
      <c r="H382" s="214">
        <v>193.4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216</v>
      </c>
      <c r="AU382" s="220" t="s">
        <v>86</v>
      </c>
      <c r="AV382" s="14" t="s">
        <v>212</v>
      </c>
      <c r="AW382" s="14" t="s">
        <v>38</v>
      </c>
      <c r="AX382" s="14" t="s">
        <v>84</v>
      </c>
      <c r="AY382" s="220" t="s">
        <v>205</v>
      </c>
    </row>
    <row r="383" spans="1:65" s="2" customFormat="1" ht="24.15" customHeight="1">
      <c r="A383" s="36"/>
      <c r="B383" s="37"/>
      <c r="C383" s="181" t="s">
        <v>864</v>
      </c>
      <c r="D383" s="181" t="s">
        <v>208</v>
      </c>
      <c r="E383" s="182" t="s">
        <v>830</v>
      </c>
      <c r="F383" s="183" t="s">
        <v>831</v>
      </c>
      <c r="G383" s="184" t="s">
        <v>143</v>
      </c>
      <c r="H383" s="185">
        <v>1</v>
      </c>
      <c r="I383" s="186"/>
      <c r="J383" s="187">
        <f>ROUND(I383*H383,2)</f>
        <v>0</v>
      </c>
      <c r="K383" s="183" t="s">
        <v>211</v>
      </c>
      <c r="L383" s="41"/>
      <c r="M383" s="188" t="s">
        <v>75</v>
      </c>
      <c r="N383" s="189" t="s">
        <v>47</v>
      </c>
      <c r="O383" s="66"/>
      <c r="P383" s="190">
        <f>O383*H383</f>
        <v>0</v>
      </c>
      <c r="Q383" s="190">
        <v>1.0000000000000001E-5</v>
      </c>
      <c r="R383" s="190">
        <f>Q383*H383</f>
        <v>1.0000000000000001E-5</v>
      </c>
      <c r="S383" s="190">
        <v>0</v>
      </c>
      <c r="T383" s="191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212</v>
      </c>
      <c r="AT383" s="192" t="s">
        <v>208</v>
      </c>
      <c r="AU383" s="192" t="s">
        <v>86</v>
      </c>
      <c r="AY383" s="19" t="s">
        <v>205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9" t="s">
        <v>84</v>
      </c>
      <c r="BK383" s="193">
        <f>ROUND(I383*H383,2)</f>
        <v>0</v>
      </c>
      <c r="BL383" s="19" t="s">
        <v>212</v>
      </c>
      <c r="BM383" s="192" t="s">
        <v>1232</v>
      </c>
    </row>
    <row r="384" spans="1:65" s="2" customFormat="1" ht="48">
      <c r="A384" s="36"/>
      <c r="B384" s="37"/>
      <c r="C384" s="38"/>
      <c r="D384" s="194" t="s">
        <v>214</v>
      </c>
      <c r="E384" s="38"/>
      <c r="F384" s="195" t="s">
        <v>827</v>
      </c>
      <c r="G384" s="38"/>
      <c r="H384" s="38"/>
      <c r="I384" s="196"/>
      <c r="J384" s="38"/>
      <c r="K384" s="38"/>
      <c r="L384" s="41"/>
      <c r="M384" s="197"/>
      <c r="N384" s="198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214</v>
      </c>
      <c r="AU384" s="19" t="s">
        <v>86</v>
      </c>
    </row>
    <row r="385" spans="1:65" s="13" customFormat="1" ht="10.199999999999999">
      <c r="B385" s="199"/>
      <c r="C385" s="200"/>
      <c r="D385" s="194" t="s">
        <v>216</v>
      </c>
      <c r="E385" s="201" t="s">
        <v>75</v>
      </c>
      <c r="F385" s="202" t="s">
        <v>477</v>
      </c>
      <c r="G385" s="200"/>
      <c r="H385" s="203">
        <v>1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216</v>
      </c>
      <c r="AU385" s="209" t="s">
        <v>86</v>
      </c>
      <c r="AV385" s="13" t="s">
        <v>86</v>
      </c>
      <c r="AW385" s="13" t="s">
        <v>38</v>
      </c>
      <c r="AX385" s="13" t="s">
        <v>77</v>
      </c>
      <c r="AY385" s="209" t="s">
        <v>205</v>
      </c>
    </row>
    <row r="386" spans="1:65" s="14" customFormat="1" ht="10.199999999999999">
      <c r="B386" s="210"/>
      <c r="C386" s="211"/>
      <c r="D386" s="194" t="s">
        <v>216</v>
      </c>
      <c r="E386" s="212" t="s">
        <v>75</v>
      </c>
      <c r="F386" s="213" t="s">
        <v>218</v>
      </c>
      <c r="G386" s="211"/>
      <c r="H386" s="214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216</v>
      </c>
      <c r="AU386" s="220" t="s">
        <v>86</v>
      </c>
      <c r="AV386" s="14" t="s">
        <v>212</v>
      </c>
      <c r="AW386" s="14" t="s">
        <v>38</v>
      </c>
      <c r="AX386" s="14" t="s">
        <v>84</v>
      </c>
      <c r="AY386" s="220" t="s">
        <v>205</v>
      </c>
    </row>
    <row r="387" spans="1:65" s="2" customFormat="1" ht="24.15" customHeight="1">
      <c r="A387" s="36"/>
      <c r="B387" s="37"/>
      <c r="C387" s="181" t="s">
        <v>869</v>
      </c>
      <c r="D387" s="181" t="s">
        <v>208</v>
      </c>
      <c r="E387" s="182" t="s">
        <v>834</v>
      </c>
      <c r="F387" s="183" t="s">
        <v>835</v>
      </c>
      <c r="G387" s="184" t="s">
        <v>156</v>
      </c>
      <c r="H387" s="185">
        <v>130.30000000000001</v>
      </c>
      <c r="I387" s="186"/>
      <c r="J387" s="187">
        <f>ROUND(I387*H387,2)</f>
        <v>0</v>
      </c>
      <c r="K387" s="183" t="s">
        <v>211</v>
      </c>
      <c r="L387" s="41"/>
      <c r="M387" s="188" t="s">
        <v>75</v>
      </c>
      <c r="N387" s="189" t="s">
        <v>47</v>
      </c>
      <c r="O387" s="66"/>
      <c r="P387" s="190">
        <f>O387*H387</f>
        <v>0</v>
      </c>
      <c r="Q387" s="190">
        <v>0.16849</v>
      </c>
      <c r="R387" s="190">
        <f>Q387*H387</f>
        <v>21.954247000000002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212</v>
      </c>
      <c r="AT387" s="192" t="s">
        <v>208</v>
      </c>
      <c r="AU387" s="192" t="s">
        <v>86</v>
      </c>
      <c r="AY387" s="19" t="s">
        <v>205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84</v>
      </c>
      <c r="BK387" s="193">
        <f>ROUND(I387*H387,2)</f>
        <v>0</v>
      </c>
      <c r="BL387" s="19" t="s">
        <v>212</v>
      </c>
      <c r="BM387" s="192" t="s">
        <v>1233</v>
      </c>
    </row>
    <row r="388" spans="1:65" s="2" customFormat="1" ht="96">
      <c r="A388" s="36"/>
      <c r="B388" s="37"/>
      <c r="C388" s="38"/>
      <c r="D388" s="194" t="s">
        <v>214</v>
      </c>
      <c r="E388" s="38"/>
      <c r="F388" s="195" t="s">
        <v>837</v>
      </c>
      <c r="G388" s="38"/>
      <c r="H388" s="38"/>
      <c r="I388" s="196"/>
      <c r="J388" s="38"/>
      <c r="K388" s="38"/>
      <c r="L388" s="41"/>
      <c r="M388" s="197"/>
      <c r="N388" s="198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214</v>
      </c>
      <c r="AU388" s="19" t="s">
        <v>86</v>
      </c>
    </row>
    <row r="389" spans="1:65" s="2" customFormat="1" ht="38.4">
      <c r="A389" s="36"/>
      <c r="B389" s="37"/>
      <c r="C389" s="38"/>
      <c r="D389" s="194" t="s">
        <v>270</v>
      </c>
      <c r="E389" s="38"/>
      <c r="F389" s="195" t="s">
        <v>838</v>
      </c>
      <c r="G389" s="38"/>
      <c r="H389" s="38"/>
      <c r="I389" s="196"/>
      <c r="J389" s="38"/>
      <c r="K389" s="38"/>
      <c r="L389" s="41"/>
      <c r="M389" s="197"/>
      <c r="N389" s="198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270</v>
      </c>
      <c r="AU389" s="19" t="s">
        <v>86</v>
      </c>
    </row>
    <row r="390" spans="1:65" s="15" customFormat="1" ht="10.199999999999999">
      <c r="B390" s="231"/>
      <c r="C390" s="232"/>
      <c r="D390" s="194" t="s">
        <v>216</v>
      </c>
      <c r="E390" s="233" t="s">
        <v>75</v>
      </c>
      <c r="F390" s="234" t="s">
        <v>314</v>
      </c>
      <c r="G390" s="232"/>
      <c r="H390" s="233" t="s">
        <v>75</v>
      </c>
      <c r="I390" s="235"/>
      <c r="J390" s="232"/>
      <c r="K390" s="232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216</v>
      </c>
      <c r="AU390" s="240" t="s">
        <v>86</v>
      </c>
      <c r="AV390" s="15" t="s">
        <v>84</v>
      </c>
      <c r="AW390" s="15" t="s">
        <v>38</v>
      </c>
      <c r="AX390" s="15" t="s">
        <v>77</v>
      </c>
      <c r="AY390" s="240" t="s">
        <v>205</v>
      </c>
    </row>
    <row r="391" spans="1:65" s="13" customFormat="1" ht="10.199999999999999">
      <c r="B391" s="199"/>
      <c r="C391" s="200"/>
      <c r="D391" s="194" t="s">
        <v>216</v>
      </c>
      <c r="E391" s="201" t="s">
        <v>162</v>
      </c>
      <c r="F391" s="202" t="s">
        <v>1234</v>
      </c>
      <c r="G391" s="200"/>
      <c r="H391" s="203">
        <v>128.02000000000001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216</v>
      </c>
      <c r="AU391" s="209" t="s">
        <v>86</v>
      </c>
      <c r="AV391" s="13" t="s">
        <v>86</v>
      </c>
      <c r="AW391" s="13" t="s">
        <v>38</v>
      </c>
      <c r="AX391" s="13" t="s">
        <v>77</v>
      </c>
      <c r="AY391" s="209" t="s">
        <v>205</v>
      </c>
    </row>
    <row r="392" spans="1:65" s="13" customFormat="1" ht="10.199999999999999">
      <c r="B392" s="199"/>
      <c r="C392" s="200"/>
      <c r="D392" s="194" t="s">
        <v>216</v>
      </c>
      <c r="E392" s="201" t="s">
        <v>462</v>
      </c>
      <c r="F392" s="202" t="s">
        <v>1235</v>
      </c>
      <c r="G392" s="200"/>
      <c r="H392" s="203">
        <v>2.2799999999999998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216</v>
      </c>
      <c r="AU392" s="209" t="s">
        <v>86</v>
      </c>
      <c r="AV392" s="13" t="s">
        <v>86</v>
      </c>
      <c r="AW392" s="13" t="s">
        <v>38</v>
      </c>
      <c r="AX392" s="13" t="s">
        <v>77</v>
      </c>
      <c r="AY392" s="209" t="s">
        <v>205</v>
      </c>
    </row>
    <row r="393" spans="1:65" s="14" customFormat="1" ht="10.199999999999999">
      <c r="B393" s="210"/>
      <c r="C393" s="211"/>
      <c r="D393" s="194" t="s">
        <v>216</v>
      </c>
      <c r="E393" s="212" t="s">
        <v>75</v>
      </c>
      <c r="F393" s="213" t="s">
        <v>218</v>
      </c>
      <c r="G393" s="211"/>
      <c r="H393" s="214">
        <v>130.30000000000001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216</v>
      </c>
      <c r="AU393" s="220" t="s">
        <v>86</v>
      </c>
      <c r="AV393" s="14" t="s">
        <v>212</v>
      </c>
      <c r="AW393" s="14" t="s">
        <v>38</v>
      </c>
      <c r="AX393" s="14" t="s">
        <v>84</v>
      </c>
      <c r="AY393" s="220" t="s">
        <v>205</v>
      </c>
    </row>
    <row r="394" spans="1:65" s="2" customFormat="1" ht="14.4" customHeight="1">
      <c r="A394" s="36"/>
      <c r="B394" s="37"/>
      <c r="C394" s="221" t="s">
        <v>333</v>
      </c>
      <c r="D394" s="221" t="s">
        <v>226</v>
      </c>
      <c r="E394" s="222" t="s">
        <v>843</v>
      </c>
      <c r="F394" s="223" t="s">
        <v>844</v>
      </c>
      <c r="G394" s="224" t="s">
        <v>156</v>
      </c>
      <c r="H394" s="225">
        <v>67.325999999999993</v>
      </c>
      <c r="I394" s="226"/>
      <c r="J394" s="227">
        <f>ROUND(I394*H394,2)</f>
        <v>0</v>
      </c>
      <c r="K394" s="223" t="s">
        <v>211</v>
      </c>
      <c r="L394" s="228"/>
      <c r="M394" s="229" t="s">
        <v>75</v>
      </c>
      <c r="N394" s="230" t="s">
        <v>47</v>
      </c>
      <c r="O394" s="66"/>
      <c r="P394" s="190">
        <f>O394*H394</f>
        <v>0</v>
      </c>
      <c r="Q394" s="190">
        <v>0.15</v>
      </c>
      <c r="R394" s="190">
        <f>Q394*H394</f>
        <v>10.098899999999999</v>
      </c>
      <c r="S394" s="190">
        <v>0</v>
      </c>
      <c r="T394" s="191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2" t="s">
        <v>229</v>
      </c>
      <c r="AT394" s="192" t="s">
        <v>226</v>
      </c>
      <c r="AU394" s="192" t="s">
        <v>86</v>
      </c>
      <c r="AY394" s="19" t="s">
        <v>205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9" t="s">
        <v>84</v>
      </c>
      <c r="BK394" s="193">
        <f>ROUND(I394*H394,2)</f>
        <v>0</v>
      </c>
      <c r="BL394" s="19" t="s">
        <v>212</v>
      </c>
      <c r="BM394" s="192" t="s">
        <v>1236</v>
      </c>
    </row>
    <row r="395" spans="1:65" s="13" customFormat="1" ht="10.199999999999999">
      <c r="B395" s="199"/>
      <c r="C395" s="200"/>
      <c r="D395" s="194" t="s">
        <v>216</v>
      </c>
      <c r="E395" s="201" t="s">
        <v>75</v>
      </c>
      <c r="F395" s="202" t="s">
        <v>1237</v>
      </c>
      <c r="G395" s="200"/>
      <c r="H395" s="203">
        <v>64.12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216</v>
      </c>
      <c r="AU395" s="209" t="s">
        <v>86</v>
      </c>
      <c r="AV395" s="13" t="s">
        <v>86</v>
      </c>
      <c r="AW395" s="13" t="s">
        <v>38</v>
      </c>
      <c r="AX395" s="13" t="s">
        <v>77</v>
      </c>
      <c r="AY395" s="209" t="s">
        <v>205</v>
      </c>
    </row>
    <row r="396" spans="1:65" s="14" customFormat="1" ht="10.199999999999999">
      <c r="B396" s="210"/>
      <c r="C396" s="211"/>
      <c r="D396" s="194" t="s">
        <v>216</v>
      </c>
      <c r="E396" s="212" t="s">
        <v>75</v>
      </c>
      <c r="F396" s="213" t="s">
        <v>218</v>
      </c>
      <c r="G396" s="211"/>
      <c r="H396" s="214">
        <v>64.12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216</v>
      </c>
      <c r="AU396" s="220" t="s">
        <v>86</v>
      </c>
      <c r="AV396" s="14" t="s">
        <v>212</v>
      </c>
      <c r="AW396" s="14" t="s">
        <v>38</v>
      </c>
      <c r="AX396" s="14" t="s">
        <v>84</v>
      </c>
      <c r="AY396" s="220" t="s">
        <v>205</v>
      </c>
    </row>
    <row r="397" spans="1:65" s="13" customFormat="1" ht="10.199999999999999">
      <c r="B397" s="199"/>
      <c r="C397" s="200"/>
      <c r="D397" s="194" t="s">
        <v>216</v>
      </c>
      <c r="E397" s="200"/>
      <c r="F397" s="202" t="s">
        <v>1238</v>
      </c>
      <c r="G397" s="200"/>
      <c r="H397" s="203">
        <v>67.325999999999993</v>
      </c>
      <c r="I397" s="204"/>
      <c r="J397" s="200"/>
      <c r="K397" s="200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216</v>
      </c>
      <c r="AU397" s="209" t="s">
        <v>86</v>
      </c>
      <c r="AV397" s="13" t="s">
        <v>86</v>
      </c>
      <c r="AW397" s="13" t="s">
        <v>4</v>
      </c>
      <c r="AX397" s="13" t="s">
        <v>84</v>
      </c>
      <c r="AY397" s="209" t="s">
        <v>205</v>
      </c>
    </row>
    <row r="398" spans="1:65" s="2" customFormat="1" ht="14.4" customHeight="1">
      <c r="A398" s="36"/>
      <c r="B398" s="37"/>
      <c r="C398" s="221" t="s">
        <v>341</v>
      </c>
      <c r="D398" s="221" t="s">
        <v>226</v>
      </c>
      <c r="E398" s="222" t="s">
        <v>849</v>
      </c>
      <c r="F398" s="223" t="s">
        <v>850</v>
      </c>
      <c r="G398" s="224" t="s">
        <v>156</v>
      </c>
      <c r="H398" s="225">
        <v>2.508</v>
      </c>
      <c r="I398" s="226"/>
      <c r="J398" s="227">
        <f>ROUND(I398*H398,2)</f>
        <v>0</v>
      </c>
      <c r="K398" s="223" t="s">
        <v>211</v>
      </c>
      <c r="L398" s="228"/>
      <c r="M398" s="229" t="s">
        <v>75</v>
      </c>
      <c r="N398" s="230" t="s">
        <v>47</v>
      </c>
      <c r="O398" s="66"/>
      <c r="P398" s="190">
        <f>O398*H398</f>
        <v>0</v>
      </c>
      <c r="Q398" s="190">
        <v>0.15</v>
      </c>
      <c r="R398" s="190">
        <f>Q398*H398</f>
        <v>0.37619999999999998</v>
      </c>
      <c r="S398" s="190">
        <v>0</v>
      </c>
      <c r="T398" s="19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2" t="s">
        <v>229</v>
      </c>
      <c r="AT398" s="192" t="s">
        <v>226</v>
      </c>
      <c r="AU398" s="192" t="s">
        <v>86</v>
      </c>
      <c r="AY398" s="19" t="s">
        <v>205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9" t="s">
        <v>84</v>
      </c>
      <c r="BK398" s="193">
        <f>ROUND(I398*H398,2)</f>
        <v>0</v>
      </c>
      <c r="BL398" s="19" t="s">
        <v>212</v>
      </c>
      <c r="BM398" s="192" t="s">
        <v>1239</v>
      </c>
    </row>
    <row r="399" spans="1:65" s="13" customFormat="1" ht="10.199999999999999">
      <c r="B399" s="199"/>
      <c r="C399" s="200"/>
      <c r="D399" s="194" t="s">
        <v>216</v>
      </c>
      <c r="E399" s="201" t="s">
        <v>75</v>
      </c>
      <c r="F399" s="202" t="s">
        <v>462</v>
      </c>
      <c r="G399" s="200"/>
      <c r="H399" s="203">
        <v>2.2799999999999998</v>
      </c>
      <c r="I399" s="204"/>
      <c r="J399" s="200"/>
      <c r="K399" s="200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216</v>
      </c>
      <c r="AU399" s="209" t="s">
        <v>86</v>
      </c>
      <c r="AV399" s="13" t="s">
        <v>86</v>
      </c>
      <c r="AW399" s="13" t="s">
        <v>38</v>
      </c>
      <c r="AX399" s="13" t="s">
        <v>77</v>
      </c>
      <c r="AY399" s="209" t="s">
        <v>205</v>
      </c>
    </row>
    <row r="400" spans="1:65" s="14" customFormat="1" ht="10.199999999999999">
      <c r="B400" s="210"/>
      <c r="C400" s="211"/>
      <c r="D400" s="194" t="s">
        <v>216</v>
      </c>
      <c r="E400" s="212" t="s">
        <v>75</v>
      </c>
      <c r="F400" s="213" t="s">
        <v>218</v>
      </c>
      <c r="G400" s="211"/>
      <c r="H400" s="214">
        <v>2.2799999999999998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216</v>
      </c>
      <c r="AU400" s="220" t="s">
        <v>86</v>
      </c>
      <c r="AV400" s="14" t="s">
        <v>212</v>
      </c>
      <c r="AW400" s="14" t="s">
        <v>38</v>
      </c>
      <c r="AX400" s="14" t="s">
        <v>84</v>
      </c>
      <c r="AY400" s="220" t="s">
        <v>205</v>
      </c>
    </row>
    <row r="401" spans="1:65" s="13" customFormat="1" ht="10.199999999999999">
      <c r="B401" s="199"/>
      <c r="C401" s="200"/>
      <c r="D401" s="194" t="s">
        <v>216</v>
      </c>
      <c r="E401" s="200"/>
      <c r="F401" s="202" t="s">
        <v>1240</v>
      </c>
      <c r="G401" s="200"/>
      <c r="H401" s="203">
        <v>2.508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216</v>
      </c>
      <c r="AU401" s="209" t="s">
        <v>86</v>
      </c>
      <c r="AV401" s="13" t="s">
        <v>86</v>
      </c>
      <c r="AW401" s="13" t="s">
        <v>4</v>
      </c>
      <c r="AX401" s="13" t="s">
        <v>84</v>
      </c>
      <c r="AY401" s="209" t="s">
        <v>205</v>
      </c>
    </row>
    <row r="402" spans="1:65" s="2" customFormat="1" ht="24.15" customHeight="1">
      <c r="A402" s="36"/>
      <c r="B402" s="37"/>
      <c r="C402" s="181" t="s">
        <v>882</v>
      </c>
      <c r="D402" s="181" t="s">
        <v>208</v>
      </c>
      <c r="E402" s="182" t="s">
        <v>870</v>
      </c>
      <c r="F402" s="183" t="s">
        <v>871</v>
      </c>
      <c r="G402" s="184" t="s">
        <v>156</v>
      </c>
      <c r="H402" s="185">
        <v>136.815</v>
      </c>
      <c r="I402" s="186"/>
      <c r="J402" s="187">
        <f>ROUND(I402*H402,2)</f>
        <v>0</v>
      </c>
      <c r="K402" s="183" t="s">
        <v>75</v>
      </c>
      <c r="L402" s="41"/>
      <c r="M402" s="188" t="s">
        <v>75</v>
      </c>
      <c r="N402" s="189" t="s">
        <v>47</v>
      </c>
      <c r="O402" s="66"/>
      <c r="P402" s="190">
        <f>O402*H402</f>
        <v>0</v>
      </c>
      <c r="Q402" s="190">
        <v>8.9779999999999999E-2</v>
      </c>
      <c r="R402" s="190">
        <f>Q402*H402</f>
        <v>12.2832507</v>
      </c>
      <c r="S402" s="190">
        <v>0</v>
      </c>
      <c r="T402" s="191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2" t="s">
        <v>212</v>
      </c>
      <c r="AT402" s="192" t="s">
        <v>208</v>
      </c>
      <c r="AU402" s="192" t="s">
        <v>86</v>
      </c>
      <c r="AY402" s="19" t="s">
        <v>205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84</v>
      </c>
      <c r="BK402" s="193">
        <f>ROUND(I402*H402,2)</f>
        <v>0</v>
      </c>
      <c r="BL402" s="19" t="s">
        <v>212</v>
      </c>
      <c r="BM402" s="192" t="s">
        <v>1241</v>
      </c>
    </row>
    <row r="403" spans="1:65" s="2" customFormat="1" ht="134.4">
      <c r="A403" s="36"/>
      <c r="B403" s="37"/>
      <c r="C403" s="38"/>
      <c r="D403" s="194" t="s">
        <v>214</v>
      </c>
      <c r="E403" s="38"/>
      <c r="F403" s="195" t="s">
        <v>873</v>
      </c>
      <c r="G403" s="38"/>
      <c r="H403" s="38"/>
      <c r="I403" s="196"/>
      <c r="J403" s="38"/>
      <c r="K403" s="38"/>
      <c r="L403" s="41"/>
      <c r="M403" s="197"/>
      <c r="N403" s="198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214</v>
      </c>
      <c r="AU403" s="19" t="s">
        <v>86</v>
      </c>
    </row>
    <row r="404" spans="1:65" s="13" customFormat="1" ht="10.199999999999999">
      <c r="B404" s="199"/>
      <c r="C404" s="200"/>
      <c r="D404" s="194" t="s">
        <v>216</v>
      </c>
      <c r="E404" s="201" t="s">
        <v>75</v>
      </c>
      <c r="F404" s="202" t="s">
        <v>1242</v>
      </c>
      <c r="G404" s="200"/>
      <c r="H404" s="203">
        <v>130.30000000000001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216</v>
      </c>
      <c r="AU404" s="209" t="s">
        <v>86</v>
      </c>
      <c r="AV404" s="13" t="s">
        <v>86</v>
      </c>
      <c r="AW404" s="13" t="s">
        <v>38</v>
      </c>
      <c r="AX404" s="13" t="s">
        <v>77</v>
      </c>
      <c r="AY404" s="209" t="s">
        <v>205</v>
      </c>
    </row>
    <row r="405" spans="1:65" s="14" customFormat="1" ht="10.199999999999999">
      <c r="B405" s="210"/>
      <c r="C405" s="211"/>
      <c r="D405" s="194" t="s">
        <v>216</v>
      </c>
      <c r="E405" s="212" t="s">
        <v>75</v>
      </c>
      <c r="F405" s="213" t="s">
        <v>218</v>
      </c>
      <c r="G405" s="211"/>
      <c r="H405" s="214">
        <v>130.30000000000001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216</v>
      </c>
      <c r="AU405" s="220" t="s">
        <v>86</v>
      </c>
      <c r="AV405" s="14" t="s">
        <v>212</v>
      </c>
      <c r="AW405" s="14" t="s">
        <v>38</v>
      </c>
      <c r="AX405" s="14" t="s">
        <v>84</v>
      </c>
      <c r="AY405" s="220" t="s">
        <v>205</v>
      </c>
    </row>
    <row r="406" spans="1:65" s="13" customFormat="1" ht="10.199999999999999">
      <c r="B406" s="199"/>
      <c r="C406" s="200"/>
      <c r="D406" s="194" t="s">
        <v>216</v>
      </c>
      <c r="E406" s="200"/>
      <c r="F406" s="202" t="s">
        <v>1243</v>
      </c>
      <c r="G406" s="200"/>
      <c r="H406" s="203">
        <v>136.815</v>
      </c>
      <c r="I406" s="204"/>
      <c r="J406" s="200"/>
      <c r="K406" s="200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216</v>
      </c>
      <c r="AU406" s="209" t="s">
        <v>86</v>
      </c>
      <c r="AV406" s="13" t="s">
        <v>86</v>
      </c>
      <c r="AW406" s="13" t="s">
        <v>4</v>
      </c>
      <c r="AX406" s="13" t="s">
        <v>84</v>
      </c>
      <c r="AY406" s="209" t="s">
        <v>205</v>
      </c>
    </row>
    <row r="407" spans="1:65" s="2" customFormat="1" ht="24.15" customHeight="1">
      <c r="A407" s="36"/>
      <c r="B407" s="37"/>
      <c r="C407" s="181" t="s">
        <v>893</v>
      </c>
      <c r="D407" s="181" t="s">
        <v>208</v>
      </c>
      <c r="E407" s="182" t="s">
        <v>865</v>
      </c>
      <c r="F407" s="183" t="s">
        <v>866</v>
      </c>
      <c r="G407" s="184" t="s">
        <v>156</v>
      </c>
      <c r="H407" s="185">
        <v>19.899999999999999</v>
      </c>
      <c r="I407" s="186"/>
      <c r="J407" s="187">
        <f>ROUND(I407*H407,2)</f>
        <v>0</v>
      </c>
      <c r="K407" s="183" t="s">
        <v>211</v>
      </c>
      <c r="L407" s="41"/>
      <c r="M407" s="188" t="s">
        <v>75</v>
      </c>
      <c r="N407" s="189" t="s">
        <v>47</v>
      </c>
      <c r="O407" s="66"/>
      <c r="P407" s="190">
        <f>O407*H407</f>
        <v>0</v>
      </c>
      <c r="Q407" s="190">
        <v>5.9999999999999995E-4</v>
      </c>
      <c r="R407" s="190">
        <f>Q407*H407</f>
        <v>1.1939999999999997E-2</v>
      </c>
      <c r="S407" s="190">
        <v>0</v>
      </c>
      <c r="T407" s="191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212</v>
      </c>
      <c r="AT407" s="192" t="s">
        <v>208</v>
      </c>
      <c r="AU407" s="192" t="s">
        <v>86</v>
      </c>
      <c r="AY407" s="19" t="s">
        <v>205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9" t="s">
        <v>84</v>
      </c>
      <c r="BK407" s="193">
        <f>ROUND(I407*H407,2)</f>
        <v>0</v>
      </c>
      <c r="BL407" s="19" t="s">
        <v>212</v>
      </c>
      <c r="BM407" s="192" t="s">
        <v>1244</v>
      </c>
    </row>
    <row r="408" spans="1:65" s="2" customFormat="1" ht="28.8">
      <c r="A408" s="36"/>
      <c r="B408" s="37"/>
      <c r="C408" s="38"/>
      <c r="D408" s="194" t="s">
        <v>214</v>
      </c>
      <c r="E408" s="38"/>
      <c r="F408" s="195" t="s">
        <v>868</v>
      </c>
      <c r="G408" s="38"/>
      <c r="H408" s="38"/>
      <c r="I408" s="196"/>
      <c r="J408" s="38"/>
      <c r="K408" s="38"/>
      <c r="L408" s="41"/>
      <c r="M408" s="197"/>
      <c r="N408" s="198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214</v>
      </c>
      <c r="AU408" s="19" t="s">
        <v>86</v>
      </c>
    </row>
    <row r="409" spans="1:65" s="13" customFormat="1" ht="10.199999999999999">
      <c r="B409" s="199"/>
      <c r="C409" s="200"/>
      <c r="D409" s="194" t="s">
        <v>216</v>
      </c>
      <c r="E409" s="201" t="s">
        <v>75</v>
      </c>
      <c r="F409" s="202" t="s">
        <v>502</v>
      </c>
      <c r="G409" s="200"/>
      <c r="H409" s="203">
        <v>19.899999999999999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216</v>
      </c>
      <c r="AU409" s="209" t="s">
        <v>86</v>
      </c>
      <c r="AV409" s="13" t="s">
        <v>86</v>
      </c>
      <c r="AW409" s="13" t="s">
        <v>38</v>
      </c>
      <c r="AX409" s="13" t="s">
        <v>77</v>
      </c>
      <c r="AY409" s="209" t="s">
        <v>205</v>
      </c>
    </row>
    <row r="410" spans="1:65" s="14" customFormat="1" ht="10.199999999999999">
      <c r="B410" s="210"/>
      <c r="C410" s="211"/>
      <c r="D410" s="194" t="s">
        <v>216</v>
      </c>
      <c r="E410" s="212" t="s">
        <v>75</v>
      </c>
      <c r="F410" s="213" t="s">
        <v>218</v>
      </c>
      <c r="G410" s="211"/>
      <c r="H410" s="214">
        <v>19.899999999999999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216</v>
      </c>
      <c r="AU410" s="220" t="s">
        <v>86</v>
      </c>
      <c r="AV410" s="14" t="s">
        <v>212</v>
      </c>
      <c r="AW410" s="14" t="s">
        <v>38</v>
      </c>
      <c r="AX410" s="14" t="s">
        <v>84</v>
      </c>
      <c r="AY410" s="220" t="s">
        <v>205</v>
      </c>
    </row>
    <row r="411" spans="1:65" s="12" customFormat="1" ht="20.85" customHeight="1">
      <c r="B411" s="165"/>
      <c r="C411" s="166"/>
      <c r="D411" s="167" t="s">
        <v>76</v>
      </c>
      <c r="E411" s="179" t="s">
        <v>339</v>
      </c>
      <c r="F411" s="179" t="s">
        <v>340</v>
      </c>
      <c r="G411" s="166"/>
      <c r="H411" s="166"/>
      <c r="I411" s="169"/>
      <c r="J411" s="180">
        <f>BK411</f>
        <v>0</v>
      </c>
      <c r="K411" s="166"/>
      <c r="L411" s="171"/>
      <c r="M411" s="172"/>
      <c r="N411" s="173"/>
      <c r="O411" s="173"/>
      <c r="P411" s="174">
        <f>SUM(P412:P445)</f>
        <v>0</v>
      </c>
      <c r="Q411" s="173"/>
      <c r="R411" s="174">
        <f>SUM(R412:R445)</f>
        <v>0</v>
      </c>
      <c r="S411" s="173"/>
      <c r="T411" s="175">
        <f>SUM(T412:T445)</f>
        <v>467.78099999999995</v>
      </c>
      <c r="AR411" s="176" t="s">
        <v>84</v>
      </c>
      <c r="AT411" s="177" t="s">
        <v>76</v>
      </c>
      <c r="AU411" s="177" t="s">
        <v>86</v>
      </c>
      <c r="AY411" s="176" t="s">
        <v>205</v>
      </c>
      <c r="BK411" s="178">
        <f>SUM(BK412:BK445)</f>
        <v>0</v>
      </c>
    </row>
    <row r="412" spans="1:65" s="2" customFormat="1" ht="37.799999999999997" customHeight="1">
      <c r="A412" s="36"/>
      <c r="B412" s="37"/>
      <c r="C412" s="181" t="s">
        <v>367</v>
      </c>
      <c r="D412" s="181" t="s">
        <v>208</v>
      </c>
      <c r="E412" s="182" t="s">
        <v>353</v>
      </c>
      <c r="F412" s="183" t="s">
        <v>354</v>
      </c>
      <c r="G412" s="184" t="s">
        <v>143</v>
      </c>
      <c r="H412" s="185">
        <v>744.5</v>
      </c>
      <c r="I412" s="186"/>
      <c r="J412" s="187">
        <f>ROUND(I412*H412,2)</f>
        <v>0</v>
      </c>
      <c r="K412" s="183" t="s">
        <v>211</v>
      </c>
      <c r="L412" s="41"/>
      <c r="M412" s="188" t="s">
        <v>75</v>
      </c>
      <c r="N412" s="189" t="s">
        <v>47</v>
      </c>
      <c r="O412" s="66"/>
      <c r="P412" s="190">
        <f>O412*H412</f>
        <v>0</v>
      </c>
      <c r="Q412" s="190">
        <v>0</v>
      </c>
      <c r="R412" s="190">
        <f>Q412*H412</f>
        <v>0</v>
      </c>
      <c r="S412" s="190">
        <v>0.28999999999999998</v>
      </c>
      <c r="T412" s="191">
        <f>S412*H412</f>
        <v>215.90499999999997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212</v>
      </c>
      <c r="AT412" s="192" t="s">
        <v>208</v>
      </c>
      <c r="AU412" s="192" t="s">
        <v>344</v>
      </c>
      <c r="AY412" s="19" t="s">
        <v>205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84</v>
      </c>
      <c r="BK412" s="193">
        <f>ROUND(I412*H412,2)</f>
        <v>0</v>
      </c>
      <c r="BL412" s="19" t="s">
        <v>212</v>
      </c>
      <c r="BM412" s="192" t="s">
        <v>1245</v>
      </c>
    </row>
    <row r="413" spans="1:65" s="2" customFormat="1" ht="201.6">
      <c r="A413" s="36"/>
      <c r="B413" s="37"/>
      <c r="C413" s="38"/>
      <c r="D413" s="194" t="s">
        <v>214</v>
      </c>
      <c r="E413" s="38"/>
      <c r="F413" s="195" t="s">
        <v>351</v>
      </c>
      <c r="G413" s="38"/>
      <c r="H413" s="38"/>
      <c r="I413" s="196"/>
      <c r="J413" s="38"/>
      <c r="K413" s="38"/>
      <c r="L413" s="41"/>
      <c r="M413" s="197"/>
      <c r="N413" s="19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214</v>
      </c>
      <c r="AU413" s="19" t="s">
        <v>344</v>
      </c>
    </row>
    <row r="414" spans="1:65" s="13" customFormat="1" ht="10.199999999999999">
      <c r="B414" s="199"/>
      <c r="C414" s="200"/>
      <c r="D414" s="194" t="s">
        <v>216</v>
      </c>
      <c r="E414" s="201" t="s">
        <v>75</v>
      </c>
      <c r="F414" s="202" t="s">
        <v>499</v>
      </c>
      <c r="G414" s="200"/>
      <c r="H414" s="203">
        <v>744.5</v>
      </c>
      <c r="I414" s="204"/>
      <c r="J414" s="200"/>
      <c r="K414" s="200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216</v>
      </c>
      <c r="AU414" s="209" t="s">
        <v>344</v>
      </c>
      <c r="AV414" s="13" t="s">
        <v>86</v>
      </c>
      <c r="AW414" s="13" t="s">
        <v>38</v>
      </c>
      <c r="AX414" s="13" t="s">
        <v>77</v>
      </c>
      <c r="AY414" s="209" t="s">
        <v>205</v>
      </c>
    </row>
    <row r="415" spans="1:65" s="14" customFormat="1" ht="10.199999999999999">
      <c r="B415" s="210"/>
      <c r="C415" s="211"/>
      <c r="D415" s="194" t="s">
        <v>216</v>
      </c>
      <c r="E415" s="212" t="s">
        <v>75</v>
      </c>
      <c r="F415" s="213" t="s">
        <v>218</v>
      </c>
      <c r="G415" s="211"/>
      <c r="H415" s="214">
        <v>744.5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216</v>
      </c>
      <c r="AU415" s="220" t="s">
        <v>344</v>
      </c>
      <c r="AV415" s="14" t="s">
        <v>212</v>
      </c>
      <c r="AW415" s="14" t="s">
        <v>38</v>
      </c>
      <c r="AX415" s="14" t="s">
        <v>84</v>
      </c>
      <c r="AY415" s="220" t="s">
        <v>205</v>
      </c>
    </row>
    <row r="416" spans="1:65" s="2" customFormat="1" ht="24.15" customHeight="1">
      <c r="A416" s="36"/>
      <c r="B416" s="37"/>
      <c r="C416" s="181" t="s">
        <v>911</v>
      </c>
      <c r="D416" s="181" t="s">
        <v>208</v>
      </c>
      <c r="E416" s="182" t="s">
        <v>878</v>
      </c>
      <c r="F416" s="183" t="s">
        <v>879</v>
      </c>
      <c r="G416" s="184" t="s">
        <v>143</v>
      </c>
      <c r="H416" s="185">
        <v>744.5</v>
      </c>
      <c r="I416" s="186"/>
      <c r="J416" s="187">
        <f>ROUND(I416*H416,2)</f>
        <v>0</v>
      </c>
      <c r="K416" s="183" t="s">
        <v>211</v>
      </c>
      <c r="L416" s="41"/>
      <c r="M416" s="188" t="s">
        <v>75</v>
      </c>
      <c r="N416" s="189" t="s">
        <v>47</v>
      </c>
      <c r="O416" s="66"/>
      <c r="P416" s="190">
        <f>O416*H416</f>
        <v>0</v>
      </c>
      <c r="Q416" s="190">
        <v>0</v>
      </c>
      <c r="R416" s="190">
        <f>Q416*H416</f>
        <v>0</v>
      </c>
      <c r="S416" s="190">
        <v>0.316</v>
      </c>
      <c r="T416" s="191">
        <f>S416*H416</f>
        <v>235.262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2" t="s">
        <v>212</v>
      </c>
      <c r="AT416" s="192" t="s">
        <v>208</v>
      </c>
      <c r="AU416" s="192" t="s">
        <v>344</v>
      </c>
      <c r="AY416" s="19" t="s">
        <v>205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19" t="s">
        <v>84</v>
      </c>
      <c r="BK416" s="193">
        <f>ROUND(I416*H416,2)</f>
        <v>0</v>
      </c>
      <c r="BL416" s="19" t="s">
        <v>212</v>
      </c>
      <c r="BM416" s="192" t="s">
        <v>1246</v>
      </c>
    </row>
    <row r="417" spans="1:65" s="2" customFormat="1" ht="201.6">
      <c r="A417" s="36"/>
      <c r="B417" s="37"/>
      <c r="C417" s="38"/>
      <c r="D417" s="194" t="s">
        <v>214</v>
      </c>
      <c r="E417" s="38"/>
      <c r="F417" s="195" t="s">
        <v>351</v>
      </c>
      <c r="G417" s="38"/>
      <c r="H417" s="38"/>
      <c r="I417" s="196"/>
      <c r="J417" s="38"/>
      <c r="K417" s="38"/>
      <c r="L417" s="41"/>
      <c r="M417" s="197"/>
      <c r="N417" s="198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214</v>
      </c>
      <c r="AU417" s="19" t="s">
        <v>344</v>
      </c>
    </row>
    <row r="418" spans="1:65" s="15" customFormat="1" ht="10.199999999999999">
      <c r="B418" s="231"/>
      <c r="C418" s="232"/>
      <c r="D418" s="194" t="s">
        <v>216</v>
      </c>
      <c r="E418" s="233" t="s">
        <v>75</v>
      </c>
      <c r="F418" s="234" t="s">
        <v>237</v>
      </c>
      <c r="G418" s="232"/>
      <c r="H418" s="233" t="s">
        <v>75</v>
      </c>
      <c r="I418" s="235"/>
      <c r="J418" s="232"/>
      <c r="K418" s="232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216</v>
      </c>
      <c r="AU418" s="240" t="s">
        <v>344</v>
      </c>
      <c r="AV418" s="15" t="s">
        <v>84</v>
      </c>
      <c r="AW418" s="15" t="s">
        <v>38</v>
      </c>
      <c r="AX418" s="15" t="s">
        <v>77</v>
      </c>
      <c r="AY418" s="240" t="s">
        <v>205</v>
      </c>
    </row>
    <row r="419" spans="1:65" s="13" customFormat="1" ht="10.199999999999999">
      <c r="B419" s="199"/>
      <c r="C419" s="200"/>
      <c r="D419" s="194" t="s">
        <v>216</v>
      </c>
      <c r="E419" s="201" t="s">
        <v>499</v>
      </c>
      <c r="F419" s="202" t="s">
        <v>1247</v>
      </c>
      <c r="G419" s="200"/>
      <c r="H419" s="203">
        <v>744.5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216</v>
      </c>
      <c r="AU419" s="209" t="s">
        <v>344</v>
      </c>
      <c r="AV419" s="13" t="s">
        <v>86</v>
      </c>
      <c r="AW419" s="13" t="s">
        <v>38</v>
      </c>
      <c r="AX419" s="13" t="s">
        <v>77</v>
      </c>
      <c r="AY419" s="209" t="s">
        <v>205</v>
      </c>
    </row>
    <row r="420" spans="1:65" s="14" customFormat="1" ht="10.199999999999999">
      <c r="B420" s="210"/>
      <c r="C420" s="211"/>
      <c r="D420" s="194" t="s">
        <v>216</v>
      </c>
      <c r="E420" s="212" t="s">
        <v>75</v>
      </c>
      <c r="F420" s="213" t="s">
        <v>218</v>
      </c>
      <c r="G420" s="211"/>
      <c r="H420" s="214">
        <v>744.5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216</v>
      </c>
      <c r="AU420" s="220" t="s">
        <v>344</v>
      </c>
      <c r="AV420" s="14" t="s">
        <v>212</v>
      </c>
      <c r="AW420" s="14" t="s">
        <v>38</v>
      </c>
      <c r="AX420" s="14" t="s">
        <v>84</v>
      </c>
      <c r="AY420" s="220" t="s">
        <v>205</v>
      </c>
    </row>
    <row r="421" spans="1:65" s="2" customFormat="1" ht="24.15" customHeight="1">
      <c r="A421" s="36"/>
      <c r="B421" s="37"/>
      <c r="C421" s="181" t="s">
        <v>918</v>
      </c>
      <c r="D421" s="181" t="s">
        <v>208</v>
      </c>
      <c r="E421" s="182" t="s">
        <v>883</v>
      </c>
      <c r="F421" s="183" t="s">
        <v>884</v>
      </c>
      <c r="G421" s="184" t="s">
        <v>156</v>
      </c>
      <c r="H421" s="185">
        <v>127.8</v>
      </c>
      <c r="I421" s="186"/>
      <c r="J421" s="187">
        <f>ROUND(I421*H421,2)</f>
        <v>0</v>
      </c>
      <c r="K421" s="183" t="s">
        <v>211</v>
      </c>
      <c r="L421" s="41"/>
      <c r="M421" s="188" t="s">
        <v>75</v>
      </c>
      <c r="N421" s="189" t="s">
        <v>47</v>
      </c>
      <c r="O421" s="66"/>
      <c r="P421" s="190">
        <f>O421*H421</f>
        <v>0</v>
      </c>
      <c r="Q421" s="190">
        <v>0</v>
      </c>
      <c r="R421" s="190">
        <f>Q421*H421</f>
        <v>0</v>
      </c>
      <c r="S421" s="190">
        <v>0.13</v>
      </c>
      <c r="T421" s="191">
        <f>S421*H421</f>
        <v>16.614000000000001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212</v>
      </c>
      <c r="AT421" s="192" t="s">
        <v>208</v>
      </c>
      <c r="AU421" s="192" t="s">
        <v>344</v>
      </c>
      <c r="AY421" s="19" t="s">
        <v>205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9" t="s">
        <v>84</v>
      </c>
      <c r="BK421" s="193">
        <f>ROUND(I421*H421,2)</f>
        <v>0</v>
      </c>
      <c r="BL421" s="19" t="s">
        <v>212</v>
      </c>
      <c r="BM421" s="192" t="s">
        <v>1248</v>
      </c>
    </row>
    <row r="422" spans="1:65" s="2" customFormat="1" ht="134.4">
      <c r="A422" s="36"/>
      <c r="B422" s="37"/>
      <c r="C422" s="38"/>
      <c r="D422" s="194" t="s">
        <v>214</v>
      </c>
      <c r="E422" s="38"/>
      <c r="F422" s="195" t="s">
        <v>365</v>
      </c>
      <c r="G422" s="38"/>
      <c r="H422" s="38"/>
      <c r="I422" s="196"/>
      <c r="J422" s="38"/>
      <c r="K422" s="38"/>
      <c r="L422" s="41"/>
      <c r="M422" s="197"/>
      <c r="N422" s="19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214</v>
      </c>
      <c r="AU422" s="19" t="s">
        <v>344</v>
      </c>
    </row>
    <row r="423" spans="1:65" s="2" customFormat="1" ht="28.8">
      <c r="A423" s="36"/>
      <c r="B423" s="37"/>
      <c r="C423" s="38"/>
      <c r="D423" s="194" t="s">
        <v>270</v>
      </c>
      <c r="E423" s="38"/>
      <c r="F423" s="195" t="s">
        <v>886</v>
      </c>
      <c r="G423" s="38"/>
      <c r="H423" s="38"/>
      <c r="I423" s="196"/>
      <c r="J423" s="38"/>
      <c r="K423" s="38"/>
      <c r="L423" s="41"/>
      <c r="M423" s="197"/>
      <c r="N423" s="198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270</v>
      </c>
      <c r="AU423" s="19" t="s">
        <v>344</v>
      </c>
    </row>
    <row r="424" spans="1:65" s="15" customFormat="1" ht="10.199999999999999">
      <c r="B424" s="231"/>
      <c r="C424" s="232"/>
      <c r="D424" s="194" t="s">
        <v>216</v>
      </c>
      <c r="E424" s="233" t="s">
        <v>75</v>
      </c>
      <c r="F424" s="234" t="s">
        <v>314</v>
      </c>
      <c r="G424" s="232"/>
      <c r="H424" s="233" t="s">
        <v>75</v>
      </c>
      <c r="I424" s="235"/>
      <c r="J424" s="232"/>
      <c r="K424" s="232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216</v>
      </c>
      <c r="AU424" s="240" t="s">
        <v>344</v>
      </c>
      <c r="AV424" s="15" t="s">
        <v>84</v>
      </c>
      <c r="AW424" s="15" t="s">
        <v>38</v>
      </c>
      <c r="AX424" s="15" t="s">
        <v>77</v>
      </c>
      <c r="AY424" s="240" t="s">
        <v>205</v>
      </c>
    </row>
    <row r="425" spans="1:65" s="13" customFormat="1" ht="10.199999999999999">
      <c r="B425" s="199"/>
      <c r="C425" s="200"/>
      <c r="D425" s="194" t="s">
        <v>216</v>
      </c>
      <c r="E425" s="201" t="s">
        <v>466</v>
      </c>
      <c r="F425" s="202" t="s">
        <v>1249</v>
      </c>
      <c r="G425" s="200"/>
      <c r="H425" s="203">
        <v>127.8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216</v>
      </c>
      <c r="AU425" s="209" t="s">
        <v>344</v>
      </c>
      <c r="AV425" s="13" t="s">
        <v>86</v>
      </c>
      <c r="AW425" s="13" t="s">
        <v>38</v>
      </c>
      <c r="AX425" s="13" t="s">
        <v>77</v>
      </c>
      <c r="AY425" s="209" t="s">
        <v>205</v>
      </c>
    </row>
    <row r="426" spans="1:65" s="14" customFormat="1" ht="10.199999999999999">
      <c r="B426" s="210"/>
      <c r="C426" s="211"/>
      <c r="D426" s="194" t="s">
        <v>216</v>
      </c>
      <c r="E426" s="212" t="s">
        <v>75</v>
      </c>
      <c r="F426" s="213" t="s">
        <v>218</v>
      </c>
      <c r="G426" s="211"/>
      <c r="H426" s="214">
        <v>127.8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216</v>
      </c>
      <c r="AU426" s="220" t="s">
        <v>344</v>
      </c>
      <c r="AV426" s="14" t="s">
        <v>212</v>
      </c>
      <c r="AW426" s="14" t="s">
        <v>38</v>
      </c>
      <c r="AX426" s="14" t="s">
        <v>84</v>
      </c>
      <c r="AY426" s="220" t="s">
        <v>205</v>
      </c>
    </row>
    <row r="427" spans="1:65" s="2" customFormat="1" ht="37.799999999999997" customHeight="1">
      <c r="A427" s="36"/>
      <c r="B427" s="37"/>
      <c r="C427" s="181" t="s">
        <v>339</v>
      </c>
      <c r="D427" s="181" t="s">
        <v>208</v>
      </c>
      <c r="E427" s="182" t="s">
        <v>889</v>
      </c>
      <c r="F427" s="183" t="s">
        <v>890</v>
      </c>
      <c r="G427" s="184" t="s">
        <v>156</v>
      </c>
      <c r="H427" s="185">
        <v>127.8</v>
      </c>
      <c r="I427" s="186"/>
      <c r="J427" s="187">
        <f>ROUND(I427*H427,2)</f>
        <v>0</v>
      </c>
      <c r="K427" s="183" t="s">
        <v>211</v>
      </c>
      <c r="L427" s="41"/>
      <c r="M427" s="188" t="s">
        <v>75</v>
      </c>
      <c r="N427" s="189" t="s">
        <v>47</v>
      </c>
      <c r="O427" s="66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2" t="s">
        <v>212</v>
      </c>
      <c r="AT427" s="192" t="s">
        <v>208</v>
      </c>
      <c r="AU427" s="192" t="s">
        <v>344</v>
      </c>
      <c r="AY427" s="19" t="s">
        <v>205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9" t="s">
        <v>84</v>
      </c>
      <c r="BK427" s="193">
        <f>ROUND(I427*H427,2)</f>
        <v>0</v>
      </c>
      <c r="BL427" s="19" t="s">
        <v>212</v>
      </c>
      <c r="BM427" s="192" t="s">
        <v>1250</v>
      </c>
    </row>
    <row r="428" spans="1:65" s="2" customFormat="1" ht="57.6">
      <c r="A428" s="36"/>
      <c r="B428" s="37"/>
      <c r="C428" s="38"/>
      <c r="D428" s="194" t="s">
        <v>214</v>
      </c>
      <c r="E428" s="38"/>
      <c r="F428" s="195" t="s">
        <v>892</v>
      </c>
      <c r="G428" s="38"/>
      <c r="H428" s="38"/>
      <c r="I428" s="196"/>
      <c r="J428" s="38"/>
      <c r="K428" s="38"/>
      <c r="L428" s="41"/>
      <c r="M428" s="197"/>
      <c r="N428" s="198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214</v>
      </c>
      <c r="AU428" s="19" t="s">
        <v>344</v>
      </c>
    </row>
    <row r="429" spans="1:65" s="13" customFormat="1" ht="10.199999999999999">
      <c r="B429" s="199"/>
      <c r="C429" s="200"/>
      <c r="D429" s="194" t="s">
        <v>216</v>
      </c>
      <c r="E429" s="201" t="s">
        <v>75</v>
      </c>
      <c r="F429" s="202" t="s">
        <v>466</v>
      </c>
      <c r="G429" s="200"/>
      <c r="H429" s="203">
        <v>127.8</v>
      </c>
      <c r="I429" s="204"/>
      <c r="J429" s="200"/>
      <c r="K429" s="200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216</v>
      </c>
      <c r="AU429" s="209" t="s">
        <v>344</v>
      </c>
      <c r="AV429" s="13" t="s">
        <v>86</v>
      </c>
      <c r="AW429" s="13" t="s">
        <v>38</v>
      </c>
      <c r="AX429" s="13" t="s">
        <v>77</v>
      </c>
      <c r="AY429" s="209" t="s">
        <v>205</v>
      </c>
    </row>
    <row r="430" spans="1:65" s="14" customFormat="1" ht="10.199999999999999">
      <c r="B430" s="210"/>
      <c r="C430" s="211"/>
      <c r="D430" s="194" t="s">
        <v>216</v>
      </c>
      <c r="E430" s="212" t="s">
        <v>75</v>
      </c>
      <c r="F430" s="213" t="s">
        <v>218</v>
      </c>
      <c r="G430" s="211"/>
      <c r="H430" s="214">
        <v>127.8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216</v>
      </c>
      <c r="AU430" s="220" t="s">
        <v>344</v>
      </c>
      <c r="AV430" s="14" t="s">
        <v>212</v>
      </c>
      <c r="AW430" s="14" t="s">
        <v>38</v>
      </c>
      <c r="AX430" s="14" t="s">
        <v>84</v>
      </c>
      <c r="AY430" s="220" t="s">
        <v>205</v>
      </c>
    </row>
    <row r="431" spans="1:65" s="2" customFormat="1" ht="14.4" customHeight="1">
      <c r="A431" s="36"/>
      <c r="B431" s="37"/>
      <c r="C431" s="181" t="s">
        <v>387</v>
      </c>
      <c r="D431" s="181" t="s">
        <v>208</v>
      </c>
      <c r="E431" s="182" t="s">
        <v>894</v>
      </c>
      <c r="F431" s="183" t="s">
        <v>895</v>
      </c>
      <c r="G431" s="184" t="s">
        <v>293</v>
      </c>
      <c r="H431" s="185">
        <v>100</v>
      </c>
      <c r="I431" s="186"/>
      <c r="J431" s="187">
        <f>ROUND(I431*H431,2)</f>
        <v>0</v>
      </c>
      <c r="K431" s="183" t="s">
        <v>75</v>
      </c>
      <c r="L431" s="41"/>
      <c r="M431" s="188" t="s">
        <v>75</v>
      </c>
      <c r="N431" s="189" t="s">
        <v>47</v>
      </c>
      <c r="O431" s="66"/>
      <c r="P431" s="190">
        <f>O431*H431</f>
        <v>0</v>
      </c>
      <c r="Q431" s="190">
        <v>0</v>
      </c>
      <c r="R431" s="190">
        <f>Q431*H431</f>
        <v>0</v>
      </c>
      <c r="S431" s="190">
        <v>0</v>
      </c>
      <c r="T431" s="191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212</v>
      </c>
      <c r="AT431" s="192" t="s">
        <v>208</v>
      </c>
      <c r="AU431" s="192" t="s">
        <v>344</v>
      </c>
      <c r="AY431" s="19" t="s">
        <v>205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9" t="s">
        <v>84</v>
      </c>
      <c r="BK431" s="193">
        <f>ROUND(I431*H431,2)</f>
        <v>0</v>
      </c>
      <c r="BL431" s="19" t="s">
        <v>212</v>
      </c>
      <c r="BM431" s="192" t="s">
        <v>1251</v>
      </c>
    </row>
    <row r="432" spans="1:65" s="2" customFormat="1" ht="19.2">
      <c r="A432" s="36"/>
      <c r="B432" s="37"/>
      <c r="C432" s="38"/>
      <c r="D432" s="194" t="s">
        <v>270</v>
      </c>
      <c r="E432" s="38"/>
      <c r="F432" s="195" t="s">
        <v>897</v>
      </c>
      <c r="G432" s="38"/>
      <c r="H432" s="38"/>
      <c r="I432" s="196"/>
      <c r="J432" s="38"/>
      <c r="K432" s="38"/>
      <c r="L432" s="41"/>
      <c r="M432" s="197"/>
      <c r="N432" s="198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270</v>
      </c>
      <c r="AU432" s="19" t="s">
        <v>344</v>
      </c>
    </row>
    <row r="433" spans="1:65" s="15" customFormat="1" ht="10.199999999999999">
      <c r="B433" s="231"/>
      <c r="C433" s="232"/>
      <c r="D433" s="194" t="s">
        <v>216</v>
      </c>
      <c r="E433" s="233" t="s">
        <v>75</v>
      </c>
      <c r="F433" s="234" t="s">
        <v>296</v>
      </c>
      <c r="G433" s="232"/>
      <c r="H433" s="233" t="s">
        <v>75</v>
      </c>
      <c r="I433" s="235"/>
      <c r="J433" s="232"/>
      <c r="K433" s="232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216</v>
      </c>
      <c r="AU433" s="240" t="s">
        <v>344</v>
      </c>
      <c r="AV433" s="15" t="s">
        <v>84</v>
      </c>
      <c r="AW433" s="15" t="s">
        <v>38</v>
      </c>
      <c r="AX433" s="15" t="s">
        <v>77</v>
      </c>
      <c r="AY433" s="240" t="s">
        <v>205</v>
      </c>
    </row>
    <row r="434" spans="1:65" s="13" customFormat="1" ht="10.199999999999999">
      <c r="B434" s="199"/>
      <c r="C434" s="200"/>
      <c r="D434" s="194" t="s">
        <v>216</v>
      </c>
      <c r="E434" s="201" t="s">
        <v>75</v>
      </c>
      <c r="F434" s="202" t="s">
        <v>397</v>
      </c>
      <c r="G434" s="200"/>
      <c r="H434" s="203">
        <v>100</v>
      </c>
      <c r="I434" s="204"/>
      <c r="J434" s="200"/>
      <c r="K434" s="200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216</v>
      </c>
      <c r="AU434" s="209" t="s">
        <v>344</v>
      </c>
      <c r="AV434" s="13" t="s">
        <v>86</v>
      </c>
      <c r="AW434" s="13" t="s">
        <v>38</v>
      </c>
      <c r="AX434" s="13" t="s">
        <v>77</v>
      </c>
      <c r="AY434" s="209" t="s">
        <v>205</v>
      </c>
    </row>
    <row r="435" spans="1:65" s="14" customFormat="1" ht="10.199999999999999">
      <c r="B435" s="210"/>
      <c r="C435" s="211"/>
      <c r="D435" s="194" t="s">
        <v>216</v>
      </c>
      <c r="E435" s="212" t="s">
        <v>75</v>
      </c>
      <c r="F435" s="213" t="s">
        <v>218</v>
      </c>
      <c r="G435" s="211"/>
      <c r="H435" s="214">
        <v>100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216</v>
      </c>
      <c r="AU435" s="220" t="s">
        <v>344</v>
      </c>
      <c r="AV435" s="14" t="s">
        <v>212</v>
      </c>
      <c r="AW435" s="14" t="s">
        <v>38</v>
      </c>
      <c r="AX435" s="14" t="s">
        <v>84</v>
      </c>
      <c r="AY435" s="220" t="s">
        <v>205</v>
      </c>
    </row>
    <row r="436" spans="1:65" s="2" customFormat="1" ht="24.15" customHeight="1">
      <c r="A436" s="36"/>
      <c r="B436" s="37"/>
      <c r="C436" s="181" t="s">
        <v>392</v>
      </c>
      <c r="D436" s="181" t="s">
        <v>208</v>
      </c>
      <c r="E436" s="182" t="s">
        <v>900</v>
      </c>
      <c r="F436" s="183" t="s">
        <v>901</v>
      </c>
      <c r="G436" s="184" t="s">
        <v>156</v>
      </c>
      <c r="H436" s="185">
        <v>19.899999999999999</v>
      </c>
      <c r="I436" s="186"/>
      <c r="J436" s="187">
        <f>ROUND(I436*H436,2)</f>
        <v>0</v>
      </c>
      <c r="K436" s="183" t="s">
        <v>211</v>
      </c>
      <c r="L436" s="41"/>
      <c r="M436" s="188" t="s">
        <v>75</v>
      </c>
      <c r="N436" s="189" t="s">
        <v>47</v>
      </c>
      <c r="O436" s="66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2" t="s">
        <v>212</v>
      </c>
      <c r="AT436" s="192" t="s">
        <v>208</v>
      </c>
      <c r="AU436" s="192" t="s">
        <v>344</v>
      </c>
      <c r="AY436" s="19" t="s">
        <v>205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9" t="s">
        <v>84</v>
      </c>
      <c r="BK436" s="193">
        <f>ROUND(I436*H436,2)</f>
        <v>0</v>
      </c>
      <c r="BL436" s="19" t="s">
        <v>212</v>
      </c>
      <c r="BM436" s="192" t="s">
        <v>1252</v>
      </c>
    </row>
    <row r="437" spans="1:65" s="2" customFormat="1" ht="48">
      <c r="A437" s="36"/>
      <c r="B437" s="37"/>
      <c r="C437" s="38"/>
      <c r="D437" s="194" t="s">
        <v>214</v>
      </c>
      <c r="E437" s="38"/>
      <c r="F437" s="195" t="s">
        <v>903</v>
      </c>
      <c r="G437" s="38"/>
      <c r="H437" s="38"/>
      <c r="I437" s="196"/>
      <c r="J437" s="38"/>
      <c r="K437" s="38"/>
      <c r="L437" s="41"/>
      <c r="M437" s="197"/>
      <c r="N437" s="19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214</v>
      </c>
      <c r="AU437" s="19" t="s">
        <v>344</v>
      </c>
    </row>
    <row r="438" spans="1:65" s="13" customFormat="1" ht="10.199999999999999">
      <c r="B438" s="199"/>
      <c r="C438" s="200"/>
      <c r="D438" s="194" t="s">
        <v>216</v>
      </c>
      <c r="E438" s="201" t="s">
        <v>75</v>
      </c>
      <c r="F438" s="202" t="s">
        <v>502</v>
      </c>
      <c r="G438" s="200"/>
      <c r="H438" s="203">
        <v>19.899999999999999</v>
      </c>
      <c r="I438" s="204"/>
      <c r="J438" s="200"/>
      <c r="K438" s="200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216</v>
      </c>
      <c r="AU438" s="209" t="s">
        <v>344</v>
      </c>
      <c r="AV438" s="13" t="s">
        <v>86</v>
      </c>
      <c r="AW438" s="13" t="s">
        <v>38</v>
      </c>
      <c r="AX438" s="13" t="s">
        <v>77</v>
      </c>
      <c r="AY438" s="209" t="s">
        <v>205</v>
      </c>
    </row>
    <row r="439" spans="1:65" s="14" customFormat="1" ht="10.199999999999999">
      <c r="B439" s="210"/>
      <c r="C439" s="211"/>
      <c r="D439" s="194" t="s">
        <v>216</v>
      </c>
      <c r="E439" s="212" t="s">
        <v>75</v>
      </c>
      <c r="F439" s="213" t="s">
        <v>218</v>
      </c>
      <c r="G439" s="211"/>
      <c r="H439" s="214">
        <v>19.899999999999999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216</v>
      </c>
      <c r="AU439" s="220" t="s">
        <v>344</v>
      </c>
      <c r="AV439" s="14" t="s">
        <v>212</v>
      </c>
      <c r="AW439" s="14" t="s">
        <v>38</v>
      </c>
      <c r="AX439" s="14" t="s">
        <v>84</v>
      </c>
      <c r="AY439" s="220" t="s">
        <v>205</v>
      </c>
    </row>
    <row r="440" spans="1:65" s="2" customFormat="1" ht="14.4" customHeight="1">
      <c r="A440" s="36"/>
      <c r="B440" s="37"/>
      <c r="C440" s="181" t="s">
        <v>401</v>
      </c>
      <c r="D440" s="181" t="s">
        <v>208</v>
      </c>
      <c r="E440" s="182" t="s">
        <v>905</v>
      </c>
      <c r="F440" s="183" t="s">
        <v>906</v>
      </c>
      <c r="G440" s="184" t="s">
        <v>156</v>
      </c>
      <c r="H440" s="185">
        <v>43.9</v>
      </c>
      <c r="I440" s="186"/>
      <c r="J440" s="187">
        <f>ROUND(I440*H440,2)</f>
        <v>0</v>
      </c>
      <c r="K440" s="183" t="s">
        <v>211</v>
      </c>
      <c r="L440" s="41"/>
      <c r="M440" s="188" t="s">
        <v>75</v>
      </c>
      <c r="N440" s="189" t="s">
        <v>47</v>
      </c>
      <c r="O440" s="66"/>
      <c r="P440" s="190">
        <f>O440*H440</f>
        <v>0</v>
      </c>
      <c r="Q440" s="190">
        <v>0</v>
      </c>
      <c r="R440" s="190">
        <f>Q440*H440</f>
        <v>0</v>
      </c>
      <c r="S440" s="190">
        <v>0</v>
      </c>
      <c r="T440" s="191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2" t="s">
        <v>212</v>
      </c>
      <c r="AT440" s="192" t="s">
        <v>208</v>
      </c>
      <c r="AU440" s="192" t="s">
        <v>344</v>
      </c>
      <c r="AY440" s="19" t="s">
        <v>205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19" t="s">
        <v>84</v>
      </c>
      <c r="BK440" s="193">
        <f>ROUND(I440*H440,2)</f>
        <v>0</v>
      </c>
      <c r="BL440" s="19" t="s">
        <v>212</v>
      </c>
      <c r="BM440" s="192" t="s">
        <v>1253</v>
      </c>
    </row>
    <row r="441" spans="1:65" s="2" customFormat="1" ht="28.8">
      <c r="A441" s="36"/>
      <c r="B441" s="37"/>
      <c r="C441" s="38"/>
      <c r="D441" s="194" t="s">
        <v>214</v>
      </c>
      <c r="E441" s="38"/>
      <c r="F441" s="195" t="s">
        <v>908</v>
      </c>
      <c r="G441" s="38"/>
      <c r="H441" s="38"/>
      <c r="I441" s="196"/>
      <c r="J441" s="38"/>
      <c r="K441" s="38"/>
      <c r="L441" s="41"/>
      <c r="M441" s="197"/>
      <c r="N441" s="198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214</v>
      </c>
      <c r="AU441" s="19" t="s">
        <v>344</v>
      </c>
    </row>
    <row r="442" spans="1:65" s="15" customFormat="1" ht="10.199999999999999">
      <c r="B442" s="231"/>
      <c r="C442" s="232"/>
      <c r="D442" s="194" t="s">
        <v>216</v>
      </c>
      <c r="E442" s="233" t="s">
        <v>75</v>
      </c>
      <c r="F442" s="234" t="s">
        <v>314</v>
      </c>
      <c r="G442" s="232"/>
      <c r="H442" s="233" t="s">
        <v>75</v>
      </c>
      <c r="I442" s="235"/>
      <c r="J442" s="232"/>
      <c r="K442" s="232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216</v>
      </c>
      <c r="AU442" s="240" t="s">
        <v>344</v>
      </c>
      <c r="AV442" s="15" t="s">
        <v>84</v>
      </c>
      <c r="AW442" s="15" t="s">
        <v>38</v>
      </c>
      <c r="AX442" s="15" t="s">
        <v>77</v>
      </c>
      <c r="AY442" s="240" t="s">
        <v>205</v>
      </c>
    </row>
    <row r="443" spans="1:65" s="13" customFormat="1" ht="10.199999999999999">
      <c r="B443" s="199"/>
      <c r="C443" s="200"/>
      <c r="D443" s="194" t="s">
        <v>216</v>
      </c>
      <c r="E443" s="201" t="s">
        <v>502</v>
      </c>
      <c r="F443" s="202" t="s">
        <v>1254</v>
      </c>
      <c r="G443" s="200"/>
      <c r="H443" s="203">
        <v>19.899999999999999</v>
      </c>
      <c r="I443" s="204"/>
      <c r="J443" s="200"/>
      <c r="K443" s="200"/>
      <c r="L443" s="205"/>
      <c r="M443" s="206"/>
      <c r="N443" s="207"/>
      <c r="O443" s="207"/>
      <c r="P443" s="207"/>
      <c r="Q443" s="207"/>
      <c r="R443" s="207"/>
      <c r="S443" s="207"/>
      <c r="T443" s="208"/>
      <c r="AT443" s="209" t="s">
        <v>216</v>
      </c>
      <c r="AU443" s="209" t="s">
        <v>344</v>
      </c>
      <c r="AV443" s="13" t="s">
        <v>86</v>
      </c>
      <c r="AW443" s="13" t="s">
        <v>38</v>
      </c>
      <c r="AX443" s="13" t="s">
        <v>77</v>
      </c>
      <c r="AY443" s="209" t="s">
        <v>205</v>
      </c>
    </row>
    <row r="444" spans="1:65" s="13" customFormat="1" ht="10.199999999999999">
      <c r="B444" s="199"/>
      <c r="C444" s="200"/>
      <c r="D444" s="194" t="s">
        <v>216</v>
      </c>
      <c r="E444" s="201" t="s">
        <v>75</v>
      </c>
      <c r="F444" s="202" t="s">
        <v>1255</v>
      </c>
      <c r="G444" s="200"/>
      <c r="H444" s="203">
        <v>24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216</v>
      </c>
      <c r="AU444" s="209" t="s">
        <v>344</v>
      </c>
      <c r="AV444" s="13" t="s">
        <v>86</v>
      </c>
      <c r="AW444" s="13" t="s">
        <v>38</v>
      </c>
      <c r="AX444" s="13" t="s">
        <v>77</v>
      </c>
      <c r="AY444" s="209" t="s">
        <v>205</v>
      </c>
    </row>
    <row r="445" spans="1:65" s="14" customFormat="1" ht="10.199999999999999">
      <c r="B445" s="210"/>
      <c r="C445" s="211"/>
      <c r="D445" s="194" t="s">
        <v>216</v>
      </c>
      <c r="E445" s="212" t="s">
        <v>75</v>
      </c>
      <c r="F445" s="213" t="s">
        <v>218</v>
      </c>
      <c r="G445" s="211"/>
      <c r="H445" s="214">
        <v>43.9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216</v>
      </c>
      <c r="AU445" s="220" t="s">
        <v>344</v>
      </c>
      <c r="AV445" s="14" t="s">
        <v>212</v>
      </c>
      <c r="AW445" s="14" t="s">
        <v>38</v>
      </c>
      <c r="AX445" s="14" t="s">
        <v>84</v>
      </c>
      <c r="AY445" s="220" t="s">
        <v>205</v>
      </c>
    </row>
    <row r="446" spans="1:65" s="12" customFormat="1" ht="22.8" customHeight="1">
      <c r="B446" s="165"/>
      <c r="C446" s="166"/>
      <c r="D446" s="167" t="s">
        <v>76</v>
      </c>
      <c r="E446" s="179" t="s">
        <v>379</v>
      </c>
      <c r="F446" s="179" t="s">
        <v>380</v>
      </c>
      <c r="G446" s="166"/>
      <c r="H446" s="166"/>
      <c r="I446" s="169"/>
      <c r="J446" s="180">
        <f>BK446</f>
        <v>0</v>
      </c>
      <c r="K446" s="166"/>
      <c r="L446" s="171"/>
      <c r="M446" s="172"/>
      <c r="N446" s="173"/>
      <c r="O446" s="173"/>
      <c r="P446" s="174">
        <f>SUM(P447:P458)</f>
        <v>0</v>
      </c>
      <c r="Q446" s="173"/>
      <c r="R446" s="174">
        <f>SUM(R447:R458)</f>
        <v>0</v>
      </c>
      <c r="S446" s="173"/>
      <c r="T446" s="175">
        <f>SUM(T447:T458)</f>
        <v>0</v>
      </c>
      <c r="AR446" s="176" t="s">
        <v>84</v>
      </c>
      <c r="AT446" s="177" t="s">
        <v>76</v>
      </c>
      <c r="AU446" s="177" t="s">
        <v>84</v>
      </c>
      <c r="AY446" s="176" t="s">
        <v>205</v>
      </c>
      <c r="BK446" s="178">
        <f>SUM(BK447:BK458)</f>
        <v>0</v>
      </c>
    </row>
    <row r="447" spans="1:65" s="2" customFormat="1" ht="24.15" customHeight="1">
      <c r="A447" s="36"/>
      <c r="B447" s="37"/>
      <c r="C447" s="181" t="s">
        <v>407</v>
      </c>
      <c r="D447" s="181" t="s">
        <v>208</v>
      </c>
      <c r="E447" s="182" t="s">
        <v>381</v>
      </c>
      <c r="F447" s="183" t="s">
        <v>382</v>
      </c>
      <c r="G447" s="184" t="s">
        <v>383</v>
      </c>
      <c r="H447" s="185">
        <v>467.78100000000001</v>
      </c>
      <c r="I447" s="186"/>
      <c r="J447" s="187">
        <f>ROUND(I447*H447,2)</f>
        <v>0</v>
      </c>
      <c r="K447" s="183" t="s">
        <v>211</v>
      </c>
      <c r="L447" s="41"/>
      <c r="M447" s="188" t="s">
        <v>75</v>
      </c>
      <c r="N447" s="189" t="s">
        <v>47</v>
      </c>
      <c r="O447" s="66"/>
      <c r="P447" s="190">
        <f>O447*H447</f>
        <v>0</v>
      </c>
      <c r="Q447" s="190">
        <v>0</v>
      </c>
      <c r="R447" s="190">
        <f>Q447*H447</f>
        <v>0</v>
      </c>
      <c r="S447" s="190">
        <v>0</v>
      </c>
      <c r="T447" s="191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2" t="s">
        <v>212</v>
      </c>
      <c r="AT447" s="192" t="s">
        <v>208</v>
      </c>
      <c r="AU447" s="192" t="s">
        <v>86</v>
      </c>
      <c r="AY447" s="19" t="s">
        <v>205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9" t="s">
        <v>84</v>
      </c>
      <c r="BK447" s="193">
        <f>ROUND(I447*H447,2)</f>
        <v>0</v>
      </c>
      <c r="BL447" s="19" t="s">
        <v>212</v>
      </c>
      <c r="BM447" s="192" t="s">
        <v>1256</v>
      </c>
    </row>
    <row r="448" spans="1:65" s="2" customFormat="1" ht="76.8">
      <c r="A448" s="36"/>
      <c r="B448" s="37"/>
      <c r="C448" s="38"/>
      <c r="D448" s="194" t="s">
        <v>214</v>
      </c>
      <c r="E448" s="38"/>
      <c r="F448" s="195" t="s">
        <v>385</v>
      </c>
      <c r="G448" s="38"/>
      <c r="H448" s="38"/>
      <c r="I448" s="196"/>
      <c r="J448" s="38"/>
      <c r="K448" s="38"/>
      <c r="L448" s="41"/>
      <c r="M448" s="197"/>
      <c r="N448" s="198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214</v>
      </c>
      <c r="AU448" s="19" t="s">
        <v>86</v>
      </c>
    </row>
    <row r="449" spans="1:65" s="2" customFormat="1" ht="19.2">
      <c r="A449" s="36"/>
      <c r="B449" s="37"/>
      <c r="C449" s="38"/>
      <c r="D449" s="194" t="s">
        <v>270</v>
      </c>
      <c r="E449" s="38"/>
      <c r="F449" s="195" t="s">
        <v>386</v>
      </c>
      <c r="G449" s="38"/>
      <c r="H449" s="38"/>
      <c r="I449" s="196"/>
      <c r="J449" s="38"/>
      <c r="K449" s="38"/>
      <c r="L449" s="41"/>
      <c r="M449" s="197"/>
      <c r="N449" s="198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270</v>
      </c>
      <c r="AU449" s="19" t="s">
        <v>86</v>
      </c>
    </row>
    <row r="450" spans="1:65" s="2" customFormat="1" ht="24.15" customHeight="1">
      <c r="A450" s="36"/>
      <c r="B450" s="37"/>
      <c r="C450" s="181" t="s">
        <v>414</v>
      </c>
      <c r="D450" s="181" t="s">
        <v>208</v>
      </c>
      <c r="E450" s="182" t="s">
        <v>388</v>
      </c>
      <c r="F450" s="183" t="s">
        <v>389</v>
      </c>
      <c r="G450" s="184" t="s">
        <v>383</v>
      </c>
      <c r="H450" s="185">
        <v>1871.124</v>
      </c>
      <c r="I450" s="186"/>
      <c r="J450" s="187">
        <f>ROUND(I450*H450,2)</f>
        <v>0</v>
      </c>
      <c r="K450" s="183" t="s">
        <v>211</v>
      </c>
      <c r="L450" s="41"/>
      <c r="M450" s="188" t="s">
        <v>75</v>
      </c>
      <c r="N450" s="189" t="s">
        <v>47</v>
      </c>
      <c r="O450" s="66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2" t="s">
        <v>212</v>
      </c>
      <c r="AT450" s="192" t="s">
        <v>208</v>
      </c>
      <c r="AU450" s="192" t="s">
        <v>86</v>
      </c>
      <c r="AY450" s="19" t="s">
        <v>205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84</v>
      </c>
      <c r="BK450" s="193">
        <f>ROUND(I450*H450,2)</f>
        <v>0</v>
      </c>
      <c r="BL450" s="19" t="s">
        <v>212</v>
      </c>
      <c r="BM450" s="192" t="s">
        <v>1257</v>
      </c>
    </row>
    <row r="451" spans="1:65" s="2" customFormat="1" ht="76.8">
      <c r="A451" s="36"/>
      <c r="B451" s="37"/>
      <c r="C451" s="38"/>
      <c r="D451" s="194" t="s">
        <v>214</v>
      </c>
      <c r="E451" s="38"/>
      <c r="F451" s="195" t="s">
        <v>385</v>
      </c>
      <c r="G451" s="38"/>
      <c r="H451" s="38"/>
      <c r="I451" s="196"/>
      <c r="J451" s="38"/>
      <c r="K451" s="38"/>
      <c r="L451" s="41"/>
      <c r="M451" s="197"/>
      <c r="N451" s="198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214</v>
      </c>
      <c r="AU451" s="19" t="s">
        <v>86</v>
      </c>
    </row>
    <row r="452" spans="1:65" s="13" customFormat="1" ht="10.199999999999999">
      <c r="B452" s="199"/>
      <c r="C452" s="200"/>
      <c r="D452" s="194" t="s">
        <v>216</v>
      </c>
      <c r="E452" s="200"/>
      <c r="F452" s="202" t="s">
        <v>1258</v>
      </c>
      <c r="G452" s="200"/>
      <c r="H452" s="203">
        <v>1871.124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216</v>
      </c>
      <c r="AU452" s="209" t="s">
        <v>86</v>
      </c>
      <c r="AV452" s="13" t="s">
        <v>86</v>
      </c>
      <c r="AW452" s="13" t="s">
        <v>4</v>
      </c>
      <c r="AX452" s="13" t="s">
        <v>84</v>
      </c>
      <c r="AY452" s="209" t="s">
        <v>205</v>
      </c>
    </row>
    <row r="453" spans="1:65" s="2" customFormat="1" ht="24.15" customHeight="1">
      <c r="A453" s="36"/>
      <c r="B453" s="37"/>
      <c r="C453" s="181" t="s">
        <v>420</v>
      </c>
      <c r="D453" s="181" t="s">
        <v>208</v>
      </c>
      <c r="E453" s="182" t="s">
        <v>393</v>
      </c>
      <c r="F453" s="183" t="s">
        <v>394</v>
      </c>
      <c r="G453" s="184" t="s">
        <v>383</v>
      </c>
      <c r="H453" s="185">
        <v>16.614000000000001</v>
      </c>
      <c r="I453" s="186"/>
      <c r="J453" s="187">
        <f>ROUND(I453*H453,2)</f>
        <v>0</v>
      </c>
      <c r="K453" s="183" t="s">
        <v>211</v>
      </c>
      <c r="L453" s="41"/>
      <c r="M453" s="188" t="s">
        <v>75</v>
      </c>
      <c r="N453" s="189" t="s">
        <v>47</v>
      </c>
      <c r="O453" s="66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2" t="s">
        <v>212</v>
      </c>
      <c r="AT453" s="192" t="s">
        <v>208</v>
      </c>
      <c r="AU453" s="192" t="s">
        <v>86</v>
      </c>
      <c r="AY453" s="19" t="s">
        <v>205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9" t="s">
        <v>84</v>
      </c>
      <c r="BK453" s="193">
        <f>ROUND(I453*H453,2)</f>
        <v>0</v>
      </c>
      <c r="BL453" s="19" t="s">
        <v>212</v>
      </c>
      <c r="BM453" s="192" t="s">
        <v>1259</v>
      </c>
    </row>
    <row r="454" spans="1:65" s="2" customFormat="1" ht="38.4">
      <c r="A454" s="36"/>
      <c r="B454" s="37"/>
      <c r="C454" s="38"/>
      <c r="D454" s="194" t="s">
        <v>214</v>
      </c>
      <c r="E454" s="38"/>
      <c r="F454" s="195" t="s">
        <v>396</v>
      </c>
      <c r="G454" s="38"/>
      <c r="H454" s="38"/>
      <c r="I454" s="196"/>
      <c r="J454" s="38"/>
      <c r="K454" s="38"/>
      <c r="L454" s="41"/>
      <c r="M454" s="197"/>
      <c r="N454" s="198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214</v>
      </c>
      <c r="AU454" s="19" t="s">
        <v>86</v>
      </c>
    </row>
    <row r="455" spans="1:65" s="2" customFormat="1" ht="24.15" customHeight="1">
      <c r="A455" s="36"/>
      <c r="B455" s="37"/>
      <c r="C455" s="181" t="s">
        <v>424</v>
      </c>
      <c r="D455" s="181" t="s">
        <v>208</v>
      </c>
      <c r="E455" s="182" t="s">
        <v>402</v>
      </c>
      <c r="F455" s="183" t="s">
        <v>403</v>
      </c>
      <c r="G455" s="184" t="s">
        <v>383</v>
      </c>
      <c r="H455" s="185">
        <v>235.262</v>
      </c>
      <c r="I455" s="186"/>
      <c r="J455" s="187">
        <f>ROUND(I455*H455,2)</f>
        <v>0</v>
      </c>
      <c r="K455" s="183" t="s">
        <v>211</v>
      </c>
      <c r="L455" s="41"/>
      <c r="M455" s="188" t="s">
        <v>75</v>
      </c>
      <c r="N455" s="189" t="s">
        <v>47</v>
      </c>
      <c r="O455" s="66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2" t="s">
        <v>212</v>
      </c>
      <c r="AT455" s="192" t="s">
        <v>208</v>
      </c>
      <c r="AU455" s="192" t="s">
        <v>86</v>
      </c>
      <c r="AY455" s="19" t="s">
        <v>205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9" t="s">
        <v>84</v>
      </c>
      <c r="BK455" s="193">
        <f>ROUND(I455*H455,2)</f>
        <v>0</v>
      </c>
      <c r="BL455" s="19" t="s">
        <v>212</v>
      </c>
      <c r="BM455" s="192" t="s">
        <v>1260</v>
      </c>
    </row>
    <row r="456" spans="1:65" s="2" customFormat="1" ht="38.4">
      <c r="A456" s="36"/>
      <c r="B456" s="37"/>
      <c r="C456" s="38"/>
      <c r="D456" s="194" t="s">
        <v>214</v>
      </c>
      <c r="E456" s="38"/>
      <c r="F456" s="195" t="s">
        <v>396</v>
      </c>
      <c r="G456" s="38"/>
      <c r="H456" s="38"/>
      <c r="I456" s="196"/>
      <c r="J456" s="38"/>
      <c r="K456" s="38"/>
      <c r="L456" s="41"/>
      <c r="M456" s="197"/>
      <c r="N456" s="19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214</v>
      </c>
      <c r="AU456" s="19" t="s">
        <v>86</v>
      </c>
    </row>
    <row r="457" spans="1:65" s="2" customFormat="1" ht="24.15" customHeight="1">
      <c r="A457" s="36"/>
      <c r="B457" s="37"/>
      <c r="C457" s="181" t="s">
        <v>427</v>
      </c>
      <c r="D457" s="181" t="s">
        <v>208</v>
      </c>
      <c r="E457" s="182" t="s">
        <v>398</v>
      </c>
      <c r="F457" s="183" t="s">
        <v>399</v>
      </c>
      <c r="G457" s="184" t="s">
        <v>383</v>
      </c>
      <c r="H457" s="185">
        <v>215.905</v>
      </c>
      <c r="I457" s="186"/>
      <c r="J457" s="187">
        <f>ROUND(I457*H457,2)</f>
        <v>0</v>
      </c>
      <c r="K457" s="183" t="s">
        <v>211</v>
      </c>
      <c r="L457" s="41"/>
      <c r="M457" s="188" t="s">
        <v>75</v>
      </c>
      <c r="N457" s="189" t="s">
        <v>47</v>
      </c>
      <c r="O457" s="66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2" t="s">
        <v>212</v>
      </c>
      <c r="AT457" s="192" t="s">
        <v>208</v>
      </c>
      <c r="AU457" s="192" t="s">
        <v>86</v>
      </c>
      <c r="AY457" s="19" t="s">
        <v>205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9" t="s">
        <v>84</v>
      </c>
      <c r="BK457" s="193">
        <f>ROUND(I457*H457,2)</f>
        <v>0</v>
      </c>
      <c r="BL457" s="19" t="s">
        <v>212</v>
      </c>
      <c r="BM457" s="192" t="s">
        <v>1261</v>
      </c>
    </row>
    <row r="458" spans="1:65" s="2" customFormat="1" ht="38.4">
      <c r="A458" s="36"/>
      <c r="B458" s="37"/>
      <c r="C458" s="38"/>
      <c r="D458" s="194" t="s">
        <v>214</v>
      </c>
      <c r="E458" s="38"/>
      <c r="F458" s="195" t="s">
        <v>396</v>
      </c>
      <c r="G458" s="38"/>
      <c r="H458" s="38"/>
      <c r="I458" s="196"/>
      <c r="J458" s="38"/>
      <c r="K458" s="38"/>
      <c r="L458" s="41"/>
      <c r="M458" s="197"/>
      <c r="N458" s="198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214</v>
      </c>
      <c r="AU458" s="19" t="s">
        <v>86</v>
      </c>
    </row>
    <row r="459" spans="1:65" s="12" customFormat="1" ht="22.8" customHeight="1">
      <c r="B459" s="165"/>
      <c r="C459" s="166"/>
      <c r="D459" s="167" t="s">
        <v>76</v>
      </c>
      <c r="E459" s="179" t="s">
        <v>405</v>
      </c>
      <c r="F459" s="179" t="s">
        <v>406</v>
      </c>
      <c r="G459" s="166"/>
      <c r="H459" s="166"/>
      <c r="I459" s="169"/>
      <c r="J459" s="180">
        <f>BK459</f>
        <v>0</v>
      </c>
      <c r="K459" s="166"/>
      <c r="L459" s="171"/>
      <c r="M459" s="172"/>
      <c r="N459" s="173"/>
      <c r="O459" s="173"/>
      <c r="P459" s="174">
        <f>SUM(P460:P461)</f>
        <v>0</v>
      </c>
      <c r="Q459" s="173"/>
      <c r="R459" s="174">
        <f>SUM(R460:R461)</f>
        <v>0</v>
      </c>
      <c r="S459" s="173"/>
      <c r="T459" s="175">
        <f>SUM(T460:T461)</f>
        <v>0</v>
      </c>
      <c r="AR459" s="176" t="s">
        <v>84</v>
      </c>
      <c r="AT459" s="177" t="s">
        <v>76</v>
      </c>
      <c r="AU459" s="177" t="s">
        <v>84</v>
      </c>
      <c r="AY459" s="176" t="s">
        <v>205</v>
      </c>
      <c r="BK459" s="178">
        <f>SUM(BK460:BK461)</f>
        <v>0</v>
      </c>
    </row>
    <row r="460" spans="1:65" s="2" customFormat="1" ht="24.15" customHeight="1">
      <c r="A460" s="36"/>
      <c r="B460" s="37"/>
      <c r="C460" s="181" t="s">
        <v>434</v>
      </c>
      <c r="D460" s="181" t="s">
        <v>208</v>
      </c>
      <c r="E460" s="182" t="s">
        <v>408</v>
      </c>
      <c r="F460" s="183" t="s">
        <v>409</v>
      </c>
      <c r="G460" s="184" t="s">
        <v>383</v>
      </c>
      <c r="H460" s="185">
        <v>63.814</v>
      </c>
      <c r="I460" s="186"/>
      <c r="J460" s="187">
        <f>ROUND(I460*H460,2)</f>
        <v>0</v>
      </c>
      <c r="K460" s="183" t="s">
        <v>211</v>
      </c>
      <c r="L460" s="41"/>
      <c r="M460" s="188" t="s">
        <v>75</v>
      </c>
      <c r="N460" s="189" t="s">
        <v>47</v>
      </c>
      <c r="O460" s="66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2" t="s">
        <v>212</v>
      </c>
      <c r="AT460" s="192" t="s">
        <v>208</v>
      </c>
      <c r="AU460" s="192" t="s">
        <v>86</v>
      </c>
      <c r="AY460" s="19" t="s">
        <v>205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9" t="s">
        <v>84</v>
      </c>
      <c r="BK460" s="193">
        <f>ROUND(I460*H460,2)</f>
        <v>0</v>
      </c>
      <c r="BL460" s="19" t="s">
        <v>212</v>
      </c>
      <c r="BM460" s="192" t="s">
        <v>1262</v>
      </c>
    </row>
    <row r="461" spans="1:65" s="2" customFormat="1" ht="28.8">
      <c r="A461" s="36"/>
      <c r="B461" s="37"/>
      <c r="C461" s="38"/>
      <c r="D461" s="194" t="s">
        <v>214</v>
      </c>
      <c r="E461" s="38"/>
      <c r="F461" s="195" t="s">
        <v>411</v>
      </c>
      <c r="G461" s="38"/>
      <c r="H461" s="38"/>
      <c r="I461" s="196"/>
      <c r="J461" s="38"/>
      <c r="K461" s="38"/>
      <c r="L461" s="41"/>
      <c r="M461" s="197"/>
      <c r="N461" s="198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214</v>
      </c>
      <c r="AU461" s="19" t="s">
        <v>86</v>
      </c>
    </row>
    <row r="462" spans="1:65" s="12" customFormat="1" ht="22.8" customHeight="1">
      <c r="B462" s="165"/>
      <c r="C462" s="166"/>
      <c r="D462" s="167" t="s">
        <v>76</v>
      </c>
      <c r="E462" s="179" t="s">
        <v>929</v>
      </c>
      <c r="F462" s="179" t="s">
        <v>930</v>
      </c>
      <c r="G462" s="166"/>
      <c r="H462" s="166"/>
      <c r="I462" s="169"/>
      <c r="J462" s="180">
        <f>BK462</f>
        <v>0</v>
      </c>
      <c r="K462" s="166"/>
      <c r="L462" s="171"/>
      <c r="M462" s="172"/>
      <c r="N462" s="173"/>
      <c r="O462" s="173"/>
      <c r="P462" s="174">
        <f>SUM(P463:P500)</f>
        <v>0</v>
      </c>
      <c r="Q462" s="173"/>
      <c r="R462" s="174">
        <f>SUM(R463:R500)</f>
        <v>0</v>
      </c>
      <c r="S462" s="173"/>
      <c r="T462" s="175">
        <f>SUM(T463:T500)</f>
        <v>0</v>
      </c>
      <c r="AR462" s="176" t="s">
        <v>84</v>
      </c>
      <c r="AT462" s="177" t="s">
        <v>76</v>
      </c>
      <c r="AU462" s="177" t="s">
        <v>84</v>
      </c>
      <c r="AY462" s="176" t="s">
        <v>205</v>
      </c>
      <c r="BK462" s="178">
        <f>SUM(BK463:BK500)</f>
        <v>0</v>
      </c>
    </row>
    <row r="463" spans="1:65" s="2" customFormat="1" ht="14.4" customHeight="1">
      <c r="A463" s="36"/>
      <c r="B463" s="37"/>
      <c r="C463" s="181" t="s">
        <v>946</v>
      </c>
      <c r="D463" s="181" t="s">
        <v>208</v>
      </c>
      <c r="E463" s="182" t="s">
        <v>931</v>
      </c>
      <c r="F463" s="183" t="s">
        <v>932</v>
      </c>
      <c r="G463" s="184" t="s">
        <v>293</v>
      </c>
      <c r="H463" s="185">
        <v>1</v>
      </c>
      <c r="I463" s="186"/>
      <c r="J463" s="187">
        <f>ROUND(I463*H463,2)</f>
        <v>0</v>
      </c>
      <c r="K463" s="183" t="s">
        <v>75</v>
      </c>
      <c r="L463" s="41"/>
      <c r="M463" s="188" t="s">
        <v>75</v>
      </c>
      <c r="N463" s="189" t="s">
        <v>47</v>
      </c>
      <c r="O463" s="66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2" t="s">
        <v>212</v>
      </c>
      <c r="AT463" s="192" t="s">
        <v>208</v>
      </c>
      <c r="AU463" s="192" t="s">
        <v>86</v>
      </c>
      <c r="AY463" s="19" t="s">
        <v>205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9" t="s">
        <v>84</v>
      </c>
      <c r="BK463" s="193">
        <f>ROUND(I463*H463,2)</f>
        <v>0</v>
      </c>
      <c r="BL463" s="19" t="s">
        <v>212</v>
      </c>
      <c r="BM463" s="192" t="s">
        <v>1263</v>
      </c>
    </row>
    <row r="464" spans="1:65" s="2" customFormat="1" ht="38.4">
      <c r="A464" s="36"/>
      <c r="B464" s="37"/>
      <c r="C464" s="38"/>
      <c r="D464" s="194" t="s">
        <v>270</v>
      </c>
      <c r="E464" s="38"/>
      <c r="F464" s="195" t="s">
        <v>934</v>
      </c>
      <c r="G464" s="38"/>
      <c r="H464" s="38"/>
      <c r="I464" s="196"/>
      <c r="J464" s="38"/>
      <c r="K464" s="38"/>
      <c r="L464" s="41"/>
      <c r="M464" s="197"/>
      <c r="N464" s="198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270</v>
      </c>
      <c r="AU464" s="19" t="s">
        <v>86</v>
      </c>
    </row>
    <row r="465" spans="1:65" s="2" customFormat="1" ht="14.4" customHeight="1">
      <c r="A465" s="36"/>
      <c r="B465" s="37"/>
      <c r="C465" s="181" t="s">
        <v>949</v>
      </c>
      <c r="D465" s="181" t="s">
        <v>208</v>
      </c>
      <c r="E465" s="182" t="s">
        <v>547</v>
      </c>
      <c r="F465" s="183" t="s">
        <v>548</v>
      </c>
      <c r="G465" s="184" t="s">
        <v>240</v>
      </c>
      <c r="H465" s="185">
        <v>109.995</v>
      </c>
      <c r="I465" s="186"/>
      <c r="J465" s="187">
        <f>ROUND(I465*H465,2)</f>
        <v>0</v>
      </c>
      <c r="K465" s="183" t="s">
        <v>211</v>
      </c>
      <c r="L465" s="41"/>
      <c r="M465" s="188" t="s">
        <v>75</v>
      </c>
      <c r="N465" s="189" t="s">
        <v>47</v>
      </c>
      <c r="O465" s="66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212</v>
      </c>
      <c r="AT465" s="192" t="s">
        <v>208</v>
      </c>
      <c r="AU465" s="192" t="s">
        <v>86</v>
      </c>
      <c r="AY465" s="19" t="s">
        <v>205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84</v>
      </c>
      <c r="BK465" s="193">
        <f>ROUND(I465*H465,2)</f>
        <v>0</v>
      </c>
      <c r="BL465" s="19" t="s">
        <v>212</v>
      </c>
      <c r="BM465" s="192" t="s">
        <v>1264</v>
      </c>
    </row>
    <row r="466" spans="1:65" s="2" customFormat="1" ht="38.4">
      <c r="A466" s="36"/>
      <c r="B466" s="37"/>
      <c r="C466" s="38"/>
      <c r="D466" s="194" t="s">
        <v>214</v>
      </c>
      <c r="E466" s="38"/>
      <c r="F466" s="195" t="s">
        <v>550</v>
      </c>
      <c r="G466" s="38"/>
      <c r="H466" s="38"/>
      <c r="I466" s="196"/>
      <c r="J466" s="38"/>
      <c r="K466" s="38"/>
      <c r="L466" s="41"/>
      <c r="M466" s="197"/>
      <c r="N466" s="19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214</v>
      </c>
      <c r="AU466" s="19" t="s">
        <v>86</v>
      </c>
    </row>
    <row r="467" spans="1:65" s="2" customFormat="1" ht="28.8">
      <c r="A467" s="36"/>
      <c r="B467" s="37"/>
      <c r="C467" s="38"/>
      <c r="D467" s="194" t="s">
        <v>270</v>
      </c>
      <c r="E467" s="38"/>
      <c r="F467" s="195" t="s">
        <v>551</v>
      </c>
      <c r="G467" s="38"/>
      <c r="H467" s="38"/>
      <c r="I467" s="196"/>
      <c r="J467" s="38"/>
      <c r="K467" s="38"/>
      <c r="L467" s="41"/>
      <c r="M467" s="197"/>
      <c r="N467" s="198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270</v>
      </c>
      <c r="AU467" s="19" t="s">
        <v>86</v>
      </c>
    </row>
    <row r="468" spans="1:65" s="15" customFormat="1" ht="10.199999999999999">
      <c r="B468" s="231"/>
      <c r="C468" s="232"/>
      <c r="D468" s="194" t="s">
        <v>216</v>
      </c>
      <c r="E468" s="233" t="s">
        <v>75</v>
      </c>
      <c r="F468" s="234" t="s">
        <v>936</v>
      </c>
      <c r="G468" s="232"/>
      <c r="H468" s="233" t="s">
        <v>75</v>
      </c>
      <c r="I468" s="235"/>
      <c r="J468" s="232"/>
      <c r="K468" s="232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216</v>
      </c>
      <c r="AU468" s="240" t="s">
        <v>86</v>
      </c>
      <c r="AV468" s="15" t="s">
        <v>84</v>
      </c>
      <c r="AW468" s="15" t="s">
        <v>38</v>
      </c>
      <c r="AX468" s="15" t="s">
        <v>77</v>
      </c>
      <c r="AY468" s="240" t="s">
        <v>205</v>
      </c>
    </row>
    <row r="469" spans="1:65" s="13" customFormat="1" ht="10.199999999999999">
      <c r="B469" s="199"/>
      <c r="C469" s="200"/>
      <c r="D469" s="194" t="s">
        <v>216</v>
      </c>
      <c r="E469" s="201" t="s">
        <v>75</v>
      </c>
      <c r="F469" s="202" t="s">
        <v>937</v>
      </c>
      <c r="G469" s="200"/>
      <c r="H469" s="203">
        <v>109.995</v>
      </c>
      <c r="I469" s="204"/>
      <c r="J469" s="200"/>
      <c r="K469" s="200"/>
      <c r="L469" s="205"/>
      <c r="M469" s="206"/>
      <c r="N469" s="207"/>
      <c r="O469" s="207"/>
      <c r="P469" s="207"/>
      <c r="Q469" s="207"/>
      <c r="R469" s="207"/>
      <c r="S469" s="207"/>
      <c r="T469" s="208"/>
      <c r="AT469" s="209" t="s">
        <v>216</v>
      </c>
      <c r="AU469" s="209" t="s">
        <v>86</v>
      </c>
      <c r="AV469" s="13" t="s">
        <v>86</v>
      </c>
      <c r="AW469" s="13" t="s">
        <v>38</v>
      </c>
      <c r="AX469" s="13" t="s">
        <v>77</v>
      </c>
      <c r="AY469" s="209" t="s">
        <v>205</v>
      </c>
    </row>
    <row r="470" spans="1:65" s="14" customFormat="1" ht="10.199999999999999">
      <c r="B470" s="210"/>
      <c r="C470" s="211"/>
      <c r="D470" s="194" t="s">
        <v>216</v>
      </c>
      <c r="E470" s="212" t="s">
        <v>75</v>
      </c>
      <c r="F470" s="213" t="s">
        <v>218</v>
      </c>
      <c r="G470" s="211"/>
      <c r="H470" s="214">
        <v>109.995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216</v>
      </c>
      <c r="AU470" s="220" t="s">
        <v>86</v>
      </c>
      <c r="AV470" s="14" t="s">
        <v>212</v>
      </c>
      <c r="AW470" s="14" t="s">
        <v>38</v>
      </c>
      <c r="AX470" s="14" t="s">
        <v>84</v>
      </c>
      <c r="AY470" s="220" t="s">
        <v>205</v>
      </c>
    </row>
    <row r="471" spans="1:65" s="2" customFormat="1" ht="24.15" customHeight="1">
      <c r="A471" s="36"/>
      <c r="B471" s="37"/>
      <c r="C471" s="181" t="s">
        <v>956</v>
      </c>
      <c r="D471" s="181" t="s">
        <v>208</v>
      </c>
      <c r="E471" s="182" t="s">
        <v>554</v>
      </c>
      <c r="F471" s="183" t="s">
        <v>555</v>
      </c>
      <c r="G471" s="184" t="s">
        <v>240</v>
      </c>
      <c r="H471" s="185">
        <v>256.654</v>
      </c>
      <c r="I471" s="186"/>
      <c r="J471" s="187">
        <f>ROUND(I471*H471,2)</f>
        <v>0</v>
      </c>
      <c r="K471" s="183" t="s">
        <v>211</v>
      </c>
      <c r="L471" s="41"/>
      <c r="M471" s="188" t="s">
        <v>75</v>
      </c>
      <c r="N471" s="189" t="s">
        <v>47</v>
      </c>
      <c r="O471" s="66"/>
      <c r="P471" s="190">
        <f>O471*H471</f>
        <v>0</v>
      </c>
      <c r="Q471" s="190">
        <v>0</v>
      </c>
      <c r="R471" s="190">
        <f>Q471*H471</f>
        <v>0</v>
      </c>
      <c r="S471" s="190">
        <v>0</v>
      </c>
      <c r="T471" s="191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2" t="s">
        <v>212</v>
      </c>
      <c r="AT471" s="192" t="s">
        <v>208</v>
      </c>
      <c r="AU471" s="192" t="s">
        <v>86</v>
      </c>
      <c r="AY471" s="19" t="s">
        <v>205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19" t="s">
        <v>84</v>
      </c>
      <c r="BK471" s="193">
        <f>ROUND(I471*H471,2)</f>
        <v>0</v>
      </c>
      <c r="BL471" s="19" t="s">
        <v>212</v>
      </c>
      <c r="BM471" s="192" t="s">
        <v>1265</v>
      </c>
    </row>
    <row r="472" spans="1:65" s="2" customFormat="1" ht="76.8">
      <c r="A472" s="36"/>
      <c r="B472" s="37"/>
      <c r="C472" s="38"/>
      <c r="D472" s="194" t="s">
        <v>214</v>
      </c>
      <c r="E472" s="38"/>
      <c r="F472" s="195" t="s">
        <v>557</v>
      </c>
      <c r="G472" s="38"/>
      <c r="H472" s="38"/>
      <c r="I472" s="196"/>
      <c r="J472" s="38"/>
      <c r="K472" s="38"/>
      <c r="L472" s="41"/>
      <c r="M472" s="197"/>
      <c r="N472" s="198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214</v>
      </c>
      <c r="AU472" s="19" t="s">
        <v>86</v>
      </c>
    </row>
    <row r="473" spans="1:65" s="2" customFormat="1" ht="28.8">
      <c r="A473" s="36"/>
      <c r="B473" s="37"/>
      <c r="C473" s="38"/>
      <c r="D473" s="194" t="s">
        <v>270</v>
      </c>
      <c r="E473" s="38"/>
      <c r="F473" s="195" t="s">
        <v>558</v>
      </c>
      <c r="G473" s="38"/>
      <c r="H473" s="38"/>
      <c r="I473" s="196"/>
      <c r="J473" s="38"/>
      <c r="K473" s="38"/>
      <c r="L473" s="41"/>
      <c r="M473" s="197"/>
      <c r="N473" s="198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270</v>
      </c>
      <c r="AU473" s="19" t="s">
        <v>86</v>
      </c>
    </row>
    <row r="474" spans="1:65" s="15" customFormat="1" ht="10.199999999999999">
      <c r="B474" s="231"/>
      <c r="C474" s="232"/>
      <c r="D474" s="194" t="s">
        <v>216</v>
      </c>
      <c r="E474" s="233" t="s">
        <v>75</v>
      </c>
      <c r="F474" s="234" t="s">
        <v>936</v>
      </c>
      <c r="G474" s="232"/>
      <c r="H474" s="233" t="s">
        <v>75</v>
      </c>
      <c r="I474" s="235"/>
      <c r="J474" s="232"/>
      <c r="K474" s="232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216</v>
      </c>
      <c r="AU474" s="240" t="s">
        <v>86</v>
      </c>
      <c r="AV474" s="15" t="s">
        <v>84</v>
      </c>
      <c r="AW474" s="15" t="s">
        <v>38</v>
      </c>
      <c r="AX474" s="15" t="s">
        <v>77</v>
      </c>
      <c r="AY474" s="240" t="s">
        <v>205</v>
      </c>
    </row>
    <row r="475" spans="1:65" s="13" customFormat="1" ht="10.199999999999999">
      <c r="B475" s="199"/>
      <c r="C475" s="200"/>
      <c r="D475" s="194" t="s">
        <v>216</v>
      </c>
      <c r="E475" s="201" t="s">
        <v>75</v>
      </c>
      <c r="F475" s="202" t="s">
        <v>939</v>
      </c>
      <c r="G475" s="200"/>
      <c r="H475" s="203">
        <v>256.654</v>
      </c>
      <c r="I475" s="204"/>
      <c r="J475" s="200"/>
      <c r="K475" s="200"/>
      <c r="L475" s="205"/>
      <c r="M475" s="206"/>
      <c r="N475" s="207"/>
      <c r="O475" s="207"/>
      <c r="P475" s="207"/>
      <c r="Q475" s="207"/>
      <c r="R475" s="207"/>
      <c r="S475" s="207"/>
      <c r="T475" s="208"/>
      <c r="AT475" s="209" t="s">
        <v>216</v>
      </c>
      <c r="AU475" s="209" t="s">
        <v>86</v>
      </c>
      <c r="AV475" s="13" t="s">
        <v>86</v>
      </c>
      <c r="AW475" s="13" t="s">
        <v>38</v>
      </c>
      <c r="AX475" s="13" t="s">
        <v>77</v>
      </c>
      <c r="AY475" s="209" t="s">
        <v>205</v>
      </c>
    </row>
    <row r="476" spans="1:65" s="14" customFormat="1" ht="10.199999999999999">
      <c r="B476" s="210"/>
      <c r="C476" s="211"/>
      <c r="D476" s="194" t="s">
        <v>216</v>
      </c>
      <c r="E476" s="212" t="s">
        <v>75</v>
      </c>
      <c r="F476" s="213" t="s">
        <v>218</v>
      </c>
      <c r="G476" s="211"/>
      <c r="H476" s="214">
        <v>256.654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216</v>
      </c>
      <c r="AU476" s="220" t="s">
        <v>86</v>
      </c>
      <c r="AV476" s="14" t="s">
        <v>212</v>
      </c>
      <c r="AW476" s="14" t="s">
        <v>38</v>
      </c>
      <c r="AX476" s="14" t="s">
        <v>84</v>
      </c>
      <c r="AY476" s="220" t="s">
        <v>205</v>
      </c>
    </row>
    <row r="477" spans="1:65" s="2" customFormat="1" ht="37.799999999999997" customHeight="1">
      <c r="A477" s="36"/>
      <c r="B477" s="37"/>
      <c r="C477" s="181" t="s">
        <v>964</v>
      </c>
      <c r="D477" s="181" t="s">
        <v>208</v>
      </c>
      <c r="E477" s="182" t="s">
        <v>582</v>
      </c>
      <c r="F477" s="183" t="s">
        <v>583</v>
      </c>
      <c r="G477" s="184" t="s">
        <v>240</v>
      </c>
      <c r="H477" s="185">
        <v>366.649</v>
      </c>
      <c r="I477" s="186"/>
      <c r="J477" s="187">
        <f>ROUND(I477*H477,2)</f>
        <v>0</v>
      </c>
      <c r="K477" s="183" t="s">
        <v>211</v>
      </c>
      <c r="L477" s="41"/>
      <c r="M477" s="188" t="s">
        <v>75</v>
      </c>
      <c r="N477" s="189" t="s">
        <v>47</v>
      </c>
      <c r="O477" s="66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2" t="s">
        <v>212</v>
      </c>
      <c r="AT477" s="192" t="s">
        <v>208</v>
      </c>
      <c r="AU477" s="192" t="s">
        <v>86</v>
      </c>
      <c r="AY477" s="19" t="s">
        <v>205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19" t="s">
        <v>84</v>
      </c>
      <c r="BK477" s="193">
        <f>ROUND(I477*H477,2)</f>
        <v>0</v>
      </c>
      <c r="BL477" s="19" t="s">
        <v>212</v>
      </c>
      <c r="BM477" s="192" t="s">
        <v>1266</v>
      </c>
    </row>
    <row r="478" spans="1:65" s="2" customFormat="1" ht="57.6">
      <c r="A478" s="36"/>
      <c r="B478" s="37"/>
      <c r="C478" s="38"/>
      <c r="D478" s="194" t="s">
        <v>214</v>
      </c>
      <c r="E478" s="38"/>
      <c r="F478" s="195" t="s">
        <v>585</v>
      </c>
      <c r="G478" s="38"/>
      <c r="H478" s="38"/>
      <c r="I478" s="196"/>
      <c r="J478" s="38"/>
      <c r="K478" s="38"/>
      <c r="L478" s="41"/>
      <c r="M478" s="197"/>
      <c r="N478" s="198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214</v>
      </c>
      <c r="AU478" s="19" t="s">
        <v>86</v>
      </c>
    </row>
    <row r="479" spans="1:65" s="2" customFormat="1" ht="19.2">
      <c r="A479" s="36"/>
      <c r="B479" s="37"/>
      <c r="C479" s="38"/>
      <c r="D479" s="194" t="s">
        <v>270</v>
      </c>
      <c r="E479" s="38"/>
      <c r="F479" s="195" t="s">
        <v>386</v>
      </c>
      <c r="G479" s="38"/>
      <c r="H479" s="38"/>
      <c r="I479" s="196"/>
      <c r="J479" s="38"/>
      <c r="K479" s="38"/>
      <c r="L479" s="41"/>
      <c r="M479" s="197"/>
      <c r="N479" s="198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270</v>
      </c>
      <c r="AU479" s="19" t="s">
        <v>86</v>
      </c>
    </row>
    <row r="480" spans="1:65" s="15" customFormat="1" ht="10.199999999999999">
      <c r="B480" s="231"/>
      <c r="C480" s="232"/>
      <c r="D480" s="194" t="s">
        <v>216</v>
      </c>
      <c r="E480" s="233" t="s">
        <v>75</v>
      </c>
      <c r="F480" s="234" t="s">
        <v>942</v>
      </c>
      <c r="G480" s="232"/>
      <c r="H480" s="233" t="s">
        <v>75</v>
      </c>
      <c r="I480" s="235"/>
      <c r="J480" s="232"/>
      <c r="K480" s="232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216</v>
      </c>
      <c r="AU480" s="240" t="s">
        <v>86</v>
      </c>
      <c r="AV480" s="15" t="s">
        <v>84</v>
      </c>
      <c r="AW480" s="15" t="s">
        <v>38</v>
      </c>
      <c r="AX480" s="15" t="s">
        <v>77</v>
      </c>
      <c r="AY480" s="240" t="s">
        <v>205</v>
      </c>
    </row>
    <row r="481" spans="1:65" s="13" customFormat="1" ht="10.199999999999999">
      <c r="B481" s="199"/>
      <c r="C481" s="200"/>
      <c r="D481" s="194" t="s">
        <v>216</v>
      </c>
      <c r="E481" s="201" t="s">
        <v>75</v>
      </c>
      <c r="F481" s="202" t="s">
        <v>943</v>
      </c>
      <c r="G481" s="200"/>
      <c r="H481" s="203">
        <v>366.649</v>
      </c>
      <c r="I481" s="204"/>
      <c r="J481" s="200"/>
      <c r="K481" s="200"/>
      <c r="L481" s="205"/>
      <c r="M481" s="206"/>
      <c r="N481" s="207"/>
      <c r="O481" s="207"/>
      <c r="P481" s="207"/>
      <c r="Q481" s="207"/>
      <c r="R481" s="207"/>
      <c r="S481" s="207"/>
      <c r="T481" s="208"/>
      <c r="AT481" s="209" t="s">
        <v>216</v>
      </c>
      <c r="AU481" s="209" t="s">
        <v>86</v>
      </c>
      <c r="AV481" s="13" t="s">
        <v>86</v>
      </c>
      <c r="AW481" s="13" t="s">
        <v>38</v>
      </c>
      <c r="AX481" s="13" t="s">
        <v>77</v>
      </c>
      <c r="AY481" s="209" t="s">
        <v>205</v>
      </c>
    </row>
    <row r="482" spans="1:65" s="14" customFormat="1" ht="10.199999999999999">
      <c r="B482" s="210"/>
      <c r="C482" s="211"/>
      <c r="D482" s="194" t="s">
        <v>216</v>
      </c>
      <c r="E482" s="212" t="s">
        <v>75</v>
      </c>
      <c r="F482" s="213" t="s">
        <v>218</v>
      </c>
      <c r="G482" s="211"/>
      <c r="H482" s="214">
        <v>366.649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216</v>
      </c>
      <c r="AU482" s="220" t="s">
        <v>86</v>
      </c>
      <c r="AV482" s="14" t="s">
        <v>212</v>
      </c>
      <c r="AW482" s="14" t="s">
        <v>38</v>
      </c>
      <c r="AX482" s="14" t="s">
        <v>84</v>
      </c>
      <c r="AY482" s="220" t="s">
        <v>205</v>
      </c>
    </row>
    <row r="483" spans="1:65" s="2" customFormat="1" ht="24.15" customHeight="1">
      <c r="A483" s="36"/>
      <c r="B483" s="37"/>
      <c r="C483" s="181" t="s">
        <v>969</v>
      </c>
      <c r="D483" s="181" t="s">
        <v>208</v>
      </c>
      <c r="E483" s="182" t="s">
        <v>588</v>
      </c>
      <c r="F483" s="183" t="s">
        <v>589</v>
      </c>
      <c r="G483" s="184" t="s">
        <v>240</v>
      </c>
      <c r="H483" s="185">
        <v>366.649</v>
      </c>
      <c r="I483" s="186"/>
      <c r="J483" s="187">
        <f>ROUND(I483*H483,2)</f>
        <v>0</v>
      </c>
      <c r="K483" s="183" t="s">
        <v>211</v>
      </c>
      <c r="L483" s="41"/>
      <c r="M483" s="188" t="s">
        <v>75</v>
      </c>
      <c r="N483" s="189" t="s">
        <v>47</v>
      </c>
      <c r="O483" s="66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2" t="s">
        <v>212</v>
      </c>
      <c r="AT483" s="192" t="s">
        <v>208</v>
      </c>
      <c r="AU483" s="192" t="s">
        <v>86</v>
      </c>
      <c r="AY483" s="19" t="s">
        <v>205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9" t="s">
        <v>84</v>
      </c>
      <c r="BK483" s="193">
        <f>ROUND(I483*H483,2)</f>
        <v>0</v>
      </c>
      <c r="BL483" s="19" t="s">
        <v>212</v>
      </c>
      <c r="BM483" s="192" t="s">
        <v>1267</v>
      </c>
    </row>
    <row r="484" spans="1:65" s="2" customFormat="1" ht="105.6">
      <c r="A484" s="36"/>
      <c r="B484" s="37"/>
      <c r="C484" s="38"/>
      <c r="D484" s="194" t="s">
        <v>214</v>
      </c>
      <c r="E484" s="38"/>
      <c r="F484" s="195" t="s">
        <v>591</v>
      </c>
      <c r="G484" s="38"/>
      <c r="H484" s="38"/>
      <c r="I484" s="196"/>
      <c r="J484" s="38"/>
      <c r="K484" s="38"/>
      <c r="L484" s="41"/>
      <c r="M484" s="197"/>
      <c r="N484" s="198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214</v>
      </c>
      <c r="AU484" s="19" t="s">
        <v>86</v>
      </c>
    </row>
    <row r="485" spans="1:65" s="15" customFormat="1" ht="10.199999999999999">
      <c r="B485" s="231"/>
      <c r="C485" s="232"/>
      <c r="D485" s="194" t="s">
        <v>216</v>
      </c>
      <c r="E485" s="233" t="s">
        <v>75</v>
      </c>
      <c r="F485" s="234" t="s">
        <v>942</v>
      </c>
      <c r="G485" s="232"/>
      <c r="H485" s="233" t="s">
        <v>75</v>
      </c>
      <c r="I485" s="235"/>
      <c r="J485" s="232"/>
      <c r="K485" s="232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216</v>
      </c>
      <c r="AU485" s="240" t="s">
        <v>86</v>
      </c>
      <c r="AV485" s="15" t="s">
        <v>84</v>
      </c>
      <c r="AW485" s="15" t="s">
        <v>38</v>
      </c>
      <c r="AX485" s="15" t="s">
        <v>77</v>
      </c>
      <c r="AY485" s="240" t="s">
        <v>205</v>
      </c>
    </row>
    <row r="486" spans="1:65" s="13" customFormat="1" ht="10.199999999999999">
      <c r="B486" s="199"/>
      <c r="C486" s="200"/>
      <c r="D486" s="194" t="s">
        <v>216</v>
      </c>
      <c r="E486" s="201" t="s">
        <v>75</v>
      </c>
      <c r="F486" s="202" t="s">
        <v>943</v>
      </c>
      <c r="G486" s="200"/>
      <c r="H486" s="203">
        <v>366.649</v>
      </c>
      <c r="I486" s="204"/>
      <c r="J486" s="200"/>
      <c r="K486" s="200"/>
      <c r="L486" s="205"/>
      <c r="M486" s="206"/>
      <c r="N486" s="207"/>
      <c r="O486" s="207"/>
      <c r="P486" s="207"/>
      <c r="Q486" s="207"/>
      <c r="R486" s="207"/>
      <c r="S486" s="207"/>
      <c r="T486" s="208"/>
      <c r="AT486" s="209" t="s">
        <v>216</v>
      </c>
      <c r="AU486" s="209" t="s">
        <v>86</v>
      </c>
      <c r="AV486" s="13" t="s">
        <v>86</v>
      </c>
      <c r="AW486" s="13" t="s">
        <v>38</v>
      </c>
      <c r="AX486" s="13" t="s">
        <v>77</v>
      </c>
      <c r="AY486" s="209" t="s">
        <v>205</v>
      </c>
    </row>
    <row r="487" spans="1:65" s="14" customFormat="1" ht="10.199999999999999">
      <c r="B487" s="210"/>
      <c r="C487" s="211"/>
      <c r="D487" s="194" t="s">
        <v>216</v>
      </c>
      <c r="E487" s="212" t="s">
        <v>75</v>
      </c>
      <c r="F487" s="213" t="s">
        <v>218</v>
      </c>
      <c r="G487" s="211"/>
      <c r="H487" s="214">
        <v>366.649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216</v>
      </c>
      <c r="AU487" s="220" t="s">
        <v>86</v>
      </c>
      <c r="AV487" s="14" t="s">
        <v>212</v>
      </c>
      <c r="AW487" s="14" t="s">
        <v>38</v>
      </c>
      <c r="AX487" s="14" t="s">
        <v>84</v>
      </c>
      <c r="AY487" s="220" t="s">
        <v>205</v>
      </c>
    </row>
    <row r="488" spans="1:65" s="2" customFormat="1" ht="24.15" customHeight="1">
      <c r="A488" s="36"/>
      <c r="B488" s="37"/>
      <c r="C488" s="181" t="s">
        <v>1268</v>
      </c>
      <c r="D488" s="181" t="s">
        <v>208</v>
      </c>
      <c r="E488" s="182" t="s">
        <v>592</v>
      </c>
      <c r="F488" s="183" t="s">
        <v>399</v>
      </c>
      <c r="G488" s="184" t="s">
        <v>383</v>
      </c>
      <c r="H488" s="185">
        <v>659.96799999999996</v>
      </c>
      <c r="I488" s="186"/>
      <c r="J488" s="187">
        <f>ROUND(I488*H488,2)</f>
        <v>0</v>
      </c>
      <c r="K488" s="183" t="s">
        <v>211</v>
      </c>
      <c r="L488" s="41"/>
      <c r="M488" s="188" t="s">
        <v>75</v>
      </c>
      <c r="N488" s="189" t="s">
        <v>47</v>
      </c>
      <c r="O488" s="66"/>
      <c r="P488" s="190">
        <f>O488*H488</f>
        <v>0</v>
      </c>
      <c r="Q488" s="190">
        <v>0</v>
      </c>
      <c r="R488" s="190">
        <f>Q488*H488</f>
        <v>0</v>
      </c>
      <c r="S488" s="190">
        <v>0</v>
      </c>
      <c r="T488" s="191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2" t="s">
        <v>212</v>
      </c>
      <c r="AT488" s="192" t="s">
        <v>208</v>
      </c>
      <c r="AU488" s="192" t="s">
        <v>86</v>
      </c>
      <c r="AY488" s="19" t="s">
        <v>205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9" t="s">
        <v>84</v>
      </c>
      <c r="BK488" s="193">
        <f>ROUND(I488*H488,2)</f>
        <v>0</v>
      </c>
      <c r="BL488" s="19" t="s">
        <v>212</v>
      </c>
      <c r="BM488" s="192" t="s">
        <v>1269</v>
      </c>
    </row>
    <row r="489" spans="1:65" s="2" customFormat="1" ht="38.4">
      <c r="A489" s="36"/>
      <c r="B489" s="37"/>
      <c r="C489" s="38"/>
      <c r="D489" s="194" t="s">
        <v>214</v>
      </c>
      <c r="E489" s="38"/>
      <c r="F489" s="195" t="s">
        <v>396</v>
      </c>
      <c r="G489" s="38"/>
      <c r="H489" s="38"/>
      <c r="I489" s="196"/>
      <c r="J489" s="38"/>
      <c r="K489" s="38"/>
      <c r="L489" s="41"/>
      <c r="M489" s="197"/>
      <c r="N489" s="198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214</v>
      </c>
      <c r="AU489" s="19" t="s">
        <v>86</v>
      </c>
    </row>
    <row r="490" spans="1:65" s="15" customFormat="1" ht="10.199999999999999">
      <c r="B490" s="231"/>
      <c r="C490" s="232"/>
      <c r="D490" s="194" t="s">
        <v>216</v>
      </c>
      <c r="E490" s="233" t="s">
        <v>75</v>
      </c>
      <c r="F490" s="234" t="s">
        <v>594</v>
      </c>
      <c r="G490" s="232"/>
      <c r="H490" s="233" t="s">
        <v>75</v>
      </c>
      <c r="I490" s="235"/>
      <c r="J490" s="232"/>
      <c r="K490" s="232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216</v>
      </c>
      <c r="AU490" s="240" t="s">
        <v>86</v>
      </c>
      <c r="AV490" s="15" t="s">
        <v>84</v>
      </c>
      <c r="AW490" s="15" t="s">
        <v>38</v>
      </c>
      <c r="AX490" s="15" t="s">
        <v>77</v>
      </c>
      <c r="AY490" s="240" t="s">
        <v>205</v>
      </c>
    </row>
    <row r="491" spans="1:65" s="13" customFormat="1" ht="10.199999999999999">
      <c r="B491" s="199"/>
      <c r="C491" s="200"/>
      <c r="D491" s="194" t="s">
        <v>216</v>
      </c>
      <c r="E491" s="201" t="s">
        <v>75</v>
      </c>
      <c r="F491" s="202" t="s">
        <v>948</v>
      </c>
      <c r="G491" s="200"/>
      <c r="H491" s="203">
        <v>659.96799999999996</v>
      </c>
      <c r="I491" s="204"/>
      <c r="J491" s="200"/>
      <c r="K491" s="200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216</v>
      </c>
      <c r="AU491" s="209" t="s">
        <v>86</v>
      </c>
      <c r="AV491" s="13" t="s">
        <v>86</v>
      </c>
      <c r="AW491" s="13" t="s">
        <v>38</v>
      </c>
      <c r="AX491" s="13" t="s">
        <v>77</v>
      </c>
      <c r="AY491" s="209" t="s">
        <v>205</v>
      </c>
    </row>
    <row r="492" spans="1:65" s="14" customFormat="1" ht="10.199999999999999">
      <c r="B492" s="210"/>
      <c r="C492" s="211"/>
      <c r="D492" s="194" t="s">
        <v>216</v>
      </c>
      <c r="E492" s="212" t="s">
        <v>75</v>
      </c>
      <c r="F492" s="213" t="s">
        <v>218</v>
      </c>
      <c r="G492" s="211"/>
      <c r="H492" s="214">
        <v>659.96799999999996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216</v>
      </c>
      <c r="AU492" s="220" t="s">
        <v>86</v>
      </c>
      <c r="AV492" s="14" t="s">
        <v>212</v>
      </c>
      <c r="AW492" s="14" t="s">
        <v>38</v>
      </c>
      <c r="AX492" s="14" t="s">
        <v>84</v>
      </c>
      <c r="AY492" s="220" t="s">
        <v>205</v>
      </c>
    </row>
    <row r="493" spans="1:65" s="2" customFormat="1" ht="14.4" customHeight="1">
      <c r="A493" s="36"/>
      <c r="B493" s="37"/>
      <c r="C493" s="181" t="s">
        <v>1270</v>
      </c>
      <c r="D493" s="181" t="s">
        <v>208</v>
      </c>
      <c r="E493" s="182" t="s">
        <v>950</v>
      </c>
      <c r="F493" s="183" t="s">
        <v>951</v>
      </c>
      <c r="G493" s="184" t="s">
        <v>143</v>
      </c>
      <c r="H493" s="185">
        <v>1629.55</v>
      </c>
      <c r="I493" s="186"/>
      <c r="J493" s="187">
        <f>ROUND(I493*H493,2)</f>
        <v>0</v>
      </c>
      <c r="K493" s="183" t="s">
        <v>211</v>
      </c>
      <c r="L493" s="41"/>
      <c r="M493" s="188" t="s">
        <v>75</v>
      </c>
      <c r="N493" s="189" t="s">
        <v>47</v>
      </c>
      <c r="O493" s="66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2" t="s">
        <v>212</v>
      </c>
      <c r="AT493" s="192" t="s">
        <v>208</v>
      </c>
      <c r="AU493" s="192" t="s">
        <v>86</v>
      </c>
      <c r="AY493" s="19" t="s">
        <v>205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9" t="s">
        <v>84</v>
      </c>
      <c r="BK493" s="193">
        <f>ROUND(I493*H493,2)</f>
        <v>0</v>
      </c>
      <c r="BL493" s="19" t="s">
        <v>212</v>
      </c>
      <c r="BM493" s="192" t="s">
        <v>1271</v>
      </c>
    </row>
    <row r="494" spans="1:65" s="2" customFormat="1" ht="48">
      <c r="A494" s="36"/>
      <c r="B494" s="37"/>
      <c r="C494" s="38"/>
      <c r="D494" s="194" t="s">
        <v>270</v>
      </c>
      <c r="E494" s="38"/>
      <c r="F494" s="195" t="s">
        <v>953</v>
      </c>
      <c r="G494" s="38"/>
      <c r="H494" s="38"/>
      <c r="I494" s="196"/>
      <c r="J494" s="38"/>
      <c r="K494" s="38"/>
      <c r="L494" s="41"/>
      <c r="M494" s="197"/>
      <c r="N494" s="198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270</v>
      </c>
      <c r="AU494" s="19" t="s">
        <v>86</v>
      </c>
    </row>
    <row r="495" spans="1:65" s="13" customFormat="1" ht="10.199999999999999">
      <c r="B495" s="199"/>
      <c r="C495" s="200"/>
      <c r="D495" s="194" t="s">
        <v>216</v>
      </c>
      <c r="E495" s="201" t="s">
        <v>473</v>
      </c>
      <c r="F495" s="202" t="s">
        <v>1272</v>
      </c>
      <c r="G495" s="200"/>
      <c r="H495" s="203">
        <v>814.77499999999998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216</v>
      </c>
      <c r="AU495" s="209" t="s">
        <v>86</v>
      </c>
      <c r="AV495" s="13" t="s">
        <v>86</v>
      </c>
      <c r="AW495" s="13" t="s">
        <v>38</v>
      </c>
      <c r="AX495" s="13" t="s">
        <v>77</v>
      </c>
      <c r="AY495" s="209" t="s">
        <v>205</v>
      </c>
    </row>
    <row r="496" spans="1:65" s="14" customFormat="1" ht="10.199999999999999">
      <c r="B496" s="210"/>
      <c r="C496" s="211"/>
      <c r="D496" s="194" t="s">
        <v>216</v>
      </c>
      <c r="E496" s="212" t="s">
        <v>75</v>
      </c>
      <c r="F496" s="213" t="s">
        <v>218</v>
      </c>
      <c r="G496" s="211"/>
      <c r="H496" s="214">
        <v>814.77499999999998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216</v>
      </c>
      <c r="AU496" s="220" t="s">
        <v>86</v>
      </c>
      <c r="AV496" s="14" t="s">
        <v>212</v>
      </c>
      <c r="AW496" s="14" t="s">
        <v>38</v>
      </c>
      <c r="AX496" s="14" t="s">
        <v>84</v>
      </c>
      <c r="AY496" s="220" t="s">
        <v>205</v>
      </c>
    </row>
    <row r="497" spans="1:65" s="13" customFormat="1" ht="10.199999999999999">
      <c r="B497" s="199"/>
      <c r="C497" s="200"/>
      <c r="D497" s="194" t="s">
        <v>216</v>
      </c>
      <c r="E497" s="200"/>
      <c r="F497" s="202" t="s">
        <v>1273</v>
      </c>
      <c r="G497" s="200"/>
      <c r="H497" s="203">
        <v>1629.55</v>
      </c>
      <c r="I497" s="204"/>
      <c r="J497" s="200"/>
      <c r="K497" s="200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216</v>
      </c>
      <c r="AU497" s="209" t="s">
        <v>86</v>
      </c>
      <c r="AV497" s="13" t="s">
        <v>86</v>
      </c>
      <c r="AW497" s="13" t="s">
        <v>4</v>
      </c>
      <c r="AX497" s="13" t="s">
        <v>84</v>
      </c>
      <c r="AY497" s="209" t="s">
        <v>205</v>
      </c>
    </row>
    <row r="498" spans="1:65" s="2" customFormat="1" ht="14.4" customHeight="1">
      <c r="A498" s="36"/>
      <c r="B498" s="37"/>
      <c r="C498" s="181" t="s">
        <v>1274</v>
      </c>
      <c r="D498" s="181" t="s">
        <v>208</v>
      </c>
      <c r="E498" s="182" t="s">
        <v>957</v>
      </c>
      <c r="F498" s="183" t="s">
        <v>958</v>
      </c>
      <c r="G498" s="184" t="s">
        <v>143</v>
      </c>
      <c r="H498" s="185">
        <v>814.77499999999998</v>
      </c>
      <c r="I498" s="186"/>
      <c r="J498" s="187">
        <f>ROUND(I498*H498,2)</f>
        <v>0</v>
      </c>
      <c r="K498" s="183" t="s">
        <v>211</v>
      </c>
      <c r="L498" s="41"/>
      <c r="M498" s="188" t="s">
        <v>75</v>
      </c>
      <c r="N498" s="189" t="s">
        <v>47</v>
      </c>
      <c r="O498" s="66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2" t="s">
        <v>212</v>
      </c>
      <c r="AT498" s="192" t="s">
        <v>208</v>
      </c>
      <c r="AU498" s="192" t="s">
        <v>86</v>
      </c>
      <c r="AY498" s="19" t="s">
        <v>205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9" t="s">
        <v>84</v>
      </c>
      <c r="BK498" s="193">
        <f>ROUND(I498*H498,2)</f>
        <v>0</v>
      </c>
      <c r="BL498" s="19" t="s">
        <v>212</v>
      </c>
      <c r="BM498" s="192" t="s">
        <v>1275</v>
      </c>
    </row>
    <row r="499" spans="1:65" s="13" customFormat="1" ht="10.199999999999999">
      <c r="B499" s="199"/>
      <c r="C499" s="200"/>
      <c r="D499" s="194" t="s">
        <v>216</v>
      </c>
      <c r="E499" s="201" t="s">
        <v>75</v>
      </c>
      <c r="F499" s="202" t="s">
        <v>960</v>
      </c>
      <c r="G499" s="200"/>
      <c r="H499" s="203">
        <v>814.77499999999998</v>
      </c>
      <c r="I499" s="204"/>
      <c r="J499" s="200"/>
      <c r="K499" s="200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216</v>
      </c>
      <c r="AU499" s="209" t="s">
        <v>86</v>
      </c>
      <c r="AV499" s="13" t="s">
        <v>86</v>
      </c>
      <c r="AW499" s="13" t="s">
        <v>38</v>
      </c>
      <c r="AX499" s="13" t="s">
        <v>77</v>
      </c>
      <c r="AY499" s="209" t="s">
        <v>205</v>
      </c>
    </row>
    <row r="500" spans="1:65" s="14" customFormat="1" ht="10.199999999999999">
      <c r="B500" s="210"/>
      <c r="C500" s="211"/>
      <c r="D500" s="194" t="s">
        <v>216</v>
      </c>
      <c r="E500" s="212" t="s">
        <v>75</v>
      </c>
      <c r="F500" s="213" t="s">
        <v>218</v>
      </c>
      <c r="G500" s="211"/>
      <c r="H500" s="214">
        <v>814.77499999999998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216</v>
      </c>
      <c r="AU500" s="220" t="s">
        <v>86</v>
      </c>
      <c r="AV500" s="14" t="s">
        <v>212</v>
      </c>
      <c r="AW500" s="14" t="s">
        <v>38</v>
      </c>
      <c r="AX500" s="14" t="s">
        <v>84</v>
      </c>
      <c r="AY500" s="220" t="s">
        <v>205</v>
      </c>
    </row>
    <row r="501" spans="1:65" s="12" customFormat="1" ht="25.95" customHeight="1">
      <c r="B501" s="165"/>
      <c r="C501" s="166"/>
      <c r="D501" s="167" t="s">
        <v>76</v>
      </c>
      <c r="E501" s="168" t="s">
        <v>226</v>
      </c>
      <c r="F501" s="168" t="s">
        <v>961</v>
      </c>
      <c r="G501" s="166"/>
      <c r="H501" s="166"/>
      <c r="I501" s="169"/>
      <c r="J501" s="170">
        <f>BK501</f>
        <v>0</v>
      </c>
      <c r="K501" s="166"/>
      <c r="L501" s="171"/>
      <c r="M501" s="172"/>
      <c r="N501" s="173"/>
      <c r="O501" s="173"/>
      <c r="P501" s="174">
        <f>P502</f>
        <v>0</v>
      </c>
      <c r="Q501" s="173"/>
      <c r="R501" s="174">
        <f>R502</f>
        <v>0</v>
      </c>
      <c r="S501" s="173"/>
      <c r="T501" s="175">
        <f>T502</f>
        <v>0</v>
      </c>
      <c r="AR501" s="176" t="s">
        <v>344</v>
      </c>
      <c r="AT501" s="177" t="s">
        <v>76</v>
      </c>
      <c r="AU501" s="177" t="s">
        <v>77</v>
      </c>
      <c r="AY501" s="176" t="s">
        <v>205</v>
      </c>
      <c r="BK501" s="178">
        <f>BK502</f>
        <v>0</v>
      </c>
    </row>
    <row r="502" spans="1:65" s="12" customFormat="1" ht="22.8" customHeight="1">
      <c r="B502" s="165"/>
      <c r="C502" s="166"/>
      <c r="D502" s="167" t="s">
        <v>76</v>
      </c>
      <c r="E502" s="179" t="s">
        <v>962</v>
      </c>
      <c r="F502" s="179" t="s">
        <v>963</v>
      </c>
      <c r="G502" s="166"/>
      <c r="H502" s="166"/>
      <c r="I502" s="169"/>
      <c r="J502" s="180">
        <f>BK502</f>
        <v>0</v>
      </c>
      <c r="K502" s="166"/>
      <c r="L502" s="171"/>
      <c r="M502" s="172"/>
      <c r="N502" s="173"/>
      <c r="O502" s="173"/>
      <c r="P502" s="174">
        <f>SUM(P503:P509)</f>
        <v>0</v>
      </c>
      <c r="Q502" s="173"/>
      <c r="R502" s="174">
        <f>SUM(R503:R509)</f>
        <v>0</v>
      </c>
      <c r="S502" s="173"/>
      <c r="T502" s="175">
        <f>SUM(T503:T509)</f>
        <v>0</v>
      </c>
      <c r="AR502" s="176" t="s">
        <v>344</v>
      </c>
      <c r="AT502" s="177" t="s">
        <v>76</v>
      </c>
      <c r="AU502" s="177" t="s">
        <v>84</v>
      </c>
      <c r="AY502" s="176" t="s">
        <v>205</v>
      </c>
      <c r="BK502" s="178">
        <f>SUM(BK503:BK509)</f>
        <v>0</v>
      </c>
    </row>
    <row r="503" spans="1:65" s="2" customFormat="1" ht="14.4" customHeight="1">
      <c r="A503" s="36"/>
      <c r="B503" s="37"/>
      <c r="C503" s="181" t="s">
        <v>1276</v>
      </c>
      <c r="D503" s="181" t="s">
        <v>208</v>
      </c>
      <c r="E503" s="182" t="s">
        <v>965</v>
      </c>
      <c r="F503" s="183" t="s">
        <v>966</v>
      </c>
      <c r="G503" s="184" t="s">
        <v>967</v>
      </c>
      <c r="H503" s="185">
        <v>1</v>
      </c>
      <c r="I503" s="186"/>
      <c r="J503" s="187">
        <f>ROUND(I503*H503,2)</f>
        <v>0</v>
      </c>
      <c r="K503" s="183" t="s">
        <v>211</v>
      </c>
      <c r="L503" s="41"/>
      <c r="M503" s="188" t="s">
        <v>75</v>
      </c>
      <c r="N503" s="189" t="s">
        <v>47</v>
      </c>
      <c r="O503" s="66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2" t="s">
        <v>807</v>
      </c>
      <c r="AT503" s="192" t="s">
        <v>208</v>
      </c>
      <c r="AU503" s="192" t="s">
        <v>86</v>
      </c>
      <c r="AY503" s="19" t="s">
        <v>205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9" t="s">
        <v>84</v>
      </c>
      <c r="BK503" s="193">
        <f>ROUND(I503*H503,2)</f>
        <v>0</v>
      </c>
      <c r="BL503" s="19" t="s">
        <v>807</v>
      </c>
      <c r="BM503" s="192" t="s">
        <v>1277</v>
      </c>
    </row>
    <row r="504" spans="1:65" s="15" customFormat="1" ht="10.199999999999999">
      <c r="B504" s="231"/>
      <c r="C504" s="232"/>
      <c r="D504" s="194" t="s">
        <v>216</v>
      </c>
      <c r="E504" s="233" t="s">
        <v>75</v>
      </c>
      <c r="F504" s="234" t="s">
        <v>296</v>
      </c>
      <c r="G504" s="232"/>
      <c r="H504" s="233" t="s">
        <v>75</v>
      </c>
      <c r="I504" s="235"/>
      <c r="J504" s="232"/>
      <c r="K504" s="232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216</v>
      </c>
      <c r="AU504" s="240" t="s">
        <v>86</v>
      </c>
      <c r="AV504" s="15" t="s">
        <v>84</v>
      </c>
      <c r="AW504" s="15" t="s">
        <v>38</v>
      </c>
      <c r="AX504" s="15" t="s">
        <v>77</v>
      </c>
      <c r="AY504" s="240" t="s">
        <v>205</v>
      </c>
    </row>
    <row r="505" spans="1:65" s="13" customFormat="1" ht="10.199999999999999">
      <c r="B505" s="199"/>
      <c r="C505" s="200"/>
      <c r="D505" s="194" t="s">
        <v>216</v>
      </c>
      <c r="E505" s="201" t="s">
        <v>75</v>
      </c>
      <c r="F505" s="202" t="s">
        <v>84</v>
      </c>
      <c r="G505" s="200"/>
      <c r="H505" s="203">
        <v>1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216</v>
      </c>
      <c r="AU505" s="209" t="s">
        <v>86</v>
      </c>
      <c r="AV505" s="13" t="s">
        <v>86</v>
      </c>
      <c r="AW505" s="13" t="s">
        <v>38</v>
      </c>
      <c r="AX505" s="13" t="s">
        <v>77</v>
      </c>
      <c r="AY505" s="209" t="s">
        <v>205</v>
      </c>
    </row>
    <row r="506" spans="1:65" s="14" customFormat="1" ht="10.199999999999999">
      <c r="B506" s="210"/>
      <c r="C506" s="211"/>
      <c r="D506" s="194" t="s">
        <v>216</v>
      </c>
      <c r="E506" s="212" t="s">
        <v>75</v>
      </c>
      <c r="F506" s="213" t="s">
        <v>218</v>
      </c>
      <c r="G506" s="211"/>
      <c r="H506" s="214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216</v>
      </c>
      <c r="AU506" s="220" t="s">
        <v>86</v>
      </c>
      <c r="AV506" s="14" t="s">
        <v>212</v>
      </c>
      <c r="AW506" s="14" t="s">
        <v>38</v>
      </c>
      <c r="AX506" s="14" t="s">
        <v>84</v>
      </c>
      <c r="AY506" s="220" t="s">
        <v>205</v>
      </c>
    </row>
    <row r="507" spans="1:65" s="2" customFormat="1" ht="14.4" customHeight="1">
      <c r="A507" s="36"/>
      <c r="B507" s="37"/>
      <c r="C507" s="181" t="s">
        <v>1278</v>
      </c>
      <c r="D507" s="181" t="s">
        <v>208</v>
      </c>
      <c r="E507" s="182" t="s">
        <v>970</v>
      </c>
      <c r="F507" s="183" t="s">
        <v>971</v>
      </c>
      <c r="G507" s="184" t="s">
        <v>156</v>
      </c>
      <c r="H507" s="185">
        <v>29.8</v>
      </c>
      <c r="I507" s="186"/>
      <c r="J507" s="187">
        <f>ROUND(I507*H507,2)</f>
        <v>0</v>
      </c>
      <c r="K507" s="183" t="s">
        <v>211</v>
      </c>
      <c r="L507" s="41"/>
      <c r="M507" s="188" t="s">
        <v>75</v>
      </c>
      <c r="N507" s="189" t="s">
        <v>47</v>
      </c>
      <c r="O507" s="66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2" t="s">
        <v>807</v>
      </c>
      <c r="AT507" s="192" t="s">
        <v>208</v>
      </c>
      <c r="AU507" s="192" t="s">
        <v>86</v>
      </c>
      <c r="AY507" s="19" t="s">
        <v>205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9" t="s">
        <v>84</v>
      </c>
      <c r="BK507" s="193">
        <f>ROUND(I507*H507,2)</f>
        <v>0</v>
      </c>
      <c r="BL507" s="19" t="s">
        <v>807</v>
      </c>
      <c r="BM507" s="192" t="s">
        <v>1279</v>
      </c>
    </row>
    <row r="508" spans="1:65" s="13" customFormat="1" ht="10.199999999999999">
      <c r="B508" s="199"/>
      <c r="C508" s="200"/>
      <c r="D508" s="194" t="s">
        <v>216</v>
      </c>
      <c r="E508" s="201" t="s">
        <v>75</v>
      </c>
      <c r="F508" s="202" t="s">
        <v>1280</v>
      </c>
      <c r="G508" s="200"/>
      <c r="H508" s="203">
        <v>29.8</v>
      </c>
      <c r="I508" s="204"/>
      <c r="J508" s="200"/>
      <c r="K508" s="200"/>
      <c r="L508" s="205"/>
      <c r="M508" s="206"/>
      <c r="N508" s="207"/>
      <c r="O508" s="207"/>
      <c r="P508" s="207"/>
      <c r="Q508" s="207"/>
      <c r="R508" s="207"/>
      <c r="S508" s="207"/>
      <c r="T508" s="208"/>
      <c r="AT508" s="209" t="s">
        <v>216</v>
      </c>
      <c r="AU508" s="209" t="s">
        <v>86</v>
      </c>
      <c r="AV508" s="13" t="s">
        <v>86</v>
      </c>
      <c r="AW508" s="13" t="s">
        <v>38</v>
      </c>
      <c r="AX508" s="13" t="s">
        <v>77</v>
      </c>
      <c r="AY508" s="209" t="s">
        <v>205</v>
      </c>
    </row>
    <row r="509" spans="1:65" s="14" customFormat="1" ht="10.199999999999999">
      <c r="B509" s="210"/>
      <c r="C509" s="211"/>
      <c r="D509" s="194" t="s">
        <v>216</v>
      </c>
      <c r="E509" s="212" t="s">
        <v>75</v>
      </c>
      <c r="F509" s="213" t="s">
        <v>218</v>
      </c>
      <c r="G509" s="211"/>
      <c r="H509" s="214">
        <v>29.8</v>
      </c>
      <c r="I509" s="215"/>
      <c r="J509" s="211"/>
      <c r="K509" s="211"/>
      <c r="L509" s="216"/>
      <c r="M509" s="241"/>
      <c r="N509" s="242"/>
      <c r="O509" s="242"/>
      <c r="P509" s="242"/>
      <c r="Q509" s="242"/>
      <c r="R509" s="242"/>
      <c r="S509" s="242"/>
      <c r="T509" s="243"/>
      <c r="AT509" s="220" t="s">
        <v>216</v>
      </c>
      <c r="AU509" s="220" t="s">
        <v>86</v>
      </c>
      <c r="AV509" s="14" t="s">
        <v>212</v>
      </c>
      <c r="AW509" s="14" t="s">
        <v>38</v>
      </c>
      <c r="AX509" s="14" t="s">
        <v>84</v>
      </c>
      <c r="AY509" s="220" t="s">
        <v>205</v>
      </c>
    </row>
    <row r="510" spans="1:65" s="2" customFormat="1" ht="6.9" customHeight="1">
      <c r="A510" s="36"/>
      <c r="B510" s="49"/>
      <c r="C510" s="50"/>
      <c r="D510" s="50"/>
      <c r="E510" s="50"/>
      <c r="F510" s="50"/>
      <c r="G510" s="50"/>
      <c r="H510" s="50"/>
      <c r="I510" s="50"/>
      <c r="J510" s="50"/>
      <c r="K510" s="50"/>
      <c r="L510" s="41"/>
      <c r="M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</row>
  </sheetData>
  <sheetProtection algorithmName="SHA-512" hashValue="i5G0GcCHSu3vkn+wYpyHW6HoBMEB1Ya3Jq2AFqygyqtxJHftFuX27BIy9UT5DWnfDIXfAx62T3Ay8wjSpQKWIg==" saltValue="FitR3L9GdgcZF6yXugTKze+RzCHnXdDLG34P1G8+fQqyMOMh+N+3yLMbQZIYRI3Ob9QoHP06SbNGrVnHG5/xeA==" spinCount="100000" sheet="1" objects="1" scenarios="1" formatColumns="0" formatRows="0" autoFilter="0"/>
  <autoFilter ref="C98:K509" xr:uid="{00000000-0009-0000-0000-000004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109</v>
      </c>
      <c r="AZ2" s="110" t="s">
        <v>1281</v>
      </c>
      <c r="BA2" s="110" t="s">
        <v>1282</v>
      </c>
      <c r="BB2" s="110" t="s">
        <v>240</v>
      </c>
      <c r="BC2" s="110" t="s">
        <v>1283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457</v>
      </c>
      <c r="BA3" s="110" t="s">
        <v>458</v>
      </c>
      <c r="BB3" s="110" t="s">
        <v>240</v>
      </c>
      <c r="BC3" s="110" t="s">
        <v>1284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496</v>
      </c>
      <c r="BA4" s="110" t="s">
        <v>458</v>
      </c>
      <c r="BB4" s="110" t="s">
        <v>240</v>
      </c>
      <c r="BC4" s="110" t="s">
        <v>1285</v>
      </c>
      <c r="BD4" s="110" t="s">
        <v>86</v>
      </c>
    </row>
    <row r="5" spans="1:56" s="1" customFormat="1" ht="6.9" customHeight="1">
      <c r="B5" s="22"/>
      <c r="L5" s="22"/>
      <c r="AZ5" s="110" t="s">
        <v>154</v>
      </c>
      <c r="BA5" s="110" t="s">
        <v>155</v>
      </c>
      <c r="BB5" s="110" t="s">
        <v>156</v>
      </c>
      <c r="BC5" s="110" t="s">
        <v>157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513</v>
      </c>
      <c r="BA6" s="110" t="s">
        <v>514</v>
      </c>
      <c r="BB6" s="110" t="s">
        <v>240</v>
      </c>
      <c r="BC6" s="110" t="s">
        <v>1286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173</v>
      </c>
      <c r="BA7" s="110" t="s">
        <v>500</v>
      </c>
      <c r="BB7" s="110" t="s">
        <v>240</v>
      </c>
      <c r="BC7" s="110" t="s">
        <v>1287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502</v>
      </c>
      <c r="BA8" s="110" t="s">
        <v>491</v>
      </c>
      <c r="BB8" s="110" t="s">
        <v>240</v>
      </c>
      <c r="BC8" s="110" t="s">
        <v>1288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1289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170</v>
      </c>
      <c r="BA9" s="110" t="s">
        <v>494</v>
      </c>
      <c r="BB9" s="110" t="s">
        <v>240</v>
      </c>
      <c r="BC9" s="110" t="s">
        <v>1290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983</v>
      </c>
      <c r="BA10" s="110" t="s">
        <v>486</v>
      </c>
      <c r="BB10" s="110" t="s">
        <v>156</v>
      </c>
      <c r="BC10" s="110" t="s">
        <v>1291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1292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504</v>
      </c>
      <c r="BA11" s="110" t="s">
        <v>142</v>
      </c>
      <c r="BB11" s="110" t="s">
        <v>143</v>
      </c>
      <c r="BC11" s="110" t="s">
        <v>1293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141</v>
      </c>
      <c r="BA12" s="110" t="s">
        <v>142</v>
      </c>
      <c r="BB12" s="110" t="s">
        <v>143</v>
      </c>
      <c r="BC12" s="110" t="s">
        <v>1294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145</v>
      </c>
      <c r="BA13" s="110" t="s">
        <v>142</v>
      </c>
      <c r="BB13" s="110" t="s">
        <v>143</v>
      </c>
      <c r="BC13" s="110" t="s">
        <v>1295</v>
      </c>
      <c r="BD13" s="110" t="s">
        <v>86</v>
      </c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148</v>
      </c>
      <c r="BA14" s="110" t="s">
        <v>142</v>
      </c>
      <c r="BB14" s="110" t="s">
        <v>143</v>
      </c>
      <c r="BC14" s="110" t="s">
        <v>1296</v>
      </c>
      <c r="BD14" s="110" t="s">
        <v>86</v>
      </c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150</v>
      </c>
      <c r="BA15" s="110" t="s">
        <v>142</v>
      </c>
      <c r="BB15" s="110" t="s">
        <v>143</v>
      </c>
      <c r="BC15" s="110" t="s">
        <v>1297</v>
      </c>
      <c r="BD15" s="110" t="s">
        <v>86</v>
      </c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152</v>
      </c>
      <c r="BA16" s="110" t="s">
        <v>142</v>
      </c>
      <c r="BB16" s="110" t="s">
        <v>143</v>
      </c>
      <c r="BC16" s="110" t="s">
        <v>1291</v>
      </c>
      <c r="BD16" s="110" t="s">
        <v>86</v>
      </c>
    </row>
    <row r="17" spans="1:56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462</v>
      </c>
      <c r="BA17" s="110" t="s">
        <v>977</v>
      </c>
      <c r="BB17" s="110" t="s">
        <v>143</v>
      </c>
      <c r="BC17" s="110" t="s">
        <v>1298</v>
      </c>
      <c r="BD17" s="110" t="s">
        <v>86</v>
      </c>
    </row>
    <row r="18" spans="1:56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466</v>
      </c>
      <c r="BA18" s="110" t="s">
        <v>977</v>
      </c>
      <c r="BB18" s="110" t="s">
        <v>143</v>
      </c>
      <c r="BC18" s="110" t="s">
        <v>677</v>
      </c>
      <c r="BD18" s="110" t="s">
        <v>86</v>
      </c>
    </row>
    <row r="19" spans="1:56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166</v>
      </c>
      <c r="BA19" s="110" t="s">
        <v>977</v>
      </c>
      <c r="BB19" s="110" t="s">
        <v>143</v>
      </c>
      <c r="BC19" s="110" t="s">
        <v>1096</v>
      </c>
      <c r="BD19" s="110" t="s">
        <v>86</v>
      </c>
    </row>
    <row r="20" spans="1:56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159</v>
      </c>
      <c r="BA20" s="110" t="s">
        <v>1299</v>
      </c>
      <c r="BB20" s="110" t="s">
        <v>143</v>
      </c>
      <c r="BC20" s="110" t="s">
        <v>749</v>
      </c>
      <c r="BD20" s="110" t="s">
        <v>86</v>
      </c>
    </row>
    <row r="21" spans="1:56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162</v>
      </c>
      <c r="BA21" s="110" t="s">
        <v>163</v>
      </c>
      <c r="BB21" s="110" t="s">
        <v>143</v>
      </c>
      <c r="BC21" s="110" t="s">
        <v>1300</v>
      </c>
      <c r="BD21" s="110" t="s">
        <v>86</v>
      </c>
    </row>
    <row r="22" spans="1:56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1103</v>
      </c>
      <c r="BA22" s="110" t="s">
        <v>980</v>
      </c>
      <c r="BB22" s="110" t="s">
        <v>293</v>
      </c>
      <c r="BC22" s="110" t="s">
        <v>212</v>
      </c>
      <c r="BD22" s="110" t="s">
        <v>86</v>
      </c>
    </row>
    <row r="23" spans="1:56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482</v>
      </c>
      <c r="BA23" s="110" t="s">
        <v>167</v>
      </c>
      <c r="BB23" s="110" t="s">
        <v>156</v>
      </c>
      <c r="BC23" s="110" t="s">
        <v>1301</v>
      </c>
      <c r="BD23" s="110" t="s">
        <v>86</v>
      </c>
    </row>
    <row r="24" spans="1:56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522</v>
      </c>
      <c r="BA24" s="110" t="s">
        <v>982</v>
      </c>
      <c r="BB24" s="110" t="s">
        <v>143</v>
      </c>
      <c r="BC24" s="110" t="s">
        <v>1302</v>
      </c>
      <c r="BD24" s="110" t="s">
        <v>86</v>
      </c>
    </row>
    <row r="25" spans="1:56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516</v>
      </c>
      <c r="BA25" s="110" t="s">
        <v>174</v>
      </c>
      <c r="BB25" s="110" t="s">
        <v>143</v>
      </c>
      <c r="BC25" s="110" t="s">
        <v>1303</v>
      </c>
      <c r="BD25" s="110" t="s">
        <v>86</v>
      </c>
    </row>
    <row r="26" spans="1:56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0" t="s">
        <v>525</v>
      </c>
      <c r="BA26" s="110" t="s">
        <v>508</v>
      </c>
      <c r="BB26" s="110" t="s">
        <v>156</v>
      </c>
      <c r="BC26" s="110" t="s">
        <v>1304</v>
      </c>
      <c r="BD26" s="110" t="s">
        <v>86</v>
      </c>
    </row>
    <row r="27" spans="1:56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56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56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ROUND((SUM(BE97:BE448)),  2)</f>
        <v>0</v>
      </c>
      <c r="G35" s="36"/>
      <c r="H35" s="36"/>
      <c r="I35" s="127">
        <v>0.21</v>
      </c>
      <c r="J35" s="126">
        <f>ROUND(((SUM(BE97:BE448))*I35),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ROUND((SUM(BF97:BF448)),  2)</f>
        <v>0</v>
      </c>
      <c r="G36" s="36"/>
      <c r="H36" s="36"/>
      <c r="I36" s="127">
        <v>0.15</v>
      </c>
      <c r="J36" s="126">
        <f>ROUND(((SUM(BF97:BF448))*I36),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ROUND((SUM(BG97:BG448)),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ROUND((SUM(BH97:BH448)),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ROUND((SUM(BI97:BI448)),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1289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2017-04-104-SP-N - SO 104 - Soupis prací - Dopravní řešení - MK Karlova - NEuznatelné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180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95" customHeight="1">
      <c r="B65" s="149"/>
      <c r="C65" s="99"/>
      <c r="D65" s="150" t="s">
        <v>181</v>
      </c>
      <c r="E65" s="151"/>
      <c r="F65" s="151"/>
      <c r="G65" s="151"/>
      <c r="H65" s="151"/>
      <c r="I65" s="151"/>
      <c r="J65" s="152">
        <f>J99</f>
        <v>0</v>
      </c>
      <c r="K65" s="99"/>
      <c r="L65" s="153"/>
    </row>
    <row r="66" spans="1:31" s="10" customFormat="1" ht="14.85" customHeight="1">
      <c r="B66" s="149"/>
      <c r="C66" s="99"/>
      <c r="D66" s="150" t="s">
        <v>985</v>
      </c>
      <c r="E66" s="151"/>
      <c r="F66" s="151"/>
      <c r="G66" s="151"/>
      <c r="H66" s="151"/>
      <c r="I66" s="151"/>
      <c r="J66" s="152">
        <f>J154</f>
        <v>0</v>
      </c>
      <c r="K66" s="99"/>
      <c r="L66" s="153"/>
    </row>
    <row r="67" spans="1:31" s="10" customFormat="1" ht="19.95" customHeight="1">
      <c r="B67" s="149"/>
      <c r="C67" s="99"/>
      <c r="D67" s="150" t="s">
        <v>537</v>
      </c>
      <c r="E67" s="151"/>
      <c r="F67" s="151"/>
      <c r="G67" s="151"/>
      <c r="H67" s="151"/>
      <c r="I67" s="151"/>
      <c r="J67" s="152">
        <f>J200</f>
        <v>0</v>
      </c>
      <c r="K67" s="99"/>
      <c r="L67" s="153"/>
    </row>
    <row r="68" spans="1:31" s="10" customFormat="1" ht="19.95" customHeight="1">
      <c r="B68" s="149"/>
      <c r="C68" s="99"/>
      <c r="D68" s="150" t="s">
        <v>183</v>
      </c>
      <c r="E68" s="151"/>
      <c r="F68" s="151"/>
      <c r="G68" s="151"/>
      <c r="H68" s="151"/>
      <c r="I68" s="151"/>
      <c r="J68" s="152">
        <f>J206</f>
        <v>0</v>
      </c>
      <c r="K68" s="99"/>
      <c r="L68" s="153"/>
    </row>
    <row r="69" spans="1:31" s="10" customFormat="1" ht="19.95" customHeight="1">
      <c r="B69" s="149"/>
      <c r="C69" s="99"/>
      <c r="D69" s="150" t="s">
        <v>538</v>
      </c>
      <c r="E69" s="151"/>
      <c r="F69" s="151"/>
      <c r="G69" s="151"/>
      <c r="H69" s="151"/>
      <c r="I69" s="151"/>
      <c r="J69" s="152">
        <f>J262</f>
        <v>0</v>
      </c>
      <c r="K69" s="99"/>
      <c r="L69" s="153"/>
    </row>
    <row r="70" spans="1:31" s="10" customFormat="1" ht="19.95" customHeight="1">
      <c r="B70" s="149"/>
      <c r="C70" s="99"/>
      <c r="D70" s="150" t="s">
        <v>184</v>
      </c>
      <c r="E70" s="151"/>
      <c r="F70" s="151"/>
      <c r="G70" s="151"/>
      <c r="H70" s="151"/>
      <c r="I70" s="151"/>
      <c r="J70" s="152">
        <f>J268</f>
        <v>0</v>
      </c>
      <c r="K70" s="99"/>
      <c r="L70" s="153"/>
    </row>
    <row r="71" spans="1:31" s="10" customFormat="1" ht="14.85" customHeight="1">
      <c r="B71" s="149"/>
      <c r="C71" s="99"/>
      <c r="D71" s="150" t="s">
        <v>185</v>
      </c>
      <c r="E71" s="151"/>
      <c r="F71" s="151"/>
      <c r="G71" s="151"/>
      <c r="H71" s="151"/>
      <c r="I71" s="151"/>
      <c r="J71" s="152">
        <f>J358</f>
        <v>0</v>
      </c>
      <c r="K71" s="99"/>
      <c r="L71" s="153"/>
    </row>
    <row r="72" spans="1:31" s="10" customFormat="1" ht="19.95" customHeight="1">
      <c r="B72" s="149"/>
      <c r="C72" s="99"/>
      <c r="D72" s="150" t="s">
        <v>186</v>
      </c>
      <c r="E72" s="151"/>
      <c r="F72" s="151"/>
      <c r="G72" s="151"/>
      <c r="H72" s="151"/>
      <c r="I72" s="151"/>
      <c r="J72" s="152">
        <f>J403</f>
        <v>0</v>
      </c>
      <c r="K72" s="99"/>
      <c r="L72" s="153"/>
    </row>
    <row r="73" spans="1:31" s="10" customFormat="1" ht="19.95" customHeight="1">
      <c r="B73" s="149"/>
      <c r="C73" s="99"/>
      <c r="D73" s="150" t="s">
        <v>187</v>
      </c>
      <c r="E73" s="151"/>
      <c r="F73" s="151"/>
      <c r="G73" s="151"/>
      <c r="H73" s="151"/>
      <c r="I73" s="151"/>
      <c r="J73" s="152">
        <f>J416</f>
        <v>0</v>
      </c>
      <c r="K73" s="99"/>
      <c r="L73" s="153"/>
    </row>
    <row r="74" spans="1:31" s="10" customFormat="1" ht="19.95" customHeight="1">
      <c r="B74" s="149"/>
      <c r="C74" s="99"/>
      <c r="D74" s="150" t="s">
        <v>188</v>
      </c>
      <c r="E74" s="151"/>
      <c r="F74" s="151"/>
      <c r="G74" s="151"/>
      <c r="H74" s="151"/>
      <c r="I74" s="151"/>
      <c r="J74" s="152">
        <f>J419</f>
        <v>0</v>
      </c>
      <c r="K74" s="99"/>
      <c r="L74" s="153"/>
    </row>
    <row r="75" spans="1:31" s="10" customFormat="1" ht="19.95" customHeight="1">
      <c r="B75" s="149"/>
      <c r="C75" s="99"/>
      <c r="D75" s="150" t="s">
        <v>189</v>
      </c>
      <c r="E75" s="151"/>
      <c r="F75" s="151"/>
      <c r="G75" s="151"/>
      <c r="H75" s="151"/>
      <c r="I75" s="151"/>
      <c r="J75" s="152">
        <f>J432</f>
        <v>0</v>
      </c>
      <c r="K75" s="99"/>
      <c r="L75" s="153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" customHeight="1">
      <c r="A82" s="36"/>
      <c r="B82" s="37"/>
      <c r="C82" s="25" t="s">
        <v>190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410" t="str">
        <f>E7</f>
        <v>Rekonstrukce MK Karlova a Dukelská, Cheb - II-IV etapa</v>
      </c>
      <c r="F85" s="411"/>
      <c r="G85" s="411"/>
      <c r="H85" s="411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158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0" t="s">
        <v>1289</v>
      </c>
      <c r="F87" s="412"/>
      <c r="G87" s="412"/>
      <c r="H87" s="412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165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64" t="str">
        <f>E11</f>
        <v>2017-04-104-SP-N - SO 104 - Soupis prací - Dopravní řešení - MK Karlova - NEuznatelné náklady</v>
      </c>
      <c r="F89" s="412"/>
      <c r="G89" s="412"/>
      <c r="H89" s="412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22</v>
      </c>
      <c r="D91" s="38"/>
      <c r="E91" s="38"/>
      <c r="F91" s="29" t="str">
        <f>F14</f>
        <v>MK Karlova, Cheb, Karlovarský kraj</v>
      </c>
      <c r="G91" s="38"/>
      <c r="H91" s="38"/>
      <c r="I91" s="31" t="s">
        <v>24</v>
      </c>
      <c r="J91" s="61" t="str">
        <f>IF(J14="","",J14)</f>
        <v>4. 1. 2018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1" t="s">
        <v>26</v>
      </c>
      <c r="D93" s="38"/>
      <c r="E93" s="38"/>
      <c r="F93" s="29" t="str">
        <f>E17</f>
        <v>Město Cheb</v>
      </c>
      <c r="G93" s="38"/>
      <c r="H93" s="38"/>
      <c r="I93" s="31" t="s">
        <v>34</v>
      </c>
      <c r="J93" s="34" t="str">
        <f>E23</f>
        <v>Ing. Martin Haueisen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5.65" customHeight="1">
      <c r="A94" s="36"/>
      <c r="B94" s="37"/>
      <c r="C94" s="31" t="s">
        <v>32</v>
      </c>
      <c r="D94" s="38"/>
      <c r="E94" s="38"/>
      <c r="F94" s="29" t="str">
        <f>IF(E20="","",E20)</f>
        <v>Vyplň údaj</v>
      </c>
      <c r="G94" s="38"/>
      <c r="H94" s="38"/>
      <c r="I94" s="31" t="s">
        <v>39</v>
      </c>
      <c r="J94" s="34" t="str">
        <f>E26</f>
        <v>Ing. Martin Haueisen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4"/>
      <c r="B96" s="155"/>
      <c r="C96" s="156" t="s">
        <v>191</v>
      </c>
      <c r="D96" s="157" t="s">
        <v>61</v>
      </c>
      <c r="E96" s="157" t="s">
        <v>57</v>
      </c>
      <c r="F96" s="157" t="s">
        <v>58</v>
      </c>
      <c r="G96" s="157" t="s">
        <v>192</v>
      </c>
      <c r="H96" s="157" t="s">
        <v>193</v>
      </c>
      <c r="I96" s="157" t="s">
        <v>194</v>
      </c>
      <c r="J96" s="157" t="s">
        <v>178</v>
      </c>
      <c r="K96" s="158" t="s">
        <v>195</v>
      </c>
      <c r="L96" s="159"/>
      <c r="M96" s="70" t="s">
        <v>75</v>
      </c>
      <c r="N96" s="71" t="s">
        <v>46</v>
      </c>
      <c r="O96" s="71" t="s">
        <v>196</v>
      </c>
      <c r="P96" s="71" t="s">
        <v>197</v>
      </c>
      <c r="Q96" s="71" t="s">
        <v>198</v>
      </c>
      <c r="R96" s="71" t="s">
        <v>199</v>
      </c>
      <c r="S96" s="71" t="s">
        <v>200</v>
      </c>
      <c r="T96" s="72" t="s">
        <v>201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8" customHeight="1">
      <c r="A97" s="36"/>
      <c r="B97" s="37"/>
      <c r="C97" s="77" t="s">
        <v>202</v>
      </c>
      <c r="D97" s="38"/>
      <c r="E97" s="38"/>
      <c r="F97" s="38"/>
      <c r="G97" s="38"/>
      <c r="H97" s="38"/>
      <c r="I97" s="38"/>
      <c r="J97" s="160">
        <f>BK97</f>
        <v>0</v>
      </c>
      <c r="K97" s="38"/>
      <c r="L97" s="41"/>
      <c r="M97" s="73"/>
      <c r="N97" s="161"/>
      <c r="O97" s="74"/>
      <c r="P97" s="162">
        <f>P98</f>
        <v>0</v>
      </c>
      <c r="Q97" s="74"/>
      <c r="R97" s="162">
        <f>R98</f>
        <v>142.48209197</v>
      </c>
      <c r="S97" s="74"/>
      <c r="T97" s="163">
        <f>T98</f>
        <v>186.80799999999999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76</v>
      </c>
      <c r="AU97" s="19" t="s">
        <v>179</v>
      </c>
      <c r="BK97" s="164">
        <f>BK98</f>
        <v>0</v>
      </c>
    </row>
    <row r="98" spans="1:65" s="12" customFormat="1" ht="25.95" customHeight="1">
      <c r="B98" s="165"/>
      <c r="C98" s="166"/>
      <c r="D98" s="167" t="s">
        <v>76</v>
      </c>
      <c r="E98" s="168" t="s">
        <v>203</v>
      </c>
      <c r="F98" s="168" t="s">
        <v>204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P99+P200+P206+P262+P268+P403+P416+P419+P432</f>
        <v>0</v>
      </c>
      <c r="Q98" s="173"/>
      <c r="R98" s="174">
        <f>R99+R200+R206+R262+R268+R403+R416+R419+R432</f>
        <v>142.48209197</v>
      </c>
      <c r="S98" s="173"/>
      <c r="T98" s="175">
        <f>T99+T200+T206+T262+T268+T403+T416+T419+T432</f>
        <v>186.80799999999999</v>
      </c>
      <c r="AR98" s="176" t="s">
        <v>84</v>
      </c>
      <c r="AT98" s="177" t="s">
        <v>76</v>
      </c>
      <c r="AU98" s="177" t="s">
        <v>77</v>
      </c>
      <c r="AY98" s="176" t="s">
        <v>205</v>
      </c>
      <c r="BK98" s="178">
        <f>BK99+BK200+BK206+BK262+BK268+BK403+BK416+BK419+BK432</f>
        <v>0</v>
      </c>
    </row>
    <row r="99" spans="1:65" s="12" customFormat="1" ht="22.8" customHeight="1">
      <c r="B99" s="165"/>
      <c r="C99" s="166"/>
      <c r="D99" s="167" t="s">
        <v>76</v>
      </c>
      <c r="E99" s="179" t="s">
        <v>84</v>
      </c>
      <c r="F99" s="179" t="s">
        <v>206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P100+SUM(P101:P154)</f>
        <v>0</v>
      </c>
      <c r="Q99" s="173"/>
      <c r="R99" s="174">
        <f>R100+SUM(R101:R154)</f>
        <v>0.750668</v>
      </c>
      <c r="S99" s="173"/>
      <c r="T99" s="175">
        <f>T100+SUM(T101:T154)</f>
        <v>0</v>
      </c>
      <c r="AR99" s="176" t="s">
        <v>84</v>
      </c>
      <c r="AT99" s="177" t="s">
        <v>76</v>
      </c>
      <c r="AU99" s="177" t="s">
        <v>84</v>
      </c>
      <c r="AY99" s="176" t="s">
        <v>205</v>
      </c>
      <c r="BK99" s="178">
        <f>BK100+SUM(BK101:BK154)</f>
        <v>0</v>
      </c>
    </row>
    <row r="100" spans="1:65" s="2" customFormat="1" ht="14.4" customHeight="1">
      <c r="A100" s="36"/>
      <c r="B100" s="37"/>
      <c r="C100" s="181" t="s">
        <v>86</v>
      </c>
      <c r="D100" s="181" t="s">
        <v>208</v>
      </c>
      <c r="E100" s="182" t="s">
        <v>1305</v>
      </c>
      <c r="F100" s="183" t="s">
        <v>1306</v>
      </c>
      <c r="G100" s="184" t="s">
        <v>240</v>
      </c>
      <c r="H100" s="185">
        <v>4.7</v>
      </c>
      <c r="I100" s="186"/>
      <c r="J100" s="187">
        <f>ROUND(I100*H100,2)</f>
        <v>0</v>
      </c>
      <c r="K100" s="183" t="s">
        <v>211</v>
      </c>
      <c r="L100" s="41"/>
      <c r="M100" s="188" t="s">
        <v>75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212</v>
      </c>
      <c r="AT100" s="192" t="s">
        <v>208</v>
      </c>
      <c r="AU100" s="192" t="s">
        <v>86</v>
      </c>
      <c r="AY100" s="19" t="s">
        <v>205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84</v>
      </c>
      <c r="BK100" s="193">
        <f>ROUND(I100*H100,2)</f>
        <v>0</v>
      </c>
      <c r="BL100" s="19" t="s">
        <v>212</v>
      </c>
      <c r="BM100" s="192" t="s">
        <v>1307</v>
      </c>
    </row>
    <row r="101" spans="1:65" s="2" customFormat="1" ht="38.4">
      <c r="A101" s="36"/>
      <c r="B101" s="37"/>
      <c r="C101" s="38"/>
      <c r="D101" s="194" t="s">
        <v>214</v>
      </c>
      <c r="E101" s="38"/>
      <c r="F101" s="195" t="s">
        <v>1308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214</v>
      </c>
      <c r="AU101" s="19" t="s">
        <v>86</v>
      </c>
    </row>
    <row r="102" spans="1:65" s="15" customFormat="1" ht="10.199999999999999">
      <c r="B102" s="231"/>
      <c r="C102" s="232"/>
      <c r="D102" s="194" t="s">
        <v>216</v>
      </c>
      <c r="E102" s="233" t="s">
        <v>75</v>
      </c>
      <c r="F102" s="234" t="s">
        <v>1309</v>
      </c>
      <c r="G102" s="232"/>
      <c r="H102" s="233" t="s">
        <v>75</v>
      </c>
      <c r="I102" s="235"/>
      <c r="J102" s="232"/>
      <c r="K102" s="232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216</v>
      </c>
      <c r="AU102" s="240" t="s">
        <v>86</v>
      </c>
      <c r="AV102" s="15" t="s">
        <v>84</v>
      </c>
      <c r="AW102" s="15" t="s">
        <v>38</v>
      </c>
      <c r="AX102" s="15" t="s">
        <v>77</v>
      </c>
      <c r="AY102" s="240" t="s">
        <v>205</v>
      </c>
    </row>
    <row r="103" spans="1:65" s="13" customFormat="1" ht="10.199999999999999">
      <c r="B103" s="199"/>
      <c r="C103" s="200"/>
      <c r="D103" s="194" t="s">
        <v>216</v>
      </c>
      <c r="E103" s="201" t="s">
        <v>1281</v>
      </c>
      <c r="F103" s="202" t="s">
        <v>1310</v>
      </c>
      <c r="G103" s="200"/>
      <c r="H103" s="203">
        <v>4.7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216</v>
      </c>
      <c r="AU103" s="209" t="s">
        <v>86</v>
      </c>
      <c r="AV103" s="13" t="s">
        <v>86</v>
      </c>
      <c r="AW103" s="13" t="s">
        <v>38</v>
      </c>
      <c r="AX103" s="13" t="s">
        <v>77</v>
      </c>
      <c r="AY103" s="209" t="s">
        <v>205</v>
      </c>
    </row>
    <row r="104" spans="1:65" s="14" customFormat="1" ht="10.199999999999999">
      <c r="B104" s="210"/>
      <c r="C104" s="211"/>
      <c r="D104" s="194" t="s">
        <v>216</v>
      </c>
      <c r="E104" s="212" t="s">
        <v>75</v>
      </c>
      <c r="F104" s="213" t="s">
        <v>218</v>
      </c>
      <c r="G104" s="211"/>
      <c r="H104" s="214">
        <v>4.7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216</v>
      </c>
      <c r="AU104" s="220" t="s">
        <v>86</v>
      </c>
      <c r="AV104" s="14" t="s">
        <v>212</v>
      </c>
      <c r="AW104" s="14" t="s">
        <v>38</v>
      </c>
      <c r="AX104" s="14" t="s">
        <v>84</v>
      </c>
      <c r="AY104" s="220" t="s">
        <v>205</v>
      </c>
    </row>
    <row r="105" spans="1:65" s="2" customFormat="1" ht="24.15" customHeight="1">
      <c r="A105" s="36"/>
      <c r="B105" s="37"/>
      <c r="C105" s="181" t="s">
        <v>461</v>
      </c>
      <c r="D105" s="181" t="s">
        <v>208</v>
      </c>
      <c r="E105" s="182" t="s">
        <v>566</v>
      </c>
      <c r="F105" s="183" t="s">
        <v>567</v>
      </c>
      <c r="G105" s="184" t="s">
        <v>240</v>
      </c>
      <c r="H105" s="185">
        <v>0.41799999999999998</v>
      </c>
      <c r="I105" s="186"/>
      <c r="J105" s="187">
        <f>ROUND(I105*H105,2)</f>
        <v>0</v>
      </c>
      <c r="K105" s="183" t="s">
        <v>211</v>
      </c>
      <c r="L105" s="41"/>
      <c r="M105" s="188" t="s">
        <v>75</v>
      </c>
      <c r="N105" s="189" t="s">
        <v>47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212</v>
      </c>
      <c r="AT105" s="192" t="s">
        <v>208</v>
      </c>
      <c r="AU105" s="192" t="s">
        <v>86</v>
      </c>
      <c r="AY105" s="19" t="s">
        <v>205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84</v>
      </c>
      <c r="BK105" s="193">
        <f>ROUND(I105*H105,2)</f>
        <v>0</v>
      </c>
      <c r="BL105" s="19" t="s">
        <v>212</v>
      </c>
      <c r="BM105" s="192" t="s">
        <v>1311</v>
      </c>
    </row>
    <row r="106" spans="1:65" s="2" customFormat="1" ht="38.4">
      <c r="A106" s="36"/>
      <c r="B106" s="37"/>
      <c r="C106" s="38"/>
      <c r="D106" s="194" t="s">
        <v>214</v>
      </c>
      <c r="E106" s="38"/>
      <c r="F106" s="195" t="s">
        <v>569</v>
      </c>
      <c r="G106" s="38"/>
      <c r="H106" s="38"/>
      <c r="I106" s="196"/>
      <c r="J106" s="38"/>
      <c r="K106" s="38"/>
      <c r="L106" s="41"/>
      <c r="M106" s="197"/>
      <c r="N106" s="198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214</v>
      </c>
      <c r="AU106" s="19" t="s">
        <v>86</v>
      </c>
    </row>
    <row r="107" spans="1:65" s="2" customFormat="1" ht="28.8">
      <c r="A107" s="36"/>
      <c r="B107" s="37"/>
      <c r="C107" s="38"/>
      <c r="D107" s="194" t="s">
        <v>270</v>
      </c>
      <c r="E107" s="38"/>
      <c r="F107" s="195" t="s">
        <v>551</v>
      </c>
      <c r="G107" s="38"/>
      <c r="H107" s="38"/>
      <c r="I107" s="196"/>
      <c r="J107" s="38"/>
      <c r="K107" s="38"/>
      <c r="L107" s="41"/>
      <c r="M107" s="197"/>
      <c r="N107" s="19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270</v>
      </c>
      <c r="AU107" s="19" t="s">
        <v>86</v>
      </c>
    </row>
    <row r="108" spans="1:65" s="15" customFormat="1" ht="10.199999999999999">
      <c r="B108" s="231"/>
      <c r="C108" s="232"/>
      <c r="D108" s="194" t="s">
        <v>216</v>
      </c>
      <c r="E108" s="233" t="s">
        <v>75</v>
      </c>
      <c r="F108" s="234" t="s">
        <v>570</v>
      </c>
      <c r="G108" s="232"/>
      <c r="H108" s="233" t="s">
        <v>75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216</v>
      </c>
      <c r="AU108" s="240" t="s">
        <v>86</v>
      </c>
      <c r="AV108" s="15" t="s">
        <v>84</v>
      </c>
      <c r="AW108" s="15" t="s">
        <v>38</v>
      </c>
      <c r="AX108" s="15" t="s">
        <v>77</v>
      </c>
      <c r="AY108" s="240" t="s">
        <v>205</v>
      </c>
    </row>
    <row r="109" spans="1:65" s="13" customFormat="1" ht="10.199999999999999">
      <c r="B109" s="199"/>
      <c r="C109" s="200"/>
      <c r="D109" s="194" t="s">
        <v>216</v>
      </c>
      <c r="E109" s="201" t="s">
        <v>457</v>
      </c>
      <c r="F109" s="202" t="s">
        <v>1312</v>
      </c>
      <c r="G109" s="200"/>
      <c r="H109" s="203">
        <v>0.41799999999999998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216</v>
      </c>
      <c r="AU109" s="209" t="s">
        <v>86</v>
      </c>
      <c r="AV109" s="13" t="s">
        <v>86</v>
      </c>
      <c r="AW109" s="13" t="s">
        <v>38</v>
      </c>
      <c r="AX109" s="13" t="s">
        <v>77</v>
      </c>
      <c r="AY109" s="209" t="s">
        <v>205</v>
      </c>
    </row>
    <row r="110" spans="1:65" s="14" customFormat="1" ht="10.199999999999999">
      <c r="B110" s="210"/>
      <c r="C110" s="211"/>
      <c r="D110" s="194" t="s">
        <v>216</v>
      </c>
      <c r="E110" s="212" t="s">
        <v>75</v>
      </c>
      <c r="F110" s="213" t="s">
        <v>218</v>
      </c>
      <c r="G110" s="211"/>
      <c r="H110" s="214">
        <v>0.41799999999999998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216</v>
      </c>
      <c r="AU110" s="220" t="s">
        <v>86</v>
      </c>
      <c r="AV110" s="14" t="s">
        <v>212</v>
      </c>
      <c r="AW110" s="14" t="s">
        <v>38</v>
      </c>
      <c r="AX110" s="14" t="s">
        <v>84</v>
      </c>
      <c r="AY110" s="220" t="s">
        <v>205</v>
      </c>
    </row>
    <row r="111" spans="1:65" s="2" customFormat="1" ht="24.15" customHeight="1">
      <c r="A111" s="36"/>
      <c r="B111" s="37"/>
      <c r="C111" s="181" t="s">
        <v>229</v>
      </c>
      <c r="D111" s="181" t="s">
        <v>208</v>
      </c>
      <c r="E111" s="182" t="s">
        <v>1131</v>
      </c>
      <c r="F111" s="183" t="s">
        <v>1132</v>
      </c>
      <c r="G111" s="184" t="s">
        <v>240</v>
      </c>
      <c r="H111" s="185">
        <v>0.97399999999999998</v>
      </c>
      <c r="I111" s="186"/>
      <c r="J111" s="187">
        <f>ROUND(I111*H111,2)</f>
        <v>0</v>
      </c>
      <c r="K111" s="183" t="s">
        <v>211</v>
      </c>
      <c r="L111" s="41"/>
      <c r="M111" s="188" t="s">
        <v>75</v>
      </c>
      <c r="N111" s="189" t="s">
        <v>47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212</v>
      </c>
      <c r="AT111" s="192" t="s">
        <v>208</v>
      </c>
      <c r="AU111" s="192" t="s">
        <v>86</v>
      </c>
      <c r="AY111" s="19" t="s">
        <v>205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84</v>
      </c>
      <c r="BK111" s="193">
        <f>ROUND(I111*H111,2)</f>
        <v>0</v>
      </c>
      <c r="BL111" s="19" t="s">
        <v>212</v>
      </c>
      <c r="BM111" s="192" t="s">
        <v>1313</v>
      </c>
    </row>
    <row r="112" spans="1:65" s="2" customFormat="1" ht="38.4">
      <c r="A112" s="36"/>
      <c r="B112" s="37"/>
      <c r="C112" s="38"/>
      <c r="D112" s="194" t="s">
        <v>214</v>
      </c>
      <c r="E112" s="38"/>
      <c r="F112" s="195" t="s">
        <v>578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214</v>
      </c>
      <c r="AU112" s="19" t="s">
        <v>86</v>
      </c>
    </row>
    <row r="113" spans="1:65" s="2" customFormat="1" ht="28.8">
      <c r="A113" s="36"/>
      <c r="B113" s="37"/>
      <c r="C113" s="38"/>
      <c r="D113" s="194" t="s">
        <v>270</v>
      </c>
      <c r="E113" s="38"/>
      <c r="F113" s="195" t="s">
        <v>558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270</v>
      </c>
      <c r="AU113" s="19" t="s">
        <v>86</v>
      </c>
    </row>
    <row r="114" spans="1:65" s="15" customFormat="1" ht="10.199999999999999">
      <c r="B114" s="231"/>
      <c r="C114" s="232"/>
      <c r="D114" s="194" t="s">
        <v>216</v>
      </c>
      <c r="E114" s="233" t="s">
        <v>75</v>
      </c>
      <c r="F114" s="234" t="s">
        <v>570</v>
      </c>
      <c r="G114" s="232"/>
      <c r="H114" s="233" t="s">
        <v>75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216</v>
      </c>
      <c r="AU114" s="240" t="s">
        <v>86</v>
      </c>
      <c r="AV114" s="15" t="s">
        <v>84</v>
      </c>
      <c r="AW114" s="15" t="s">
        <v>38</v>
      </c>
      <c r="AX114" s="15" t="s">
        <v>77</v>
      </c>
      <c r="AY114" s="240" t="s">
        <v>205</v>
      </c>
    </row>
    <row r="115" spans="1:65" s="13" customFormat="1" ht="10.199999999999999">
      <c r="B115" s="199"/>
      <c r="C115" s="200"/>
      <c r="D115" s="194" t="s">
        <v>216</v>
      </c>
      <c r="E115" s="201" t="s">
        <v>496</v>
      </c>
      <c r="F115" s="202" t="s">
        <v>1314</v>
      </c>
      <c r="G115" s="200"/>
      <c r="H115" s="203">
        <v>0.97399999999999998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216</v>
      </c>
      <c r="AU115" s="209" t="s">
        <v>86</v>
      </c>
      <c r="AV115" s="13" t="s">
        <v>86</v>
      </c>
      <c r="AW115" s="13" t="s">
        <v>38</v>
      </c>
      <c r="AX115" s="13" t="s">
        <v>77</v>
      </c>
      <c r="AY115" s="209" t="s">
        <v>205</v>
      </c>
    </row>
    <row r="116" spans="1:65" s="14" customFormat="1" ht="10.199999999999999">
      <c r="B116" s="210"/>
      <c r="C116" s="211"/>
      <c r="D116" s="194" t="s">
        <v>216</v>
      </c>
      <c r="E116" s="212" t="s">
        <v>75</v>
      </c>
      <c r="F116" s="213" t="s">
        <v>218</v>
      </c>
      <c r="G116" s="211"/>
      <c r="H116" s="214">
        <v>0.97399999999999998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216</v>
      </c>
      <c r="AU116" s="220" t="s">
        <v>86</v>
      </c>
      <c r="AV116" s="14" t="s">
        <v>212</v>
      </c>
      <c r="AW116" s="14" t="s">
        <v>38</v>
      </c>
      <c r="AX116" s="14" t="s">
        <v>84</v>
      </c>
      <c r="AY116" s="220" t="s">
        <v>205</v>
      </c>
    </row>
    <row r="117" spans="1:65" s="2" customFormat="1" ht="37.799999999999997" customHeight="1">
      <c r="A117" s="36"/>
      <c r="B117" s="37"/>
      <c r="C117" s="181" t="s">
        <v>611</v>
      </c>
      <c r="D117" s="181" t="s">
        <v>208</v>
      </c>
      <c r="E117" s="182" t="s">
        <v>582</v>
      </c>
      <c r="F117" s="183" t="s">
        <v>583</v>
      </c>
      <c r="G117" s="184" t="s">
        <v>240</v>
      </c>
      <c r="H117" s="185">
        <v>2.472</v>
      </c>
      <c r="I117" s="186"/>
      <c r="J117" s="187">
        <f>ROUND(I117*H117,2)</f>
        <v>0</v>
      </c>
      <c r="K117" s="183" t="s">
        <v>211</v>
      </c>
      <c r="L117" s="41"/>
      <c r="M117" s="188" t="s">
        <v>75</v>
      </c>
      <c r="N117" s="189" t="s">
        <v>47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212</v>
      </c>
      <c r="AT117" s="192" t="s">
        <v>208</v>
      </c>
      <c r="AU117" s="192" t="s">
        <v>86</v>
      </c>
      <c r="AY117" s="19" t="s">
        <v>205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84</v>
      </c>
      <c r="BK117" s="193">
        <f>ROUND(I117*H117,2)</f>
        <v>0</v>
      </c>
      <c r="BL117" s="19" t="s">
        <v>212</v>
      </c>
      <c r="BM117" s="192" t="s">
        <v>1315</v>
      </c>
    </row>
    <row r="118" spans="1:65" s="2" customFormat="1" ht="57.6">
      <c r="A118" s="36"/>
      <c r="B118" s="37"/>
      <c r="C118" s="38"/>
      <c r="D118" s="194" t="s">
        <v>214</v>
      </c>
      <c r="E118" s="38"/>
      <c r="F118" s="195" t="s">
        <v>585</v>
      </c>
      <c r="G118" s="38"/>
      <c r="H118" s="38"/>
      <c r="I118" s="196"/>
      <c r="J118" s="38"/>
      <c r="K118" s="38"/>
      <c r="L118" s="41"/>
      <c r="M118" s="197"/>
      <c r="N118" s="19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214</v>
      </c>
      <c r="AU118" s="19" t="s">
        <v>86</v>
      </c>
    </row>
    <row r="119" spans="1:65" s="2" customFormat="1" ht="19.2">
      <c r="A119" s="36"/>
      <c r="B119" s="37"/>
      <c r="C119" s="38"/>
      <c r="D119" s="194" t="s">
        <v>270</v>
      </c>
      <c r="E119" s="38"/>
      <c r="F119" s="195" t="s">
        <v>386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270</v>
      </c>
      <c r="AU119" s="19" t="s">
        <v>86</v>
      </c>
    </row>
    <row r="120" spans="1:65" s="13" customFormat="1" ht="10.199999999999999">
      <c r="B120" s="199"/>
      <c r="C120" s="200"/>
      <c r="D120" s="194" t="s">
        <v>216</v>
      </c>
      <c r="E120" s="201" t="s">
        <v>513</v>
      </c>
      <c r="F120" s="202" t="s">
        <v>1316</v>
      </c>
      <c r="G120" s="200"/>
      <c r="H120" s="203">
        <v>1.3919999999999999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216</v>
      </c>
      <c r="AU120" s="209" t="s">
        <v>86</v>
      </c>
      <c r="AV120" s="13" t="s">
        <v>86</v>
      </c>
      <c r="AW120" s="13" t="s">
        <v>38</v>
      </c>
      <c r="AX120" s="13" t="s">
        <v>77</v>
      </c>
      <c r="AY120" s="209" t="s">
        <v>205</v>
      </c>
    </row>
    <row r="121" spans="1:65" s="13" customFormat="1" ht="10.199999999999999">
      <c r="B121" s="199"/>
      <c r="C121" s="200"/>
      <c r="D121" s="194" t="s">
        <v>216</v>
      </c>
      <c r="E121" s="201" t="s">
        <v>75</v>
      </c>
      <c r="F121" s="202" t="s">
        <v>1317</v>
      </c>
      <c r="G121" s="200"/>
      <c r="H121" s="203">
        <v>1.08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216</v>
      </c>
      <c r="AU121" s="209" t="s">
        <v>86</v>
      </c>
      <c r="AV121" s="13" t="s">
        <v>86</v>
      </c>
      <c r="AW121" s="13" t="s">
        <v>38</v>
      </c>
      <c r="AX121" s="13" t="s">
        <v>77</v>
      </c>
      <c r="AY121" s="209" t="s">
        <v>205</v>
      </c>
    </row>
    <row r="122" spans="1:65" s="14" customFormat="1" ht="10.199999999999999">
      <c r="B122" s="210"/>
      <c r="C122" s="211"/>
      <c r="D122" s="194" t="s">
        <v>216</v>
      </c>
      <c r="E122" s="212" t="s">
        <v>75</v>
      </c>
      <c r="F122" s="213" t="s">
        <v>218</v>
      </c>
      <c r="G122" s="211"/>
      <c r="H122" s="214">
        <v>2.472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216</v>
      </c>
      <c r="AU122" s="220" t="s">
        <v>86</v>
      </c>
      <c r="AV122" s="14" t="s">
        <v>212</v>
      </c>
      <c r="AW122" s="14" t="s">
        <v>38</v>
      </c>
      <c r="AX122" s="14" t="s">
        <v>84</v>
      </c>
      <c r="AY122" s="220" t="s">
        <v>205</v>
      </c>
    </row>
    <row r="123" spans="1:65" s="2" customFormat="1" ht="24.15" customHeight="1">
      <c r="A123" s="36"/>
      <c r="B123" s="37"/>
      <c r="C123" s="181" t="s">
        <v>618</v>
      </c>
      <c r="D123" s="181" t="s">
        <v>208</v>
      </c>
      <c r="E123" s="182" t="s">
        <v>588</v>
      </c>
      <c r="F123" s="183" t="s">
        <v>589</v>
      </c>
      <c r="G123" s="184" t="s">
        <v>240</v>
      </c>
      <c r="H123" s="185">
        <v>1.3919999999999999</v>
      </c>
      <c r="I123" s="186"/>
      <c r="J123" s="187">
        <f>ROUND(I123*H123,2)</f>
        <v>0</v>
      </c>
      <c r="K123" s="183" t="s">
        <v>211</v>
      </c>
      <c r="L123" s="41"/>
      <c r="M123" s="188" t="s">
        <v>75</v>
      </c>
      <c r="N123" s="189" t="s">
        <v>47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212</v>
      </c>
      <c r="AT123" s="192" t="s">
        <v>208</v>
      </c>
      <c r="AU123" s="192" t="s">
        <v>86</v>
      </c>
      <c r="AY123" s="19" t="s">
        <v>205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84</v>
      </c>
      <c r="BK123" s="193">
        <f>ROUND(I123*H123,2)</f>
        <v>0</v>
      </c>
      <c r="BL123" s="19" t="s">
        <v>212</v>
      </c>
      <c r="BM123" s="192" t="s">
        <v>1318</v>
      </c>
    </row>
    <row r="124" spans="1:65" s="2" customFormat="1" ht="105.6">
      <c r="A124" s="36"/>
      <c r="B124" s="37"/>
      <c r="C124" s="38"/>
      <c r="D124" s="194" t="s">
        <v>214</v>
      </c>
      <c r="E124" s="38"/>
      <c r="F124" s="195" t="s">
        <v>591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214</v>
      </c>
      <c r="AU124" s="19" t="s">
        <v>86</v>
      </c>
    </row>
    <row r="125" spans="1:65" s="13" customFormat="1" ht="10.199999999999999">
      <c r="B125" s="199"/>
      <c r="C125" s="200"/>
      <c r="D125" s="194" t="s">
        <v>216</v>
      </c>
      <c r="E125" s="201" t="s">
        <v>75</v>
      </c>
      <c r="F125" s="202" t="s">
        <v>513</v>
      </c>
      <c r="G125" s="200"/>
      <c r="H125" s="203">
        <v>1.3919999999999999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216</v>
      </c>
      <c r="AU125" s="209" t="s">
        <v>86</v>
      </c>
      <c r="AV125" s="13" t="s">
        <v>86</v>
      </c>
      <c r="AW125" s="13" t="s">
        <v>38</v>
      </c>
      <c r="AX125" s="13" t="s">
        <v>77</v>
      </c>
      <c r="AY125" s="209" t="s">
        <v>205</v>
      </c>
    </row>
    <row r="126" spans="1:65" s="14" customFormat="1" ht="10.199999999999999">
      <c r="B126" s="210"/>
      <c r="C126" s="211"/>
      <c r="D126" s="194" t="s">
        <v>216</v>
      </c>
      <c r="E126" s="212" t="s">
        <v>75</v>
      </c>
      <c r="F126" s="213" t="s">
        <v>218</v>
      </c>
      <c r="G126" s="211"/>
      <c r="H126" s="214">
        <v>1.3919999999999999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216</v>
      </c>
      <c r="AU126" s="220" t="s">
        <v>86</v>
      </c>
      <c r="AV126" s="14" t="s">
        <v>212</v>
      </c>
      <c r="AW126" s="14" t="s">
        <v>38</v>
      </c>
      <c r="AX126" s="14" t="s">
        <v>84</v>
      </c>
      <c r="AY126" s="220" t="s">
        <v>205</v>
      </c>
    </row>
    <row r="127" spans="1:65" s="2" customFormat="1" ht="24.15" customHeight="1">
      <c r="A127" s="36"/>
      <c r="B127" s="37"/>
      <c r="C127" s="181" t="s">
        <v>207</v>
      </c>
      <c r="D127" s="181" t="s">
        <v>208</v>
      </c>
      <c r="E127" s="182" t="s">
        <v>592</v>
      </c>
      <c r="F127" s="183" t="s">
        <v>399</v>
      </c>
      <c r="G127" s="184" t="s">
        <v>383</v>
      </c>
      <c r="H127" s="185">
        <v>2.5059999999999998</v>
      </c>
      <c r="I127" s="186"/>
      <c r="J127" s="187">
        <f>ROUND(I127*H127,2)</f>
        <v>0</v>
      </c>
      <c r="K127" s="183" t="s">
        <v>211</v>
      </c>
      <c r="L127" s="41"/>
      <c r="M127" s="188" t="s">
        <v>75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212</v>
      </c>
      <c r="AT127" s="192" t="s">
        <v>208</v>
      </c>
      <c r="AU127" s="192" t="s">
        <v>86</v>
      </c>
      <c r="AY127" s="19" t="s">
        <v>205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212</v>
      </c>
      <c r="BM127" s="192" t="s">
        <v>1319</v>
      </c>
    </row>
    <row r="128" spans="1:65" s="2" customFormat="1" ht="38.4">
      <c r="A128" s="36"/>
      <c r="B128" s="37"/>
      <c r="C128" s="38"/>
      <c r="D128" s="194" t="s">
        <v>214</v>
      </c>
      <c r="E128" s="38"/>
      <c r="F128" s="195" t="s">
        <v>396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214</v>
      </c>
      <c r="AU128" s="19" t="s">
        <v>86</v>
      </c>
    </row>
    <row r="129" spans="1:65" s="15" customFormat="1" ht="10.199999999999999">
      <c r="B129" s="231"/>
      <c r="C129" s="232"/>
      <c r="D129" s="194" t="s">
        <v>216</v>
      </c>
      <c r="E129" s="233" t="s">
        <v>75</v>
      </c>
      <c r="F129" s="234" t="s">
        <v>594</v>
      </c>
      <c r="G129" s="232"/>
      <c r="H129" s="233" t="s">
        <v>75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216</v>
      </c>
      <c r="AU129" s="240" t="s">
        <v>86</v>
      </c>
      <c r="AV129" s="15" t="s">
        <v>84</v>
      </c>
      <c r="AW129" s="15" t="s">
        <v>38</v>
      </c>
      <c r="AX129" s="15" t="s">
        <v>77</v>
      </c>
      <c r="AY129" s="240" t="s">
        <v>205</v>
      </c>
    </row>
    <row r="130" spans="1:65" s="13" customFormat="1" ht="10.199999999999999">
      <c r="B130" s="199"/>
      <c r="C130" s="200"/>
      <c r="D130" s="194" t="s">
        <v>216</v>
      </c>
      <c r="E130" s="201" t="s">
        <v>75</v>
      </c>
      <c r="F130" s="202" t="s">
        <v>595</v>
      </c>
      <c r="G130" s="200"/>
      <c r="H130" s="203">
        <v>2.5059999999999998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216</v>
      </c>
      <c r="AU130" s="209" t="s">
        <v>86</v>
      </c>
      <c r="AV130" s="13" t="s">
        <v>86</v>
      </c>
      <c r="AW130" s="13" t="s">
        <v>38</v>
      </c>
      <c r="AX130" s="13" t="s">
        <v>77</v>
      </c>
      <c r="AY130" s="209" t="s">
        <v>205</v>
      </c>
    </row>
    <row r="131" spans="1:65" s="14" customFormat="1" ht="10.199999999999999">
      <c r="B131" s="210"/>
      <c r="C131" s="211"/>
      <c r="D131" s="194" t="s">
        <v>216</v>
      </c>
      <c r="E131" s="212" t="s">
        <v>75</v>
      </c>
      <c r="F131" s="213" t="s">
        <v>218</v>
      </c>
      <c r="G131" s="211"/>
      <c r="H131" s="214">
        <v>2.5059999999999998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216</v>
      </c>
      <c r="AU131" s="220" t="s">
        <v>86</v>
      </c>
      <c r="AV131" s="14" t="s">
        <v>212</v>
      </c>
      <c r="AW131" s="14" t="s">
        <v>38</v>
      </c>
      <c r="AX131" s="14" t="s">
        <v>84</v>
      </c>
      <c r="AY131" s="220" t="s">
        <v>205</v>
      </c>
    </row>
    <row r="132" spans="1:65" s="2" customFormat="1" ht="24.15" customHeight="1">
      <c r="A132" s="36"/>
      <c r="B132" s="37"/>
      <c r="C132" s="181" t="s">
        <v>8</v>
      </c>
      <c r="D132" s="181" t="s">
        <v>208</v>
      </c>
      <c r="E132" s="182" t="s">
        <v>597</v>
      </c>
      <c r="F132" s="183" t="s">
        <v>598</v>
      </c>
      <c r="G132" s="184" t="s">
        <v>240</v>
      </c>
      <c r="H132" s="185">
        <v>0.55800000000000005</v>
      </c>
      <c r="I132" s="186"/>
      <c r="J132" s="187">
        <f>ROUND(I132*H132,2)</f>
        <v>0</v>
      </c>
      <c r="K132" s="183" t="s">
        <v>211</v>
      </c>
      <c r="L132" s="41"/>
      <c r="M132" s="188" t="s">
        <v>75</v>
      </c>
      <c r="N132" s="189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212</v>
      </c>
      <c r="AT132" s="192" t="s">
        <v>208</v>
      </c>
      <c r="AU132" s="192" t="s">
        <v>86</v>
      </c>
      <c r="AY132" s="19" t="s">
        <v>205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212</v>
      </c>
      <c r="BM132" s="192" t="s">
        <v>1320</v>
      </c>
    </row>
    <row r="133" spans="1:65" s="2" customFormat="1" ht="172.8">
      <c r="A133" s="36"/>
      <c r="B133" s="37"/>
      <c r="C133" s="38"/>
      <c r="D133" s="194" t="s">
        <v>214</v>
      </c>
      <c r="E133" s="38"/>
      <c r="F133" s="195" t="s">
        <v>600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214</v>
      </c>
      <c r="AU133" s="19" t="s">
        <v>86</v>
      </c>
    </row>
    <row r="134" spans="1:65" s="15" customFormat="1" ht="10.199999999999999">
      <c r="B134" s="231"/>
      <c r="C134" s="232"/>
      <c r="D134" s="194" t="s">
        <v>216</v>
      </c>
      <c r="E134" s="233" t="s">
        <v>75</v>
      </c>
      <c r="F134" s="234" t="s">
        <v>1321</v>
      </c>
      <c r="G134" s="232"/>
      <c r="H134" s="233" t="s">
        <v>75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216</v>
      </c>
      <c r="AU134" s="240" t="s">
        <v>86</v>
      </c>
      <c r="AV134" s="15" t="s">
        <v>84</v>
      </c>
      <c r="AW134" s="15" t="s">
        <v>38</v>
      </c>
      <c r="AX134" s="15" t="s">
        <v>77</v>
      </c>
      <c r="AY134" s="240" t="s">
        <v>205</v>
      </c>
    </row>
    <row r="135" spans="1:65" s="13" customFormat="1" ht="10.199999999999999">
      <c r="B135" s="199"/>
      <c r="C135" s="200"/>
      <c r="D135" s="194" t="s">
        <v>216</v>
      </c>
      <c r="E135" s="201" t="s">
        <v>173</v>
      </c>
      <c r="F135" s="202" t="s">
        <v>1322</v>
      </c>
      <c r="G135" s="200"/>
      <c r="H135" s="203">
        <v>0.55800000000000005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216</v>
      </c>
      <c r="AU135" s="209" t="s">
        <v>86</v>
      </c>
      <c r="AV135" s="13" t="s">
        <v>86</v>
      </c>
      <c r="AW135" s="13" t="s">
        <v>38</v>
      </c>
      <c r="AX135" s="13" t="s">
        <v>77</v>
      </c>
      <c r="AY135" s="209" t="s">
        <v>205</v>
      </c>
    </row>
    <row r="136" spans="1:65" s="14" customFormat="1" ht="10.199999999999999">
      <c r="B136" s="210"/>
      <c r="C136" s="211"/>
      <c r="D136" s="194" t="s">
        <v>216</v>
      </c>
      <c r="E136" s="212" t="s">
        <v>75</v>
      </c>
      <c r="F136" s="213" t="s">
        <v>218</v>
      </c>
      <c r="G136" s="211"/>
      <c r="H136" s="214">
        <v>0.55800000000000005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216</v>
      </c>
      <c r="AU136" s="220" t="s">
        <v>86</v>
      </c>
      <c r="AV136" s="14" t="s">
        <v>212</v>
      </c>
      <c r="AW136" s="14" t="s">
        <v>38</v>
      </c>
      <c r="AX136" s="14" t="s">
        <v>84</v>
      </c>
      <c r="AY136" s="220" t="s">
        <v>205</v>
      </c>
    </row>
    <row r="137" spans="1:65" s="2" customFormat="1" ht="14.4" customHeight="1">
      <c r="A137" s="36"/>
      <c r="B137" s="37"/>
      <c r="C137" s="221" t="s">
        <v>225</v>
      </c>
      <c r="D137" s="221" t="s">
        <v>226</v>
      </c>
      <c r="E137" s="222" t="s">
        <v>606</v>
      </c>
      <c r="F137" s="223" t="s">
        <v>607</v>
      </c>
      <c r="G137" s="224" t="s">
        <v>383</v>
      </c>
      <c r="H137" s="225">
        <v>1.1160000000000001</v>
      </c>
      <c r="I137" s="226"/>
      <c r="J137" s="227">
        <f>ROUND(I137*H137,2)</f>
        <v>0</v>
      </c>
      <c r="K137" s="223" t="s">
        <v>211</v>
      </c>
      <c r="L137" s="228"/>
      <c r="M137" s="229" t="s">
        <v>75</v>
      </c>
      <c r="N137" s="230" t="s">
        <v>47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229</v>
      </c>
      <c r="AT137" s="192" t="s">
        <v>226</v>
      </c>
      <c r="AU137" s="192" t="s">
        <v>86</v>
      </c>
      <c r="AY137" s="19" t="s">
        <v>205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212</v>
      </c>
      <c r="BM137" s="192" t="s">
        <v>1323</v>
      </c>
    </row>
    <row r="138" spans="1:65" s="15" customFormat="1" ht="10.199999999999999">
      <c r="B138" s="231"/>
      <c r="C138" s="232"/>
      <c r="D138" s="194" t="s">
        <v>216</v>
      </c>
      <c r="E138" s="233" t="s">
        <v>75</v>
      </c>
      <c r="F138" s="234" t="s">
        <v>609</v>
      </c>
      <c r="G138" s="232"/>
      <c r="H138" s="233" t="s">
        <v>75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216</v>
      </c>
      <c r="AU138" s="240" t="s">
        <v>86</v>
      </c>
      <c r="AV138" s="15" t="s">
        <v>84</v>
      </c>
      <c r="AW138" s="15" t="s">
        <v>38</v>
      </c>
      <c r="AX138" s="15" t="s">
        <v>77</v>
      </c>
      <c r="AY138" s="240" t="s">
        <v>205</v>
      </c>
    </row>
    <row r="139" spans="1:65" s="13" customFormat="1" ht="10.199999999999999">
      <c r="B139" s="199"/>
      <c r="C139" s="200"/>
      <c r="D139" s="194" t="s">
        <v>216</v>
      </c>
      <c r="E139" s="201" t="s">
        <v>75</v>
      </c>
      <c r="F139" s="202" t="s">
        <v>1324</v>
      </c>
      <c r="G139" s="200"/>
      <c r="H139" s="203">
        <v>1.1160000000000001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216</v>
      </c>
      <c r="AU139" s="209" t="s">
        <v>86</v>
      </c>
      <c r="AV139" s="13" t="s">
        <v>86</v>
      </c>
      <c r="AW139" s="13" t="s">
        <v>38</v>
      </c>
      <c r="AX139" s="13" t="s">
        <v>77</v>
      </c>
      <c r="AY139" s="209" t="s">
        <v>205</v>
      </c>
    </row>
    <row r="140" spans="1:65" s="14" customFormat="1" ht="10.199999999999999">
      <c r="B140" s="210"/>
      <c r="C140" s="211"/>
      <c r="D140" s="194" t="s">
        <v>216</v>
      </c>
      <c r="E140" s="212" t="s">
        <v>75</v>
      </c>
      <c r="F140" s="213" t="s">
        <v>218</v>
      </c>
      <c r="G140" s="211"/>
      <c r="H140" s="214">
        <v>1.1160000000000001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216</v>
      </c>
      <c r="AU140" s="220" t="s">
        <v>86</v>
      </c>
      <c r="AV140" s="14" t="s">
        <v>212</v>
      </c>
      <c r="AW140" s="14" t="s">
        <v>38</v>
      </c>
      <c r="AX140" s="14" t="s">
        <v>84</v>
      </c>
      <c r="AY140" s="220" t="s">
        <v>205</v>
      </c>
    </row>
    <row r="141" spans="1:65" s="2" customFormat="1" ht="37.799999999999997" customHeight="1">
      <c r="A141" s="36"/>
      <c r="B141" s="37"/>
      <c r="C141" s="181" t="s">
        <v>232</v>
      </c>
      <c r="D141" s="181" t="s">
        <v>208</v>
      </c>
      <c r="E141" s="182" t="s">
        <v>612</v>
      </c>
      <c r="F141" s="183" t="s">
        <v>613</v>
      </c>
      <c r="G141" s="184" t="s">
        <v>240</v>
      </c>
      <c r="H141" s="185">
        <v>0.52200000000000002</v>
      </c>
      <c r="I141" s="186"/>
      <c r="J141" s="187">
        <f>ROUND(I141*H141,2)</f>
        <v>0</v>
      </c>
      <c r="K141" s="183" t="s">
        <v>211</v>
      </c>
      <c r="L141" s="41"/>
      <c r="M141" s="188" t="s">
        <v>75</v>
      </c>
      <c r="N141" s="189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212</v>
      </c>
      <c r="AT141" s="192" t="s">
        <v>208</v>
      </c>
      <c r="AU141" s="192" t="s">
        <v>86</v>
      </c>
      <c r="AY141" s="19" t="s">
        <v>205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212</v>
      </c>
      <c r="BM141" s="192" t="s">
        <v>1325</v>
      </c>
    </row>
    <row r="142" spans="1:65" s="2" customFormat="1" ht="67.2">
      <c r="A142" s="36"/>
      <c r="B142" s="37"/>
      <c r="C142" s="38"/>
      <c r="D142" s="194" t="s">
        <v>214</v>
      </c>
      <c r="E142" s="38"/>
      <c r="F142" s="195" t="s">
        <v>615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214</v>
      </c>
      <c r="AU142" s="19" t="s">
        <v>86</v>
      </c>
    </row>
    <row r="143" spans="1:65" s="15" customFormat="1" ht="10.199999999999999">
      <c r="B143" s="231"/>
      <c r="C143" s="232"/>
      <c r="D143" s="194" t="s">
        <v>216</v>
      </c>
      <c r="E143" s="233" t="s">
        <v>75</v>
      </c>
      <c r="F143" s="234" t="s">
        <v>616</v>
      </c>
      <c r="G143" s="232"/>
      <c r="H143" s="233" t="s">
        <v>75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216</v>
      </c>
      <c r="AU143" s="240" t="s">
        <v>86</v>
      </c>
      <c r="AV143" s="15" t="s">
        <v>84</v>
      </c>
      <c r="AW143" s="15" t="s">
        <v>38</v>
      </c>
      <c r="AX143" s="15" t="s">
        <v>77</v>
      </c>
      <c r="AY143" s="240" t="s">
        <v>205</v>
      </c>
    </row>
    <row r="144" spans="1:65" s="13" customFormat="1" ht="10.199999999999999">
      <c r="B144" s="199"/>
      <c r="C144" s="200"/>
      <c r="D144" s="194" t="s">
        <v>216</v>
      </c>
      <c r="E144" s="201" t="s">
        <v>502</v>
      </c>
      <c r="F144" s="202" t="s">
        <v>1326</v>
      </c>
      <c r="G144" s="200"/>
      <c r="H144" s="203">
        <v>0.52200000000000002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216</v>
      </c>
      <c r="AU144" s="209" t="s">
        <v>86</v>
      </c>
      <c r="AV144" s="13" t="s">
        <v>86</v>
      </c>
      <c r="AW144" s="13" t="s">
        <v>38</v>
      </c>
      <c r="AX144" s="13" t="s">
        <v>77</v>
      </c>
      <c r="AY144" s="209" t="s">
        <v>205</v>
      </c>
    </row>
    <row r="145" spans="1:65" s="14" customFormat="1" ht="10.199999999999999">
      <c r="B145" s="210"/>
      <c r="C145" s="211"/>
      <c r="D145" s="194" t="s">
        <v>216</v>
      </c>
      <c r="E145" s="212" t="s">
        <v>75</v>
      </c>
      <c r="F145" s="213" t="s">
        <v>218</v>
      </c>
      <c r="G145" s="211"/>
      <c r="H145" s="214">
        <v>0.52200000000000002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216</v>
      </c>
      <c r="AU145" s="220" t="s">
        <v>86</v>
      </c>
      <c r="AV145" s="14" t="s">
        <v>212</v>
      </c>
      <c r="AW145" s="14" t="s">
        <v>38</v>
      </c>
      <c r="AX145" s="14" t="s">
        <v>84</v>
      </c>
      <c r="AY145" s="220" t="s">
        <v>205</v>
      </c>
    </row>
    <row r="146" spans="1:65" s="2" customFormat="1" ht="14.4" customHeight="1">
      <c r="A146" s="36"/>
      <c r="B146" s="37"/>
      <c r="C146" s="221" t="s">
        <v>219</v>
      </c>
      <c r="D146" s="221" t="s">
        <v>226</v>
      </c>
      <c r="E146" s="222" t="s">
        <v>619</v>
      </c>
      <c r="F146" s="223" t="s">
        <v>620</v>
      </c>
      <c r="G146" s="224" t="s">
        <v>383</v>
      </c>
      <c r="H146" s="225">
        <v>1.044</v>
      </c>
      <c r="I146" s="226"/>
      <c r="J146" s="227">
        <f>ROUND(I146*H146,2)</f>
        <v>0</v>
      </c>
      <c r="K146" s="223" t="s">
        <v>75</v>
      </c>
      <c r="L146" s="228"/>
      <c r="M146" s="229" t="s">
        <v>75</v>
      </c>
      <c r="N146" s="230" t="s">
        <v>47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229</v>
      </c>
      <c r="AT146" s="192" t="s">
        <v>226</v>
      </c>
      <c r="AU146" s="192" t="s">
        <v>86</v>
      </c>
      <c r="AY146" s="19" t="s">
        <v>205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212</v>
      </c>
      <c r="BM146" s="192" t="s">
        <v>1327</v>
      </c>
    </row>
    <row r="147" spans="1:65" s="15" customFormat="1" ht="10.199999999999999">
      <c r="B147" s="231"/>
      <c r="C147" s="232"/>
      <c r="D147" s="194" t="s">
        <v>216</v>
      </c>
      <c r="E147" s="233" t="s">
        <v>75</v>
      </c>
      <c r="F147" s="234" t="s">
        <v>609</v>
      </c>
      <c r="G147" s="232"/>
      <c r="H147" s="233" t="s">
        <v>75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216</v>
      </c>
      <c r="AU147" s="240" t="s">
        <v>86</v>
      </c>
      <c r="AV147" s="15" t="s">
        <v>84</v>
      </c>
      <c r="AW147" s="15" t="s">
        <v>38</v>
      </c>
      <c r="AX147" s="15" t="s">
        <v>77</v>
      </c>
      <c r="AY147" s="240" t="s">
        <v>205</v>
      </c>
    </row>
    <row r="148" spans="1:65" s="13" customFormat="1" ht="10.199999999999999">
      <c r="B148" s="199"/>
      <c r="C148" s="200"/>
      <c r="D148" s="194" t="s">
        <v>216</v>
      </c>
      <c r="E148" s="201" t="s">
        <v>75</v>
      </c>
      <c r="F148" s="202" t="s">
        <v>1328</v>
      </c>
      <c r="G148" s="200"/>
      <c r="H148" s="203">
        <v>1.044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216</v>
      </c>
      <c r="AU148" s="209" t="s">
        <v>86</v>
      </c>
      <c r="AV148" s="13" t="s">
        <v>86</v>
      </c>
      <c r="AW148" s="13" t="s">
        <v>38</v>
      </c>
      <c r="AX148" s="13" t="s">
        <v>77</v>
      </c>
      <c r="AY148" s="209" t="s">
        <v>205</v>
      </c>
    </row>
    <row r="149" spans="1:65" s="14" customFormat="1" ht="10.199999999999999">
      <c r="B149" s="210"/>
      <c r="C149" s="211"/>
      <c r="D149" s="194" t="s">
        <v>216</v>
      </c>
      <c r="E149" s="212" t="s">
        <v>75</v>
      </c>
      <c r="F149" s="213" t="s">
        <v>218</v>
      </c>
      <c r="G149" s="211"/>
      <c r="H149" s="214">
        <v>1.044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216</v>
      </c>
      <c r="AU149" s="220" t="s">
        <v>86</v>
      </c>
      <c r="AV149" s="14" t="s">
        <v>212</v>
      </c>
      <c r="AW149" s="14" t="s">
        <v>38</v>
      </c>
      <c r="AX149" s="14" t="s">
        <v>84</v>
      </c>
      <c r="AY149" s="220" t="s">
        <v>205</v>
      </c>
    </row>
    <row r="150" spans="1:65" s="2" customFormat="1" ht="14.4" customHeight="1">
      <c r="A150" s="36"/>
      <c r="B150" s="37"/>
      <c r="C150" s="181" t="s">
        <v>626</v>
      </c>
      <c r="D150" s="181" t="s">
        <v>208</v>
      </c>
      <c r="E150" s="182" t="s">
        <v>209</v>
      </c>
      <c r="F150" s="183" t="s">
        <v>210</v>
      </c>
      <c r="G150" s="184" t="s">
        <v>143</v>
      </c>
      <c r="H150" s="185">
        <v>502.6</v>
      </c>
      <c r="I150" s="186"/>
      <c r="J150" s="187">
        <f>ROUND(I150*H150,2)</f>
        <v>0</v>
      </c>
      <c r="K150" s="183" t="s">
        <v>211</v>
      </c>
      <c r="L150" s="41"/>
      <c r="M150" s="188" t="s">
        <v>75</v>
      </c>
      <c r="N150" s="189" t="s">
        <v>47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212</v>
      </c>
      <c r="AT150" s="192" t="s">
        <v>208</v>
      </c>
      <c r="AU150" s="192" t="s">
        <v>86</v>
      </c>
      <c r="AY150" s="19" t="s">
        <v>205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212</v>
      </c>
      <c r="BM150" s="192" t="s">
        <v>1329</v>
      </c>
    </row>
    <row r="151" spans="1:65" s="2" customFormat="1" ht="96">
      <c r="A151" s="36"/>
      <c r="B151" s="37"/>
      <c r="C151" s="38"/>
      <c r="D151" s="194" t="s">
        <v>214</v>
      </c>
      <c r="E151" s="38"/>
      <c r="F151" s="195" t="s">
        <v>215</v>
      </c>
      <c r="G151" s="38"/>
      <c r="H151" s="38"/>
      <c r="I151" s="196"/>
      <c r="J151" s="38"/>
      <c r="K151" s="38"/>
      <c r="L151" s="41"/>
      <c r="M151" s="197"/>
      <c r="N151" s="198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214</v>
      </c>
      <c r="AU151" s="19" t="s">
        <v>86</v>
      </c>
    </row>
    <row r="152" spans="1:65" s="13" customFormat="1" ht="10.199999999999999">
      <c r="B152" s="199"/>
      <c r="C152" s="200"/>
      <c r="D152" s="194" t="s">
        <v>216</v>
      </c>
      <c r="E152" s="201" t="s">
        <v>75</v>
      </c>
      <c r="F152" s="202" t="s">
        <v>1330</v>
      </c>
      <c r="G152" s="200"/>
      <c r="H152" s="203">
        <v>502.6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216</v>
      </c>
      <c r="AU152" s="209" t="s">
        <v>86</v>
      </c>
      <c r="AV152" s="13" t="s">
        <v>86</v>
      </c>
      <c r="AW152" s="13" t="s">
        <v>38</v>
      </c>
      <c r="AX152" s="13" t="s">
        <v>77</v>
      </c>
      <c r="AY152" s="209" t="s">
        <v>205</v>
      </c>
    </row>
    <row r="153" spans="1:65" s="14" customFormat="1" ht="10.199999999999999">
      <c r="B153" s="210"/>
      <c r="C153" s="211"/>
      <c r="D153" s="194" t="s">
        <v>216</v>
      </c>
      <c r="E153" s="212" t="s">
        <v>75</v>
      </c>
      <c r="F153" s="213" t="s">
        <v>218</v>
      </c>
      <c r="G153" s="211"/>
      <c r="H153" s="214">
        <v>502.6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216</v>
      </c>
      <c r="AU153" s="220" t="s">
        <v>86</v>
      </c>
      <c r="AV153" s="14" t="s">
        <v>212</v>
      </c>
      <c r="AW153" s="14" t="s">
        <v>38</v>
      </c>
      <c r="AX153" s="14" t="s">
        <v>84</v>
      </c>
      <c r="AY153" s="220" t="s">
        <v>205</v>
      </c>
    </row>
    <row r="154" spans="1:65" s="12" customFormat="1" ht="20.85" customHeight="1">
      <c r="B154" s="165"/>
      <c r="C154" s="166"/>
      <c r="D154" s="167" t="s">
        <v>76</v>
      </c>
      <c r="E154" s="179" t="s">
        <v>219</v>
      </c>
      <c r="F154" s="179" t="s">
        <v>220</v>
      </c>
      <c r="G154" s="166"/>
      <c r="H154" s="166"/>
      <c r="I154" s="169"/>
      <c r="J154" s="180">
        <f>BK154</f>
        <v>0</v>
      </c>
      <c r="K154" s="166"/>
      <c r="L154" s="171"/>
      <c r="M154" s="172"/>
      <c r="N154" s="173"/>
      <c r="O154" s="173"/>
      <c r="P154" s="174">
        <f>SUM(P155:P199)</f>
        <v>0</v>
      </c>
      <c r="Q154" s="173"/>
      <c r="R154" s="174">
        <f>SUM(R155:R199)</f>
        <v>0.750668</v>
      </c>
      <c r="S154" s="173"/>
      <c r="T154" s="175">
        <f>SUM(T155:T199)</f>
        <v>0</v>
      </c>
      <c r="AR154" s="176" t="s">
        <v>84</v>
      </c>
      <c r="AT154" s="177" t="s">
        <v>76</v>
      </c>
      <c r="AU154" s="177" t="s">
        <v>86</v>
      </c>
      <c r="AY154" s="176" t="s">
        <v>205</v>
      </c>
      <c r="BK154" s="178">
        <f>SUM(BK155:BK199)</f>
        <v>0</v>
      </c>
    </row>
    <row r="155" spans="1:65" s="2" customFormat="1" ht="24.15" customHeight="1">
      <c r="A155" s="36"/>
      <c r="B155" s="37"/>
      <c r="C155" s="181" t="s">
        <v>633</v>
      </c>
      <c r="D155" s="181" t="s">
        <v>208</v>
      </c>
      <c r="E155" s="182" t="s">
        <v>1331</v>
      </c>
      <c r="F155" s="183" t="s">
        <v>1332</v>
      </c>
      <c r="G155" s="184" t="s">
        <v>240</v>
      </c>
      <c r="H155" s="185">
        <v>4.7</v>
      </c>
      <c r="I155" s="186"/>
      <c r="J155" s="187">
        <f>ROUND(I155*H155,2)</f>
        <v>0</v>
      </c>
      <c r="K155" s="183" t="s">
        <v>211</v>
      </c>
      <c r="L155" s="41"/>
      <c r="M155" s="188" t="s">
        <v>75</v>
      </c>
      <c r="N155" s="189" t="s">
        <v>47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212</v>
      </c>
      <c r="AT155" s="192" t="s">
        <v>208</v>
      </c>
      <c r="AU155" s="192" t="s">
        <v>344</v>
      </c>
      <c r="AY155" s="19" t="s">
        <v>205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84</v>
      </c>
      <c r="BK155" s="193">
        <f>ROUND(I155*H155,2)</f>
        <v>0</v>
      </c>
      <c r="BL155" s="19" t="s">
        <v>212</v>
      </c>
      <c r="BM155" s="192" t="s">
        <v>1333</v>
      </c>
    </row>
    <row r="156" spans="1:65" s="2" customFormat="1" ht="67.2">
      <c r="A156" s="36"/>
      <c r="B156" s="37"/>
      <c r="C156" s="38"/>
      <c r="D156" s="194" t="s">
        <v>214</v>
      </c>
      <c r="E156" s="38"/>
      <c r="F156" s="195" t="s">
        <v>1334</v>
      </c>
      <c r="G156" s="38"/>
      <c r="H156" s="38"/>
      <c r="I156" s="196"/>
      <c r="J156" s="38"/>
      <c r="K156" s="38"/>
      <c r="L156" s="41"/>
      <c r="M156" s="197"/>
      <c r="N156" s="198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214</v>
      </c>
      <c r="AU156" s="19" t="s">
        <v>344</v>
      </c>
    </row>
    <row r="157" spans="1:65" s="13" customFormat="1" ht="10.199999999999999">
      <c r="B157" s="199"/>
      <c r="C157" s="200"/>
      <c r="D157" s="194" t="s">
        <v>216</v>
      </c>
      <c r="E157" s="201" t="s">
        <v>75</v>
      </c>
      <c r="F157" s="202" t="s">
        <v>1281</v>
      </c>
      <c r="G157" s="200"/>
      <c r="H157" s="203">
        <v>4.7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216</v>
      </c>
      <c r="AU157" s="209" t="s">
        <v>344</v>
      </c>
      <c r="AV157" s="13" t="s">
        <v>86</v>
      </c>
      <c r="AW157" s="13" t="s">
        <v>38</v>
      </c>
      <c r="AX157" s="13" t="s">
        <v>77</v>
      </c>
      <c r="AY157" s="209" t="s">
        <v>205</v>
      </c>
    </row>
    <row r="158" spans="1:65" s="14" customFormat="1" ht="10.199999999999999">
      <c r="B158" s="210"/>
      <c r="C158" s="211"/>
      <c r="D158" s="194" t="s">
        <v>216</v>
      </c>
      <c r="E158" s="212" t="s">
        <v>75</v>
      </c>
      <c r="F158" s="213" t="s">
        <v>218</v>
      </c>
      <c r="G158" s="211"/>
      <c r="H158" s="214">
        <v>4.7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216</v>
      </c>
      <c r="AU158" s="220" t="s">
        <v>344</v>
      </c>
      <c r="AV158" s="14" t="s">
        <v>212</v>
      </c>
      <c r="AW158" s="14" t="s">
        <v>38</v>
      </c>
      <c r="AX158" s="14" t="s">
        <v>84</v>
      </c>
      <c r="AY158" s="220" t="s">
        <v>205</v>
      </c>
    </row>
    <row r="159" spans="1:65" s="2" customFormat="1" ht="14.4" customHeight="1">
      <c r="A159" s="36"/>
      <c r="B159" s="37"/>
      <c r="C159" s="181" t="s">
        <v>7</v>
      </c>
      <c r="D159" s="181" t="s">
        <v>208</v>
      </c>
      <c r="E159" s="182" t="s">
        <v>1335</v>
      </c>
      <c r="F159" s="183" t="s">
        <v>1336</v>
      </c>
      <c r="G159" s="184" t="s">
        <v>240</v>
      </c>
      <c r="H159" s="185">
        <v>4.7</v>
      </c>
      <c r="I159" s="186"/>
      <c r="J159" s="187">
        <f>ROUND(I159*H159,2)</f>
        <v>0</v>
      </c>
      <c r="K159" s="183" t="s">
        <v>211</v>
      </c>
      <c r="L159" s="41"/>
      <c r="M159" s="188" t="s">
        <v>75</v>
      </c>
      <c r="N159" s="189" t="s">
        <v>47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212</v>
      </c>
      <c r="AT159" s="192" t="s">
        <v>208</v>
      </c>
      <c r="AU159" s="192" t="s">
        <v>344</v>
      </c>
      <c r="AY159" s="19" t="s">
        <v>205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212</v>
      </c>
      <c r="BM159" s="192" t="s">
        <v>1337</v>
      </c>
    </row>
    <row r="160" spans="1:65" s="13" customFormat="1" ht="10.199999999999999">
      <c r="B160" s="199"/>
      <c r="C160" s="200"/>
      <c r="D160" s="194" t="s">
        <v>216</v>
      </c>
      <c r="E160" s="201" t="s">
        <v>75</v>
      </c>
      <c r="F160" s="202" t="s">
        <v>1281</v>
      </c>
      <c r="G160" s="200"/>
      <c r="H160" s="203">
        <v>4.7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216</v>
      </c>
      <c r="AU160" s="209" t="s">
        <v>344</v>
      </c>
      <c r="AV160" s="13" t="s">
        <v>86</v>
      </c>
      <c r="AW160" s="13" t="s">
        <v>38</v>
      </c>
      <c r="AX160" s="13" t="s">
        <v>77</v>
      </c>
      <c r="AY160" s="209" t="s">
        <v>205</v>
      </c>
    </row>
    <row r="161" spans="1:65" s="14" customFormat="1" ht="10.199999999999999">
      <c r="B161" s="210"/>
      <c r="C161" s="211"/>
      <c r="D161" s="194" t="s">
        <v>216</v>
      </c>
      <c r="E161" s="212" t="s">
        <v>75</v>
      </c>
      <c r="F161" s="213" t="s">
        <v>218</v>
      </c>
      <c r="G161" s="211"/>
      <c r="H161" s="214">
        <v>4.7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216</v>
      </c>
      <c r="AU161" s="220" t="s">
        <v>344</v>
      </c>
      <c r="AV161" s="14" t="s">
        <v>212</v>
      </c>
      <c r="AW161" s="14" t="s">
        <v>38</v>
      </c>
      <c r="AX161" s="14" t="s">
        <v>84</v>
      </c>
      <c r="AY161" s="220" t="s">
        <v>205</v>
      </c>
    </row>
    <row r="162" spans="1:65" s="2" customFormat="1" ht="24.15" customHeight="1">
      <c r="A162" s="36"/>
      <c r="B162" s="37"/>
      <c r="C162" s="181" t="s">
        <v>643</v>
      </c>
      <c r="D162" s="181" t="s">
        <v>208</v>
      </c>
      <c r="E162" s="182" t="s">
        <v>1338</v>
      </c>
      <c r="F162" s="183" t="s">
        <v>1339</v>
      </c>
      <c r="G162" s="184" t="s">
        <v>143</v>
      </c>
      <c r="H162" s="185">
        <v>47</v>
      </c>
      <c r="I162" s="186"/>
      <c r="J162" s="187">
        <f>ROUND(I162*H162,2)</f>
        <v>0</v>
      </c>
      <c r="K162" s="183" t="s">
        <v>211</v>
      </c>
      <c r="L162" s="41"/>
      <c r="M162" s="188" t="s">
        <v>75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212</v>
      </c>
      <c r="AT162" s="192" t="s">
        <v>208</v>
      </c>
      <c r="AU162" s="192" t="s">
        <v>344</v>
      </c>
      <c r="AY162" s="19" t="s">
        <v>205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212</v>
      </c>
      <c r="BM162" s="192" t="s">
        <v>1340</v>
      </c>
    </row>
    <row r="163" spans="1:65" s="2" customFormat="1" ht="48">
      <c r="A163" s="36"/>
      <c r="B163" s="37"/>
      <c r="C163" s="38"/>
      <c r="D163" s="194" t="s">
        <v>214</v>
      </c>
      <c r="E163" s="38"/>
      <c r="F163" s="195" t="s">
        <v>1341</v>
      </c>
      <c r="G163" s="38"/>
      <c r="H163" s="38"/>
      <c r="I163" s="196"/>
      <c r="J163" s="38"/>
      <c r="K163" s="38"/>
      <c r="L163" s="41"/>
      <c r="M163" s="197"/>
      <c r="N163" s="19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214</v>
      </c>
      <c r="AU163" s="19" t="s">
        <v>344</v>
      </c>
    </row>
    <row r="164" spans="1:65" s="15" customFormat="1" ht="10.199999999999999">
      <c r="B164" s="231"/>
      <c r="C164" s="232"/>
      <c r="D164" s="194" t="s">
        <v>216</v>
      </c>
      <c r="E164" s="233" t="s">
        <v>75</v>
      </c>
      <c r="F164" s="234" t="s">
        <v>237</v>
      </c>
      <c r="G164" s="232"/>
      <c r="H164" s="233" t="s">
        <v>75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216</v>
      </c>
      <c r="AU164" s="240" t="s">
        <v>344</v>
      </c>
      <c r="AV164" s="15" t="s">
        <v>84</v>
      </c>
      <c r="AW164" s="15" t="s">
        <v>38</v>
      </c>
      <c r="AX164" s="15" t="s">
        <v>77</v>
      </c>
      <c r="AY164" s="240" t="s">
        <v>205</v>
      </c>
    </row>
    <row r="165" spans="1:65" s="13" customFormat="1" ht="10.199999999999999">
      <c r="B165" s="199"/>
      <c r="C165" s="200"/>
      <c r="D165" s="194" t="s">
        <v>216</v>
      </c>
      <c r="E165" s="201" t="s">
        <v>159</v>
      </c>
      <c r="F165" s="202" t="s">
        <v>749</v>
      </c>
      <c r="G165" s="200"/>
      <c r="H165" s="203">
        <v>47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216</v>
      </c>
      <c r="AU165" s="209" t="s">
        <v>344</v>
      </c>
      <c r="AV165" s="13" t="s">
        <v>86</v>
      </c>
      <c r="AW165" s="13" t="s">
        <v>38</v>
      </c>
      <c r="AX165" s="13" t="s">
        <v>77</v>
      </c>
      <c r="AY165" s="209" t="s">
        <v>205</v>
      </c>
    </row>
    <row r="166" spans="1:65" s="14" customFormat="1" ht="10.199999999999999">
      <c r="B166" s="210"/>
      <c r="C166" s="211"/>
      <c r="D166" s="194" t="s">
        <v>216</v>
      </c>
      <c r="E166" s="212" t="s">
        <v>75</v>
      </c>
      <c r="F166" s="213" t="s">
        <v>218</v>
      </c>
      <c r="G166" s="211"/>
      <c r="H166" s="214">
        <v>47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216</v>
      </c>
      <c r="AU166" s="220" t="s">
        <v>344</v>
      </c>
      <c r="AV166" s="14" t="s">
        <v>212</v>
      </c>
      <c r="AW166" s="14" t="s">
        <v>38</v>
      </c>
      <c r="AX166" s="14" t="s">
        <v>84</v>
      </c>
      <c r="AY166" s="220" t="s">
        <v>205</v>
      </c>
    </row>
    <row r="167" spans="1:65" s="2" customFormat="1" ht="24.15" customHeight="1">
      <c r="A167" s="36"/>
      <c r="B167" s="37"/>
      <c r="C167" s="181" t="s">
        <v>653</v>
      </c>
      <c r="D167" s="181" t="s">
        <v>208</v>
      </c>
      <c r="E167" s="182" t="s">
        <v>1342</v>
      </c>
      <c r="F167" s="183" t="s">
        <v>1343</v>
      </c>
      <c r="G167" s="184" t="s">
        <v>143</v>
      </c>
      <c r="H167" s="185">
        <v>47</v>
      </c>
      <c r="I167" s="186"/>
      <c r="J167" s="187">
        <f>ROUND(I167*H167,2)</f>
        <v>0</v>
      </c>
      <c r="K167" s="183" t="s">
        <v>211</v>
      </c>
      <c r="L167" s="41"/>
      <c r="M167" s="188" t="s">
        <v>75</v>
      </c>
      <c r="N167" s="189" t="s">
        <v>47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212</v>
      </c>
      <c r="AT167" s="192" t="s">
        <v>208</v>
      </c>
      <c r="AU167" s="192" t="s">
        <v>344</v>
      </c>
      <c r="AY167" s="19" t="s">
        <v>205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84</v>
      </c>
      <c r="BK167" s="193">
        <f>ROUND(I167*H167,2)</f>
        <v>0</v>
      </c>
      <c r="BL167" s="19" t="s">
        <v>212</v>
      </c>
      <c r="BM167" s="192" t="s">
        <v>1344</v>
      </c>
    </row>
    <row r="168" spans="1:65" s="2" customFormat="1" ht="115.2">
      <c r="A168" s="36"/>
      <c r="B168" s="37"/>
      <c r="C168" s="38"/>
      <c r="D168" s="194" t="s">
        <v>214</v>
      </c>
      <c r="E168" s="38"/>
      <c r="F168" s="195" t="s">
        <v>1345</v>
      </c>
      <c r="G168" s="38"/>
      <c r="H168" s="38"/>
      <c r="I168" s="196"/>
      <c r="J168" s="38"/>
      <c r="K168" s="38"/>
      <c r="L168" s="41"/>
      <c r="M168" s="197"/>
      <c r="N168" s="198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214</v>
      </c>
      <c r="AU168" s="19" t="s">
        <v>344</v>
      </c>
    </row>
    <row r="169" spans="1:65" s="13" customFormat="1" ht="10.199999999999999">
      <c r="B169" s="199"/>
      <c r="C169" s="200"/>
      <c r="D169" s="194" t="s">
        <v>216</v>
      </c>
      <c r="E169" s="201" t="s">
        <v>75</v>
      </c>
      <c r="F169" s="202" t="s">
        <v>159</v>
      </c>
      <c r="G169" s="200"/>
      <c r="H169" s="203">
        <v>47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216</v>
      </c>
      <c r="AU169" s="209" t="s">
        <v>344</v>
      </c>
      <c r="AV169" s="13" t="s">
        <v>86</v>
      </c>
      <c r="AW169" s="13" t="s">
        <v>38</v>
      </c>
      <c r="AX169" s="13" t="s">
        <v>77</v>
      </c>
      <c r="AY169" s="209" t="s">
        <v>205</v>
      </c>
    </row>
    <row r="170" spans="1:65" s="14" customFormat="1" ht="10.199999999999999">
      <c r="B170" s="210"/>
      <c r="C170" s="211"/>
      <c r="D170" s="194" t="s">
        <v>216</v>
      </c>
      <c r="E170" s="212" t="s">
        <v>75</v>
      </c>
      <c r="F170" s="213" t="s">
        <v>218</v>
      </c>
      <c r="G170" s="211"/>
      <c r="H170" s="214">
        <v>47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216</v>
      </c>
      <c r="AU170" s="220" t="s">
        <v>344</v>
      </c>
      <c r="AV170" s="14" t="s">
        <v>212</v>
      </c>
      <c r="AW170" s="14" t="s">
        <v>38</v>
      </c>
      <c r="AX170" s="14" t="s">
        <v>84</v>
      </c>
      <c r="AY170" s="220" t="s">
        <v>205</v>
      </c>
    </row>
    <row r="171" spans="1:65" s="2" customFormat="1" ht="14.4" customHeight="1">
      <c r="A171" s="36"/>
      <c r="B171" s="37"/>
      <c r="C171" s="221" t="s">
        <v>659</v>
      </c>
      <c r="D171" s="221" t="s">
        <v>226</v>
      </c>
      <c r="E171" s="222" t="s">
        <v>1346</v>
      </c>
      <c r="F171" s="223" t="s">
        <v>1347</v>
      </c>
      <c r="G171" s="224" t="s">
        <v>1348</v>
      </c>
      <c r="H171" s="225">
        <v>0.70499999999999996</v>
      </c>
      <c r="I171" s="226"/>
      <c r="J171" s="227">
        <f>ROUND(I171*H171,2)</f>
        <v>0</v>
      </c>
      <c r="K171" s="223" t="s">
        <v>211</v>
      </c>
      <c r="L171" s="228"/>
      <c r="M171" s="229" t="s">
        <v>75</v>
      </c>
      <c r="N171" s="230" t="s">
        <v>47</v>
      </c>
      <c r="O171" s="66"/>
      <c r="P171" s="190">
        <f>O171*H171</f>
        <v>0</v>
      </c>
      <c r="Q171" s="190">
        <v>1E-3</v>
      </c>
      <c r="R171" s="190">
        <f>Q171*H171</f>
        <v>7.0500000000000001E-4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229</v>
      </c>
      <c r="AT171" s="192" t="s">
        <v>226</v>
      </c>
      <c r="AU171" s="192" t="s">
        <v>344</v>
      </c>
      <c r="AY171" s="19" t="s">
        <v>205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212</v>
      </c>
      <c r="BM171" s="192" t="s">
        <v>1349</v>
      </c>
    </row>
    <row r="172" spans="1:65" s="13" customFormat="1" ht="10.199999999999999">
      <c r="B172" s="199"/>
      <c r="C172" s="200"/>
      <c r="D172" s="194" t="s">
        <v>216</v>
      </c>
      <c r="E172" s="201" t="s">
        <v>75</v>
      </c>
      <c r="F172" s="202" t="s">
        <v>159</v>
      </c>
      <c r="G172" s="200"/>
      <c r="H172" s="203">
        <v>47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216</v>
      </c>
      <c r="AU172" s="209" t="s">
        <v>344</v>
      </c>
      <c r="AV172" s="13" t="s">
        <v>86</v>
      </c>
      <c r="AW172" s="13" t="s">
        <v>38</v>
      </c>
      <c r="AX172" s="13" t="s">
        <v>77</v>
      </c>
      <c r="AY172" s="209" t="s">
        <v>205</v>
      </c>
    </row>
    <row r="173" spans="1:65" s="14" customFormat="1" ht="10.199999999999999">
      <c r="B173" s="210"/>
      <c r="C173" s="211"/>
      <c r="D173" s="194" t="s">
        <v>216</v>
      </c>
      <c r="E173" s="212" t="s">
        <v>75</v>
      </c>
      <c r="F173" s="213" t="s">
        <v>218</v>
      </c>
      <c r="G173" s="211"/>
      <c r="H173" s="214">
        <v>47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216</v>
      </c>
      <c r="AU173" s="220" t="s">
        <v>344</v>
      </c>
      <c r="AV173" s="14" t="s">
        <v>212</v>
      </c>
      <c r="AW173" s="14" t="s">
        <v>38</v>
      </c>
      <c r="AX173" s="14" t="s">
        <v>84</v>
      </c>
      <c r="AY173" s="220" t="s">
        <v>205</v>
      </c>
    </row>
    <row r="174" spans="1:65" s="13" customFormat="1" ht="10.199999999999999">
      <c r="B174" s="199"/>
      <c r="C174" s="200"/>
      <c r="D174" s="194" t="s">
        <v>216</v>
      </c>
      <c r="E174" s="200"/>
      <c r="F174" s="202" t="s">
        <v>1350</v>
      </c>
      <c r="G174" s="200"/>
      <c r="H174" s="203">
        <v>0.70499999999999996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216</v>
      </c>
      <c r="AU174" s="209" t="s">
        <v>344</v>
      </c>
      <c r="AV174" s="13" t="s">
        <v>86</v>
      </c>
      <c r="AW174" s="13" t="s">
        <v>4</v>
      </c>
      <c r="AX174" s="13" t="s">
        <v>84</v>
      </c>
      <c r="AY174" s="209" t="s">
        <v>205</v>
      </c>
    </row>
    <row r="175" spans="1:65" s="2" customFormat="1" ht="14.4" customHeight="1">
      <c r="A175" s="36"/>
      <c r="B175" s="37"/>
      <c r="C175" s="181" t="s">
        <v>677</v>
      </c>
      <c r="D175" s="181" t="s">
        <v>208</v>
      </c>
      <c r="E175" s="182" t="s">
        <v>221</v>
      </c>
      <c r="F175" s="183" t="s">
        <v>222</v>
      </c>
      <c r="G175" s="184" t="s">
        <v>143</v>
      </c>
      <c r="H175" s="185">
        <v>36.200000000000003</v>
      </c>
      <c r="I175" s="186"/>
      <c r="J175" s="187">
        <f>ROUND(I175*H175,2)</f>
        <v>0</v>
      </c>
      <c r="K175" s="183" t="s">
        <v>211</v>
      </c>
      <c r="L175" s="41"/>
      <c r="M175" s="188" t="s">
        <v>75</v>
      </c>
      <c r="N175" s="189" t="s">
        <v>47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212</v>
      </c>
      <c r="AT175" s="192" t="s">
        <v>208</v>
      </c>
      <c r="AU175" s="192" t="s">
        <v>344</v>
      </c>
      <c r="AY175" s="19" t="s">
        <v>205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212</v>
      </c>
      <c r="BM175" s="192" t="s">
        <v>1351</v>
      </c>
    </row>
    <row r="176" spans="1:65" s="2" customFormat="1" ht="38.4">
      <c r="A176" s="36"/>
      <c r="B176" s="37"/>
      <c r="C176" s="38"/>
      <c r="D176" s="194" t="s">
        <v>214</v>
      </c>
      <c r="E176" s="38"/>
      <c r="F176" s="195" t="s">
        <v>224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214</v>
      </c>
      <c r="AU176" s="19" t="s">
        <v>344</v>
      </c>
    </row>
    <row r="177" spans="1:65" s="13" customFormat="1" ht="10.199999999999999">
      <c r="B177" s="199"/>
      <c r="C177" s="200"/>
      <c r="D177" s="194" t="s">
        <v>216</v>
      </c>
      <c r="E177" s="201" t="s">
        <v>75</v>
      </c>
      <c r="F177" s="202" t="s">
        <v>162</v>
      </c>
      <c r="G177" s="200"/>
      <c r="H177" s="203">
        <v>36.200000000000003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216</v>
      </c>
      <c r="AU177" s="209" t="s">
        <v>344</v>
      </c>
      <c r="AV177" s="13" t="s">
        <v>86</v>
      </c>
      <c r="AW177" s="13" t="s">
        <v>38</v>
      </c>
      <c r="AX177" s="13" t="s">
        <v>77</v>
      </c>
      <c r="AY177" s="209" t="s">
        <v>205</v>
      </c>
    </row>
    <row r="178" spans="1:65" s="14" customFormat="1" ht="10.199999999999999">
      <c r="B178" s="210"/>
      <c r="C178" s="211"/>
      <c r="D178" s="194" t="s">
        <v>216</v>
      </c>
      <c r="E178" s="212" t="s">
        <v>75</v>
      </c>
      <c r="F178" s="213" t="s">
        <v>218</v>
      </c>
      <c r="G178" s="211"/>
      <c r="H178" s="214">
        <v>36.200000000000003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216</v>
      </c>
      <c r="AU178" s="220" t="s">
        <v>344</v>
      </c>
      <c r="AV178" s="14" t="s">
        <v>212</v>
      </c>
      <c r="AW178" s="14" t="s">
        <v>38</v>
      </c>
      <c r="AX178" s="14" t="s">
        <v>84</v>
      </c>
      <c r="AY178" s="220" t="s">
        <v>205</v>
      </c>
    </row>
    <row r="179" spans="1:65" s="2" customFormat="1" ht="14.4" customHeight="1">
      <c r="A179" s="36"/>
      <c r="B179" s="37"/>
      <c r="C179" s="221" t="s">
        <v>245</v>
      </c>
      <c r="D179" s="221" t="s">
        <v>226</v>
      </c>
      <c r="E179" s="222" t="s">
        <v>227</v>
      </c>
      <c r="F179" s="223" t="s">
        <v>228</v>
      </c>
      <c r="G179" s="224" t="s">
        <v>143</v>
      </c>
      <c r="H179" s="225">
        <v>41.63</v>
      </c>
      <c r="I179" s="226"/>
      <c r="J179" s="227">
        <f>ROUND(I179*H179,2)</f>
        <v>0</v>
      </c>
      <c r="K179" s="223" t="s">
        <v>211</v>
      </c>
      <c r="L179" s="228"/>
      <c r="M179" s="229" t="s">
        <v>75</v>
      </c>
      <c r="N179" s="230" t="s">
        <v>47</v>
      </c>
      <c r="O179" s="66"/>
      <c r="P179" s="190">
        <f>O179*H179</f>
        <v>0</v>
      </c>
      <c r="Q179" s="190">
        <v>1E-4</v>
      </c>
      <c r="R179" s="190">
        <f>Q179*H179</f>
        <v>4.163E-3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229</v>
      </c>
      <c r="AT179" s="192" t="s">
        <v>226</v>
      </c>
      <c r="AU179" s="192" t="s">
        <v>344</v>
      </c>
      <c r="AY179" s="19" t="s">
        <v>205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84</v>
      </c>
      <c r="BK179" s="193">
        <f>ROUND(I179*H179,2)</f>
        <v>0</v>
      </c>
      <c r="BL179" s="19" t="s">
        <v>212</v>
      </c>
      <c r="BM179" s="192" t="s">
        <v>1352</v>
      </c>
    </row>
    <row r="180" spans="1:65" s="13" customFormat="1" ht="10.199999999999999">
      <c r="B180" s="199"/>
      <c r="C180" s="200"/>
      <c r="D180" s="194" t="s">
        <v>216</v>
      </c>
      <c r="E180" s="201" t="s">
        <v>75</v>
      </c>
      <c r="F180" s="202" t="s">
        <v>162</v>
      </c>
      <c r="G180" s="200"/>
      <c r="H180" s="203">
        <v>36.200000000000003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216</v>
      </c>
      <c r="AU180" s="209" t="s">
        <v>344</v>
      </c>
      <c r="AV180" s="13" t="s">
        <v>86</v>
      </c>
      <c r="AW180" s="13" t="s">
        <v>38</v>
      </c>
      <c r="AX180" s="13" t="s">
        <v>77</v>
      </c>
      <c r="AY180" s="209" t="s">
        <v>205</v>
      </c>
    </row>
    <row r="181" spans="1:65" s="14" customFormat="1" ht="10.199999999999999">
      <c r="B181" s="210"/>
      <c r="C181" s="211"/>
      <c r="D181" s="194" t="s">
        <v>216</v>
      </c>
      <c r="E181" s="212" t="s">
        <v>75</v>
      </c>
      <c r="F181" s="213" t="s">
        <v>218</v>
      </c>
      <c r="G181" s="211"/>
      <c r="H181" s="214">
        <v>36.200000000000003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216</v>
      </c>
      <c r="AU181" s="220" t="s">
        <v>344</v>
      </c>
      <c r="AV181" s="14" t="s">
        <v>212</v>
      </c>
      <c r="AW181" s="14" t="s">
        <v>38</v>
      </c>
      <c r="AX181" s="14" t="s">
        <v>84</v>
      </c>
      <c r="AY181" s="220" t="s">
        <v>205</v>
      </c>
    </row>
    <row r="182" spans="1:65" s="13" customFormat="1" ht="10.199999999999999">
      <c r="B182" s="199"/>
      <c r="C182" s="200"/>
      <c r="D182" s="194" t="s">
        <v>216</v>
      </c>
      <c r="E182" s="200"/>
      <c r="F182" s="202" t="s">
        <v>1353</v>
      </c>
      <c r="G182" s="200"/>
      <c r="H182" s="203">
        <v>41.63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216</v>
      </c>
      <c r="AU182" s="209" t="s">
        <v>344</v>
      </c>
      <c r="AV182" s="13" t="s">
        <v>86</v>
      </c>
      <c r="AW182" s="13" t="s">
        <v>4</v>
      </c>
      <c r="AX182" s="13" t="s">
        <v>84</v>
      </c>
      <c r="AY182" s="209" t="s">
        <v>205</v>
      </c>
    </row>
    <row r="183" spans="1:65" s="2" customFormat="1" ht="14.4" customHeight="1">
      <c r="A183" s="36"/>
      <c r="B183" s="37"/>
      <c r="C183" s="181" t="s">
        <v>250</v>
      </c>
      <c r="D183" s="181" t="s">
        <v>208</v>
      </c>
      <c r="E183" s="182" t="s">
        <v>233</v>
      </c>
      <c r="F183" s="183" t="s">
        <v>234</v>
      </c>
      <c r="G183" s="184" t="s">
        <v>143</v>
      </c>
      <c r="H183" s="185">
        <v>36.200000000000003</v>
      </c>
      <c r="I183" s="186"/>
      <c r="J183" s="187">
        <f>ROUND(I183*H183,2)</f>
        <v>0</v>
      </c>
      <c r="K183" s="183" t="s">
        <v>211</v>
      </c>
      <c r="L183" s="41"/>
      <c r="M183" s="188" t="s">
        <v>75</v>
      </c>
      <c r="N183" s="189" t="s">
        <v>47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212</v>
      </c>
      <c r="AT183" s="192" t="s">
        <v>208</v>
      </c>
      <c r="AU183" s="192" t="s">
        <v>344</v>
      </c>
      <c r="AY183" s="19" t="s">
        <v>205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84</v>
      </c>
      <c r="BK183" s="193">
        <f>ROUND(I183*H183,2)</f>
        <v>0</v>
      </c>
      <c r="BL183" s="19" t="s">
        <v>212</v>
      </c>
      <c r="BM183" s="192" t="s">
        <v>1354</v>
      </c>
    </row>
    <row r="184" spans="1:65" s="2" customFormat="1" ht="76.8">
      <c r="A184" s="36"/>
      <c r="B184" s="37"/>
      <c r="C184" s="38"/>
      <c r="D184" s="194" t="s">
        <v>214</v>
      </c>
      <c r="E184" s="38"/>
      <c r="F184" s="195" t="s">
        <v>236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214</v>
      </c>
      <c r="AU184" s="19" t="s">
        <v>344</v>
      </c>
    </row>
    <row r="185" spans="1:65" s="15" customFormat="1" ht="10.199999999999999">
      <c r="B185" s="231"/>
      <c r="C185" s="232"/>
      <c r="D185" s="194" t="s">
        <v>216</v>
      </c>
      <c r="E185" s="233" t="s">
        <v>75</v>
      </c>
      <c r="F185" s="234" t="s">
        <v>237</v>
      </c>
      <c r="G185" s="232"/>
      <c r="H185" s="233" t="s">
        <v>75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216</v>
      </c>
      <c r="AU185" s="240" t="s">
        <v>344</v>
      </c>
      <c r="AV185" s="15" t="s">
        <v>84</v>
      </c>
      <c r="AW185" s="15" t="s">
        <v>38</v>
      </c>
      <c r="AX185" s="15" t="s">
        <v>77</v>
      </c>
      <c r="AY185" s="240" t="s">
        <v>205</v>
      </c>
    </row>
    <row r="186" spans="1:65" s="13" customFormat="1" ht="10.199999999999999">
      <c r="B186" s="199"/>
      <c r="C186" s="200"/>
      <c r="D186" s="194" t="s">
        <v>216</v>
      </c>
      <c r="E186" s="201" t="s">
        <v>162</v>
      </c>
      <c r="F186" s="202" t="s">
        <v>1355</v>
      </c>
      <c r="G186" s="200"/>
      <c r="H186" s="203">
        <v>36.200000000000003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216</v>
      </c>
      <c r="AU186" s="209" t="s">
        <v>344</v>
      </c>
      <c r="AV186" s="13" t="s">
        <v>86</v>
      </c>
      <c r="AW186" s="13" t="s">
        <v>38</v>
      </c>
      <c r="AX186" s="13" t="s">
        <v>77</v>
      </c>
      <c r="AY186" s="209" t="s">
        <v>205</v>
      </c>
    </row>
    <row r="187" spans="1:65" s="14" customFormat="1" ht="10.199999999999999">
      <c r="B187" s="210"/>
      <c r="C187" s="211"/>
      <c r="D187" s="194" t="s">
        <v>216</v>
      </c>
      <c r="E187" s="212" t="s">
        <v>75</v>
      </c>
      <c r="F187" s="213" t="s">
        <v>218</v>
      </c>
      <c r="G187" s="211"/>
      <c r="H187" s="214">
        <v>36.200000000000003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216</v>
      </c>
      <c r="AU187" s="220" t="s">
        <v>344</v>
      </c>
      <c r="AV187" s="14" t="s">
        <v>212</v>
      </c>
      <c r="AW187" s="14" t="s">
        <v>38</v>
      </c>
      <c r="AX187" s="14" t="s">
        <v>84</v>
      </c>
      <c r="AY187" s="220" t="s">
        <v>205</v>
      </c>
    </row>
    <row r="188" spans="1:65" s="2" customFormat="1" ht="14.4" customHeight="1">
      <c r="A188" s="36"/>
      <c r="B188" s="37"/>
      <c r="C188" s="221" t="s">
        <v>157</v>
      </c>
      <c r="D188" s="221" t="s">
        <v>226</v>
      </c>
      <c r="E188" s="222" t="s">
        <v>238</v>
      </c>
      <c r="F188" s="223" t="s">
        <v>239</v>
      </c>
      <c r="G188" s="224" t="s">
        <v>240</v>
      </c>
      <c r="H188" s="225">
        <v>3.7290000000000001</v>
      </c>
      <c r="I188" s="226"/>
      <c r="J188" s="227">
        <f>ROUND(I188*H188,2)</f>
        <v>0</v>
      </c>
      <c r="K188" s="223" t="s">
        <v>211</v>
      </c>
      <c r="L188" s="228"/>
      <c r="M188" s="229" t="s">
        <v>75</v>
      </c>
      <c r="N188" s="230" t="s">
        <v>47</v>
      </c>
      <c r="O188" s="66"/>
      <c r="P188" s="190">
        <f>O188*H188</f>
        <v>0</v>
      </c>
      <c r="Q188" s="190">
        <v>0.2</v>
      </c>
      <c r="R188" s="190">
        <f>Q188*H188</f>
        <v>0.74580000000000002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229</v>
      </c>
      <c r="AT188" s="192" t="s">
        <v>226</v>
      </c>
      <c r="AU188" s="192" t="s">
        <v>344</v>
      </c>
      <c r="AY188" s="19" t="s">
        <v>205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84</v>
      </c>
      <c r="BK188" s="193">
        <f>ROUND(I188*H188,2)</f>
        <v>0</v>
      </c>
      <c r="BL188" s="19" t="s">
        <v>212</v>
      </c>
      <c r="BM188" s="192" t="s">
        <v>1356</v>
      </c>
    </row>
    <row r="189" spans="1:65" s="13" customFormat="1" ht="10.199999999999999">
      <c r="B189" s="199"/>
      <c r="C189" s="200"/>
      <c r="D189" s="194" t="s">
        <v>216</v>
      </c>
      <c r="E189" s="201" t="s">
        <v>75</v>
      </c>
      <c r="F189" s="202" t="s">
        <v>162</v>
      </c>
      <c r="G189" s="200"/>
      <c r="H189" s="203">
        <v>36.200000000000003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216</v>
      </c>
      <c r="AU189" s="209" t="s">
        <v>344</v>
      </c>
      <c r="AV189" s="13" t="s">
        <v>86</v>
      </c>
      <c r="AW189" s="13" t="s">
        <v>38</v>
      </c>
      <c r="AX189" s="13" t="s">
        <v>77</v>
      </c>
      <c r="AY189" s="209" t="s">
        <v>205</v>
      </c>
    </row>
    <row r="190" spans="1:65" s="14" customFormat="1" ht="10.199999999999999">
      <c r="B190" s="210"/>
      <c r="C190" s="211"/>
      <c r="D190" s="194" t="s">
        <v>216</v>
      </c>
      <c r="E190" s="212" t="s">
        <v>75</v>
      </c>
      <c r="F190" s="213" t="s">
        <v>218</v>
      </c>
      <c r="G190" s="211"/>
      <c r="H190" s="214">
        <v>36.200000000000003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216</v>
      </c>
      <c r="AU190" s="220" t="s">
        <v>344</v>
      </c>
      <c r="AV190" s="14" t="s">
        <v>212</v>
      </c>
      <c r="AW190" s="14" t="s">
        <v>38</v>
      </c>
      <c r="AX190" s="14" t="s">
        <v>84</v>
      </c>
      <c r="AY190" s="220" t="s">
        <v>205</v>
      </c>
    </row>
    <row r="191" spans="1:65" s="13" customFormat="1" ht="10.199999999999999">
      <c r="B191" s="199"/>
      <c r="C191" s="200"/>
      <c r="D191" s="194" t="s">
        <v>216</v>
      </c>
      <c r="E191" s="200"/>
      <c r="F191" s="202" t="s">
        <v>1357</v>
      </c>
      <c r="G191" s="200"/>
      <c r="H191" s="203">
        <v>3.7290000000000001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216</v>
      </c>
      <c r="AU191" s="209" t="s">
        <v>344</v>
      </c>
      <c r="AV191" s="13" t="s">
        <v>86</v>
      </c>
      <c r="AW191" s="13" t="s">
        <v>4</v>
      </c>
      <c r="AX191" s="13" t="s">
        <v>84</v>
      </c>
      <c r="AY191" s="209" t="s">
        <v>205</v>
      </c>
    </row>
    <row r="192" spans="1:65" s="2" customFormat="1" ht="14.4" customHeight="1">
      <c r="A192" s="36"/>
      <c r="B192" s="37"/>
      <c r="C192" s="181" t="s">
        <v>665</v>
      </c>
      <c r="D192" s="181" t="s">
        <v>208</v>
      </c>
      <c r="E192" s="182" t="s">
        <v>1358</v>
      </c>
      <c r="F192" s="183" t="s">
        <v>1359</v>
      </c>
      <c r="G192" s="184" t="s">
        <v>143</v>
      </c>
      <c r="H192" s="185">
        <v>47</v>
      </c>
      <c r="I192" s="186"/>
      <c r="J192" s="187">
        <f>ROUND(I192*H192,2)</f>
        <v>0</v>
      </c>
      <c r="K192" s="183" t="s">
        <v>75</v>
      </c>
      <c r="L192" s="41"/>
      <c r="M192" s="188" t="s">
        <v>75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212</v>
      </c>
      <c r="AT192" s="192" t="s">
        <v>208</v>
      </c>
      <c r="AU192" s="192" t="s">
        <v>344</v>
      </c>
      <c r="AY192" s="19" t="s">
        <v>205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84</v>
      </c>
      <c r="BK192" s="193">
        <f>ROUND(I192*H192,2)</f>
        <v>0</v>
      </c>
      <c r="BL192" s="19" t="s">
        <v>212</v>
      </c>
      <c r="BM192" s="192" t="s">
        <v>1360</v>
      </c>
    </row>
    <row r="193" spans="1:65" s="13" customFormat="1" ht="10.199999999999999">
      <c r="B193" s="199"/>
      <c r="C193" s="200"/>
      <c r="D193" s="194" t="s">
        <v>216</v>
      </c>
      <c r="E193" s="201" t="s">
        <v>75</v>
      </c>
      <c r="F193" s="202" t="s">
        <v>159</v>
      </c>
      <c r="G193" s="200"/>
      <c r="H193" s="203">
        <v>47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216</v>
      </c>
      <c r="AU193" s="209" t="s">
        <v>344</v>
      </c>
      <c r="AV193" s="13" t="s">
        <v>86</v>
      </c>
      <c r="AW193" s="13" t="s">
        <v>38</v>
      </c>
      <c r="AX193" s="13" t="s">
        <v>77</v>
      </c>
      <c r="AY193" s="209" t="s">
        <v>205</v>
      </c>
    </row>
    <row r="194" spans="1:65" s="14" customFormat="1" ht="10.199999999999999">
      <c r="B194" s="210"/>
      <c r="C194" s="211"/>
      <c r="D194" s="194" t="s">
        <v>216</v>
      </c>
      <c r="E194" s="212" t="s">
        <v>75</v>
      </c>
      <c r="F194" s="213" t="s">
        <v>218</v>
      </c>
      <c r="G194" s="211"/>
      <c r="H194" s="214">
        <v>47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216</v>
      </c>
      <c r="AU194" s="220" t="s">
        <v>344</v>
      </c>
      <c r="AV194" s="14" t="s">
        <v>212</v>
      </c>
      <c r="AW194" s="14" t="s">
        <v>38</v>
      </c>
      <c r="AX194" s="14" t="s">
        <v>84</v>
      </c>
      <c r="AY194" s="220" t="s">
        <v>205</v>
      </c>
    </row>
    <row r="195" spans="1:65" s="2" customFormat="1" ht="14.4" customHeight="1">
      <c r="A195" s="36"/>
      <c r="B195" s="37"/>
      <c r="C195" s="181" t="s">
        <v>671</v>
      </c>
      <c r="D195" s="181" t="s">
        <v>208</v>
      </c>
      <c r="E195" s="182" t="s">
        <v>1361</v>
      </c>
      <c r="F195" s="183" t="s">
        <v>1362</v>
      </c>
      <c r="G195" s="184" t="s">
        <v>240</v>
      </c>
      <c r="H195" s="185">
        <v>3.5249999999999999</v>
      </c>
      <c r="I195" s="186"/>
      <c r="J195" s="187">
        <f>ROUND(I195*H195,2)</f>
        <v>0</v>
      </c>
      <c r="K195" s="183" t="s">
        <v>211</v>
      </c>
      <c r="L195" s="41"/>
      <c r="M195" s="188" t="s">
        <v>75</v>
      </c>
      <c r="N195" s="189" t="s">
        <v>47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212</v>
      </c>
      <c r="AT195" s="192" t="s">
        <v>208</v>
      </c>
      <c r="AU195" s="192" t="s">
        <v>344</v>
      </c>
      <c r="AY195" s="19" t="s">
        <v>205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84</v>
      </c>
      <c r="BK195" s="193">
        <f>ROUND(I195*H195,2)</f>
        <v>0</v>
      </c>
      <c r="BL195" s="19" t="s">
        <v>212</v>
      </c>
      <c r="BM195" s="192" t="s">
        <v>1363</v>
      </c>
    </row>
    <row r="196" spans="1:65" s="2" customFormat="1" ht="19.2">
      <c r="A196" s="36"/>
      <c r="B196" s="37"/>
      <c r="C196" s="38"/>
      <c r="D196" s="194" t="s">
        <v>270</v>
      </c>
      <c r="E196" s="38"/>
      <c r="F196" s="195" t="s">
        <v>1364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270</v>
      </c>
      <c r="AU196" s="19" t="s">
        <v>344</v>
      </c>
    </row>
    <row r="197" spans="1:65" s="15" customFormat="1" ht="10.199999999999999">
      <c r="B197" s="231"/>
      <c r="C197" s="232"/>
      <c r="D197" s="194" t="s">
        <v>216</v>
      </c>
      <c r="E197" s="233" t="s">
        <v>75</v>
      </c>
      <c r="F197" s="234" t="s">
        <v>1365</v>
      </c>
      <c r="G197" s="232"/>
      <c r="H197" s="233" t="s">
        <v>75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216</v>
      </c>
      <c r="AU197" s="240" t="s">
        <v>344</v>
      </c>
      <c r="AV197" s="15" t="s">
        <v>84</v>
      </c>
      <c r="AW197" s="15" t="s">
        <v>38</v>
      </c>
      <c r="AX197" s="15" t="s">
        <v>77</v>
      </c>
      <c r="AY197" s="240" t="s">
        <v>205</v>
      </c>
    </row>
    <row r="198" spans="1:65" s="13" customFormat="1" ht="10.199999999999999">
      <c r="B198" s="199"/>
      <c r="C198" s="200"/>
      <c r="D198" s="194" t="s">
        <v>216</v>
      </c>
      <c r="E198" s="201" t="s">
        <v>75</v>
      </c>
      <c r="F198" s="202" t="s">
        <v>1366</v>
      </c>
      <c r="G198" s="200"/>
      <c r="H198" s="203">
        <v>3.5249999999999999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216</v>
      </c>
      <c r="AU198" s="209" t="s">
        <v>344</v>
      </c>
      <c r="AV198" s="13" t="s">
        <v>86</v>
      </c>
      <c r="AW198" s="13" t="s">
        <v>38</v>
      </c>
      <c r="AX198" s="13" t="s">
        <v>77</v>
      </c>
      <c r="AY198" s="209" t="s">
        <v>205</v>
      </c>
    </row>
    <row r="199" spans="1:65" s="14" customFormat="1" ht="10.199999999999999">
      <c r="B199" s="210"/>
      <c r="C199" s="211"/>
      <c r="D199" s="194" t="s">
        <v>216</v>
      </c>
      <c r="E199" s="212" t="s">
        <v>75</v>
      </c>
      <c r="F199" s="213" t="s">
        <v>218</v>
      </c>
      <c r="G199" s="211"/>
      <c r="H199" s="214">
        <v>3.5249999999999999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216</v>
      </c>
      <c r="AU199" s="220" t="s">
        <v>344</v>
      </c>
      <c r="AV199" s="14" t="s">
        <v>212</v>
      </c>
      <c r="AW199" s="14" t="s">
        <v>38</v>
      </c>
      <c r="AX199" s="14" t="s">
        <v>84</v>
      </c>
      <c r="AY199" s="220" t="s">
        <v>205</v>
      </c>
    </row>
    <row r="200" spans="1:65" s="12" customFormat="1" ht="22.8" customHeight="1">
      <c r="B200" s="165"/>
      <c r="C200" s="166"/>
      <c r="D200" s="167" t="s">
        <v>76</v>
      </c>
      <c r="E200" s="179" t="s">
        <v>212</v>
      </c>
      <c r="F200" s="179" t="s">
        <v>664</v>
      </c>
      <c r="G200" s="166"/>
      <c r="H200" s="166"/>
      <c r="I200" s="169"/>
      <c r="J200" s="180">
        <f>BK200</f>
        <v>0</v>
      </c>
      <c r="K200" s="166"/>
      <c r="L200" s="171"/>
      <c r="M200" s="172"/>
      <c r="N200" s="173"/>
      <c r="O200" s="173"/>
      <c r="P200" s="174">
        <f>SUM(P201:P205)</f>
        <v>0</v>
      </c>
      <c r="Q200" s="173"/>
      <c r="R200" s="174">
        <f>SUM(R201:R205)</f>
        <v>0.49349097000000003</v>
      </c>
      <c r="S200" s="173"/>
      <c r="T200" s="175">
        <f>SUM(T201:T205)</f>
        <v>0</v>
      </c>
      <c r="AR200" s="176" t="s">
        <v>84</v>
      </c>
      <c r="AT200" s="177" t="s">
        <v>76</v>
      </c>
      <c r="AU200" s="177" t="s">
        <v>84</v>
      </c>
      <c r="AY200" s="176" t="s">
        <v>205</v>
      </c>
      <c r="BK200" s="178">
        <f>SUM(BK201:BK205)</f>
        <v>0</v>
      </c>
    </row>
    <row r="201" spans="1:65" s="2" customFormat="1" ht="14.4" customHeight="1">
      <c r="A201" s="36"/>
      <c r="B201" s="37"/>
      <c r="C201" s="181" t="s">
        <v>255</v>
      </c>
      <c r="D201" s="181" t="s">
        <v>208</v>
      </c>
      <c r="E201" s="182" t="s">
        <v>666</v>
      </c>
      <c r="F201" s="183" t="s">
        <v>667</v>
      </c>
      <c r="G201" s="184" t="s">
        <v>240</v>
      </c>
      <c r="H201" s="185">
        <v>0.26100000000000001</v>
      </c>
      <c r="I201" s="186"/>
      <c r="J201" s="187">
        <f>ROUND(I201*H201,2)</f>
        <v>0</v>
      </c>
      <c r="K201" s="183" t="s">
        <v>75</v>
      </c>
      <c r="L201" s="41"/>
      <c r="M201" s="188" t="s">
        <v>75</v>
      </c>
      <c r="N201" s="189" t="s">
        <v>47</v>
      </c>
      <c r="O201" s="66"/>
      <c r="P201" s="190">
        <f>O201*H201</f>
        <v>0</v>
      </c>
      <c r="Q201" s="190">
        <v>1.8907700000000001</v>
      </c>
      <c r="R201" s="190">
        <f>Q201*H201</f>
        <v>0.49349097000000003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212</v>
      </c>
      <c r="AT201" s="192" t="s">
        <v>208</v>
      </c>
      <c r="AU201" s="192" t="s">
        <v>86</v>
      </c>
      <c r="AY201" s="19" t="s">
        <v>205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84</v>
      </c>
      <c r="BK201" s="193">
        <f>ROUND(I201*H201,2)</f>
        <v>0</v>
      </c>
      <c r="BL201" s="19" t="s">
        <v>212</v>
      </c>
      <c r="BM201" s="192" t="s">
        <v>1367</v>
      </c>
    </row>
    <row r="202" spans="1:65" s="2" customFormat="1" ht="38.4">
      <c r="A202" s="36"/>
      <c r="B202" s="37"/>
      <c r="C202" s="38"/>
      <c r="D202" s="194" t="s">
        <v>214</v>
      </c>
      <c r="E202" s="38"/>
      <c r="F202" s="195" t="s">
        <v>669</v>
      </c>
      <c r="G202" s="38"/>
      <c r="H202" s="38"/>
      <c r="I202" s="196"/>
      <c r="J202" s="38"/>
      <c r="K202" s="38"/>
      <c r="L202" s="41"/>
      <c r="M202" s="197"/>
      <c r="N202" s="198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214</v>
      </c>
      <c r="AU202" s="19" t="s">
        <v>86</v>
      </c>
    </row>
    <row r="203" spans="1:65" s="15" customFormat="1" ht="10.199999999999999">
      <c r="B203" s="231"/>
      <c r="C203" s="232"/>
      <c r="D203" s="194" t="s">
        <v>216</v>
      </c>
      <c r="E203" s="233" t="s">
        <v>75</v>
      </c>
      <c r="F203" s="234" t="s">
        <v>616</v>
      </c>
      <c r="G203" s="232"/>
      <c r="H203" s="233" t="s">
        <v>75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216</v>
      </c>
      <c r="AU203" s="240" t="s">
        <v>86</v>
      </c>
      <c r="AV203" s="15" t="s">
        <v>84</v>
      </c>
      <c r="AW203" s="15" t="s">
        <v>38</v>
      </c>
      <c r="AX203" s="15" t="s">
        <v>77</v>
      </c>
      <c r="AY203" s="240" t="s">
        <v>205</v>
      </c>
    </row>
    <row r="204" spans="1:65" s="13" customFormat="1" ht="10.199999999999999">
      <c r="B204" s="199"/>
      <c r="C204" s="200"/>
      <c r="D204" s="194" t="s">
        <v>216</v>
      </c>
      <c r="E204" s="201" t="s">
        <v>170</v>
      </c>
      <c r="F204" s="202" t="s">
        <v>1368</v>
      </c>
      <c r="G204" s="200"/>
      <c r="H204" s="203">
        <v>0.26100000000000001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216</v>
      </c>
      <c r="AU204" s="209" t="s">
        <v>86</v>
      </c>
      <c r="AV204" s="13" t="s">
        <v>86</v>
      </c>
      <c r="AW204" s="13" t="s">
        <v>38</v>
      </c>
      <c r="AX204" s="13" t="s">
        <v>77</v>
      </c>
      <c r="AY204" s="209" t="s">
        <v>205</v>
      </c>
    </row>
    <row r="205" spans="1:65" s="14" customFormat="1" ht="10.199999999999999">
      <c r="B205" s="210"/>
      <c r="C205" s="211"/>
      <c r="D205" s="194" t="s">
        <v>216</v>
      </c>
      <c r="E205" s="212" t="s">
        <v>75</v>
      </c>
      <c r="F205" s="213" t="s">
        <v>218</v>
      </c>
      <c r="G205" s="211"/>
      <c r="H205" s="214">
        <v>0.26100000000000001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216</v>
      </c>
      <c r="AU205" s="220" t="s">
        <v>86</v>
      </c>
      <c r="AV205" s="14" t="s">
        <v>212</v>
      </c>
      <c r="AW205" s="14" t="s">
        <v>38</v>
      </c>
      <c r="AX205" s="14" t="s">
        <v>84</v>
      </c>
      <c r="AY205" s="220" t="s">
        <v>205</v>
      </c>
    </row>
    <row r="206" spans="1:65" s="12" customFormat="1" ht="22.8" customHeight="1">
      <c r="B206" s="165"/>
      <c r="C206" s="166"/>
      <c r="D206" s="167" t="s">
        <v>76</v>
      </c>
      <c r="E206" s="179" t="s">
        <v>243</v>
      </c>
      <c r="F206" s="179" t="s">
        <v>244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SUM(P207:P261)</f>
        <v>0</v>
      </c>
      <c r="Q206" s="173"/>
      <c r="R206" s="174">
        <f>SUM(R207:R261)</f>
        <v>128.23610500000001</v>
      </c>
      <c r="S206" s="173"/>
      <c r="T206" s="175">
        <f>SUM(T207:T261)</f>
        <v>0</v>
      </c>
      <c r="AR206" s="176" t="s">
        <v>84</v>
      </c>
      <c r="AT206" s="177" t="s">
        <v>76</v>
      </c>
      <c r="AU206" s="177" t="s">
        <v>84</v>
      </c>
      <c r="AY206" s="176" t="s">
        <v>205</v>
      </c>
      <c r="BK206" s="178">
        <f>SUM(BK207:BK261)</f>
        <v>0</v>
      </c>
    </row>
    <row r="207" spans="1:65" s="2" customFormat="1" ht="14.4" customHeight="1">
      <c r="A207" s="36"/>
      <c r="B207" s="37"/>
      <c r="C207" s="181" t="s">
        <v>281</v>
      </c>
      <c r="D207" s="181" t="s">
        <v>208</v>
      </c>
      <c r="E207" s="182" t="s">
        <v>246</v>
      </c>
      <c r="F207" s="183" t="s">
        <v>247</v>
      </c>
      <c r="G207" s="184" t="s">
        <v>143</v>
      </c>
      <c r="H207" s="185">
        <v>453.6</v>
      </c>
      <c r="I207" s="186"/>
      <c r="J207" s="187">
        <f>ROUND(I207*H207,2)</f>
        <v>0</v>
      </c>
      <c r="K207" s="183" t="s">
        <v>211</v>
      </c>
      <c r="L207" s="41"/>
      <c r="M207" s="188" t="s">
        <v>75</v>
      </c>
      <c r="N207" s="189" t="s">
        <v>47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212</v>
      </c>
      <c r="AT207" s="192" t="s">
        <v>208</v>
      </c>
      <c r="AU207" s="192" t="s">
        <v>86</v>
      </c>
      <c r="AY207" s="19" t="s">
        <v>205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84</v>
      </c>
      <c r="BK207" s="193">
        <f>ROUND(I207*H207,2)</f>
        <v>0</v>
      </c>
      <c r="BL207" s="19" t="s">
        <v>212</v>
      </c>
      <c r="BM207" s="192" t="s">
        <v>1369</v>
      </c>
    </row>
    <row r="208" spans="1:65" s="13" customFormat="1" ht="10.199999999999999">
      <c r="B208" s="199"/>
      <c r="C208" s="200"/>
      <c r="D208" s="194" t="s">
        <v>216</v>
      </c>
      <c r="E208" s="201" t="s">
        <v>75</v>
      </c>
      <c r="F208" s="202" t="s">
        <v>1370</v>
      </c>
      <c r="G208" s="200"/>
      <c r="H208" s="203">
        <v>453.6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216</v>
      </c>
      <c r="AU208" s="209" t="s">
        <v>86</v>
      </c>
      <c r="AV208" s="13" t="s">
        <v>86</v>
      </c>
      <c r="AW208" s="13" t="s">
        <v>38</v>
      </c>
      <c r="AX208" s="13" t="s">
        <v>77</v>
      </c>
      <c r="AY208" s="209" t="s">
        <v>205</v>
      </c>
    </row>
    <row r="209" spans="1:65" s="14" customFormat="1" ht="10.199999999999999">
      <c r="B209" s="210"/>
      <c r="C209" s="211"/>
      <c r="D209" s="194" t="s">
        <v>216</v>
      </c>
      <c r="E209" s="212" t="s">
        <v>75</v>
      </c>
      <c r="F209" s="213" t="s">
        <v>218</v>
      </c>
      <c r="G209" s="211"/>
      <c r="H209" s="214">
        <v>453.6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216</v>
      </c>
      <c r="AU209" s="220" t="s">
        <v>86</v>
      </c>
      <c r="AV209" s="14" t="s">
        <v>212</v>
      </c>
      <c r="AW209" s="14" t="s">
        <v>38</v>
      </c>
      <c r="AX209" s="14" t="s">
        <v>84</v>
      </c>
      <c r="AY209" s="220" t="s">
        <v>205</v>
      </c>
    </row>
    <row r="210" spans="1:65" s="2" customFormat="1" ht="14.4" customHeight="1">
      <c r="A210" s="36"/>
      <c r="B210" s="37"/>
      <c r="C210" s="181" t="s">
        <v>721</v>
      </c>
      <c r="D210" s="181" t="s">
        <v>208</v>
      </c>
      <c r="E210" s="182" t="s">
        <v>251</v>
      </c>
      <c r="F210" s="183" t="s">
        <v>252</v>
      </c>
      <c r="G210" s="184" t="s">
        <v>143</v>
      </c>
      <c r="H210" s="185">
        <v>40.4</v>
      </c>
      <c r="I210" s="186"/>
      <c r="J210" s="187">
        <f>ROUND(I210*H210,2)</f>
        <v>0</v>
      </c>
      <c r="K210" s="183" t="s">
        <v>211</v>
      </c>
      <c r="L210" s="41"/>
      <c r="M210" s="188" t="s">
        <v>75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212</v>
      </c>
      <c r="AT210" s="192" t="s">
        <v>208</v>
      </c>
      <c r="AU210" s="192" t="s">
        <v>86</v>
      </c>
      <c r="AY210" s="19" t="s">
        <v>205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212</v>
      </c>
      <c r="BM210" s="192" t="s">
        <v>1371</v>
      </c>
    </row>
    <row r="211" spans="1:65" s="13" customFormat="1" ht="10.199999999999999">
      <c r="B211" s="199"/>
      <c r="C211" s="200"/>
      <c r="D211" s="194" t="s">
        <v>216</v>
      </c>
      <c r="E211" s="201" t="s">
        <v>75</v>
      </c>
      <c r="F211" s="202" t="s">
        <v>1372</v>
      </c>
      <c r="G211" s="200"/>
      <c r="H211" s="203">
        <v>40.4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216</v>
      </c>
      <c r="AU211" s="209" t="s">
        <v>86</v>
      </c>
      <c r="AV211" s="13" t="s">
        <v>86</v>
      </c>
      <c r="AW211" s="13" t="s">
        <v>38</v>
      </c>
      <c r="AX211" s="13" t="s">
        <v>77</v>
      </c>
      <c r="AY211" s="209" t="s">
        <v>205</v>
      </c>
    </row>
    <row r="212" spans="1:65" s="14" customFormat="1" ht="10.199999999999999">
      <c r="B212" s="210"/>
      <c r="C212" s="211"/>
      <c r="D212" s="194" t="s">
        <v>216</v>
      </c>
      <c r="E212" s="212" t="s">
        <v>75</v>
      </c>
      <c r="F212" s="213" t="s">
        <v>218</v>
      </c>
      <c r="G212" s="211"/>
      <c r="H212" s="214">
        <v>40.4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216</v>
      </c>
      <c r="AU212" s="220" t="s">
        <v>86</v>
      </c>
      <c r="AV212" s="14" t="s">
        <v>212</v>
      </c>
      <c r="AW212" s="14" t="s">
        <v>38</v>
      </c>
      <c r="AX212" s="14" t="s">
        <v>84</v>
      </c>
      <c r="AY212" s="220" t="s">
        <v>205</v>
      </c>
    </row>
    <row r="213" spans="1:65" s="2" customFormat="1" ht="24.15" customHeight="1">
      <c r="A213" s="36"/>
      <c r="B213" s="37"/>
      <c r="C213" s="181" t="s">
        <v>736</v>
      </c>
      <c r="D213" s="181" t="s">
        <v>208</v>
      </c>
      <c r="E213" s="182" t="s">
        <v>998</v>
      </c>
      <c r="F213" s="183" t="s">
        <v>999</v>
      </c>
      <c r="G213" s="184" t="s">
        <v>143</v>
      </c>
      <c r="H213" s="185">
        <v>8.6</v>
      </c>
      <c r="I213" s="186"/>
      <c r="J213" s="187">
        <f>ROUND(I213*H213,2)</f>
        <v>0</v>
      </c>
      <c r="K213" s="183" t="s">
        <v>211</v>
      </c>
      <c r="L213" s="41"/>
      <c r="M213" s="188" t="s">
        <v>75</v>
      </c>
      <c r="N213" s="189" t="s">
        <v>47</v>
      </c>
      <c r="O213" s="66"/>
      <c r="P213" s="190">
        <f>O213*H213</f>
        <v>0</v>
      </c>
      <c r="Q213" s="190">
        <v>0.34499999999999997</v>
      </c>
      <c r="R213" s="190">
        <f>Q213*H213</f>
        <v>2.9669999999999996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212</v>
      </c>
      <c r="AT213" s="192" t="s">
        <v>208</v>
      </c>
      <c r="AU213" s="192" t="s">
        <v>86</v>
      </c>
      <c r="AY213" s="19" t="s">
        <v>205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84</v>
      </c>
      <c r="BK213" s="193">
        <f>ROUND(I213*H213,2)</f>
        <v>0</v>
      </c>
      <c r="BL213" s="19" t="s">
        <v>212</v>
      </c>
      <c r="BM213" s="192" t="s">
        <v>1373</v>
      </c>
    </row>
    <row r="214" spans="1:65" s="2" customFormat="1" ht="67.2">
      <c r="A214" s="36"/>
      <c r="B214" s="37"/>
      <c r="C214" s="38"/>
      <c r="D214" s="194" t="s">
        <v>214</v>
      </c>
      <c r="E214" s="38"/>
      <c r="F214" s="195" t="s">
        <v>1001</v>
      </c>
      <c r="G214" s="38"/>
      <c r="H214" s="38"/>
      <c r="I214" s="196"/>
      <c r="J214" s="38"/>
      <c r="K214" s="38"/>
      <c r="L214" s="41"/>
      <c r="M214" s="197"/>
      <c r="N214" s="198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214</v>
      </c>
      <c r="AU214" s="19" t="s">
        <v>86</v>
      </c>
    </row>
    <row r="215" spans="1:65" s="13" customFormat="1" ht="10.199999999999999">
      <c r="B215" s="199"/>
      <c r="C215" s="200"/>
      <c r="D215" s="194" t="s">
        <v>216</v>
      </c>
      <c r="E215" s="201" t="s">
        <v>75</v>
      </c>
      <c r="F215" s="202" t="s">
        <v>462</v>
      </c>
      <c r="G215" s="200"/>
      <c r="H215" s="203">
        <v>8.6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216</v>
      </c>
      <c r="AU215" s="209" t="s">
        <v>86</v>
      </c>
      <c r="AV215" s="13" t="s">
        <v>86</v>
      </c>
      <c r="AW215" s="13" t="s">
        <v>38</v>
      </c>
      <c r="AX215" s="13" t="s">
        <v>77</v>
      </c>
      <c r="AY215" s="209" t="s">
        <v>205</v>
      </c>
    </row>
    <row r="216" spans="1:65" s="14" customFormat="1" ht="10.199999999999999">
      <c r="B216" s="210"/>
      <c r="C216" s="211"/>
      <c r="D216" s="194" t="s">
        <v>216</v>
      </c>
      <c r="E216" s="212" t="s">
        <v>75</v>
      </c>
      <c r="F216" s="213" t="s">
        <v>218</v>
      </c>
      <c r="G216" s="211"/>
      <c r="H216" s="214">
        <v>8.6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216</v>
      </c>
      <c r="AU216" s="220" t="s">
        <v>86</v>
      </c>
      <c r="AV216" s="14" t="s">
        <v>212</v>
      </c>
      <c r="AW216" s="14" t="s">
        <v>38</v>
      </c>
      <c r="AX216" s="14" t="s">
        <v>84</v>
      </c>
      <c r="AY216" s="220" t="s">
        <v>205</v>
      </c>
    </row>
    <row r="217" spans="1:65" s="2" customFormat="1" ht="24.15" customHeight="1">
      <c r="A217" s="36"/>
      <c r="B217" s="37"/>
      <c r="C217" s="181" t="s">
        <v>749</v>
      </c>
      <c r="D217" s="181" t="s">
        <v>208</v>
      </c>
      <c r="E217" s="182" t="s">
        <v>1374</v>
      </c>
      <c r="F217" s="183" t="s">
        <v>1375</v>
      </c>
      <c r="G217" s="184" t="s">
        <v>143</v>
      </c>
      <c r="H217" s="185">
        <v>8.6</v>
      </c>
      <c r="I217" s="186"/>
      <c r="J217" s="187">
        <f>ROUND(I217*H217,2)</f>
        <v>0</v>
      </c>
      <c r="K217" s="183" t="s">
        <v>211</v>
      </c>
      <c r="L217" s="41"/>
      <c r="M217" s="188" t="s">
        <v>75</v>
      </c>
      <c r="N217" s="189" t="s">
        <v>47</v>
      </c>
      <c r="O217" s="66"/>
      <c r="P217" s="190">
        <f>O217*H217</f>
        <v>0</v>
      </c>
      <c r="Q217" s="190">
        <v>0.12966</v>
      </c>
      <c r="R217" s="190">
        <f>Q217*H217</f>
        <v>1.115076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212</v>
      </c>
      <c r="AT217" s="192" t="s">
        <v>208</v>
      </c>
      <c r="AU217" s="192" t="s">
        <v>86</v>
      </c>
      <c r="AY217" s="19" t="s">
        <v>205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84</v>
      </c>
      <c r="BK217" s="193">
        <f>ROUND(I217*H217,2)</f>
        <v>0</v>
      </c>
      <c r="BL217" s="19" t="s">
        <v>212</v>
      </c>
      <c r="BM217" s="192" t="s">
        <v>1376</v>
      </c>
    </row>
    <row r="218" spans="1:65" s="2" customFormat="1" ht="105.6">
      <c r="A218" s="36"/>
      <c r="B218" s="37"/>
      <c r="C218" s="38"/>
      <c r="D218" s="194" t="s">
        <v>214</v>
      </c>
      <c r="E218" s="38"/>
      <c r="F218" s="195" t="s">
        <v>1005</v>
      </c>
      <c r="G218" s="38"/>
      <c r="H218" s="38"/>
      <c r="I218" s="196"/>
      <c r="J218" s="38"/>
      <c r="K218" s="38"/>
      <c r="L218" s="41"/>
      <c r="M218" s="197"/>
      <c r="N218" s="19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214</v>
      </c>
      <c r="AU218" s="19" t="s">
        <v>86</v>
      </c>
    </row>
    <row r="219" spans="1:65" s="15" customFormat="1" ht="10.199999999999999">
      <c r="B219" s="231"/>
      <c r="C219" s="232"/>
      <c r="D219" s="194" t="s">
        <v>216</v>
      </c>
      <c r="E219" s="233" t="s">
        <v>75</v>
      </c>
      <c r="F219" s="234" t="s">
        <v>237</v>
      </c>
      <c r="G219" s="232"/>
      <c r="H219" s="233" t="s">
        <v>75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216</v>
      </c>
      <c r="AU219" s="240" t="s">
        <v>86</v>
      </c>
      <c r="AV219" s="15" t="s">
        <v>84</v>
      </c>
      <c r="AW219" s="15" t="s">
        <v>38</v>
      </c>
      <c r="AX219" s="15" t="s">
        <v>77</v>
      </c>
      <c r="AY219" s="240" t="s">
        <v>205</v>
      </c>
    </row>
    <row r="220" spans="1:65" s="13" customFormat="1" ht="10.199999999999999">
      <c r="B220" s="199"/>
      <c r="C220" s="200"/>
      <c r="D220" s="194" t="s">
        <v>216</v>
      </c>
      <c r="E220" s="201" t="s">
        <v>462</v>
      </c>
      <c r="F220" s="202" t="s">
        <v>1377</v>
      </c>
      <c r="G220" s="200"/>
      <c r="H220" s="203">
        <v>8.6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216</v>
      </c>
      <c r="AU220" s="209" t="s">
        <v>86</v>
      </c>
      <c r="AV220" s="13" t="s">
        <v>86</v>
      </c>
      <c r="AW220" s="13" t="s">
        <v>38</v>
      </c>
      <c r="AX220" s="13" t="s">
        <v>77</v>
      </c>
      <c r="AY220" s="209" t="s">
        <v>205</v>
      </c>
    </row>
    <row r="221" spans="1:65" s="14" customFormat="1" ht="10.199999999999999">
      <c r="B221" s="210"/>
      <c r="C221" s="211"/>
      <c r="D221" s="194" t="s">
        <v>216</v>
      </c>
      <c r="E221" s="212" t="s">
        <v>75</v>
      </c>
      <c r="F221" s="213" t="s">
        <v>218</v>
      </c>
      <c r="G221" s="211"/>
      <c r="H221" s="214">
        <v>8.6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216</v>
      </c>
      <c r="AU221" s="220" t="s">
        <v>86</v>
      </c>
      <c r="AV221" s="14" t="s">
        <v>212</v>
      </c>
      <c r="AW221" s="14" t="s">
        <v>38</v>
      </c>
      <c r="AX221" s="14" t="s">
        <v>84</v>
      </c>
      <c r="AY221" s="220" t="s">
        <v>205</v>
      </c>
    </row>
    <row r="222" spans="1:65" s="2" customFormat="1" ht="14.4" customHeight="1">
      <c r="A222" s="36"/>
      <c r="B222" s="37"/>
      <c r="C222" s="181" t="s">
        <v>753</v>
      </c>
      <c r="D222" s="181" t="s">
        <v>208</v>
      </c>
      <c r="E222" s="182" t="s">
        <v>700</v>
      </c>
      <c r="F222" s="183" t="s">
        <v>701</v>
      </c>
      <c r="G222" s="184" t="s">
        <v>143</v>
      </c>
      <c r="H222" s="185">
        <v>8.6</v>
      </c>
      <c r="I222" s="186"/>
      <c r="J222" s="187">
        <f>ROUND(I222*H222,2)</f>
        <v>0</v>
      </c>
      <c r="K222" s="183" t="s">
        <v>211</v>
      </c>
      <c r="L222" s="41"/>
      <c r="M222" s="188" t="s">
        <v>75</v>
      </c>
      <c r="N222" s="189" t="s">
        <v>47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212</v>
      </c>
      <c r="AT222" s="192" t="s">
        <v>208</v>
      </c>
      <c r="AU222" s="192" t="s">
        <v>86</v>
      </c>
      <c r="AY222" s="19" t="s">
        <v>205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84</v>
      </c>
      <c r="BK222" s="193">
        <f>ROUND(I222*H222,2)</f>
        <v>0</v>
      </c>
      <c r="BL222" s="19" t="s">
        <v>212</v>
      </c>
      <c r="BM222" s="192" t="s">
        <v>1378</v>
      </c>
    </row>
    <row r="223" spans="1:65" s="13" customFormat="1" ht="10.199999999999999">
      <c r="B223" s="199"/>
      <c r="C223" s="200"/>
      <c r="D223" s="194" t="s">
        <v>216</v>
      </c>
      <c r="E223" s="201" t="s">
        <v>75</v>
      </c>
      <c r="F223" s="202" t="s">
        <v>462</v>
      </c>
      <c r="G223" s="200"/>
      <c r="H223" s="203">
        <v>8.6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216</v>
      </c>
      <c r="AU223" s="209" t="s">
        <v>86</v>
      </c>
      <c r="AV223" s="13" t="s">
        <v>86</v>
      </c>
      <c r="AW223" s="13" t="s">
        <v>38</v>
      </c>
      <c r="AX223" s="13" t="s">
        <v>77</v>
      </c>
      <c r="AY223" s="209" t="s">
        <v>205</v>
      </c>
    </row>
    <row r="224" spans="1:65" s="14" customFormat="1" ht="10.199999999999999">
      <c r="B224" s="210"/>
      <c r="C224" s="211"/>
      <c r="D224" s="194" t="s">
        <v>216</v>
      </c>
      <c r="E224" s="212" t="s">
        <v>75</v>
      </c>
      <c r="F224" s="213" t="s">
        <v>218</v>
      </c>
      <c r="G224" s="211"/>
      <c r="H224" s="214">
        <v>8.6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216</v>
      </c>
      <c r="AU224" s="220" t="s">
        <v>86</v>
      </c>
      <c r="AV224" s="14" t="s">
        <v>212</v>
      </c>
      <c r="AW224" s="14" t="s">
        <v>38</v>
      </c>
      <c r="AX224" s="14" t="s">
        <v>84</v>
      </c>
      <c r="AY224" s="220" t="s">
        <v>205</v>
      </c>
    </row>
    <row r="225" spans="1:65" s="2" customFormat="1" ht="37.799999999999997" customHeight="1">
      <c r="A225" s="36"/>
      <c r="B225" s="37"/>
      <c r="C225" s="181" t="s">
        <v>164</v>
      </c>
      <c r="D225" s="181" t="s">
        <v>208</v>
      </c>
      <c r="E225" s="182" t="s">
        <v>1008</v>
      </c>
      <c r="F225" s="183" t="s">
        <v>1009</v>
      </c>
      <c r="G225" s="184" t="s">
        <v>143</v>
      </c>
      <c r="H225" s="185">
        <v>27</v>
      </c>
      <c r="I225" s="186"/>
      <c r="J225" s="187">
        <f>ROUND(I225*H225,2)</f>
        <v>0</v>
      </c>
      <c r="K225" s="183" t="s">
        <v>211</v>
      </c>
      <c r="L225" s="41"/>
      <c r="M225" s="188" t="s">
        <v>75</v>
      </c>
      <c r="N225" s="189" t="s">
        <v>47</v>
      </c>
      <c r="O225" s="66"/>
      <c r="P225" s="190">
        <f>O225*H225</f>
        <v>0</v>
      </c>
      <c r="Q225" s="190">
        <v>8.4250000000000005E-2</v>
      </c>
      <c r="R225" s="190">
        <f>Q225*H225</f>
        <v>2.27475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212</v>
      </c>
      <c r="AT225" s="192" t="s">
        <v>208</v>
      </c>
      <c r="AU225" s="192" t="s">
        <v>86</v>
      </c>
      <c r="AY225" s="19" t="s">
        <v>205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84</v>
      </c>
      <c r="BK225" s="193">
        <f>ROUND(I225*H225,2)</f>
        <v>0</v>
      </c>
      <c r="BL225" s="19" t="s">
        <v>212</v>
      </c>
      <c r="BM225" s="192" t="s">
        <v>1379</v>
      </c>
    </row>
    <row r="226" spans="1:65" s="2" customFormat="1" ht="115.2">
      <c r="A226" s="36"/>
      <c r="B226" s="37"/>
      <c r="C226" s="38"/>
      <c r="D226" s="194" t="s">
        <v>214</v>
      </c>
      <c r="E226" s="38"/>
      <c r="F226" s="195" t="s">
        <v>259</v>
      </c>
      <c r="G226" s="38"/>
      <c r="H226" s="38"/>
      <c r="I226" s="196"/>
      <c r="J226" s="38"/>
      <c r="K226" s="38"/>
      <c r="L226" s="41"/>
      <c r="M226" s="197"/>
      <c r="N226" s="198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214</v>
      </c>
      <c r="AU226" s="19" t="s">
        <v>86</v>
      </c>
    </row>
    <row r="227" spans="1:65" s="2" customFormat="1" ht="19.2">
      <c r="A227" s="36"/>
      <c r="B227" s="37"/>
      <c r="C227" s="38"/>
      <c r="D227" s="194" t="s">
        <v>270</v>
      </c>
      <c r="E227" s="38"/>
      <c r="F227" s="195" t="s">
        <v>1011</v>
      </c>
      <c r="G227" s="38"/>
      <c r="H227" s="38"/>
      <c r="I227" s="196"/>
      <c r="J227" s="38"/>
      <c r="K227" s="38"/>
      <c r="L227" s="41"/>
      <c r="M227" s="197"/>
      <c r="N227" s="19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270</v>
      </c>
      <c r="AU227" s="19" t="s">
        <v>86</v>
      </c>
    </row>
    <row r="228" spans="1:65" s="15" customFormat="1" ht="10.199999999999999">
      <c r="B228" s="231"/>
      <c r="C228" s="232"/>
      <c r="D228" s="194" t="s">
        <v>216</v>
      </c>
      <c r="E228" s="233" t="s">
        <v>75</v>
      </c>
      <c r="F228" s="234" t="s">
        <v>237</v>
      </c>
      <c r="G228" s="232"/>
      <c r="H228" s="233" t="s">
        <v>75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216</v>
      </c>
      <c r="AU228" s="240" t="s">
        <v>86</v>
      </c>
      <c r="AV228" s="15" t="s">
        <v>84</v>
      </c>
      <c r="AW228" s="15" t="s">
        <v>38</v>
      </c>
      <c r="AX228" s="15" t="s">
        <v>77</v>
      </c>
      <c r="AY228" s="240" t="s">
        <v>205</v>
      </c>
    </row>
    <row r="229" spans="1:65" s="13" customFormat="1" ht="10.199999999999999">
      <c r="B229" s="199"/>
      <c r="C229" s="200"/>
      <c r="D229" s="194" t="s">
        <v>216</v>
      </c>
      <c r="E229" s="201" t="s">
        <v>466</v>
      </c>
      <c r="F229" s="202" t="s">
        <v>1380</v>
      </c>
      <c r="G229" s="200"/>
      <c r="H229" s="203">
        <v>27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216</v>
      </c>
      <c r="AU229" s="209" t="s">
        <v>86</v>
      </c>
      <c r="AV229" s="13" t="s">
        <v>86</v>
      </c>
      <c r="AW229" s="13" t="s">
        <v>38</v>
      </c>
      <c r="AX229" s="13" t="s">
        <v>77</v>
      </c>
      <c r="AY229" s="209" t="s">
        <v>205</v>
      </c>
    </row>
    <row r="230" spans="1:65" s="14" customFormat="1" ht="10.199999999999999">
      <c r="B230" s="210"/>
      <c r="C230" s="211"/>
      <c r="D230" s="194" t="s">
        <v>216</v>
      </c>
      <c r="E230" s="212" t="s">
        <v>75</v>
      </c>
      <c r="F230" s="213" t="s">
        <v>218</v>
      </c>
      <c r="G230" s="211"/>
      <c r="H230" s="214">
        <v>27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216</v>
      </c>
      <c r="AU230" s="220" t="s">
        <v>86</v>
      </c>
      <c r="AV230" s="14" t="s">
        <v>212</v>
      </c>
      <c r="AW230" s="14" t="s">
        <v>38</v>
      </c>
      <c r="AX230" s="14" t="s">
        <v>84</v>
      </c>
      <c r="AY230" s="220" t="s">
        <v>205</v>
      </c>
    </row>
    <row r="231" spans="1:65" s="2" customFormat="1" ht="37.799999999999997" customHeight="1">
      <c r="A231" s="36"/>
      <c r="B231" s="37"/>
      <c r="C231" s="181" t="s">
        <v>774</v>
      </c>
      <c r="D231" s="181" t="s">
        <v>208</v>
      </c>
      <c r="E231" s="182" t="s">
        <v>1381</v>
      </c>
      <c r="F231" s="183" t="s">
        <v>1382</v>
      </c>
      <c r="G231" s="184" t="s">
        <v>143</v>
      </c>
      <c r="H231" s="185">
        <v>4.5999999999999996</v>
      </c>
      <c r="I231" s="186"/>
      <c r="J231" s="187">
        <f>ROUND(I231*H231,2)</f>
        <v>0</v>
      </c>
      <c r="K231" s="183" t="s">
        <v>211</v>
      </c>
      <c r="L231" s="41"/>
      <c r="M231" s="188" t="s">
        <v>75</v>
      </c>
      <c r="N231" s="189" t="s">
        <v>47</v>
      </c>
      <c r="O231" s="66"/>
      <c r="P231" s="190">
        <f>O231*H231</f>
        <v>0</v>
      </c>
      <c r="Q231" s="190">
        <v>8.5650000000000004E-2</v>
      </c>
      <c r="R231" s="190">
        <f>Q231*H231</f>
        <v>0.39399000000000001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212</v>
      </c>
      <c r="AT231" s="192" t="s">
        <v>208</v>
      </c>
      <c r="AU231" s="192" t="s">
        <v>86</v>
      </c>
      <c r="AY231" s="19" t="s">
        <v>205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84</v>
      </c>
      <c r="BK231" s="193">
        <f>ROUND(I231*H231,2)</f>
        <v>0</v>
      </c>
      <c r="BL231" s="19" t="s">
        <v>212</v>
      </c>
      <c r="BM231" s="192" t="s">
        <v>1383</v>
      </c>
    </row>
    <row r="232" spans="1:65" s="2" customFormat="1" ht="115.2">
      <c r="A232" s="36"/>
      <c r="B232" s="37"/>
      <c r="C232" s="38"/>
      <c r="D232" s="194" t="s">
        <v>214</v>
      </c>
      <c r="E232" s="38"/>
      <c r="F232" s="195" t="s">
        <v>259</v>
      </c>
      <c r="G232" s="38"/>
      <c r="H232" s="38"/>
      <c r="I232" s="196"/>
      <c r="J232" s="38"/>
      <c r="K232" s="38"/>
      <c r="L232" s="41"/>
      <c r="M232" s="197"/>
      <c r="N232" s="19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214</v>
      </c>
      <c r="AU232" s="19" t="s">
        <v>86</v>
      </c>
    </row>
    <row r="233" spans="1:65" s="2" customFormat="1" ht="19.2">
      <c r="A233" s="36"/>
      <c r="B233" s="37"/>
      <c r="C233" s="38"/>
      <c r="D233" s="194" t="s">
        <v>270</v>
      </c>
      <c r="E233" s="38"/>
      <c r="F233" s="195" t="s">
        <v>1011</v>
      </c>
      <c r="G233" s="38"/>
      <c r="H233" s="38"/>
      <c r="I233" s="196"/>
      <c r="J233" s="38"/>
      <c r="K233" s="38"/>
      <c r="L233" s="41"/>
      <c r="M233" s="197"/>
      <c r="N233" s="19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270</v>
      </c>
      <c r="AU233" s="19" t="s">
        <v>86</v>
      </c>
    </row>
    <row r="234" spans="1:65" s="15" customFormat="1" ht="10.199999999999999">
      <c r="B234" s="231"/>
      <c r="C234" s="232"/>
      <c r="D234" s="194" t="s">
        <v>216</v>
      </c>
      <c r="E234" s="233" t="s">
        <v>75</v>
      </c>
      <c r="F234" s="234" t="s">
        <v>237</v>
      </c>
      <c r="G234" s="232"/>
      <c r="H234" s="233" t="s">
        <v>75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216</v>
      </c>
      <c r="AU234" s="240" t="s">
        <v>86</v>
      </c>
      <c r="AV234" s="15" t="s">
        <v>84</v>
      </c>
      <c r="AW234" s="15" t="s">
        <v>38</v>
      </c>
      <c r="AX234" s="15" t="s">
        <v>77</v>
      </c>
      <c r="AY234" s="240" t="s">
        <v>205</v>
      </c>
    </row>
    <row r="235" spans="1:65" s="13" customFormat="1" ht="10.199999999999999">
      <c r="B235" s="199"/>
      <c r="C235" s="200"/>
      <c r="D235" s="194" t="s">
        <v>216</v>
      </c>
      <c r="E235" s="201" t="s">
        <v>166</v>
      </c>
      <c r="F235" s="202" t="s">
        <v>1384</v>
      </c>
      <c r="G235" s="200"/>
      <c r="H235" s="203">
        <v>4.5999999999999996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216</v>
      </c>
      <c r="AU235" s="209" t="s">
        <v>86</v>
      </c>
      <c r="AV235" s="13" t="s">
        <v>86</v>
      </c>
      <c r="AW235" s="13" t="s">
        <v>38</v>
      </c>
      <c r="AX235" s="13" t="s">
        <v>77</v>
      </c>
      <c r="AY235" s="209" t="s">
        <v>205</v>
      </c>
    </row>
    <row r="236" spans="1:65" s="14" customFormat="1" ht="10.199999999999999">
      <c r="B236" s="210"/>
      <c r="C236" s="211"/>
      <c r="D236" s="194" t="s">
        <v>216</v>
      </c>
      <c r="E236" s="212" t="s">
        <v>75</v>
      </c>
      <c r="F236" s="213" t="s">
        <v>218</v>
      </c>
      <c r="G236" s="211"/>
      <c r="H236" s="214">
        <v>4.5999999999999996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216</v>
      </c>
      <c r="AU236" s="220" t="s">
        <v>86</v>
      </c>
      <c r="AV236" s="14" t="s">
        <v>212</v>
      </c>
      <c r="AW236" s="14" t="s">
        <v>38</v>
      </c>
      <c r="AX236" s="14" t="s">
        <v>84</v>
      </c>
      <c r="AY236" s="220" t="s">
        <v>205</v>
      </c>
    </row>
    <row r="237" spans="1:65" s="2" customFormat="1" ht="37.799999999999997" customHeight="1">
      <c r="A237" s="36"/>
      <c r="B237" s="37"/>
      <c r="C237" s="181" t="s">
        <v>779</v>
      </c>
      <c r="D237" s="181" t="s">
        <v>208</v>
      </c>
      <c r="E237" s="182" t="s">
        <v>256</v>
      </c>
      <c r="F237" s="183" t="s">
        <v>257</v>
      </c>
      <c r="G237" s="184" t="s">
        <v>143</v>
      </c>
      <c r="H237" s="185">
        <v>462.4</v>
      </c>
      <c r="I237" s="186"/>
      <c r="J237" s="187">
        <f>ROUND(I237*H237,2)</f>
        <v>0</v>
      </c>
      <c r="K237" s="183" t="s">
        <v>211</v>
      </c>
      <c r="L237" s="41"/>
      <c r="M237" s="188" t="s">
        <v>75</v>
      </c>
      <c r="N237" s="189" t="s">
        <v>47</v>
      </c>
      <c r="O237" s="66"/>
      <c r="P237" s="190">
        <f>O237*H237</f>
        <v>0</v>
      </c>
      <c r="Q237" s="190">
        <v>8.5650000000000004E-2</v>
      </c>
      <c r="R237" s="190">
        <f>Q237*H237</f>
        <v>39.604559999999999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212</v>
      </c>
      <c r="AT237" s="192" t="s">
        <v>208</v>
      </c>
      <c r="AU237" s="192" t="s">
        <v>86</v>
      </c>
      <c r="AY237" s="19" t="s">
        <v>205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84</v>
      </c>
      <c r="BK237" s="193">
        <f>ROUND(I237*H237,2)</f>
        <v>0</v>
      </c>
      <c r="BL237" s="19" t="s">
        <v>212</v>
      </c>
      <c r="BM237" s="192" t="s">
        <v>1385</v>
      </c>
    </row>
    <row r="238" spans="1:65" s="2" customFormat="1" ht="115.2">
      <c r="A238" s="36"/>
      <c r="B238" s="37"/>
      <c r="C238" s="38"/>
      <c r="D238" s="194" t="s">
        <v>214</v>
      </c>
      <c r="E238" s="38"/>
      <c r="F238" s="195" t="s">
        <v>259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214</v>
      </c>
      <c r="AU238" s="19" t="s">
        <v>86</v>
      </c>
    </row>
    <row r="239" spans="1:65" s="15" customFormat="1" ht="10.199999999999999">
      <c r="B239" s="231"/>
      <c r="C239" s="232"/>
      <c r="D239" s="194" t="s">
        <v>216</v>
      </c>
      <c r="E239" s="233" t="s">
        <v>75</v>
      </c>
      <c r="F239" s="234" t="s">
        <v>237</v>
      </c>
      <c r="G239" s="232"/>
      <c r="H239" s="233" t="s">
        <v>75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216</v>
      </c>
      <c r="AU239" s="240" t="s">
        <v>86</v>
      </c>
      <c r="AV239" s="15" t="s">
        <v>84</v>
      </c>
      <c r="AW239" s="15" t="s">
        <v>38</v>
      </c>
      <c r="AX239" s="15" t="s">
        <v>77</v>
      </c>
      <c r="AY239" s="240" t="s">
        <v>205</v>
      </c>
    </row>
    <row r="240" spans="1:65" s="13" customFormat="1" ht="10.199999999999999">
      <c r="B240" s="199"/>
      <c r="C240" s="200"/>
      <c r="D240" s="194" t="s">
        <v>216</v>
      </c>
      <c r="E240" s="201" t="s">
        <v>504</v>
      </c>
      <c r="F240" s="202" t="s">
        <v>1386</v>
      </c>
      <c r="G240" s="200"/>
      <c r="H240" s="203">
        <v>392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216</v>
      </c>
      <c r="AU240" s="209" t="s">
        <v>86</v>
      </c>
      <c r="AV240" s="13" t="s">
        <v>86</v>
      </c>
      <c r="AW240" s="13" t="s">
        <v>38</v>
      </c>
      <c r="AX240" s="13" t="s">
        <v>77</v>
      </c>
      <c r="AY240" s="209" t="s">
        <v>205</v>
      </c>
    </row>
    <row r="241" spans="1:65" s="13" customFormat="1" ht="10.199999999999999">
      <c r="B241" s="199"/>
      <c r="C241" s="200"/>
      <c r="D241" s="194" t="s">
        <v>216</v>
      </c>
      <c r="E241" s="201" t="s">
        <v>141</v>
      </c>
      <c r="F241" s="202" t="s">
        <v>1387</v>
      </c>
      <c r="G241" s="200"/>
      <c r="H241" s="203">
        <v>30.8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216</v>
      </c>
      <c r="AU241" s="209" t="s">
        <v>86</v>
      </c>
      <c r="AV241" s="13" t="s">
        <v>86</v>
      </c>
      <c r="AW241" s="13" t="s">
        <v>38</v>
      </c>
      <c r="AX241" s="13" t="s">
        <v>77</v>
      </c>
      <c r="AY241" s="209" t="s">
        <v>205</v>
      </c>
    </row>
    <row r="242" spans="1:65" s="13" customFormat="1" ht="10.199999999999999">
      <c r="B242" s="199"/>
      <c r="C242" s="200"/>
      <c r="D242" s="194" t="s">
        <v>216</v>
      </c>
      <c r="E242" s="201" t="s">
        <v>145</v>
      </c>
      <c r="F242" s="202" t="s">
        <v>1388</v>
      </c>
      <c r="G242" s="200"/>
      <c r="H242" s="203">
        <v>26.2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216</v>
      </c>
      <c r="AU242" s="209" t="s">
        <v>86</v>
      </c>
      <c r="AV242" s="13" t="s">
        <v>86</v>
      </c>
      <c r="AW242" s="13" t="s">
        <v>38</v>
      </c>
      <c r="AX242" s="13" t="s">
        <v>77</v>
      </c>
      <c r="AY242" s="209" t="s">
        <v>205</v>
      </c>
    </row>
    <row r="243" spans="1:65" s="13" customFormat="1" ht="10.199999999999999">
      <c r="B243" s="199"/>
      <c r="C243" s="200"/>
      <c r="D243" s="194" t="s">
        <v>216</v>
      </c>
      <c r="E243" s="201" t="s">
        <v>148</v>
      </c>
      <c r="F243" s="202" t="s">
        <v>1389</v>
      </c>
      <c r="G243" s="200"/>
      <c r="H243" s="203">
        <v>2.1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216</v>
      </c>
      <c r="AU243" s="209" t="s">
        <v>86</v>
      </c>
      <c r="AV243" s="13" t="s">
        <v>86</v>
      </c>
      <c r="AW243" s="13" t="s">
        <v>38</v>
      </c>
      <c r="AX243" s="13" t="s">
        <v>77</v>
      </c>
      <c r="AY243" s="209" t="s">
        <v>205</v>
      </c>
    </row>
    <row r="244" spans="1:65" s="13" customFormat="1" ht="10.199999999999999">
      <c r="B244" s="199"/>
      <c r="C244" s="200"/>
      <c r="D244" s="194" t="s">
        <v>216</v>
      </c>
      <c r="E244" s="201" t="s">
        <v>150</v>
      </c>
      <c r="F244" s="202" t="s">
        <v>1390</v>
      </c>
      <c r="G244" s="200"/>
      <c r="H244" s="203">
        <v>8.4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216</v>
      </c>
      <c r="AU244" s="209" t="s">
        <v>86</v>
      </c>
      <c r="AV244" s="13" t="s">
        <v>86</v>
      </c>
      <c r="AW244" s="13" t="s">
        <v>38</v>
      </c>
      <c r="AX244" s="13" t="s">
        <v>77</v>
      </c>
      <c r="AY244" s="209" t="s">
        <v>205</v>
      </c>
    </row>
    <row r="245" spans="1:65" s="13" customFormat="1" ht="10.199999999999999">
      <c r="B245" s="199"/>
      <c r="C245" s="200"/>
      <c r="D245" s="194" t="s">
        <v>216</v>
      </c>
      <c r="E245" s="201" t="s">
        <v>152</v>
      </c>
      <c r="F245" s="202" t="s">
        <v>1391</v>
      </c>
      <c r="G245" s="200"/>
      <c r="H245" s="203">
        <v>2.9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216</v>
      </c>
      <c r="AU245" s="209" t="s">
        <v>86</v>
      </c>
      <c r="AV245" s="13" t="s">
        <v>86</v>
      </c>
      <c r="AW245" s="13" t="s">
        <v>38</v>
      </c>
      <c r="AX245" s="13" t="s">
        <v>77</v>
      </c>
      <c r="AY245" s="209" t="s">
        <v>205</v>
      </c>
    </row>
    <row r="246" spans="1:65" s="14" customFormat="1" ht="10.199999999999999">
      <c r="B246" s="210"/>
      <c r="C246" s="211"/>
      <c r="D246" s="194" t="s">
        <v>216</v>
      </c>
      <c r="E246" s="212" t="s">
        <v>75</v>
      </c>
      <c r="F246" s="213" t="s">
        <v>218</v>
      </c>
      <c r="G246" s="211"/>
      <c r="H246" s="214">
        <v>462.4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216</v>
      </c>
      <c r="AU246" s="220" t="s">
        <v>86</v>
      </c>
      <c r="AV246" s="14" t="s">
        <v>212</v>
      </c>
      <c r="AW246" s="14" t="s">
        <v>38</v>
      </c>
      <c r="AX246" s="14" t="s">
        <v>84</v>
      </c>
      <c r="AY246" s="220" t="s">
        <v>205</v>
      </c>
    </row>
    <row r="247" spans="1:65" s="2" customFormat="1" ht="14.4" customHeight="1">
      <c r="A247" s="36"/>
      <c r="B247" s="37"/>
      <c r="C247" s="221" t="s">
        <v>784</v>
      </c>
      <c r="D247" s="221" t="s">
        <v>226</v>
      </c>
      <c r="E247" s="222" t="s">
        <v>267</v>
      </c>
      <c r="F247" s="223" t="s">
        <v>268</v>
      </c>
      <c r="G247" s="224" t="s">
        <v>143</v>
      </c>
      <c r="H247" s="225">
        <v>427.02800000000002</v>
      </c>
      <c r="I247" s="226"/>
      <c r="J247" s="227">
        <f>ROUND(I247*H247,2)</f>
        <v>0</v>
      </c>
      <c r="K247" s="223" t="s">
        <v>211</v>
      </c>
      <c r="L247" s="228"/>
      <c r="M247" s="229" t="s">
        <v>75</v>
      </c>
      <c r="N247" s="230" t="s">
        <v>47</v>
      </c>
      <c r="O247" s="66"/>
      <c r="P247" s="190">
        <f>O247*H247</f>
        <v>0</v>
      </c>
      <c r="Q247" s="190">
        <v>0.17599999999999999</v>
      </c>
      <c r="R247" s="190">
        <f>Q247*H247</f>
        <v>75.156927999999994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229</v>
      </c>
      <c r="AT247" s="192" t="s">
        <v>226</v>
      </c>
      <c r="AU247" s="192" t="s">
        <v>86</v>
      </c>
      <c r="AY247" s="19" t="s">
        <v>205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84</v>
      </c>
      <c r="BK247" s="193">
        <f>ROUND(I247*H247,2)</f>
        <v>0</v>
      </c>
      <c r="BL247" s="19" t="s">
        <v>212</v>
      </c>
      <c r="BM247" s="192" t="s">
        <v>1392</v>
      </c>
    </row>
    <row r="248" spans="1:65" s="2" customFormat="1" ht="19.2">
      <c r="A248" s="36"/>
      <c r="B248" s="37"/>
      <c r="C248" s="38"/>
      <c r="D248" s="194" t="s">
        <v>270</v>
      </c>
      <c r="E248" s="38"/>
      <c r="F248" s="195" t="s">
        <v>271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270</v>
      </c>
      <c r="AU248" s="19" t="s">
        <v>86</v>
      </c>
    </row>
    <row r="249" spans="1:65" s="13" customFormat="1" ht="10.199999999999999">
      <c r="B249" s="199"/>
      <c r="C249" s="200"/>
      <c r="D249" s="194" t="s">
        <v>216</v>
      </c>
      <c r="E249" s="201" t="s">
        <v>75</v>
      </c>
      <c r="F249" s="202" t="s">
        <v>1393</v>
      </c>
      <c r="G249" s="200"/>
      <c r="H249" s="203">
        <v>422.8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216</v>
      </c>
      <c r="AU249" s="209" t="s">
        <v>86</v>
      </c>
      <c r="AV249" s="13" t="s">
        <v>86</v>
      </c>
      <c r="AW249" s="13" t="s">
        <v>38</v>
      </c>
      <c r="AX249" s="13" t="s">
        <v>77</v>
      </c>
      <c r="AY249" s="209" t="s">
        <v>205</v>
      </c>
    </row>
    <row r="250" spans="1:65" s="14" customFormat="1" ht="10.199999999999999">
      <c r="B250" s="210"/>
      <c r="C250" s="211"/>
      <c r="D250" s="194" t="s">
        <v>216</v>
      </c>
      <c r="E250" s="212" t="s">
        <v>75</v>
      </c>
      <c r="F250" s="213" t="s">
        <v>218</v>
      </c>
      <c r="G250" s="211"/>
      <c r="H250" s="214">
        <v>422.8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216</v>
      </c>
      <c r="AU250" s="220" t="s">
        <v>86</v>
      </c>
      <c r="AV250" s="14" t="s">
        <v>212</v>
      </c>
      <c r="AW250" s="14" t="s">
        <v>38</v>
      </c>
      <c r="AX250" s="14" t="s">
        <v>84</v>
      </c>
      <c r="AY250" s="220" t="s">
        <v>205</v>
      </c>
    </row>
    <row r="251" spans="1:65" s="13" customFormat="1" ht="10.199999999999999">
      <c r="B251" s="199"/>
      <c r="C251" s="200"/>
      <c r="D251" s="194" t="s">
        <v>216</v>
      </c>
      <c r="E251" s="200"/>
      <c r="F251" s="202" t="s">
        <v>1394</v>
      </c>
      <c r="G251" s="200"/>
      <c r="H251" s="203">
        <v>427.02800000000002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216</v>
      </c>
      <c r="AU251" s="209" t="s">
        <v>86</v>
      </c>
      <c r="AV251" s="13" t="s">
        <v>86</v>
      </c>
      <c r="AW251" s="13" t="s">
        <v>4</v>
      </c>
      <c r="AX251" s="13" t="s">
        <v>84</v>
      </c>
      <c r="AY251" s="209" t="s">
        <v>205</v>
      </c>
    </row>
    <row r="252" spans="1:65" s="2" customFormat="1" ht="14.4" customHeight="1">
      <c r="A252" s="36"/>
      <c r="B252" s="37"/>
      <c r="C252" s="221" t="s">
        <v>788</v>
      </c>
      <c r="D252" s="221" t="s">
        <v>226</v>
      </c>
      <c r="E252" s="222" t="s">
        <v>275</v>
      </c>
      <c r="F252" s="223" t="s">
        <v>276</v>
      </c>
      <c r="G252" s="224" t="s">
        <v>143</v>
      </c>
      <c r="H252" s="225">
        <v>28.866</v>
      </c>
      <c r="I252" s="226"/>
      <c r="J252" s="227">
        <f>ROUND(I252*H252,2)</f>
        <v>0</v>
      </c>
      <c r="K252" s="223" t="s">
        <v>211</v>
      </c>
      <c r="L252" s="228"/>
      <c r="M252" s="229" t="s">
        <v>75</v>
      </c>
      <c r="N252" s="230" t="s">
        <v>47</v>
      </c>
      <c r="O252" s="66"/>
      <c r="P252" s="190">
        <f>O252*H252</f>
        <v>0</v>
      </c>
      <c r="Q252" s="190">
        <v>0.161</v>
      </c>
      <c r="R252" s="190">
        <f>Q252*H252</f>
        <v>4.6474260000000003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229</v>
      </c>
      <c r="AT252" s="192" t="s">
        <v>226</v>
      </c>
      <c r="AU252" s="192" t="s">
        <v>86</v>
      </c>
      <c r="AY252" s="19" t="s">
        <v>205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84</v>
      </c>
      <c r="BK252" s="193">
        <f>ROUND(I252*H252,2)</f>
        <v>0</v>
      </c>
      <c r="BL252" s="19" t="s">
        <v>212</v>
      </c>
      <c r="BM252" s="192" t="s">
        <v>1395</v>
      </c>
    </row>
    <row r="253" spans="1:65" s="2" customFormat="1" ht="19.2">
      <c r="A253" s="36"/>
      <c r="B253" s="37"/>
      <c r="C253" s="38"/>
      <c r="D253" s="194" t="s">
        <v>270</v>
      </c>
      <c r="E253" s="38"/>
      <c r="F253" s="195" t="s">
        <v>278</v>
      </c>
      <c r="G253" s="38"/>
      <c r="H253" s="38"/>
      <c r="I253" s="196"/>
      <c r="J253" s="38"/>
      <c r="K253" s="38"/>
      <c r="L253" s="41"/>
      <c r="M253" s="197"/>
      <c r="N253" s="198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270</v>
      </c>
      <c r="AU253" s="19" t="s">
        <v>86</v>
      </c>
    </row>
    <row r="254" spans="1:65" s="13" customFormat="1" ht="10.199999999999999">
      <c r="B254" s="199"/>
      <c r="C254" s="200"/>
      <c r="D254" s="194" t="s">
        <v>216</v>
      </c>
      <c r="E254" s="201" t="s">
        <v>75</v>
      </c>
      <c r="F254" s="202" t="s">
        <v>1396</v>
      </c>
      <c r="G254" s="200"/>
      <c r="H254" s="203">
        <v>28.3</v>
      </c>
      <c r="I254" s="204"/>
      <c r="J254" s="200"/>
      <c r="K254" s="200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216</v>
      </c>
      <c r="AU254" s="209" t="s">
        <v>86</v>
      </c>
      <c r="AV254" s="13" t="s">
        <v>86</v>
      </c>
      <c r="AW254" s="13" t="s">
        <v>38</v>
      </c>
      <c r="AX254" s="13" t="s">
        <v>77</v>
      </c>
      <c r="AY254" s="209" t="s">
        <v>205</v>
      </c>
    </row>
    <row r="255" spans="1:65" s="14" customFormat="1" ht="10.199999999999999">
      <c r="B255" s="210"/>
      <c r="C255" s="211"/>
      <c r="D255" s="194" t="s">
        <v>216</v>
      </c>
      <c r="E255" s="212" t="s">
        <v>75</v>
      </c>
      <c r="F255" s="213" t="s">
        <v>218</v>
      </c>
      <c r="G255" s="211"/>
      <c r="H255" s="214">
        <v>28.3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216</v>
      </c>
      <c r="AU255" s="220" t="s">
        <v>86</v>
      </c>
      <c r="AV255" s="14" t="s">
        <v>212</v>
      </c>
      <c r="AW255" s="14" t="s">
        <v>38</v>
      </c>
      <c r="AX255" s="14" t="s">
        <v>84</v>
      </c>
      <c r="AY255" s="220" t="s">
        <v>205</v>
      </c>
    </row>
    <row r="256" spans="1:65" s="13" customFormat="1" ht="10.199999999999999">
      <c r="B256" s="199"/>
      <c r="C256" s="200"/>
      <c r="D256" s="194" t="s">
        <v>216</v>
      </c>
      <c r="E256" s="200"/>
      <c r="F256" s="202" t="s">
        <v>1397</v>
      </c>
      <c r="G256" s="200"/>
      <c r="H256" s="203">
        <v>28.866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216</v>
      </c>
      <c r="AU256" s="209" t="s">
        <v>86</v>
      </c>
      <c r="AV256" s="13" t="s">
        <v>86</v>
      </c>
      <c r="AW256" s="13" t="s">
        <v>4</v>
      </c>
      <c r="AX256" s="13" t="s">
        <v>84</v>
      </c>
      <c r="AY256" s="209" t="s">
        <v>205</v>
      </c>
    </row>
    <row r="257" spans="1:65" s="2" customFormat="1" ht="14.4" customHeight="1">
      <c r="A257" s="36"/>
      <c r="B257" s="37"/>
      <c r="C257" s="221" t="s">
        <v>792</v>
      </c>
      <c r="D257" s="221" t="s">
        <v>226</v>
      </c>
      <c r="E257" s="222" t="s">
        <v>282</v>
      </c>
      <c r="F257" s="223" t="s">
        <v>283</v>
      </c>
      <c r="G257" s="224" t="s">
        <v>143</v>
      </c>
      <c r="H257" s="225">
        <v>11.865</v>
      </c>
      <c r="I257" s="226"/>
      <c r="J257" s="227">
        <f>ROUND(I257*H257,2)</f>
        <v>0</v>
      </c>
      <c r="K257" s="223" t="s">
        <v>211</v>
      </c>
      <c r="L257" s="228"/>
      <c r="M257" s="229" t="s">
        <v>75</v>
      </c>
      <c r="N257" s="230" t="s">
        <v>47</v>
      </c>
      <c r="O257" s="66"/>
      <c r="P257" s="190">
        <f>O257*H257</f>
        <v>0</v>
      </c>
      <c r="Q257" s="190">
        <v>0.17499999999999999</v>
      </c>
      <c r="R257" s="190">
        <f>Q257*H257</f>
        <v>2.0763750000000001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229</v>
      </c>
      <c r="AT257" s="192" t="s">
        <v>226</v>
      </c>
      <c r="AU257" s="192" t="s">
        <v>86</v>
      </c>
      <c r="AY257" s="19" t="s">
        <v>205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84</v>
      </c>
      <c r="BK257" s="193">
        <f>ROUND(I257*H257,2)</f>
        <v>0</v>
      </c>
      <c r="BL257" s="19" t="s">
        <v>212</v>
      </c>
      <c r="BM257" s="192" t="s">
        <v>1398</v>
      </c>
    </row>
    <row r="258" spans="1:65" s="2" customFormat="1" ht="19.2">
      <c r="A258" s="36"/>
      <c r="B258" s="37"/>
      <c r="C258" s="38"/>
      <c r="D258" s="194" t="s">
        <v>270</v>
      </c>
      <c r="E258" s="38"/>
      <c r="F258" s="195" t="s">
        <v>285</v>
      </c>
      <c r="G258" s="38"/>
      <c r="H258" s="38"/>
      <c r="I258" s="196"/>
      <c r="J258" s="38"/>
      <c r="K258" s="38"/>
      <c r="L258" s="41"/>
      <c r="M258" s="197"/>
      <c r="N258" s="19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270</v>
      </c>
      <c r="AU258" s="19" t="s">
        <v>86</v>
      </c>
    </row>
    <row r="259" spans="1:65" s="13" customFormat="1" ht="10.199999999999999">
      <c r="B259" s="199"/>
      <c r="C259" s="200"/>
      <c r="D259" s="194" t="s">
        <v>216</v>
      </c>
      <c r="E259" s="201" t="s">
        <v>75</v>
      </c>
      <c r="F259" s="202" t="s">
        <v>1399</v>
      </c>
      <c r="G259" s="200"/>
      <c r="H259" s="203">
        <v>11.3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216</v>
      </c>
      <c r="AU259" s="209" t="s">
        <v>86</v>
      </c>
      <c r="AV259" s="13" t="s">
        <v>86</v>
      </c>
      <c r="AW259" s="13" t="s">
        <v>38</v>
      </c>
      <c r="AX259" s="13" t="s">
        <v>77</v>
      </c>
      <c r="AY259" s="209" t="s">
        <v>205</v>
      </c>
    </row>
    <row r="260" spans="1:65" s="14" customFormat="1" ht="10.199999999999999">
      <c r="B260" s="210"/>
      <c r="C260" s="211"/>
      <c r="D260" s="194" t="s">
        <v>216</v>
      </c>
      <c r="E260" s="212" t="s">
        <v>75</v>
      </c>
      <c r="F260" s="213" t="s">
        <v>218</v>
      </c>
      <c r="G260" s="211"/>
      <c r="H260" s="214">
        <v>11.3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216</v>
      </c>
      <c r="AU260" s="220" t="s">
        <v>86</v>
      </c>
      <c r="AV260" s="14" t="s">
        <v>212</v>
      </c>
      <c r="AW260" s="14" t="s">
        <v>38</v>
      </c>
      <c r="AX260" s="14" t="s">
        <v>84</v>
      </c>
      <c r="AY260" s="220" t="s">
        <v>205</v>
      </c>
    </row>
    <row r="261" spans="1:65" s="13" customFormat="1" ht="10.199999999999999">
      <c r="B261" s="199"/>
      <c r="C261" s="200"/>
      <c r="D261" s="194" t="s">
        <v>216</v>
      </c>
      <c r="E261" s="200"/>
      <c r="F261" s="202" t="s">
        <v>1400</v>
      </c>
      <c r="G261" s="200"/>
      <c r="H261" s="203">
        <v>11.865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216</v>
      </c>
      <c r="AU261" s="209" t="s">
        <v>86</v>
      </c>
      <c r="AV261" s="13" t="s">
        <v>86</v>
      </c>
      <c r="AW261" s="13" t="s">
        <v>4</v>
      </c>
      <c r="AX261" s="13" t="s">
        <v>84</v>
      </c>
      <c r="AY261" s="209" t="s">
        <v>205</v>
      </c>
    </row>
    <row r="262" spans="1:65" s="12" customFormat="1" ht="22.8" customHeight="1">
      <c r="B262" s="165"/>
      <c r="C262" s="166"/>
      <c r="D262" s="167" t="s">
        <v>76</v>
      </c>
      <c r="E262" s="179" t="s">
        <v>229</v>
      </c>
      <c r="F262" s="179" t="s">
        <v>720</v>
      </c>
      <c r="G262" s="166"/>
      <c r="H262" s="166"/>
      <c r="I262" s="169"/>
      <c r="J262" s="180">
        <f>BK262</f>
        <v>0</v>
      </c>
      <c r="K262" s="166"/>
      <c r="L262" s="171"/>
      <c r="M262" s="172"/>
      <c r="N262" s="173"/>
      <c r="O262" s="173"/>
      <c r="P262" s="174">
        <f>SUM(P263:P267)</f>
        <v>0</v>
      </c>
      <c r="Q262" s="173"/>
      <c r="R262" s="174">
        <f>SUM(R263:R267)</f>
        <v>1.2237999999999999E-2</v>
      </c>
      <c r="S262" s="173"/>
      <c r="T262" s="175">
        <f>SUM(T263:T267)</f>
        <v>0</v>
      </c>
      <c r="AR262" s="176" t="s">
        <v>84</v>
      </c>
      <c r="AT262" s="177" t="s">
        <v>76</v>
      </c>
      <c r="AU262" s="177" t="s">
        <v>84</v>
      </c>
      <c r="AY262" s="176" t="s">
        <v>205</v>
      </c>
      <c r="BK262" s="178">
        <f>SUM(BK263:BK267)</f>
        <v>0</v>
      </c>
    </row>
    <row r="263" spans="1:65" s="2" customFormat="1" ht="24.15" customHeight="1">
      <c r="A263" s="36"/>
      <c r="B263" s="37"/>
      <c r="C263" s="181" t="s">
        <v>796</v>
      </c>
      <c r="D263" s="181" t="s">
        <v>208</v>
      </c>
      <c r="E263" s="182" t="s">
        <v>722</v>
      </c>
      <c r="F263" s="183" t="s">
        <v>723</v>
      </c>
      <c r="G263" s="184" t="s">
        <v>156</v>
      </c>
      <c r="H263" s="185">
        <v>2.9</v>
      </c>
      <c r="I263" s="186"/>
      <c r="J263" s="187">
        <f>ROUND(I263*H263,2)</f>
        <v>0</v>
      </c>
      <c r="K263" s="183" t="s">
        <v>211</v>
      </c>
      <c r="L263" s="41"/>
      <c r="M263" s="188" t="s">
        <v>75</v>
      </c>
      <c r="N263" s="189" t="s">
        <v>47</v>
      </c>
      <c r="O263" s="66"/>
      <c r="P263" s="190">
        <f>O263*H263</f>
        <v>0</v>
      </c>
      <c r="Q263" s="190">
        <v>4.2199999999999998E-3</v>
      </c>
      <c r="R263" s="190">
        <f>Q263*H263</f>
        <v>1.2237999999999999E-2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212</v>
      </c>
      <c r="AT263" s="192" t="s">
        <v>208</v>
      </c>
      <c r="AU263" s="192" t="s">
        <v>86</v>
      </c>
      <c r="AY263" s="19" t="s">
        <v>205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84</v>
      </c>
      <c r="BK263" s="193">
        <f>ROUND(I263*H263,2)</f>
        <v>0</v>
      </c>
      <c r="BL263" s="19" t="s">
        <v>212</v>
      </c>
      <c r="BM263" s="192" t="s">
        <v>1401</v>
      </c>
    </row>
    <row r="264" spans="1:65" s="2" customFormat="1" ht="105.6">
      <c r="A264" s="36"/>
      <c r="B264" s="37"/>
      <c r="C264" s="38"/>
      <c r="D264" s="194" t="s">
        <v>214</v>
      </c>
      <c r="E264" s="38"/>
      <c r="F264" s="195" t="s">
        <v>725</v>
      </c>
      <c r="G264" s="38"/>
      <c r="H264" s="38"/>
      <c r="I264" s="196"/>
      <c r="J264" s="38"/>
      <c r="K264" s="38"/>
      <c r="L264" s="41"/>
      <c r="M264" s="197"/>
      <c r="N264" s="198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214</v>
      </c>
      <c r="AU264" s="19" t="s">
        <v>86</v>
      </c>
    </row>
    <row r="265" spans="1:65" s="15" customFormat="1" ht="10.199999999999999">
      <c r="B265" s="231"/>
      <c r="C265" s="232"/>
      <c r="D265" s="194" t="s">
        <v>216</v>
      </c>
      <c r="E265" s="233" t="s">
        <v>75</v>
      </c>
      <c r="F265" s="234" t="s">
        <v>314</v>
      </c>
      <c r="G265" s="232"/>
      <c r="H265" s="233" t="s">
        <v>75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216</v>
      </c>
      <c r="AU265" s="240" t="s">
        <v>86</v>
      </c>
      <c r="AV265" s="15" t="s">
        <v>84</v>
      </c>
      <c r="AW265" s="15" t="s">
        <v>38</v>
      </c>
      <c r="AX265" s="15" t="s">
        <v>77</v>
      </c>
      <c r="AY265" s="240" t="s">
        <v>205</v>
      </c>
    </row>
    <row r="266" spans="1:65" s="13" customFormat="1" ht="10.199999999999999">
      <c r="B266" s="199"/>
      <c r="C266" s="200"/>
      <c r="D266" s="194" t="s">
        <v>216</v>
      </c>
      <c r="E266" s="201" t="s">
        <v>983</v>
      </c>
      <c r="F266" s="202" t="s">
        <v>1291</v>
      </c>
      <c r="G266" s="200"/>
      <c r="H266" s="203">
        <v>2.9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216</v>
      </c>
      <c r="AU266" s="209" t="s">
        <v>86</v>
      </c>
      <c r="AV266" s="13" t="s">
        <v>86</v>
      </c>
      <c r="AW266" s="13" t="s">
        <v>38</v>
      </c>
      <c r="AX266" s="13" t="s">
        <v>77</v>
      </c>
      <c r="AY266" s="209" t="s">
        <v>205</v>
      </c>
    </row>
    <row r="267" spans="1:65" s="14" customFormat="1" ht="10.199999999999999">
      <c r="B267" s="210"/>
      <c r="C267" s="211"/>
      <c r="D267" s="194" t="s">
        <v>216</v>
      </c>
      <c r="E267" s="212" t="s">
        <v>75</v>
      </c>
      <c r="F267" s="213" t="s">
        <v>218</v>
      </c>
      <c r="G267" s="211"/>
      <c r="H267" s="214">
        <v>2.9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216</v>
      </c>
      <c r="AU267" s="220" t="s">
        <v>86</v>
      </c>
      <c r="AV267" s="14" t="s">
        <v>212</v>
      </c>
      <c r="AW267" s="14" t="s">
        <v>38</v>
      </c>
      <c r="AX267" s="14" t="s">
        <v>84</v>
      </c>
      <c r="AY267" s="220" t="s">
        <v>205</v>
      </c>
    </row>
    <row r="268" spans="1:65" s="12" customFormat="1" ht="22.8" customHeight="1">
      <c r="B268" s="165"/>
      <c r="C268" s="166"/>
      <c r="D268" s="167" t="s">
        <v>76</v>
      </c>
      <c r="E268" s="179" t="s">
        <v>288</v>
      </c>
      <c r="F268" s="179" t="s">
        <v>289</v>
      </c>
      <c r="G268" s="166"/>
      <c r="H268" s="166"/>
      <c r="I268" s="169"/>
      <c r="J268" s="180">
        <f>BK268</f>
        <v>0</v>
      </c>
      <c r="K268" s="166"/>
      <c r="L268" s="171"/>
      <c r="M268" s="172"/>
      <c r="N268" s="173"/>
      <c r="O268" s="173"/>
      <c r="P268" s="174">
        <f>P269+SUM(P270:P358)</f>
        <v>0</v>
      </c>
      <c r="Q268" s="173"/>
      <c r="R268" s="174">
        <f>R269+SUM(R270:R358)</f>
        <v>12.989590000000002</v>
      </c>
      <c r="S268" s="173"/>
      <c r="T268" s="175">
        <f>T269+SUM(T270:T358)</f>
        <v>186.80799999999999</v>
      </c>
      <c r="AR268" s="176" t="s">
        <v>84</v>
      </c>
      <c r="AT268" s="177" t="s">
        <v>76</v>
      </c>
      <c r="AU268" s="177" t="s">
        <v>84</v>
      </c>
      <c r="AY268" s="176" t="s">
        <v>205</v>
      </c>
      <c r="BK268" s="178">
        <f>BK269+SUM(BK270:BK358)</f>
        <v>0</v>
      </c>
    </row>
    <row r="269" spans="1:65" s="2" customFormat="1" ht="14.4" customHeight="1">
      <c r="A269" s="36"/>
      <c r="B269" s="37"/>
      <c r="C269" s="181" t="s">
        <v>328</v>
      </c>
      <c r="D269" s="181" t="s">
        <v>208</v>
      </c>
      <c r="E269" s="182" t="s">
        <v>291</v>
      </c>
      <c r="F269" s="183" t="s">
        <v>292</v>
      </c>
      <c r="G269" s="184" t="s">
        <v>293</v>
      </c>
      <c r="H269" s="185">
        <v>6</v>
      </c>
      <c r="I269" s="186"/>
      <c r="J269" s="187">
        <f>ROUND(I269*H269,2)</f>
        <v>0</v>
      </c>
      <c r="K269" s="183" t="s">
        <v>211</v>
      </c>
      <c r="L269" s="41"/>
      <c r="M269" s="188" t="s">
        <v>75</v>
      </c>
      <c r="N269" s="189" t="s">
        <v>47</v>
      </c>
      <c r="O269" s="66"/>
      <c r="P269" s="190">
        <f>O269*H269</f>
        <v>0</v>
      </c>
      <c r="Q269" s="190">
        <v>6.9999999999999999E-4</v>
      </c>
      <c r="R269" s="190">
        <f>Q269*H269</f>
        <v>4.1999999999999997E-3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212</v>
      </c>
      <c r="AT269" s="192" t="s">
        <v>208</v>
      </c>
      <c r="AU269" s="192" t="s">
        <v>86</v>
      </c>
      <c r="AY269" s="19" t="s">
        <v>205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84</v>
      </c>
      <c r="BK269" s="193">
        <f>ROUND(I269*H269,2)</f>
        <v>0</v>
      </c>
      <c r="BL269" s="19" t="s">
        <v>212</v>
      </c>
      <c r="BM269" s="192" t="s">
        <v>1402</v>
      </c>
    </row>
    <row r="270" spans="1:65" s="2" customFormat="1" ht="124.8">
      <c r="A270" s="36"/>
      <c r="B270" s="37"/>
      <c r="C270" s="38"/>
      <c r="D270" s="194" t="s">
        <v>214</v>
      </c>
      <c r="E270" s="38"/>
      <c r="F270" s="195" t="s">
        <v>295</v>
      </c>
      <c r="G270" s="38"/>
      <c r="H270" s="38"/>
      <c r="I270" s="196"/>
      <c r="J270" s="38"/>
      <c r="K270" s="38"/>
      <c r="L270" s="41"/>
      <c r="M270" s="197"/>
      <c r="N270" s="19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214</v>
      </c>
      <c r="AU270" s="19" t="s">
        <v>86</v>
      </c>
    </row>
    <row r="271" spans="1:65" s="2" customFormat="1" ht="19.2">
      <c r="A271" s="36"/>
      <c r="B271" s="37"/>
      <c r="C271" s="38"/>
      <c r="D271" s="194" t="s">
        <v>270</v>
      </c>
      <c r="E271" s="38"/>
      <c r="F271" s="195" t="s">
        <v>1027</v>
      </c>
      <c r="G271" s="38"/>
      <c r="H271" s="38"/>
      <c r="I271" s="196"/>
      <c r="J271" s="38"/>
      <c r="K271" s="38"/>
      <c r="L271" s="41"/>
      <c r="M271" s="197"/>
      <c r="N271" s="198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270</v>
      </c>
      <c r="AU271" s="19" t="s">
        <v>86</v>
      </c>
    </row>
    <row r="272" spans="1:65" s="15" customFormat="1" ht="10.199999999999999">
      <c r="B272" s="231"/>
      <c r="C272" s="232"/>
      <c r="D272" s="194" t="s">
        <v>216</v>
      </c>
      <c r="E272" s="233" t="s">
        <v>75</v>
      </c>
      <c r="F272" s="234" t="s">
        <v>296</v>
      </c>
      <c r="G272" s="232"/>
      <c r="H272" s="233" t="s">
        <v>75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216</v>
      </c>
      <c r="AU272" s="240" t="s">
        <v>86</v>
      </c>
      <c r="AV272" s="15" t="s">
        <v>84</v>
      </c>
      <c r="AW272" s="15" t="s">
        <v>38</v>
      </c>
      <c r="AX272" s="15" t="s">
        <v>77</v>
      </c>
      <c r="AY272" s="240" t="s">
        <v>205</v>
      </c>
    </row>
    <row r="273" spans="1:65" s="13" customFormat="1" ht="10.199999999999999">
      <c r="B273" s="199"/>
      <c r="C273" s="200"/>
      <c r="D273" s="194" t="s">
        <v>216</v>
      </c>
      <c r="E273" s="201" t="s">
        <v>75</v>
      </c>
      <c r="F273" s="202" t="s">
        <v>461</v>
      </c>
      <c r="G273" s="200"/>
      <c r="H273" s="203">
        <v>6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216</v>
      </c>
      <c r="AU273" s="209" t="s">
        <v>86</v>
      </c>
      <c r="AV273" s="13" t="s">
        <v>86</v>
      </c>
      <c r="AW273" s="13" t="s">
        <v>38</v>
      </c>
      <c r="AX273" s="13" t="s">
        <v>77</v>
      </c>
      <c r="AY273" s="209" t="s">
        <v>205</v>
      </c>
    </row>
    <row r="274" spans="1:65" s="14" customFormat="1" ht="10.199999999999999">
      <c r="B274" s="210"/>
      <c r="C274" s="211"/>
      <c r="D274" s="194" t="s">
        <v>216</v>
      </c>
      <c r="E274" s="212" t="s">
        <v>75</v>
      </c>
      <c r="F274" s="213" t="s">
        <v>218</v>
      </c>
      <c r="G274" s="211"/>
      <c r="H274" s="214">
        <v>6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216</v>
      </c>
      <c r="AU274" s="220" t="s">
        <v>86</v>
      </c>
      <c r="AV274" s="14" t="s">
        <v>212</v>
      </c>
      <c r="AW274" s="14" t="s">
        <v>38</v>
      </c>
      <c r="AX274" s="14" t="s">
        <v>84</v>
      </c>
      <c r="AY274" s="220" t="s">
        <v>205</v>
      </c>
    </row>
    <row r="275" spans="1:65" s="2" customFormat="1" ht="14.4" customHeight="1">
      <c r="A275" s="36"/>
      <c r="B275" s="37"/>
      <c r="C275" s="221" t="s">
        <v>869</v>
      </c>
      <c r="D275" s="221" t="s">
        <v>226</v>
      </c>
      <c r="E275" s="222" t="s">
        <v>1403</v>
      </c>
      <c r="F275" s="223" t="s">
        <v>1404</v>
      </c>
      <c r="G275" s="224" t="s">
        <v>293</v>
      </c>
      <c r="H275" s="225">
        <v>1</v>
      </c>
      <c r="I275" s="226"/>
      <c r="J275" s="227">
        <f>ROUND(I275*H275,2)</f>
        <v>0</v>
      </c>
      <c r="K275" s="223" t="s">
        <v>211</v>
      </c>
      <c r="L275" s="228"/>
      <c r="M275" s="229" t="s">
        <v>75</v>
      </c>
      <c r="N275" s="230" t="s">
        <v>47</v>
      </c>
      <c r="O275" s="66"/>
      <c r="P275" s="190">
        <f>O275*H275</f>
        <v>0</v>
      </c>
      <c r="Q275" s="190">
        <v>8.9999999999999998E-4</v>
      </c>
      <c r="R275" s="190">
        <f>Q275*H275</f>
        <v>8.9999999999999998E-4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229</v>
      </c>
      <c r="AT275" s="192" t="s">
        <v>226</v>
      </c>
      <c r="AU275" s="192" t="s">
        <v>86</v>
      </c>
      <c r="AY275" s="19" t="s">
        <v>205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84</v>
      </c>
      <c r="BK275" s="193">
        <f>ROUND(I275*H275,2)</f>
        <v>0</v>
      </c>
      <c r="BL275" s="19" t="s">
        <v>212</v>
      </c>
      <c r="BM275" s="192" t="s">
        <v>1405</v>
      </c>
    </row>
    <row r="276" spans="1:65" s="15" customFormat="1" ht="10.199999999999999">
      <c r="B276" s="231"/>
      <c r="C276" s="232"/>
      <c r="D276" s="194" t="s">
        <v>216</v>
      </c>
      <c r="E276" s="233" t="s">
        <v>75</v>
      </c>
      <c r="F276" s="234" t="s">
        <v>296</v>
      </c>
      <c r="G276" s="232"/>
      <c r="H276" s="233" t="s">
        <v>75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216</v>
      </c>
      <c r="AU276" s="240" t="s">
        <v>86</v>
      </c>
      <c r="AV276" s="15" t="s">
        <v>84</v>
      </c>
      <c r="AW276" s="15" t="s">
        <v>38</v>
      </c>
      <c r="AX276" s="15" t="s">
        <v>77</v>
      </c>
      <c r="AY276" s="240" t="s">
        <v>205</v>
      </c>
    </row>
    <row r="277" spans="1:65" s="13" customFormat="1" ht="10.199999999999999">
      <c r="B277" s="199"/>
      <c r="C277" s="200"/>
      <c r="D277" s="194" t="s">
        <v>216</v>
      </c>
      <c r="E277" s="201" t="s">
        <v>75</v>
      </c>
      <c r="F277" s="202" t="s">
        <v>84</v>
      </c>
      <c r="G277" s="200"/>
      <c r="H277" s="203">
        <v>1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216</v>
      </c>
      <c r="AU277" s="209" t="s">
        <v>86</v>
      </c>
      <c r="AV277" s="13" t="s">
        <v>86</v>
      </c>
      <c r="AW277" s="13" t="s">
        <v>38</v>
      </c>
      <c r="AX277" s="13" t="s">
        <v>77</v>
      </c>
      <c r="AY277" s="209" t="s">
        <v>205</v>
      </c>
    </row>
    <row r="278" spans="1:65" s="14" customFormat="1" ht="10.199999999999999">
      <c r="B278" s="210"/>
      <c r="C278" s="211"/>
      <c r="D278" s="194" t="s">
        <v>216</v>
      </c>
      <c r="E278" s="212" t="s">
        <v>75</v>
      </c>
      <c r="F278" s="213" t="s">
        <v>218</v>
      </c>
      <c r="G278" s="211"/>
      <c r="H278" s="214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216</v>
      </c>
      <c r="AU278" s="220" t="s">
        <v>86</v>
      </c>
      <c r="AV278" s="14" t="s">
        <v>212</v>
      </c>
      <c r="AW278" s="14" t="s">
        <v>38</v>
      </c>
      <c r="AX278" s="14" t="s">
        <v>84</v>
      </c>
      <c r="AY278" s="220" t="s">
        <v>205</v>
      </c>
    </row>
    <row r="279" spans="1:65" s="2" customFormat="1" ht="14.4" customHeight="1">
      <c r="A279" s="36"/>
      <c r="B279" s="37"/>
      <c r="C279" s="221" t="s">
        <v>333</v>
      </c>
      <c r="D279" s="221" t="s">
        <v>226</v>
      </c>
      <c r="E279" s="222" t="s">
        <v>1028</v>
      </c>
      <c r="F279" s="223" t="s">
        <v>1029</v>
      </c>
      <c r="G279" s="224" t="s">
        <v>293</v>
      </c>
      <c r="H279" s="225">
        <v>3</v>
      </c>
      <c r="I279" s="226"/>
      <c r="J279" s="227">
        <f>ROUND(I279*H279,2)</f>
        <v>0</v>
      </c>
      <c r="K279" s="223" t="s">
        <v>211</v>
      </c>
      <c r="L279" s="228"/>
      <c r="M279" s="229" t="s">
        <v>75</v>
      </c>
      <c r="N279" s="230" t="s">
        <v>47</v>
      </c>
      <c r="O279" s="66"/>
      <c r="P279" s="190">
        <f>O279*H279</f>
        <v>0</v>
      </c>
      <c r="Q279" s="190">
        <v>3.5000000000000001E-3</v>
      </c>
      <c r="R279" s="190">
        <f>Q279*H279</f>
        <v>1.0500000000000001E-2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229</v>
      </c>
      <c r="AT279" s="192" t="s">
        <v>226</v>
      </c>
      <c r="AU279" s="192" t="s">
        <v>86</v>
      </c>
      <c r="AY279" s="19" t="s">
        <v>205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84</v>
      </c>
      <c r="BK279" s="193">
        <f>ROUND(I279*H279,2)</f>
        <v>0</v>
      </c>
      <c r="BL279" s="19" t="s">
        <v>212</v>
      </c>
      <c r="BM279" s="192" t="s">
        <v>1406</v>
      </c>
    </row>
    <row r="280" spans="1:65" s="15" customFormat="1" ht="10.199999999999999">
      <c r="B280" s="231"/>
      <c r="C280" s="232"/>
      <c r="D280" s="194" t="s">
        <v>216</v>
      </c>
      <c r="E280" s="233" t="s">
        <v>75</v>
      </c>
      <c r="F280" s="234" t="s">
        <v>296</v>
      </c>
      <c r="G280" s="232"/>
      <c r="H280" s="233" t="s">
        <v>75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216</v>
      </c>
      <c r="AU280" s="240" t="s">
        <v>86</v>
      </c>
      <c r="AV280" s="15" t="s">
        <v>84</v>
      </c>
      <c r="AW280" s="15" t="s">
        <v>38</v>
      </c>
      <c r="AX280" s="15" t="s">
        <v>77</v>
      </c>
      <c r="AY280" s="240" t="s">
        <v>205</v>
      </c>
    </row>
    <row r="281" spans="1:65" s="13" customFormat="1" ht="10.199999999999999">
      <c r="B281" s="199"/>
      <c r="C281" s="200"/>
      <c r="D281" s="194" t="s">
        <v>216</v>
      </c>
      <c r="E281" s="201" t="s">
        <v>75</v>
      </c>
      <c r="F281" s="202" t="s">
        <v>344</v>
      </c>
      <c r="G281" s="200"/>
      <c r="H281" s="203">
        <v>3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216</v>
      </c>
      <c r="AU281" s="209" t="s">
        <v>86</v>
      </c>
      <c r="AV281" s="13" t="s">
        <v>86</v>
      </c>
      <c r="AW281" s="13" t="s">
        <v>38</v>
      </c>
      <c r="AX281" s="13" t="s">
        <v>77</v>
      </c>
      <c r="AY281" s="209" t="s">
        <v>205</v>
      </c>
    </row>
    <row r="282" spans="1:65" s="14" customFormat="1" ht="10.199999999999999">
      <c r="B282" s="210"/>
      <c r="C282" s="211"/>
      <c r="D282" s="194" t="s">
        <v>216</v>
      </c>
      <c r="E282" s="212" t="s">
        <v>75</v>
      </c>
      <c r="F282" s="213" t="s">
        <v>218</v>
      </c>
      <c r="G282" s="211"/>
      <c r="H282" s="214">
        <v>3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216</v>
      </c>
      <c r="AU282" s="220" t="s">
        <v>86</v>
      </c>
      <c r="AV282" s="14" t="s">
        <v>212</v>
      </c>
      <c r="AW282" s="14" t="s">
        <v>38</v>
      </c>
      <c r="AX282" s="14" t="s">
        <v>84</v>
      </c>
      <c r="AY282" s="220" t="s">
        <v>205</v>
      </c>
    </row>
    <row r="283" spans="1:65" s="2" customFormat="1" ht="14.4" customHeight="1">
      <c r="A283" s="36"/>
      <c r="B283" s="37"/>
      <c r="C283" s="221" t="s">
        <v>341</v>
      </c>
      <c r="D283" s="221" t="s">
        <v>226</v>
      </c>
      <c r="E283" s="222" t="s">
        <v>306</v>
      </c>
      <c r="F283" s="223" t="s">
        <v>307</v>
      </c>
      <c r="G283" s="224" t="s">
        <v>293</v>
      </c>
      <c r="H283" s="225">
        <v>1</v>
      </c>
      <c r="I283" s="226"/>
      <c r="J283" s="227">
        <f>ROUND(I283*H283,2)</f>
        <v>0</v>
      </c>
      <c r="K283" s="223" t="s">
        <v>211</v>
      </c>
      <c r="L283" s="228"/>
      <c r="M283" s="229" t="s">
        <v>75</v>
      </c>
      <c r="N283" s="230" t="s">
        <v>47</v>
      </c>
      <c r="O283" s="66"/>
      <c r="P283" s="190">
        <f>O283*H283</f>
        <v>0</v>
      </c>
      <c r="Q283" s="190">
        <v>5.0000000000000001E-3</v>
      </c>
      <c r="R283" s="190">
        <f>Q283*H283</f>
        <v>5.0000000000000001E-3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229</v>
      </c>
      <c r="AT283" s="192" t="s">
        <v>226</v>
      </c>
      <c r="AU283" s="192" t="s">
        <v>86</v>
      </c>
      <c r="AY283" s="19" t="s">
        <v>205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84</v>
      </c>
      <c r="BK283" s="193">
        <f>ROUND(I283*H283,2)</f>
        <v>0</v>
      </c>
      <c r="BL283" s="19" t="s">
        <v>212</v>
      </c>
      <c r="BM283" s="192" t="s">
        <v>1407</v>
      </c>
    </row>
    <row r="284" spans="1:65" s="15" customFormat="1" ht="10.199999999999999">
      <c r="B284" s="231"/>
      <c r="C284" s="232"/>
      <c r="D284" s="194" t="s">
        <v>216</v>
      </c>
      <c r="E284" s="233" t="s">
        <v>75</v>
      </c>
      <c r="F284" s="234" t="s">
        <v>296</v>
      </c>
      <c r="G284" s="232"/>
      <c r="H284" s="233" t="s">
        <v>75</v>
      </c>
      <c r="I284" s="235"/>
      <c r="J284" s="232"/>
      <c r="K284" s="232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216</v>
      </c>
      <c r="AU284" s="240" t="s">
        <v>86</v>
      </c>
      <c r="AV284" s="15" t="s">
        <v>84</v>
      </c>
      <c r="AW284" s="15" t="s">
        <v>38</v>
      </c>
      <c r="AX284" s="15" t="s">
        <v>77</v>
      </c>
      <c r="AY284" s="240" t="s">
        <v>205</v>
      </c>
    </row>
    <row r="285" spans="1:65" s="13" customFormat="1" ht="10.199999999999999">
      <c r="B285" s="199"/>
      <c r="C285" s="200"/>
      <c r="D285" s="194" t="s">
        <v>216</v>
      </c>
      <c r="E285" s="201" t="s">
        <v>75</v>
      </c>
      <c r="F285" s="202" t="s">
        <v>84</v>
      </c>
      <c r="G285" s="200"/>
      <c r="H285" s="203">
        <v>1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216</v>
      </c>
      <c r="AU285" s="209" t="s">
        <v>86</v>
      </c>
      <c r="AV285" s="13" t="s">
        <v>86</v>
      </c>
      <c r="AW285" s="13" t="s">
        <v>38</v>
      </c>
      <c r="AX285" s="13" t="s">
        <v>77</v>
      </c>
      <c r="AY285" s="209" t="s">
        <v>205</v>
      </c>
    </row>
    <row r="286" spans="1:65" s="14" customFormat="1" ht="10.199999999999999">
      <c r="B286" s="210"/>
      <c r="C286" s="211"/>
      <c r="D286" s="194" t="s">
        <v>216</v>
      </c>
      <c r="E286" s="212" t="s">
        <v>75</v>
      </c>
      <c r="F286" s="213" t="s">
        <v>218</v>
      </c>
      <c r="G286" s="211"/>
      <c r="H286" s="214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216</v>
      </c>
      <c r="AU286" s="220" t="s">
        <v>86</v>
      </c>
      <c r="AV286" s="14" t="s">
        <v>212</v>
      </c>
      <c r="AW286" s="14" t="s">
        <v>38</v>
      </c>
      <c r="AX286" s="14" t="s">
        <v>84</v>
      </c>
      <c r="AY286" s="220" t="s">
        <v>205</v>
      </c>
    </row>
    <row r="287" spans="1:65" s="2" customFormat="1" ht="14.4" customHeight="1">
      <c r="A287" s="36"/>
      <c r="B287" s="37"/>
      <c r="C287" s="181" t="s">
        <v>347</v>
      </c>
      <c r="D287" s="181" t="s">
        <v>208</v>
      </c>
      <c r="E287" s="182" t="s">
        <v>1031</v>
      </c>
      <c r="F287" s="183" t="s">
        <v>1032</v>
      </c>
      <c r="G287" s="184" t="s">
        <v>293</v>
      </c>
      <c r="H287" s="185">
        <v>4</v>
      </c>
      <c r="I287" s="186"/>
      <c r="J287" s="187">
        <f>ROUND(I287*H287,2)</f>
        <v>0</v>
      </c>
      <c r="K287" s="183" t="s">
        <v>211</v>
      </c>
      <c r="L287" s="41"/>
      <c r="M287" s="188" t="s">
        <v>75</v>
      </c>
      <c r="N287" s="189" t="s">
        <v>47</v>
      </c>
      <c r="O287" s="66"/>
      <c r="P287" s="190">
        <f>O287*H287</f>
        <v>0</v>
      </c>
      <c r="Q287" s="190">
        <v>0.10940999999999999</v>
      </c>
      <c r="R287" s="190">
        <f>Q287*H287</f>
        <v>0.43763999999999997</v>
      </c>
      <c r="S287" s="190">
        <v>0</v>
      </c>
      <c r="T287" s="191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212</v>
      </c>
      <c r="AT287" s="192" t="s">
        <v>208</v>
      </c>
      <c r="AU287" s="192" t="s">
        <v>86</v>
      </c>
      <c r="AY287" s="19" t="s">
        <v>205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84</v>
      </c>
      <c r="BK287" s="193">
        <f>ROUND(I287*H287,2)</f>
        <v>0</v>
      </c>
      <c r="BL287" s="19" t="s">
        <v>212</v>
      </c>
      <c r="BM287" s="192" t="s">
        <v>1408</v>
      </c>
    </row>
    <row r="288" spans="1:65" s="2" customFormat="1" ht="96">
      <c r="A288" s="36"/>
      <c r="B288" s="37"/>
      <c r="C288" s="38"/>
      <c r="D288" s="194" t="s">
        <v>214</v>
      </c>
      <c r="E288" s="38"/>
      <c r="F288" s="195" t="s">
        <v>1034</v>
      </c>
      <c r="G288" s="38"/>
      <c r="H288" s="38"/>
      <c r="I288" s="196"/>
      <c r="J288" s="38"/>
      <c r="K288" s="38"/>
      <c r="L288" s="41"/>
      <c r="M288" s="197"/>
      <c r="N288" s="198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214</v>
      </c>
      <c r="AU288" s="19" t="s">
        <v>86</v>
      </c>
    </row>
    <row r="289" spans="1:65" s="15" customFormat="1" ht="10.199999999999999">
      <c r="B289" s="231"/>
      <c r="C289" s="232"/>
      <c r="D289" s="194" t="s">
        <v>216</v>
      </c>
      <c r="E289" s="233" t="s">
        <v>75</v>
      </c>
      <c r="F289" s="234" t="s">
        <v>296</v>
      </c>
      <c r="G289" s="232"/>
      <c r="H289" s="233" t="s">
        <v>75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216</v>
      </c>
      <c r="AU289" s="240" t="s">
        <v>86</v>
      </c>
      <c r="AV289" s="15" t="s">
        <v>84</v>
      </c>
      <c r="AW289" s="15" t="s">
        <v>38</v>
      </c>
      <c r="AX289" s="15" t="s">
        <v>77</v>
      </c>
      <c r="AY289" s="240" t="s">
        <v>205</v>
      </c>
    </row>
    <row r="290" spans="1:65" s="13" customFormat="1" ht="10.199999999999999">
      <c r="B290" s="199"/>
      <c r="C290" s="200"/>
      <c r="D290" s="194" t="s">
        <v>216</v>
      </c>
      <c r="E290" s="201" t="s">
        <v>1103</v>
      </c>
      <c r="F290" s="202" t="s">
        <v>212</v>
      </c>
      <c r="G290" s="200"/>
      <c r="H290" s="203">
        <v>4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216</v>
      </c>
      <c r="AU290" s="209" t="s">
        <v>86</v>
      </c>
      <c r="AV290" s="13" t="s">
        <v>86</v>
      </c>
      <c r="AW290" s="13" t="s">
        <v>38</v>
      </c>
      <c r="AX290" s="13" t="s">
        <v>77</v>
      </c>
      <c r="AY290" s="209" t="s">
        <v>205</v>
      </c>
    </row>
    <row r="291" spans="1:65" s="14" customFormat="1" ht="10.199999999999999">
      <c r="B291" s="210"/>
      <c r="C291" s="211"/>
      <c r="D291" s="194" t="s">
        <v>216</v>
      </c>
      <c r="E291" s="212" t="s">
        <v>75</v>
      </c>
      <c r="F291" s="213" t="s">
        <v>218</v>
      </c>
      <c r="G291" s="211"/>
      <c r="H291" s="214">
        <v>4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216</v>
      </c>
      <c r="AU291" s="220" t="s">
        <v>86</v>
      </c>
      <c r="AV291" s="14" t="s">
        <v>212</v>
      </c>
      <c r="AW291" s="14" t="s">
        <v>38</v>
      </c>
      <c r="AX291" s="14" t="s">
        <v>84</v>
      </c>
      <c r="AY291" s="220" t="s">
        <v>205</v>
      </c>
    </row>
    <row r="292" spans="1:65" s="2" customFormat="1" ht="14.4" customHeight="1">
      <c r="A292" s="36"/>
      <c r="B292" s="37"/>
      <c r="C292" s="221" t="s">
        <v>352</v>
      </c>
      <c r="D292" s="221" t="s">
        <v>226</v>
      </c>
      <c r="E292" s="222" t="s">
        <v>1035</v>
      </c>
      <c r="F292" s="223" t="s">
        <v>1036</v>
      </c>
      <c r="G292" s="224" t="s">
        <v>293</v>
      </c>
      <c r="H292" s="225">
        <v>4</v>
      </c>
      <c r="I292" s="226"/>
      <c r="J292" s="227">
        <f>ROUND(I292*H292,2)</f>
        <v>0</v>
      </c>
      <c r="K292" s="223" t="s">
        <v>211</v>
      </c>
      <c r="L292" s="228"/>
      <c r="M292" s="229" t="s">
        <v>75</v>
      </c>
      <c r="N292" s="230" t="s">
        <v>47</v>
      </c>
      <c r="O292" s="66"/>
      <c r="P292" s="190">
        <f>O292*H292</f>
        <v>0</v>
      </c>
      <c r="Q292" s="190">
        <v>6.1000000000000004E-3</v>
      </c>
      <c r="R292" s="190">
        <f>Q292*H292</f>
        <v>2.4400000000000002E-2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229</v>
      </c>
      <c r="AT292" s="192" t="s">
        <v>226</v>
      </c>
      <c r="AU292" s="192" t="s">
        <v>86</v>
      </c>
      <c r="AY292" s="19" t="s">
        <v>205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84</v>
      </c>
      <c r="BK292" s="193">
        <f>ROUND(I292*H292,2)</f>
        <v>0</v>
      </c>
      <c r="BL292" s="19" t="s">
        <v>212</v>
      </c>
      <c r="BM292" s="192" t="s">
        <v>1409</v>
      </c>
    </row>
    <row r="293" spans="1:65" s="13" customFormat="1" ht="10.199999999999999">
      <c r="B293" s="199"/>
      <c r="C293" s="200"/>
      <c r="D293" s="194" t="s">
        <v>216</v>
      </c>
      <c r="E293" s="201" t="s">
        <v>75</v>
      </c>
      <c r="F293" s="202" t="s">
        <v>1103</v>
      </c>
      <c r="G293" s="200"/>
      <c r="H293" s="203">
        <v>4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216</v>
      </c>
      <c r="AU293" s="209" t="s">
        <v>86</v>
      </c>
      <c r="AV293" s="13" t="s">
        <v>86</v>
      </c>
      <c r="AW293" s="13" t="s">
        <v>38</v>
      </c>
      <c r="AX293" s="13" t="s">
        <v>77</v>
      </c>
      <c r="AY293" s="209" t="s">
        <v>205</v>
      </c>
    </row>
    <row r="294" spans="1:65" s="14" customFormat="1" ht="10.199999999999999">
      <c r="B294" s="210"/>
      <c r="C294" s="211"/>
      <c r="D294" s="194" t="s">
        <v>216</v>
      </c>
      <c r="E294" s="212" t="s">
        <v>75</v>
      </c>
      <c r="F294" s="213" t="s">
        <v>218</v>
      </c>
      <c r="G294" s="211"/>
      <c r="H294" s="214">
        <v>4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216</v>
      </c>
      <c r="AU294" s="220" t="s">
        <v>86</v>
      </c>
      <c r="AV294" s="14" t="s">
        <v>212</v>
      </c>
      <c r="AW294" s="14" t="s">
        <v>38</v>
      </c>
      <c r="AX294" s="14" t="s">
        <v>84</v>
      </c>
      <c r="AY294" s="220" t="s">
        <v>205</v>
      </c>
    </row>
    <row r="295" spans="1:65" s="2" customFormat="1" ht="14.4" customHeight="1">
      <c r="A295" s="36"/>
      <c r="B295" s="37"/>
      <c r="C295" s="221" t="s">
        <v>356</v>
      </c>
      <c r="D295" s="221" t="s">
        <v>226</v>
      </c>
      <c r="E295" s="222" t="s">
        <v>1038</v>
      </c>
      <c r="F295" s="223" t="s">
        <v>1039</v>
      </c>
      <c r="G295" s="224" t="s">
        <v>293</v>
      </c>
      <c r="H295" s="225">
        <v>8</v>
      </c>
      <c r="I295" s="226"/>
      <c r="J295" s="227">
        <f>ROUND(I295*H295,2)</f>
        <v>0</v>
      </c>
      <c r="K295" s="223" t="s">
        <v>211</v>
      </c>
      <c r="L295" s="228"/>
      <c r="M295" s="229" t="s">
        <v>75</v>
      </c>
      <c r="N295" s="230" t="s">
        <v>47</v>
      </c>
      <c r="O295" s="66"/>
      <c r="P295" s="190">
        <f>O295*H295</f>
        <v>0</v>
      </c>
      <c r="Q295" s="190">
        <v>3.5E-4</v>
      </c>
      <c r="R295" s="190">
        <f>Q295*H295</f>
        <v>2.8E-3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229</v>
      </c>
      <c r="AT295" s="192" t="s">
        <v>226</v>
      </c>
      <c r="AU295" s="192" t="s">
        <v>86</v>
      </c>
      <c r="AY295" s="19" t="s">
        <v>205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84</v>
      </c>
      <c r="BK295" s="193">
        <f>ROUND(I295*H295,2)</f>
        <v>0</v>
      </c>
      <c r="BL295" s="19" t="s">
        <v>212</v>
      </c>
      <c r="BM295" s="192" t="s">
        <v>1410</v>
      </c>
    </row>
    <row r="296" spans="1:65" s="13" customFormat="1" ht="10.199999999999999">
      <c r="B296" s="199"/>
      <c r="C296" s="200"/>
      <c r="D296" s="194" t="s">
        <v>216</v>
      </c>
      <c r="E296" s="201" t="s">
        <v>75</v>
      </c>
      <c r="F296" s="202" t="s">
        <v>1162</v>
      </c>
      <c r="G296" s="200"/>
      <c r="H296" s="203">
        <v>8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216</v>
      </c>
      <c r="AU296" s="209" t="s">
        <v>86</v>
      </c>
      <c r="AV296" s="13" t="s">
        <v>86</v>
      </c>
      <c r="AW296" s="13" t="s">
        <v>38</v>
      </c>
      <c r="AX296" s="13" t="s">
        <v>77</v>
      </c>
      <c r="AY296" s="209" t="s">
        <v>205</v>
      </c>
    </row>
    <row r="297" spans="1:65" s="14" customFormat="1" ht="10.199999999999999">
      <c r="B297" s="210"/>
      <c r="C297" s="211"/>
      <c r="D297" s="194" t="s">
        <v>216</v>
      </c>
      <c r="E297" s="212" t="s">
        <v>75</v>
      </c>
      <c r="F297" s="213" t="s">
        <v>218</v>
      </c>
      <c r="G297" s="211"/>
      <c r="H297" s="214">
        <v>8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216</v>
      </c>
      <c r="AU297" s="220" t="s">
        <v>86</v>
      </c>
      <c r="AV297" s="14" t="s">
        <v>212</v>
      </c>
      <c r="AW297" s="14" t="s">
        <v>38</v>
      </c>
      <c r="AX297" s="14" t="s">
        <v>84</v>
      </c>
      <c r="AY297" s="220" t="s">
        <v>205</v>
      </c>
    </row>
    <row r="298" spans="1:65" s="2" customFormat="1" ht="14.4" customHeight="1">
      <c r="A298" s="36"/>
      <c r="B298" s="37"/>
      <c r="C298" s="221" t="s">
        <v>877</v>
      </c>
      <c r="D298" s="221" t="s">
        <v>226</v>
      </c>
      <c r="E298" s="222" t="s">
        <v>1042</v>
      </c>
      <c r="F298" s="223" t="s">
        <v>1043</v>
      </c>
      <c r="G298" s="224" t="s">
        <v>293</v>
      </c>
      <c r="H298" s="225">
        <v>4</v>
      </c>
      <c r="I298" s="226"/>
      <c r="J298" s="227">
        <f>ROUND(I298*H298,2)</f>
        <v>0</v>
      </c>
      <c r="K298" s="223" t="s">
        <v>211</v>
      </c>
      <c r="L298" s="228"/>
      <c r="M298" s="229" t="s">
        <v>75</v>
      </c>
      <c r="N298" s="230" t="s">
        <v>47</v>
      </c>
      <c r="O298" s="66"/>
      <c r="P298" s="190">
        <f>O298*H298</f>
        <v>0</v>
      </c>
      <c r="Q298" s="190">
        <v>1E-4</v>
      </c>
      <c r="R298" s="190">
        <f>Q298*H298</f>
        <v>4.0000000000000002E-4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229</v>
      </c>
      <c r="AT298" s="192" t="s">
        <v>226</v>
      </c>
      <c r="AU298" s="192" t="s">
        <v>86</v>
      </c>
      <c r="AY298" s="19" t="s">
        <v>205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84</v>
      </c>
      <c r="BK298" s="193">
        <f>ROUND(I298*H298,2)</f>
        <v>0</v>
      </c>
      <c r="BL298" s="19" t="s">
        <v>212</v>
      </c>
      <c r="BM298" s="192" t="s">
        <v>1411</v>
      </c>
    </row>
    <row r="299" spans="1:65" s="13" customFormat="1" ht="10.199999999999999">
      <c r="B299" s="199"/>
      <c r="C299" s="200"/>
      <c r="D299" s="194" t="s">
        <v>216</v>
      </c>
      <c r="E299" s="201" t="s">
        <v>75</v>
      </c>
      <c r="F299" s="202" t="s">
        <v>1103</v>
      </c>
      <c r="G299" s="200"/>
      <c r="H299" s="203">
        <v>4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216</v>
      </c>
      <c r="AU299" s="209" t="s">
        <v>86</v>
      </c>
      <c r="AV299" s="13" t="s">
        <v>86</v>
      </c>
      <c r="AW299" s="13" t="s">
        <v>38</v>
      </c>
      <c r="AX299" s="13" t="s">
        <v>77</v>
      </c>
      <c r="AY299" s="209" t="s">
        <v>205</v>
      </c>
    </row>
    <row r="300" spans="1:65" s="14" customFormat="1" ht="10.199999999999999">
      <c r="B300" s="210"/>
      <c r="C300" s="211"/>
      <c r="D300" s="194" t="s">
        <v>216</v>
      </c>
      <c r="E300" s="212" t="s">
        <v>75</v>
      </c>
      <c r="F300" s="213" t="s">
        <v>218</v>
      </c>
      <c r="G300" s="211"/>
      <c r="H300" s="214">
        <v>4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216</v>
      </c>
      <c r="AU300" s="220" t="s">
        <v>86</v>
      </c>
      <c r="AV300" s="14" t="s">
        <v>212</v>
      </c>
      <c r="AW300" s="14" t="s">
        <v>38</v>
      </c>
      <c r="AX300" s="14" t="s">
        <v>84</v>
      </c>
      <c r="AY300" s="220" t="s">
        <v>205</v>
      </c>
    </row>
    <row r="301" spans="1:65" s="2" customFormat="1" ht="24.15" customHeight="1">
      <c r="A301" s="36"/>
      <c r="B301" s="37"/>
      <c r="C301" s="181" t="s">
        <v>904</v>
      </c>
      <c r="D301" s="181" t="s">
        <v>208</v>
      </c>
      <c r="E301" s="182" t="s">
        <v>310</v>
      </c>
      <c r="F301" s="183" t="s">
        <v>311</v>
      </c>
      <c r="G301" s="184" t="s">
        <v>156</v>
      </c>
      <c r="H301" s="185">
        <v>66.3</v>
      </c>
      <c r="I301" s="186"/>
      <c r="J301" s="187">
        <f>ROUND(I301*H301,2)</f>
        <v>0</v>
      </c>
      <c r="K301" s="183" t="s">
        <v>211</v>
      </c>
      <c r="L301" s="41"/>
      <c r="M301" s="188" t="s">
        <v>75</v>
      </c>
      <c r="N301" s="189" t="s">
        <v>47</v>
      </c>
      <c r="O301" s="66"/>
      <c r="P301" s="190">
        <f>O301*H301</f>
        <v>0</v>
      </c>
      <c r="Q301" s="190">
        <v>0.1295</v>
      </c>
      <c r="R301" s="190">
        <f>Q301*H301</f>
        <v>8.5858500000000006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212</v>
      </c>
      <c r="AT301" s="192" t="s">
        <v>208</v>
      </c>
      <c r="AU301" s="192" t="s">
        <v>86</v>
      </c>
      <c r="AY301" s="19" t="s">
        <v>205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84</v>
      </c>
      <c r="BK301" s="193">
        <f>ROUND(I301*H301,2)</f>
        <v>0</v>
      </c>
      <c r="BL301" s="19" t="s">
        <v>212</v>
      </c>
      <c r="BM301" s="192" t="s">
        <v>1412</v>
      </c>
    </row>
    <row r="302" spans="1:65" s="2" customFormat="1" ht="96">
      <c r="A302" s="36"/>
      <c r="B302" s="37"/>
      <c r="C302" s="38"/>
      <c r="D302" s="194" t="s">
        <v>214</v>
      </c>
      <c r="E302" s="38"/>
      <c r="F302" s="195" t="s">
        <v>313</v>
      </c>
      <c r="G302" s="38"/>
      <c r="H302" s="38"/>
      <c r="I302" s="196"/>
      <c r="J302" s="38"/>
      <c r="K302" s="38"/>
      <c r="L302" s="41"/>
      <c r="M302" s="197"/>
      <c r="N302" s="198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214</v>
      </c>
      <c r="AU302" s="19" t="s">
        <v>86</v>
      </c>
    </row>
    <row r="303" spans="1:65" s="15" customFormat="1" ht="10.199999999999999">
      <c r="B303" s="231"/>
      <c r="C303" s="232"/>
      <c r="D303" s="194" t="s">
        <v>216</v>
      </c>
      <c r="E303" s="233" t="s">
        <v>75</v>
      </c>
      <c r="F303" s="234" t="s">
        <v>314</v>
      </c>
      <c r="G303" s="232"/>
      <c r="H303" s="233" t="s">
        <v>75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216</v>
      </c>
      <c r="AU303" s="240" t="s">
        <v>86</v>
      </c>
      <c r="AV303" s="15" t="s">
        <v>84</v>
      </c>
      <c r="AW303" s="15" t="s">
        <v>38</v>
      </c>
      <c r="AX303" s="15" t="s">
        <v>77</v>
      </c>
      <c r="AY303" s="240" t="s">
        <v>205</v>
      </c>
    </row>
    <row r="304" spans="1:65" s="13" customFormat="1" ht="10.199999999999999">
      <c r="B304" s="199"/>
      <c r="C304" s="200"/>
      <c r="D304" s="194" t="s">
        <v>216</v>
      </c>
      <c r="E304" s="201" t="s">
        <v>482</v>
      </c>
      <c r="F304" s="202" t="s">
        <v>1413</v>
      </c>
      <c r="G304" s="200"/>
      <c r="H304" s="203">
        <v>66.3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216</v>
      </c>
      <c r="AU304" s="209" t="s">
        <v>86</v>
      </c>
      <c r="AV304" s="13" t="s">
        <v>86</v>
      </c>
      <c r="AW304" s="13" t="s">
        <v>38</v>
      </c>
      <c r="AX304" s="13" t="s">
        <v>77</v>
      </c>
      <c r="AY304" s="209" t="s">
        <v>205</v>
      </c>
    </row>
    <row r="305" spans="1:65" s="14" customFormat="1" ht="10.199999999999999">
      <c r="B305" s="210"/>
      <c r="C305" s="211"/>
      <c r="D305" s="194" t="s">
        <v>216</v>
      </c>
      <c r="E305" s="212" t="s">
        <v>75</v>
      </c>
      <c r="F305" s="213" t="s">
        <v>218</v>
      </c>
      <c r="G305" s="211"/>
      <c r="H305" s="214">
        <v>66.3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216</v>
      </c>
      <c r="AU305" s="220" t="s">
        <v>86</v>
      </c>
      <c r="AV305" s="14" t="s">
        <v>212</v>
      </c>
      <c r="AW305" s="14" t="s">
        <v>38</v>
      </c>
      <c r="AX305" s="14" t="s">
        <v>84</v>
      </c>
      <c r="AY305" s="220" t="s">
        <v>205</v>
      </c>
    </row>
    <row r="306" spans="1:65" s="2" customFormat="1" ht="14.4" customHeight="1">
      <c r="A306" s="36"/>
      <c r="B306" s="37"/>
      <c r="C306" s="221" t="s">
        <v>367</v>
      </c>
      <c r="D306" s="221" t="s">
        <v>226</v>
      </c>
      <c r="E306" s="222" t="s">
        <v>317</v>
      </c>
      <c r="F306" s="223" t="s">
        <v>318</v>
      </c>
      <c r="G306" s="224" t="s">
        <v>156</v>
      </c>
      <c r="H306" s="225">
        <v>69.614999999999995</v>
      </c>
      <c r="I306" s="226"/>
      <c r="J306" s="227">
        <f>ROUND(I306*H306,2)</f>
        <v>0</v>
      </c>
      <c r="K306" s="223" t="s">
        <v>211</v>
      </c>
      <c r="L306" s="228"/>
      <c r="M306" s="229" t="s">
        <v>75</v>
      </c>
      <c r="N306" s="230" t="s">
        <v>47</v>
      </c>
      <c r="O306" s="66"/>
      <c r="P306" s="190">
        <f>O306*H306</f>
        <v>0</v>
      </c>
      <c r="Q306" s="190">
        <v>4.4999999999999998E-2</v>
      </c>
      <c r="R306" s="190">
        <f>Q306*H306</f>
        <v>3.1326749999999994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229</v>
      </c>
      <c r="AT306" s="192" t="s">
        <v>226</v>
      </c>
      <c r="AU306" s="192" t="s">
        <v>86</v>
      </c>
      <c r="AY306" s="19" t="s">
        <v>205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84</v>
      </c>
      <c r="BK306" s="193">
        <f>ROUND(I306*H306,2)</f>
        <v>0</v>
      </c>
      <c r="BL306" s="19" t="s">
        <v>212</v>
      </c>
      <c r="BM306" s="192" t="s">
        <v>1414</v>
      </c>
    </row>
    <row r="307" spans="1:65" s="2" customFormat="1" ht="19.2">
      <c r="A307" s="36"/>
      <c r="B307" s="37"/>
      <c r="C307" s="38"/>
      <c r="D307" s="194" t="s">
        <v>270</v>
      </c>
      <c r="E307" s="38"/>
      <c r="F307" s="195" t="s">
        <v>320</v>
      </c>
      <c r="G307" s="38"/>
      <c r="H307" s="38"/>
      <c r="I307" s="196"/>
      <c r="J307" s="38"/>
      <c r="K307" s="38"/>
      <c r="L307" s="41"/>
      <c r="M307" s="197"/>
      <c r="N307" s="19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270</v>
      </c>
      <c r="AU307" s="19" t="s">
        <v>86</v>
      </c>
    </row>
    <row r="308" spans="1:65" s="13" customFormat="1" ht="10.199999999999999">
      <c r="B308" s="199"/>
      <c r="C308" s="200"/>
      <c r="D308" s="194" t="s">
        <v>216</v>
      </c>
      <c r="E308" s="201" t="s">
        <v>75</v>
      </c>
      <c r="F308" s="202" t="s">
        <v>482</v>
      </c>
      <c r="G308" s="200"/>
      <c r="H308" s="203">
        <v>66.3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216</v>
      </c>
      <c r="AU308" s="209" t="s">
        <v>86</v>
      </c>
      <c r="AV308" s="13" t="s">
        <v>86</v>
      </c>
      <c r="AW308" s="13" t="s">
        <v>38</v>
      </c>
      <c r="AX308" s="13" t="s">
        <v>77</v>
      </c>
      <c r="AY308" s="209" t="s">
        <v>205</v>
      </c>
    </row>
    <row r="309" spans="1:65" s="14" customFormat="1" ht="10.199999999999999">
      <c r="B309" s="210"/>
      <c r="C309" s="211"/>
      <c r="D309" s="194" t="s">
        <v>216</v>
      </c>
      <c r="E309" s="212" t="s">
        <v>75</v>
      </c>
      <c r="F309" s="213" t="s">
        <v>218</v>
      </c>
      <c r="G309" s="211"/>
      <c r="H309" s="214">
        <v>66.3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216</v>
      </c>
      <c r="AU309" s="220" t="s">
        <v>86</v>
      </c>
      <c r="AV309" s="14" t="s">
        <v>212</v>
      </c>
      <c r="AW309" s="14" t="s">
        <v>38</v>
      </c>
      <c r="AX309" s="14" t="s">
        <v>84</v>
      </c>
      <c r="AY309" s="220" t="s">
        <v>205</v>
      </c>
    </row>
    <row r="310" spans="1:65" s="13" customFormat="1" ht="10.199999999999999">
      <c r="B310" s="199"/>
      <c r="C310" s="200"/>
      <c r="D310" s="194" t="s">
        <v>216</v>
      </c>
      <c r="E310" s="200"/>
      <c r="F310" s="202" t="s">
        <v>1415</v>
      </c>
      <c r="G310" s="200"/>
      <c r="H310" s="203">
        <v>69.614999999999995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216</v>
      </c>
      <c r="AU310" s="209" t="s">
        <v>86</v>
      </c>
      <c r="AV310" s="13" t="s">
        <v>86</v>
      </c>
      <c r="AW310" s="13" t="s">
        <v>4</v>
      </c>
      <c r="AX310" s="13" t="s">
        <v>84</v>
      </c>
      <c r="AY310" s="209" t="s">
        <v>205</v>
      </c>
    </row>
    <row r="311" spans="1:65" s="2" customFormat="1" ht="14.4" customHeight="1">
      <c r="A311" s="36"/>
      <c r="B311" s="37"/>
      <c r="C311" s="181" t="s">
        <v>392</v>
      </c>
      <c r="D311" s="181" t="s">
        <v>208</v>
      </c>
      <c r="E311" s="182" t="s">
        <v>1416</v>
      </c>
      <c r="F311" s="183" t="s">
        <v>1417</v>
      </c>
      <c r="G311" s="184" t="s">
        <v>156</v>
      </c>
      <c r="H311" s="185">
        <v>2.5</v>
      </c>
      <c r="I311" s="186"/>
      <c r="J311" s="187">
        <f>ROUND(I311*H311,2)</f>
        <v>0</v>
      </c>
      <c r="K311" s="183" t="s">
        <v>211</v>
      </c>
      <c r="L311" s="41"/>
      <c r="M311" s="188" t="s">
        <v>75</v>
      </c>
      <c r="N311" s="189" t="s">
        <v>47</v>
      </c>
      <c r="O311" s="66"/>
      <c r="P311" s="190">
        <f>O311*H311</f>
        <v>0</v>
      </c>
      <c r="Q311" s="190">
        <v>0.29221000000000003</v>
      </c>
      <c r="R311" s="190">
        <f>Q311*H311</f>
        <v>0.73052500000000009</v>
      </c>
      <c r="S311" s="190">
        <v>0</v>
      </c>
      <c r="T311" s="19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212</v>
      </c>
      <c r="AT311" s="192" t="s">
        <v>208</v>
      </c>
      <c r="AU311" s="192" t="s">
        <v>86</v>
      </c>
      <c r="AY311" s="19" t="s">
        <v>205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84</v>
      </c>
      <c r="BK311" s="193">
        <f>ROUND(I311*H311,2)</f>
        <v>0</v>
      </c>
      <c r="BL311" s="19" t="s">
        <v>212</v>
      </c>
      <c r="BM311" s="192" t="s">
        <v>1418</v>
      </c>
    </row>
    <row r="312" spans="1:65" s="2" customFormat="1" ht="38.4">
      <c r="A312" s="36"/>
      <c r="B312" s="37"/>
      <c r="C312" s="38"/>
      <c r="D312" s="194" t="s">
        <v>214</v>
      </c>
      <c r="E312" s="38"/>
      <c r="F312" s="195" t="s">
        <v>1419</v>
      </c>
      <c r="G312" s="38"/>
      <c r="H312" s="38"/>
      <c r="I312" s="196"/>
      <c r="J312" s="38"/>
      <c r="K312" s="38"/>
      <c r="L312" s="41"/>
      <c r="M312" s="197"/>
      <c r="N312" s="198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214</v>
      </c>
      <c r="AU312" s="19" t="s">
        <v>86</v>
      </c>
    </row>
    <row r="313" spans="1:65" s="15" customFormat="1" ht="10.199999999999999">
      <c r="B313" s="231"/>
      <c r="C313" s="232"/>
      <c r="D313" s="194" t="s">
        <v>216</v>
      </c>
      <c r="E313" s="233" t="s">
        <v>75</v>
      </c>
      <c r="F313" s="234" t="s">
        <v>337</v>
      </c>
      <c r="G313" s="232"/>
      <c r="H313" s="233" t="s">
        <v>75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216</v>
      </c>
      <c r="AU313" s="240" t="s">
        <v>86</v>
      </c>
      <c r="AV313" s="15" t="s">
        <v>84</v>
      </c>
      <c r="AW313" s="15" t="s">
        <v>38</v>
      </c>
      <c r="AX313" s="15" t="s">
        <v>77</v>
      </c>
      <c r="AY313" s="240" t="s">
        <v>205</v>
      </c>
    </row>
    <row r="314" spans="1:65" s="13" customFormat="1" ht="10.199999999999999">
      <c r="B314" s="199"/>
      <c r="C314" s="200"/>
      <c r="D314" s="194" t="s">
        <v>216</v>
      </c>
      <c r="E314" s="201" t="s">
        <v>75</v>
      </c>
      <c r="F314" s="202" t="s">
        <v>1420</v>
      </c>
      <c r="G314" s="200"/>
      <c r="H314" s="203">
        <v>2.5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216</v>
      </c>
      <c r="AU314" s="209" t="s">
        <v>86</v>
      </c>
      <c r="AV314" s="13" t="s">
        <v>86</v>
      </c>
      <c r="AW314" s="13" t="s">
        <v>38</v>
      </c>
      <c r="AX314" s="13" t="s">
        <v>77</v>
      </c>
      <c r="AY314" s="209" t="s">
        <v>205</v>
      </c>
    </row>
    <row r="315" spans="1:65" s="14" customFormat="1" ht="10.199999999999999">
      <c r="B315" s="210"/>
      <c r="C315" s="211"/>
      <c r="D315" s="194" t="s">
        <v>216</v>
      </c>
      <c r="E315" s="212" t="s">
        <v>75</v>
      </c>
      <c r="F315" s="213" t="s">
        <v>218</v>
      </c>
      <c r="G315" s="211"/>
      <c r="H315" s="214">
        <v>2.5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216</v>
      </c>
      <c r="AU315" s="220" t="s">
        <v>86</v>
      </c>
      <c r="AV315" s="14" t="s">
        <v>212</v>
      </c>
      <c r="AW315" s="14" t="s">
        <v>38</v>
      </c>
      <c r="AX315" s="14" t="s">
        <v>84</v>
      </c>
      <c r="AY315" s="220" t="s">
        <v>205</v>
      </c>
    </row>
    <row r="316" spans="1:65" s="2" customFormat="1" ht="14.4" customHeight="1">
      <c r="A316" s="36"/>
      <c r="B316" s="37"/>
      <c r="C316" s="221" t="s">
        <v>401</v>
      </c>
      <c r="D316" s="221" t="s">
        <v>226</v>
      </c>
      <c r="E316" s="222" t="s">
        <v>1421</v>
      </c>
      <c r="F316" s="223" t="s">
        <v>1422</v>
      </c>
      <c r="G316" s="224" t="s">
        <v>156</v>
      </c>
      <c r="H316" s="225">
        <v>1</v>
      </c>
      <c r="I316" s="226"/>
      <c r="J316" s="227">
        <f>ROUND(I316*H316,2)</f>
        <v>0</v>
      </c>
      <c r="K316" s="223" t="s">
        <v>211</v>
      </c>
      <c r="L316" s="228"/>
      <c r="M316" s="229" t="s">
        <v>75</v>
      </c>
      <c r="N316" s="230" t="s">
        <v>47</v>
      </c>
      <c r="O316" s="66"/>
      <c r="P316" s="190">
        <f>O316*H316</f>
        <v>0</v>
      </c>
      <c r="Q316" s="190">
        <v>1.5599999999999999E-2</v>
      </c>
      <c r="R316" s="190">
        <f>Q316*H316</f>
        <v>1.5599999999999999E-2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229</v>
      </c>
      <c r="AT316" s="192" t="s">
        <v>226</v>
      </c>
      <c r="AU316" s="192" t="s">
        <v>86</v>
      </c>
      <c r="AY316" s="19" t="s">
        <v>205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84</v>
      </c>
      <c r="BK316" s="193">
        <f>ROUND(I316*H316,2)</f>
        <v>0</v>
      </c>
      <c r="BL316" s="19" t="s">
        <v>212</v>
      </c>
      <c r="BM316" s="192" t="s">
        <v>1423</v>
      </c>
    </row>
    <row r="317" spans="1:65" s="15" customFormat="1" ht="10.199999999999999">
      <c r="B317" s="231"/>
      <c r="C317" s="232"/>
      <c r="D317" s="194" t="s">
        <v>216</v>
      </c>
      <c r="E317" s="233" t="s">
        <v>75</v>
      </c>
      <c r="F317" s="234" t="s">
        <v>337</v>
      </c>
      <c r="G317" s="232"/>
      <c r="H317" s="233" t="s">
        <v>75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216</v>
      </c>
      <c r="AU317" s="240" t="s">
        <v>86</v>
      </c>
      <c r="AV317" s="15" t="s">
        <v>84</v>
      </c>
      <c r="AW317" s="15" t="s">
        <v>38</v>
      </c>
      <c r="AX317" s="15" t="s">
        <v>77</v>
      </c>
      <c r="AY317" s="240" t="s">
        <v>205</v>
      </c>
    </row>
    <row r="318" spans="1:65" s="13" customFormat="1" ht="10.199999999999999">
      <c r="B318" s="199"/>
      <c r="C318" s="200"/>
      <c r="D318" s="194" t="s">
        <v>216</v>
      </c>
      <c r="E318" s="201" t="s">
        <v>75</v>
      </c>
      <c r="F318" s="202" t="s">
        <v>84</v>
      </c>
      <c r="G318" s="200"/>
      <c r="H318" s="203">
        <v>1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216</v>
      </c>
      <c r="AU318" s="209" t="s">
        <v>86</v>
      </c>
      <c r="AV318" s="13" t="s">
        <v>86</v>
      </c>
      <c r="AW318" s="13" t="s">
        <v>38</v>
      </c>
      <c r="AX318" s="13" t="s">
        <v>77</v>
      </c>
      <c r="AY318" s="209" t="s">
        <v>205</v>
      </c>
    </row>
    <row r="319" spans="1:65" s="14" customFormat="1" ht="10.199999999999999">
      <c r="B319" s="210"/>
      <c r="C319" s="211"/>
      <c r="D319" s="194" t="s">
        <v>216</v>
      </c>
      <c r="E319" s="212" t="s">
        <v>75</v>
      </c>
      <c r="F319" s="213" t="s">
        <v>218</v>
      </c>
      <c r="G319" s="211"/>
      <c r="H319" s="214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216</v>
      </c>
      <c r="AU319" s="220" t="s">
        <v>86</v>
      </c>
      <c r="AV319" s="14" t="s">
        <v>212</v>
      </c>
      <c r="AW319" s="14" t="s">
        <v>38</v>
      </c>
      <c r="AX319" s="14" t="s">
        <v>84</v>
      </c>
      <c r="AY319" s="220" t="s">
        <v>205</v>
      </c>
    </row>
    <row r="320" spans="1:65" s="2" customFormat="1" ht="14.4" customHeight="1">
      <c r="A320" s="36"/>
      <c r="B320" s="37"/>
      <c r="C320" s="221" t="s">
        <v>397</v>
      </c>
      <c r="D320" s="221" t="s">
        <v>226</v>
      </c>
      <c r="E320" s="222" t="s">
        <v>1424</v>
      </c>
      <c r="F320" s="223" t="s">
        <v>1425</v>
      </c>
      <c r="G320" s="224" t="s">
        <v>156</v>
      </c>
      <c r="H320" s="225">
        <v>1</v>
      </c>
      <c r="I320" s="226"/>
      <c r="J320" s="227">
        <f>ROUND(I320*H320,2)</f>
        <v>0</v>
      </c>
      <c r="K320" s="223" t="s">
        <v>211</v>
      </c>
      <c r="L320" s="228"/>
      <c r="M320" s="229" t="s">
        <v>75</v>
      </c>
      <c r="N320" s="230" t="s">
        <v>47</v>
      </c>
      <c r="O320" s="66"/>
      <c r="P320" s="190">
        <f>O320*H320</f>
        <v>0</v>
      </c>
      <c r="Q320" s="190">
        <v>1.6E-2</v>
      </c>
      <c r="R320" s="190">
        <f>Q320*H320</f>
        <v>1.6E-2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229</v>
      </c>
      <c r="AT320" s="192" t="s">
        <v>226</v>
      </c>
      <c r="AU320" s="192" t="s">
        <v>86</v>
      </c>
      <c r="AY320" s="19" t="s">
        <v>205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84</v>
      </c>
      <c r="BK320" s="193">
        <f>ROUND(I320*H320,2)</f>
        <v>0</v>
      </c>
      <c r="BL320" s="19" t="s">
        <v>212</v>
      </c>
      <c r="BM320" s="192" t="s">
        <v>1426</v>
      </c>
    </row>
    <row r="321" spans="1:65" s="15" customFormat="1" ht="10.199999999999999">
      <c r="B321" s="231"/>
      <c r="C321" s="232"/>
      <c r="D321" s="194" t="s">
        <v>216</v>
      </c>
      <c r="E321" s="233" t="s">
        <v>75</v>
      </c>
      <c r="F321" s="234" t="s">
        <v>337</v>
      </c>
      <c r="G321" s="232"/>
      <c r="H321" s="233" t="s">
        <v>75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216</v>
      </c>
      <c r="AU321" s="240" t="s">
        <v>86</v>
      </c>
      <c r="AV321" s="15" t="s">
        <v>84</v>
      </c>
      <c r="AW321" s="15" t="s">
        <v>38</v>
      </c>
      <c r="AX321" s="15" t="s">
        <v>77</v>
      </c>
      <c r="AY321" s="240" t="s">
        <v>205</v>
      </c>
    </row>
    <row r="322" spans="1:65" s="13" customFormat="1" ht="10.199999999999999">
      <c r="B322" s="199"/>
      <c r="C322" s="200"/>
      <c r="D322" s="194" t="s">
        <v>216</v>
      </c>
      <c r="E322" s="201" t="s">
        <v>75</v>
      </c>
      <c r="F322" s="202" t="s">
        <v>84</v>
      </c>
      <c r="G322" s="200"/>
      <c r="H322" s="203">
        <v>1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216</v>
      </c>
      <c r="AU322" s="209" t="s">
        <v>86</v>
      </c>
      <c r="AV322" s="13" t="s">
        <v>86</v>
      </c>
      <c r="AW322" s="13" t="s">
        <v>38</v>
      </c>
      <c r="AX322" s="13" t="s">
        <v>77</v>
      </c>
      <c r="AY322" s="209" t="s">
        <v>205</v>
      </c>
    </row>
    <row r="323" spans="1:65" s="14" customFormat="1" ht="10.199999999999999">
      <c r="B323" s="210"/>
      <c r="C323" s="211"/>
      <c r="D323" s="194" t="s">
        <v>216</v>
      </c>
      <c r="E323" s="212" t="s">
        <v>75</v>
      </c>
      <c r="F323" s="213" t="s">
        <v>218</v>
      </c>
      <c r="G323" s="211"/>
      <c r="H323" s="214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216</v>
      </c>
      <c r="AU323" s="220" t="s">
        <v>86</v>
      </c>
      <c r="AV323" s="14" t="s">
        <v>212</v>
      </c>
      <c r="AW323" s="14" t="s">
        <v>38</v>
      </c>
      <c r="AX323" s="14" t="s">
        <v>84</v>
      </c>
      <c r="AY323" s="220" t="s">
        <v>205</v>
      </c>
    </row>
    <row r="324" spans="1:65" s="2" customFormat="1" ht="14.4" customHeight="1">
      <c r="A324" s="36"/>
      <c r="B324" s="37"/>
      <c r="C324" s="221" t="s">
        <v>407</v>
      </c>
      <c r="D324" s="221" t="s">
        <v>226</v>
      </c>
      <c r="E324" s="222" t="s">
        <v>1427</v>
      </c>
      <c r="F324" s="223" t="s">
        <v>1428</v>
      </c>
      <c r="G324" s="224" t="s">
        <v>293</v>
      </c>
      <c r="H324" s="225">
        <v>2</v>
      </c>
      <c r="I324" s="226"/>
      <c r="J324" s="227">
        <f>ROUND(I324*H324,2)</f>
        <v>0</v>
      </c>
      <c r="K324" s="223" t="s">
        <v>211</v>
      </c>
      <c r="L324" s="228"/>
      <c r="M324" s="229" t="s">
        <v>75</v>
      </c>
      <c r="N324" s="230" t="s">
        <v>47</v>
      </c>
      <c r="O324" s="66"/>
      <c r="P324" s="190">
        <f>O324*H324</f>
        <v>0</v>
      </c>
      <c r="Q324" s="190">
        <v>1.3500000000000001E-3</v>
      </c>
      <c r="R324" s="190">
        <f>Q324*H324</f>
        <v>2.7000000000000001E-3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229</v>
      </c>
      <c r="AT324" s="192" t="s">
        <v>226</v>
      </c>
      <c r="AU324" s="192" t="s">
        <v>86</v>
      </c>
      <c r="AY324" s="19" t="s">
        <v>205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84</v>
      </c>
      <c r="BK324" s="193">
        <f>ROUND(I324*H324,2)</f>
        <v>0</v>
      </c>
      <c r="BL324" s="19" t="s">
        <v>212</v>
      </c>
      <c r="BM324" s="192" t="s">
        <v>1429</v>
      </c>
    </row>
    <row r="325" spans="1:65" s="15" customFormat="1" ht="10.199999999999999">
      <c r="B325" s="231"/>
      <c r="C325" s="232"/>
      <c r="D325" s="194" t="s">
        <v>216</v>
      </c>
      <c r="E325" s="233" t="s">
        <v>75</v>
      </c>
      <c r="F325" s="234" t="s">
        <v>296</v>
      </c>
      <c r="G325" s="232"/>
      <c r="H325" s="233" t="s">
        <v>75</v>
      </c>
      <c r="I325" s="235"/>
      <c r="J325" s="232"/>
      <c r="K325" s="232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216</v>
      </c>
      <c r="AU325" s="240" t="s">
        <v>86</v>
      </c>
      <c r="AV325" s="15" t="s">
        <v>84</v>
      </c>
      <c r="AW325" s="15" t="s">
        <v>38</v>
      </c>
      <c r="AX325" s="15" t="s">
        <v>77</v>
      </c>
      <c r="AY325" s="240" t="s">
        <v>205</v>
      </c>
    </row>
    <row r="326" spans="1:65" s="13" customFormat="1" ht="10.199999999999999">
      <c r="B326" s="199"/>
      <c r="C326" s="200"/>
      <c r="D326" s="194" t="s">
        <v>216</v>
      </c>
      <c r="E326" s="201" t="s">
        <v>75</v>
      </c>
      <c r="F326" s="202" t="s">
        <v>86</v>
      </c>
      <c r="G326" s="200"/>
      <c r="H326" s="203">
        <v>2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216</v>
      </c>
      <c r="AU326" s="209" t="s">
        <v>86</v>
      </c>
      <c r="AV326" s="13" t="s">
        <v>86</v>
      </c>
      <c r="AW326" s="13" t="s">
        <v>38</v>
      </c>
      <c r="AX326" s="13" t="s">
        <v>77</v>
      </c>
      <c r="AY326" s="209" t="s">
        <v>205</v>
      </c>
    </row>
    <row r="327" spans="1:65" s="14" customFormat="1" ht="10.199999999999999">
      <c r="B327" s="210"/>
      <c r="C327" s="211"/>
      <c r="D327" s="194" t="s">
        <v>216</v>
      </c>
      <c r="E327" s="212" t="s">
        <v>75</v>
      </c>
      <c r="F327" s="213" t="s">
        <v>218</v>
      </c>
      <c r="G327" s="211"/>
      <c r="H327" s="214">
        <v>2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216</v>
      </c>
      <c r="AU327" s="220" t="s">
        <v>86</v>
      </c>
      <c r="AV327" s="14" t="s">
        <v>212</v>
      </c>
      <c r="AW327" s="14" t="s">
        <v>38</v>
      </c>
      <c r="AX327" s="14" t="s">
        <v>84</v>
      </c>
      <c r="AY327" s="220" t="s">
        <v>205</v>
      </c>
    </row>
    <row r="328" spans="1:65" s="2" customFormat="1" ht="14.4" customHeight="1">
      <c r="A328" s="36"/>
      <c r="B328" s="37"/>
      <c r="C328" s="221" t="s">
        <v>414</v>
      </c>
      <c r="D328" s="221" t="s">
        <v>226</v>
      </c>
      <c r="E328" s="222" t="s">
        <v>1430</v>
      </c>
      <c r="F328" s="223" t="s">
        <v>1431</v>
      </c>
      <c r="G328" s="224" t="s">
        <v>156</v>
      </c>
      <c r="H328" s="225">
        <v>2.5</v>
      </c>
      <c r="I328" s="226"/>
      <c r="J328" s="227">
        <f>ROUND(I328*H328,2)</f>
        <v>0</v>
      </c>
      <c r="K328" s="223" t="s">
        <v>211</v>
      </c>
      <c r="L328" s="228"/>
      <c r="M328" s="229" t="s">
        <v>75</v>
      </c>
      <c r="N328" s="230" t="s">
        <v>47</v>
      </c>
      <c r="O328" s="66"/>
      <c r="P328" s="190">
        <f>O328*H328</f>
        <v>0</v>
      </c>
      <c r="Q328" s="190">
        <v>3.5999999999999999E-3</v>
      </c>
      <c r="R328" s="190">
        <f>Q328*H328</f>
        <v>8.9999999999999993E-3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229</v>
      </c>
      <c r="AT328" s="192" t="s">
        <v>226</v>
      </c>
      <c r="AU328" s="192" t="s">
        <v>86</v>
      </c>
      <c r="AY328" s="19" t="s">
        <v>205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84</v>
      </c>
      <c r="BK328" s="193">
        <f>ROUND(I328*H328,2)</f>
        <v>0</v>
      </c>
      <c r="BL328" s="19" t="s">
        <v>212</v>
      </c>
      <c r="BM328" s="192" t="s">
        <v>1432</v>
      </c>
    </row>
    <row r="329" spans="1:65" s="15" customFormat="1" ht="10.199999999999999">
      <c r="B329" s="231"/>
      <c r="C329" s="232"/>
      <c r="D329" s="194" t="s">
        <v>216</v>
      </c>
      <c r="E329" s="233" t="s">
        <v>75</v>
      </c>
      <c r="F329" s="234" t="s">
        <v>337</v>
      </c>
      <c r="G329" s="232"/>
      <c r="H329" s="233" t="s">
        <v>75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216</v>
      </c>
      <c r="AU329" s="240" t="s">
        <v>86</v>
      </c>
      <c r="AV329" s="15" t="s">
        <v>84</v>
      </c>
      <c r="AW329" s="15" t="s">
        <v>38</v>
      </c>
      <c r="AX329" s="15" t="s">
        <v>77</v>
      </c>
      <c r="AY329" s="240" t="s">
        <v>205</v>
      </c>
    </row>
    <row r="330" spans="1:65" s="13" customFormat="1" ht="10.199999999999999">
      <c r="B330" s="199"/>
      <c r="C330" s="200"/>
      <c r="D330" s="194" t="s">
        <v>216</v>
      </c>
      <c r="E330" s="201" t="s">
        <v>75</v>
      </c>
      <c r="F330" s="202" t="s">
        <v>1420</v>
      </c>
      <c r="G330" s="200"/>
      <c r="H330" s="203">
        <v>2.5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216</v>
      </c>
      <c r="AU330" s="209" t="s">
        <v>86</v>
      </c>
      <c r="AV330" s="13" t="s">
        <v>86</v>
      </c>
      <c r="AW330" s="13" t="s">
        <v>38</v>
      </c>
      <c r="AX330" s="13" t="s">
        <v>77</v>
      </c>
      <c r="AY330" s="209" t="s">
        <v>205</v>
      </c>
    </row>
    <row r="331" spans="1:65" s="14" customFormat="1" ht="10.199999999999999">
      <c r="B331" s="210"/>
      <c r="C331" s="211"/>
      <c r="D331" s="194" t="s">
        <v>216</v>
      </c>
      <c r="E331" s="212" t="s">
        <v>75</v>
      </c>
      <c r="F331" s="213" t="s">
        <v>218</v>
      </c>
      <c r="G331" s="211"/>
      <c r="H331" s="214">
        <v>2.5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216</v>
      </c>
      <c r="AU331" s="220" t="s">
        <v>86</v>
      </c>
      <c r="AV331" s="14" t="s">
        <v>212</v>
      </c>
      <c r="AW331" s="14" t="s">
        <v>38</v>
      </c>
      <c r="AX331" s="14" t="s">
        <v>84</v>
      </c>
      <c r="AY331" s="220" t="s">
        <v>205</v>
      </c>
    </row>
    <row r="332" spans="1:65" s="2" customFormat="1" ht="14.4" customHeight="1">
      <c r="A332" s="36"/>
      <c r="B332" s="37"/>
      <c r="C332" s="221" t="s">
        <v>420</v>
      </c>
      <c r="D332" s="221" t="s">
        <v>226</v>
      </c>
      <c r="E332" s="222" t="s">
        <v>1433</v>
      </c>
      <c r="F332" s="223" t="s">
        <v>1434</v>
      </c>
      <c r="G332" s="224" t="s">
        <v>293</v>
      </c>
      <c r="H332" s="225">
        <v>1</v>
      </c>
      <c r="I332" s="226"/>
      <c r="J332" s="227">
        <f>ROUND(I332*H332,2)</f>
        <v>0</v>
      </c>
      <c r="K332" s="223" t="s">
        <v>211</v>
      </c>
      <c r="L332" s="228"/>
      <c r="M332" s="229" t="s">
        <v>75</v>
      </c>
      <c r="N332" s="230" t="s">
        <v>47</v>
      </c>
      <c r="O332" s="66"/>
      <c r="P332" s="190">
        <f>O332*H332</f>
        <v>0</v>
      </c>
      <c r="Q332" s="190">
        <v>1.14E-2</v>
      </c>
      <c r="R332" s="190">
        <f>Q332*H332</f>
        <v>1.14E-2</v>
      </c>
      <c r="S332" s="190">
        <v>0</v>
      </c>
      <c r="T332" s="19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229</v>
      </c>
      <c r="AT332" s="192" t="s">
        <v>226</v>
      </c>
      <c r="AU332" s="192" t="s">
        <v>86</v>
      </c>
      <c r="AY332" s="19" t="s">
        <v>205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84</v>
      </c>
      <c r="BK332" s="193">
        <f>ROUND(I332*H332,2)</f>
        <v>0</v>
      </c>
      <c r="BL332" s="19" t="s">
        <v>212</v>
      </c>
      <c r="BM332" s="192" t="s">
        <v>1435</v>
      </c>
    </row>
    <row r="333" spans="1:65" s="15" customFormat="1" ht="10.199999999999999">
      <c r="B333" s="231"/>
      <c r="C333" s="232"/>
      <c r="D333" s="194" t="s">
        <v>216</v>
      </c>
      <c r="E333" s="233" t="s">
        <v>75</v>
      </c>
      <c r="F333" s="234" t="s">
        <v>296</v>
      </c>
      <c r="G333" s="232"/>
      <c r="H333" s="233" t="s">
        <v>75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216</v>
      </c>
      <c r="AU333" s="240" t="s">
        <v>86</v>
      </c>
      <c r="AV333" s="15" t="s">
        <v>84</v>
      </c>
      <c r="AW333" s="15" t="s">
        <v>38</v>
      </c>
      <c r="AX333" s="15" t="s">
        <v>77</v>
      </c>
      <c r="AY333" s="240" t="s">
        <v>205</v>
      </c>
    </row>
    <row r="334" spans="1:65" s="13" customFormat="1" ht="10.199999999999999">
      <c r="B334" s="199"/>
      <c r="C334" s="200"/>
      <c r="D334" s="194" t="s">
        <v>216</v>
      </c>
      <c r="E334" s="201" t="s">
        <v>75</v>
      </c>
      <c r="F334" s="202" t="s">
        <v>84</v>
      </c>
      <c r="G334" s="200"/>
      <c r="H334" s="203">
        <v>1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216</v>
      </c>
      <c r="AU334" s="209" t="s">
        <v>86</v>
      </c>
      <c r="AV334" s="13" t="s">
        <v>86</v>
      </c>
      <c r="AW334" s="13" t="s">
        <v>38</v>
      </c>
      <c r="AX334" s="13" t="s">
        <v>77</v>
      </c>
      <c r="AY334" s="209" t="s">
        <v>205</v>
      </c>
    </row>
    <row r="335" spans="1:65" s="14" customFormat="1" ht="10.199999999999999">
      <c r="B335" s="210"/>
      <c r="C335" s="211"/>
      <c r="D335" s="194" t="s">
        <v>216</v>
      </c>
      <c r="E335" s="212" t="s">
        <v>75</v>
      </c>
      <c r="F335" s="213" t="s">
        <v>218</v>
      </c>
      <c r="G335" s="211"/>
      <c r="H335" s="214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216</v>
      </c>
      <c r="AU335" s="220" t="s">
        <v>86</v>
      </c>
      <c r="AV335" s="14" t="s">
        <v>212</v>
      </c>
      <c r="AW335" s="14" t="s">
        <v>38</v>
      </c>
      <c r="AX335" s="14" t="s">
        <v>84</v>
      </c>
      <c r="AY335" s="220" t="s">
        <v>205</v>
      </c>
    </row>
    <row r="336" spans="1:65" s="2" customFormat="1" ht="24.15" customHeight="1">
      <c r="A336" s="36"/>
      <c r="B336" s="37"/>
      <c r="C336" s="181" t="s">
        <v>424</v>
      </c>
      <c r="D336" s="181" t="s">
        <v>208</v>
      </c>
      <c r="E336" s="182" t="s">
        <v>323</v>
      </c>
      <c r="F336" s="183" t="s">
        <v>324</v>
      </c>
      <c r="G336" s="184" t="s">
        <v>156</v>
      </c>
      <c r="H336" s="185">
        <v>43.5</v>
      </c>
      <c r="I336" s="186"/>
      <c r="J336" s="187">
        <f>ROUND(I336*H336,2)</f>
        <v>0</v>
      </c>
      <c r="K336" s="183" t="s">
        <v>75</v>
      </c>
      <c r="L336" s="41"/>
      <c r="M336" s="188" t="s">
        <v>75</v>
      </c>
      <c r="N336" s="189" t="s">
        <v>47</v>
      </c>
      <c r="O336" s="66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212</v>
      </c>
      <c r="AT336" s="192" t="s">
        <v>208</v>
      </c>
      <c r="AU336" s="192" t="s">
        <v>86</v>
      </c>
      <c r="AY336" s="19" t="s">
        <v>205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84</v>
      </c>
      <c r="BK336" s="193">
        <f>ROUND(I336*H336,2)</f>
        <v>0</v>
      </c>
      <c r="BL336" s="19" t="s">
        <v>212</v>
      </c>
      <c r="BM336" s="192" t="s">
        <v>1436</v>
      </c>
    </row>
    <row r="337" spans="1:65" s="2" customFormat="1" ht="38.4">
      <c r="A337" s="36"/>
      <c r="B337" s="37"/>
      <c r="C337" s="38"/>
      <c r="D337" s="194" t="s">
        <v>270</v>
      </c>
      <c r="E337" s="38"/>
      <c r="F337" s="195" t="s">
        <v>326</v>
      </c>
      <c r="G337" s="38"/>
      <c r="H337" s="38"/>
      <c r="I337" s="196"/>
      <c r="J337" s="38"/>
      <c r="K337" s="38"/>
      <c r="L337" s="41"/>
      <c r="M337" s="197"/>
      <c r="N337" s="198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270</v>
      </c>
      <c r="AU337" s="19" t="s">
        <v>86</v>
      </c>
    </row>
    <row r="338" spans="1:65" s="15" customFormat="1" ht="10.199999999999999">
      <c r="B338" s="231"/>
      <c r="C338" s="232"/>
      <c r="D338" s="194" t="s">
        <v>216</v>
      </c>
      <c r="E338" s="233" t="s">
        <v>75</v>
      </c>
      <c r="F338" s="234" t="s">
        <v>314</v>
      </c>
      <c r="G338" s="232"/>
      <c r="H338" s="233" t="s">
        <v>75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216</v>
      </c>
      <c r="AU338" s="240" t="s">
        <v>86</v>
      </c>
      <c r="AV338" s="15" t="s">
        <v>84</v>
      </c>
      <c r="AW338" s="15" t="s">
        <v>38</v>
      </c>
      <c r="AX338" s="15" t="s">
        <v>77</v>
      </c>
      <c r="AY338" s="240" t="s">
        <v>205</v>
      </c>
    </row>
    <row r="339" spans="1:65" s="13" customFormat="1" ht="10.199999999999999">
      <c r="B339" s="199"/>
      <c r="C339" s="200"/>
      <c r="D339" s="194" t="s">
        <v>216</v>
      </c>
      <c r="E339" s="201" t="s">
        <v>75</v>
      </c>
      <c r="F339" s="202" t="s">
        <v>1437</v>
      </c>
      <c r="G339" s="200"/>
      <c r="H339" s="203">
        <v>43.5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216</v>
      </c>
      <c r="AU339" s="209" t="s">
        <v>86</v>
      </c>
      <c r="AV339" s="13" t="s">
        <v>86</v>
      </c>
      <c r="AW339" s="13" t="s">
        <v>38</v>
      </c>
      <c r="AX339" s="13" t="s">
        <v>77</v>
      </c>
      <c r="AY339" s="209" t="s">
        <v>205</v>
      </c>
    </row>
    <row r="340" spans="1:65" s="14" customFormat="1" ht="10.199999999999999">
      <c r="B340" s="210"/>
      <c r="C340" s="211"/>
      <c r="D340" s="194" t="s">
        <v>216</v>
      </c>
      <c r="E340" s="212" t="s">
        <v>75</v>
      </c>
      <c r="F340" s="213" t="s">
        <v>218</v>
      </c>
      <c r="G340" s="211"/>
      <c r="H340" s="214">
        <v>43.5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216</v>
      </c>
      <c r="AU340" s="220" t="s">
        <v>86</v>
      </c>
      <c r="AV340" s="14" t="s">
        <v>212</v>
      </c>
      <c r="AW340" s="14" t="s">
        <v>38</v>
      </c>
      <c r="AX340" s="14" t="s">
        <v>84</v>
      </c>
      <c r="AY340" s="220" t="s">
        <v>205</v>
      </c>
    </row>
    <row r="341" spans="1:65" s="2" customFormat="1" ht="37.799999999999997" customHeight="1">
      <c r="A341" s="36"/>
      <c r="B341" s="37"/>
      <c r="C341" s="181" t="s">
        <v>427</v>
      </c>
      <c r="D341" s="181" t="s">
        <v>208</v>
      </c>
      <c r="E341" s="182" t="s">
        <v>1051</v>
      </c>
      <c r="F341" s="183" t="s">
        <v>1052</v>
      </c>
      <c r="G341" s="184" t="s">
        <v>156</v>
      </c>
      <c r="H341" s="185">
        <v>122</v>
      </c>
      <c r="I341" s="186"/>
      <c r="J341" s="187">
        <f>ROUND(I341*H341,2)</f>
        <v>0</v>
      </c>
      <c r="K341" s="183" t="s">
        <v>75</v>
      </c>
      <c r="L341" s="41"/>
      <c r="M341" s="188" t="s">
        <v>75</v>
      </c>
      <c r="N341" s="189" t="s">
        <v>47</v>
      </c>
      <c r="O341" s="66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212</v>
      </c>
      <c r="AT341" s="192" t="s">
        <v>208</v>
      </c>
      <c r="AU341" s="192" t="s">
        <v>86</v>
      </c>
      <c r="AY341" s="19" t="s">
        <v>205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84</v>
      </c>
      <c r="BK341" s="193">
        <f>ROUND(I341*H341,2)</f>
        <v>0</v>
      </c>
      <c r="BL341" s="19" t="s">
        <v>212</v>
      </c>
      <c r="BM341" s="192" t="s">
        <v>1438</v>
      </c>
    </row>
    <row r="342" spans="1:65" s="15" customFormat="1" ht="10.199999999999999">
      <c r="B342" s="231"/>
      <c r="C342" s="232"/>
      <c r="D342" s="194" t="s">
        <v>216</v>
      </c>
      <c r="E342" s="233" t="s">
        <v>75</v>
      </c>
      <c r="F342" s="234" t="s">
        <v>314</v>
      </c>
      <c r="G342" s="232"/>
      <c r="H342" s="233" t="s">
        <v>75</v>
      </c>
      <c r="I342" s="235"/>
      <c r="J342" s="232"/>
      <c r="K342" s="232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216</v>
      </c>
      <c r="AU342" s="240" t="s">
        <v>86</v>
      </c>
      <c r="AV342" s="15" t="s">
        <v>84</v>
      </c>
      <c r="AW342" s="15" t="s">
        <v>38</v>
      </c>
      <c r="AX342" s="15" t="s">
        <v>77</v>
      </c>
      <c r="AY342" s="240" t="s">
        <v>205</v>
      </c>
    </row>
    <row r="343" spans="1:65" s="13" customFormat="1" ht="10.199999999999999">
      <c r="B343" s="199"/>
      <c r="C343" s="200"/>
      <c r="D343" s="194" t="s">
        <v>216</v>
      </c>
      <c r="E343" s="201" t="s">
        <v>75</v>
      </c>
      <c r="F343" s="202" t="s">
        <v>1439</v>
      </c>
      <c r="G343" s="200"/>
      <c r="H343" s="203">
        <v>122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216</v>
      </c>
      <c r="AU343" s="209" t="s">
        <v>86</v>
      </c>
      <c r="AV343" s="13" t="s">
        <v>86</v>
      </c>
      <c r="AW343" s="13" t="s">
        <v>38</v>
      </c>
      <c r="AX343" s="13" t="s">
        <v>77</v>
      </c>
      <c r="AY343" s="209" t="s">
        <v>205</v>
      </c>
    </row>
    <row r="344" spans="1:65" s="14" customFormat="1" ht="10.199999999999999">
      <c r="B344" s="210"/>
      <c r="C344" s="211"/>
      <c r="D344" s="194" t="s">
        <v>216</v>
      </c>
      <c r="E344" s="212" t="s">
        <v>75</v>
      </c>
      <c r="F344" s="213" t="s">
        <v>218</v>
      </c>
      <c r="G344" s="211"/>
      <c r="H344" s="214">
        <v>122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216</v>
      </c>
      <c r="AU344" s="220" t="s">
        <v>86</v>
      </c>
      <c r="AV344" s="14" t="s">
        <v>212</v>
      </c>
      <c r="AW344" s="14" t="s">
        <v>38</v>
      </c>
      <c r="AX344" s="14" t="s">
        <v>84</v>
      </c>
      <c r="AY344" s="220" t="s">
        <v>205</v>
      </c>
    </row>
    <row r="345" spans="1:65" s="2" customFormat="1" ht="24.15" customHeight="1">
      <c r="A345" s="36"/>
      <c r="B345" s="37"/>
      <c r="C345" s="181" t="s">
        <v>434</v>
      </c>
      <c r="D345" s="181" t="s">
        <v>208</v>
      </c>
      <c r="E345" s="182" t="s">
        <v>1055</v>
      </c>
      <c r="F345" s="183" t="s">
        <v>1056</v>
      </c>
      <c r="G345" s="184" t="s">
        <v>293</v>
      </c>
      <c r="H345" s="185">
        <v>1</v>
      </c>
      <c r="I345" s="186"/>
      <c r="J345" s="187">
        <f>ROUND(I345*H345,2)</f>
        <v>0</v>
      </c>
      <c r="K345" s="183" t="s">
        <v>75</v>
      </c>
      <c r="L345" s="41"/>
      <c r="M345" s="188" t="s">
        <v>75</v>
      </c>
      <c r="N345" s="189" t="s">
        <v>47</v>
      </c>
      <c r="O345" s="66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212</v>
      </c>
      <c r="AT345" s="192" t="s">
        <v>208</v>
      </c>
      <c r="AU345" s="192" t="s">
        <v>86</v>
      </c>
      <c r="AY345" s="19" t="s">
        <v>205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9" t="s">
        <v>84</v>
      </c>
      <c r="BK345" s="193">
        <f>ROUND(I345*H345,2)</f>
        <v>0</v>
      </c>
      <c r="BL345" s="19" t="s">
        <v>212</v>
      </c>
      <c r="BM345" s="192" t="s">
        <v>1440</v>
      </c>
    </row>
    <row r="346" spans="1:65" s="15" customFormat="1" ht="10.199999999999999">
      <c r="B346" s="231"/>
      <c r="C346" s="232"/>
      <c r="D346" s="194" t="s">
        <v>216</v>
      </c>
      <c r="E346" s="233" t="s">
        <v>75</v>
      </c>
      <c r="F346" s="234" t="s">
        <v>296</v>
      </c>
      <c r="G346" s="232"/>
      <c r="H346" s="233" t="s">
        <v>75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216</v>
      </c>
      <c r="AU346" s="240" t="s">
        <v>86</v>
      </c>
      <c r="AV346" s="15" t="s">
        <v>84</v>
      </c>
      <c r="AW346" s="15" t="s">
        <v>38</v>
      </c>
      <c r="AX346" s="15" t="s">
        <v>77</v>
      </c>
      <c r="AY346" s="240" t="s">
        <v>205</v>
      </c>
    </row>
    <row r="347" spans="1:65" s="13" customFormat="1" ht="10.199999999999999">
      <c r="B347" s="199"/>
      <c r="C347" s="200"/>
      <c r="D347" s="194" t="s">
        <v>216</v>
      </c>
      <c r="E347" s="201" t="s">
        <v>75</v>
      </c>
      <c r="F347" s="202" t="s">
        <v>84</v>
      </c>
      <c r="G347" s="200"/>
      <c r="H347" s="203">
        <v>1</v>
      </c>
      <c r="I347" s="204"/>
      <c r="J347" s="200"/>
      <c r="K347" s="200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216</v>
      </c>
      <c r="AU347" s="209" t="s">
        <v>86</v>
      </c>
      <c r="AV347" s="13" t="s">
        <v>86</v>
      </c>
      <c r="AW347" s="13" t="s">
        <v>38</v>
      </c>
      <c r="AX347" s="13" t="s">
        <v>77</v>
      </c>
      <c r="AY347" s="209" t="s">
        <v>205</v>
      </c>
    </row>
    <row r="348" spans="1:65" s="14" customFormat="1" ht="10.199999999999999">
      <c r="B348" s="210"/>
      <c r="C348" s="211"/>
      <c r="D348" s="194" t="s">
        <v>216</v>
      </c>
      <c r="E348" s="212" t="s">
        <v>75</v>
      </c>
      <c r="F348" s="213" t="s">
        <v>218</v>
      </c>
      <c r="G348" s="211"/>
      <c r="H348" s="214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216</v>
      </c>
      <c r="AU348" s="220" t="s">
        <v>86</v>
      </c>
      <c r="AV348" s="14" t="s">
        <v>212</v>
      </c>
      <c r="AW348" s="14" t="s">
        <v>38</v>
      </c>
      <c r="AX348" s="14" t="s">
        <v>84</v>
      </c>
      <c r="AY348" s="220" t="s">
        <v>205</v>
      </c>
    </row>
    <row r="349" spans="1:65" s="2" customFormat="1" ht="24.15" customHeight="1">
      <c r="A349" s="36"/>
      <c r="B349" s="37"/>
      <c r="C349" s="181" t="s">
        <v>443</v>
      </c>
      <c r="D349" s="181" t="s">
        <v>208</v>
      </c>
      <c r="E349" s="182" t="s">
        <v>329</v>
      </c>
      <c r="F349" s="183" t="s">
        <v>330</v>
      </c>
      <c r="G349" s="184" t="s">
        <v>293</v>
      </c>
      <c r="H349" s="185">
        <v>2</v>
      </c>
      <c r="I349" s="186"/>
      <c r="J349" s="187">
        <f>ROUND(I349*H349,2)</f>
        <v>0</v>
      </c>
      <c r="K349" s="183" t="s">
        <v>75</v>
      </c>
      <c r="L349" s="41"/>
      <c r="M349" s="188" t="s">
        <v>75</v>
      </c>
      <c r="N349" s="189" t="s">
        <v>47</v>
      </c>
      <c r="O349" s="66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212</v>
      </c>
      <c r="AT349" s="192" t="s">
        <v>208</v>
      </c>
      <c r="AU349" s="192" t="s">
        <v>86</v>
      </c>
      <c r="AY349" s="19" t="s">
        <v>205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84</v>
      </c>
      <c r="BK349" s="193">
        <f>ROUND(I349*H349,2)</f>
        <v>0</v>
      </c>
      <c r="BL349" s="19" t="s">
        <v>212</v>
      </c>
      <c r="BM349" s="192" t="s">
        <v>1441</v>
      </c>
    </row>
    <row r="350" spans="1:65" s="2" customFormat="1" ht="19.2">
      <c r="A350" s="36"/>
      <c r="B350" s="37"/>
      <c r="C350" s="38"/>
      <c r="D350" s="194" t="s">
        <v>270</v>
      </c>
      <c r="E350" s="38"/>
      <c r="F350" s="195" t="s">
        <v>332</v>
      </c>
      <c r="G350" s="38"/>
      <c r="H350" s="38"/>
      <c r="I350" s="196"/>
      <c r="J350" s="38"/>
      <c r="K350" s="38"/>
      <c r="L350" s="41"/>
      <c r="M350" s="197"/>
      <c r="N350" s="198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270</v>
      </c>
      <c r="AU350" s="19" t="s">
        <v>86</v>
      </c>
    </row>
    <row r="351" spans="1:65" s="15" customFormat="1" ht="10.199999999999999">
      <c r="B351" s="231"/>
      <c r="C351" s="232"/>
      <c r="D351" s="194" t="s">
        <v>216</v>
      </c>
      <c r="E351" s="233" t="s">
        <v>75</v>
      </c>
      <c r="F351" s="234" t="s">
        <v>296</v>
      </c>
      <c r="G351" s="232"/>
      <c r="H351" s="233" t="s">
        <v>75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216</v>
      </c>
      <c r="AU351" s="240" t="s">
        <v>86</v>
      </c>
      <c r="AV351" s="15" t="s">
        <v>84</v>
      </c>
      <c r="AW351" s="15" t="s">
        <v>38</v>
      </c>
      <c r="AX351" s="15" t="s">
        <v>77</v>
      </c>
      <c r="AY351" s="240" t="s">
        <v>205</v>
      </c>
    </row>
    <row r="352" spans="1:65" s="13" customFormat="1" ht="10.199999999999999">
      <c r="B352" s="199"/>
      <c r="C352" s="200"/>
      <c r="D352" s="194" t="s">
        <v>216</v>
      </c>
      <c r="E352" s="201" t="s">
        <v>75</v>
      </c>
      <c r="F352" s="202" t="s">
        <v>86</v>
      </c>
      <c r="G352" s="200"/>
      <c r="H352" s="203">
        <v>2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216</v>
      </c>
      <c r="AU352" s="209" t="s">
        <v>86</v>
      </c>
      <c r="AV352" s="13" t="s">
        <v>86</v>
      </c>
      <c r="AW352" s="13" t="s">
        <v>38</v>
      </c>
      <c r="AX352" s="13" t="s">
        <v>77</v>
      </c>
      <c r="AY352" s="209" t="s">
        <v>205</v>
      </c>
    </row>
    <row r="353" spans="1:65" s="14" customFormat="1" ht="10.199999999999999">
      <c r="B353" s="210"/>
      <c r="C353" s="211"/>
      <c r="D353" s="194" t="s">
        <v>216</v>
      </c>
      <c r="E353" s="212" t="s">
        <v>75</v>
      </c>
      <c r="F353" s="213" t="s">
        <v>218</v>
      </c>
      <c r="G353" s="211"/>
      <c r="H353" s="214">
        <v>2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216</v>
      </c>
      <c r="AU353" s="220" t="s">
        <v>86</v>
      </c>
      <c r="AV353" s="14" t="s">
        <v>212</v>
      </c>
      <c r="AW353" s="14" t="s">
        <v>38</v>
      </c>
      <c r="AX353" s="14" t="s">
        <v>84</v>
      </c>
      <c r="AY353" s="220" t="s">
        <v>205</v>
      </c>
    </row>
    <row r="354" spans="1:65" s="2" customFormat="1" ht="14.4" customHeight="1">
      <c r="A354" s="36"/>
      <c r="B354" s="37"/>
      <c r="C354" s="181" t="s">
        <v>940</v>
      </c>
      <c r="D354" s="181" t="s">
        <v>208</v>
      </c>
      <c r="E354" s="182" t="s">
        <v>334</v>
      </c>
      <c r="F354" s="183" t="s">
        <v>335</v>
      </c>
      <c r="G354" s="184" t="s">
        <v>156</v>
      </c>
      <c r="H354" s="185">
        <v>91.1</v>
      </c>
      <c r="I354" s="186"/>
      <c r="J354" s="187">
        <f>ROUND(I354*H354,2)</f>
        <v>0</v>
      </c>
      <c r="K354" s="183" t="s">
        <v>75</v>
      </c>
      <c r="L354" s="41"/>
      <c r="M354" s="188" t="s">
        <v>75</v>
      </c>
      <c r="N354" s="189" t="s">
        <v>47</v>
      </c>
      <c r="O354" s="66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212</v>
      </c>
      <c r="AT354" s="192" t="s">
        <v>208</v>
      </c>
      <c r="AU354" s="192" t="s">
        <v>86</v>
      </c>
      <c r="AY354" s="19" t="s">
        <v>205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9" t="s">
        <v>84</v>
      </c>
      <c r="BK354" s="193">
        <f>ROUND(I354*H354,2)</f>
        <v>0</v>
      </c>
      <c r="BL354" s="19" t="s">
        <v>212</v>
      </c>
      <c r="BM354" s="192" t="s">
        <v>1442</v>
      </c>
    </row>
    <row r="355" spans="1:65" s="15" customFormat="1" ht="10.199999999999999">
      <c r="B355" s="231"/>
      <c r="C355" s="232"/>
      <c r="D355" s="194" t="s">
        <v>216</v>
      </c>
      <c r="E355" s="233" t="s">
        <v>75</v>
      </c>
      <c r="F355" s="234" t="s">
        <v>337</v>
      </c>
      <c r="G355" s="232"/>
      <c r="H355" s="233" t="s">
        <v>75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216</v>
      </c>
      <c r="AU355" s="240" t="s">
        <v>86</v>
      </c>
      <c r="AV355" s="15" t="s">
        <v>84</v>
      </c>
      <c r="AW355" s="15" t="s">
        <v>38</v>
      </c>
      <c r="AX355" s="15" t="s">
        <v>77</v>
      </c>
      <c r="AY355" s="240" t="s">
        <v>205</v>
      </c>
    </row>
    <row r="356" spans="1:65" s="13" customFormat="1" ht="10.199999999999999">
      <c r="B356" s="199"/>
      <c r="C356" s="200"/>
      <c r="D356" s="194" t="s">
        <v>216</v>
      </c>
      <c r="E356" s="201" t="s">
        <v>75</v>
      </c>
      <c r="F356" s="202" t="s">
        <v>1443</v>
      </c>
      <c r="G356" s="200"/>
      <c r="H356" s="203">
        <v>91.1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216</v>
      </c>
      <c r="AU356" s="209" t="s">
        <v>86</v>
      </c>
      <c r="AV356" s="13" t="s">
        <v>86</v>
      </c>
      <c r="AW356" s="13" t="s">
        <v>38</v>
      </c>
      <c r="AX356" s="13" t="s">
        <v>77</v>
      </c>
      <c r="AY356" s="209" t="s">
        <v>205</v>
      </c>
    </row>
    <row r="357" spans="1:65" s="14" customFormat="1" ht="10.199999999999999">
      <c r="B357" s="210"/>
      <c r="C357" s="211"/>
      <c r="D357" s="194" t="s">
        <v>216</v>
      </c>
      <c r="E357" s="212" t="s">
        <v>75</v>
      </c>
      <c r="F357" s="213" t="s">
        <v>218</v>
      </c>
      <c r="G357" s="211"/>
      <c r="H357" s="214">
        <v>91.1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216</v>
      </c>
      <c r="AU357" s="220" t="s">
        <v>86</v>
      </c>
      <c r="AV357" s="14" t="s">
        <v>212</v>
      </c>
      <c r="AW357" s="14" t="s">
        <v>38</v>
      </c>
      <c r="AX357" s="14" t="s">
        <v>84</v>
      </c>
      <c r="AY357" s="220" t="s">
        <v>205</v>
      </c>
    </row>
    <row r="358" spans="1:65" s="12" customFormat="1" ht="20.85" customHeight="1">
      <c r="B358" s="165"/>
      <c r="C358" s="166"/>
      <c r="D358" s="167" t="s">
        <v>76</v>
      </c>
      <c r="E358" s="179" t="s">
        <v>339</v>
      </c>
      <c r="F358" s="179" t="s">
        <v>340</v>
      </c>
      <c r="G358" s="166"/>
      <c r="H358" s="166"/>
      <c r="I358" s="169"/>
      <c r="J358" s="180">
        <f>BK358</f>
        <v>0</v>
      </c>
      <c r="K358" s="166"/>
      <c r="L358" s="171"/>
      <c r="M358" s="172"/>
      <c r="N358" s="173"/>
      <c r="O358" s="173"/>
      <c r="P358" s="174">
        <f>SUM(P359:P402)</f>
        <v>0</v>
      </c>
      <c r="Q358" s="173"/>
      <c r="R358" s="174">
        <f>SUM(R359:R402)</f>
        <v>0</v>
      </c>
      <c r="S358" s="173"/>
      <c r="T358" s="175">
        <f>SUM(T359:T402)</f>
        <v>186.80799999999999</v>
      </c>
      <c r="AR358" s="176" t="s">
        <v>84</v>
      </c>
      <c r="AT358" s="177" t="s">
        <v>76</v>
      </c>
      <c r="AU358" s="177" t="s">
        <v>86</v>
      </c>
      <c r="AY358" s="176" t="s">
        <v>205</v>
      </c>
      <c r="BK358" s="178">
        <f>SUM(BK359:BK402)</f>
        <v>0</v>
      </c>
    </row>
    <row r="359" spans="1:65" s="2" customFormat="1" ht="37.799999999999997" customHeight="1">
      <c r="A359" s="36"/>
      <c r="B359" s="37"/>
      <c r="C359" s="181" t="s">
        <v>944</v>
      </c>
      <c r="D359" s="181" t="s">
        <v>208</v>
      </c>
      <c r="E359" s="182" t="s">
        <v>342</v>
      </c>
      <c r="F359" s="183" t="s">
        <v>343</v>
      </c>
      <c r="G359" s="184" t="s">
        <v>143</v>
      </c>
      <c r="H359" s="185">
        <v>31.6</v>
      </c>
      <c r="I359" s="186"/>
      <c r="J359" s="187">
        <f>ROUND(I359*H359,2)</f>
        <v>0</v>
      </c>
      <c r="K359" s="183" t="s">
        <v>211</v>
      </c>
      <c r="L359" s="41"/>
      <c r="M359" s="188" t="s">
        <v>75</v>
      </c>
      <c r="N359" s="189" t="s">
        <v>47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0.26</v>
      </c>
      <c r="T359" s="191">
        <f>S359*H359</f>
        <v>8.2160000000000011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212</v>
      </c>
      <c r="AT359" s="192" t="s">
        <v>208</v>
      </c>
      <c r="AU359" s="192" t="s">
        <v>344</v>
      </c>
      <c r="AY359" s="19" t="s">
        <v>205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84</v>
      </c>
      <c r="BK359" s="193">
        <f>ROUND(I359*H359,2)</f>
        <v>0</v>
      </c>
      <c r="BL359" s="19" t="s">
        <v>212</v>
      </c>
      <c r="BM359" s="192" t="s">
        <v>1444</v>
      </c>
    </row>
    <row r="360" spans="1:65" s="2" customFormat="1" ht="124.8">
      <c r="A360" s="36"/>
      <c r="B360" s="37"/>
      <c r="C360" s="38"/>
      <c r="D360" s="194" t="s">
        <v>214</v>
      </c>
      <c r="E360" s="38"/>
      <c r="F360" s="195" t="s">
        <v>346</v>
      </c>
      <c r="G360" s="38"/>
      <c r="H360" s="38"/>
      <c r="I360" s="196"/>
      <c r="J360" s="38"/>
      <c r="K360" s="38"/>
      <c r="L360" s="41"/>
      <c r="M360" s="197"/>
      <c r="N360" s="198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214</v>
      </c>
      <c r="AU360" s="19" t="s">
        <v>344</v>
      </c>
    </row>
    <row r="361" spans="1:65" s="15" customFormat="1" ht="10.199999999999999">
      <c r="B361" s="231"/>
      <c r="C361" s="232"/>
      <c r="D361" s="194" t="s">
        <v>216</v>
      </c>
      <c r="E361" s="233" t="s">
        <v>75</v>
      </c>
      <c r="F361" s="234" t="s">
        <v>237</v>
      </c>
      <c r="G361" s="232"/>
      <c r="H361" s="233" t="s">
        <v>75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216</v>
      </c>
      <c r="AU361" s="240" t="s">
        <v>344</v>
      </c>
      <c r="AV361" s="15" t="s">
        <v>84</v>
      </c>
      <c r="AW361" s="15" t="s">
        <v>38</v>
      </c>
      <c r="AX361" s="15" t="s">
        <v>77</v>
      </c>
      <c r="AY361" s="240" t="s">
        <v>205</v>
      </c>
    </row>
    <row r="362" spans="1:65" s="13" customFormat="1" ht="10.199999999999999">
      <c r="B362" s="199"/>
      <c r="C362" s="200"/>
      <c r="D362" s="194" t="s">
        <v>216</v>
      </c>
      <c r="E362" s="201" t="s">
        <v>522</v>
      </c>
      <c r="F362" s="202" t="s">
        <v>1445</v>
      </c>
      <c r="G362" s="200"/>
      <c r="H362" s="203">
        <v>31.6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216</v>
      </c>
      <c r="AU362" s="209" t="s">
        <v>344</v>
      </c>
      <c r="AV362" s="13" t="s">
        <v>86</v>
      </c>
      <c r="AW362" s="13" t="s">
        <v>38</v>
      </c>
      <c r="AX362" s="13" t="s">
        <v>77</v>
      </c>
      <c r="AY362" s="209" t="s">
        <v>205</v>
      </c>
    </row>
    <row r="363" spans="1:65" s="14" customFormat="1" ht="10.199999999999999">
      <c r="B363" s="210"/>
      <c r="C363" s="211"/>
      <c r="D363" s="194" t="s">
        <v>216</v>
      </c>
      <c r="E363" s="212" t="s">
        <v>75</v>
      </c>
      <c r="F363" s="213" t="s">
        <v>218</v>
      </c>
      <c r="G363" s="211"/>
      <c r="H363" s="214">
        <v>31.6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216</v>
      </c>
      <c r="AU363" s="220" t="s">
        <v>344</v>
      </c>
      <c r="AV363" s="14" t="s">
        <v>212</v>
      </c>
      <c r="AW363" s="14" t="s">
        <v>38</v>
      </c>
      <c r="AX363" s="14" t="s">
        <v>84</v>
      </c>
      <c r="AY363" s="220" t="s">
        <v>205</v>
      </c>
    </row>
    <row r="364" spans="1:65" s="2" customFormat="1" ht="24.15" customHeight="1">
      <c r="A364" s="36"/>
      <c r="B364" s="37"/>
      <c r="C364" s="181" t="s">
        <v>946</v>
      </c>
      <c r="D364" s="181" t="s">
        <v>208</v>
      </c>
      <c r="E364" s="182" t="s">
        <v>1062</v>
      </c>
      <c r="F364" s="183" t="s">
        <v>1063</v>
      </c>
      <c r="G364" s="184" t="s">
        <v>143</v>
      </c>
      <c r="H364" s="185">
        <v>31.6</v>
      </c>
      <c r="I364" s="186"/>
      <c r="J364" s="187">
        <f>ROUND(I364*H364,2)</f>
        <v>0</v>
      </c>
      <c r="K364" s="183" t="s">
        <v>211</v>
      </c>
      <c r="L364" s="41"/>
      <c r="M364" s="188" t="s">
        <v>75</v>
      </c>
      <c r="N364" s="189" t="s">
        <v>47</v>
      </c>
      <c r="O364" s="66"/>
      <c r="P364" s="190">
        <f>O364*H364</f>
        <v>0</v>
      </c>
      <c r="Q364" s="190">
        <v>0</v>
      </c>
      <c r="R364" s="190">
        <f>Q364*H364</f>
        <v>0</v>
      </c>
      <c r="S364" s="190">
        <v>0.28999999999999998</v>
      </c>
      <c r="T364" s="191">
        <f>S364*H364</f>
        <v>9.1639999999999997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212</v>
      </c>
      <c r="AT364" s="192" t="s">
        <v>208</v>
      </c>
      <c r="AU364" s="192" t="s">
        <v>344</v>
      </c>
      <c r="AY364" s="19" t="s">
        <v>205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84</v>
      </c>
      <c r="BK364" s="193">
        <f>ROUND(I364*H364,2)</f>
        <v>0</v>
      </c>
      <c r="BL364" s="19" t="s">
        <v>212</v>
      </c>
      <c r="BM364" s="192" t="s">
        <v>1446</v>
      </c>
    </row>
    <row r="365" spans="1:65" s="2" customFormat="1" ht="201.6">
      <c r="A365" s="36"/>
      <c r="B365" s="37"/>
      <c r="C365" s="38"/>
      <c r="D365" s="194" t="s">
        <v>214</v>
      </c>
      <c r="E365" s="38"/>
      <c r="F365" s="195" t="s">
        <v>351</v>
      </c>
      <c r="G365" s="38"/>
      <c r="H365" s="38"/>
      <c r="I365" s="196"/>
      <c r="J365" s="38"/>
      <c r="K365" s="38"/>
      <c r="L365" s="41"/>
      <c r="M365" s="197"/>
      <c r="N365" s="198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214</v>
      </c>
      <c r="AU365" s="19" t="s">
        <v>344</v>
      </c>
    </row>
    <row r="366" spans="1:65" s="13" customFormat="1" ht="10.199999999999999">
      <c r="B366" s="199"/>
      <c r="C366" s="200"/>
      <c r="D366" s="194" t="s">
        <v>216</v>
      </c>
      <c r="E366" s="201" t="s">
        <v>75</v>
      </c>
      <c r="F366" s="202" t="s">
        <v>522</v>
      </c>
      <c r="G366" s="200"/>
      <c r="H366" s="203">
        <v>31.6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216</v>
      </c>
      <c r="AU366" s="209" t="s">
        <v>344</v>
      </c>
      <c r="AV366" s="13" t="s">
        <v>86</v>
      </c>
      <c r="AW366" s="13" t="s">
        <v>38</v>
      </c>
      <c r="AX366" s="13" t="s">
        <v>77</v>
      </c>
      <c r="AY366" s="209" t="s">
        <v>205</v>
      </c>
    </row>
    <row r="367" spans="1:65" s="14" customFormat="1" ht="10.199999999999999">
      <c r="B367" s="210"/>
      <c r="C367" s="211"/>
      <c r="D367" s="194" t="s">
        <v>216</v>
      </c>
      <c r="E367" s="212" t="s">
        <v>75</v>
      </c>
      <c r="F367" s="213" t="s">
        <v>218</v>
      </c>
      <c r="G367" s="211"/>
      <c r="H367" s="214">
        <v>31.6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216</v>
      </c>
      <c r="AU367" s="220" t="s">
        <v>344</v>
      </c>
      <c r="AV367" s="14" t="s">
        <v>212</v>
      </c>
      <c r="AW367" s="14" t="s">
        <v>38</v>
      </c>
      <c r="AX367" s="14" t="s">
        <v>84</v>
      </c>
      <c r="AY367" s="220" t="s">
        <v>205</v>
      </c>
    </row>
    <row r="368" spans="1:65" s="2" customFormat="1" ht="37.799999999999997" customHeight="1">
      <c r="A368" s="36"/>
      <c r="B368" s="37"/>
      <c r="C368" s="181" t="s">
        <v>949</v>
      </c>
      <c r="D368" s="181" t="s">
        <v>208</v>
      </c>
      <c r="E368" s="182" t="s">
        <v>348</v>
      </c>
      <c r="F368" s="183" t="s">
        <v>349</v>
      </c>
      <c r="G368" s="184" t="s">
        <v>143</v>
      </c>
      <c r="H368" s="185">
        <v>418</v>
      </c>
      <c r="I368" s="186"/>
      <c r="J368" s="187">
        <f>ROUND(I368*H368,2)</f>
        <v>0</v>
      </c>
      <c r="K368" s="183" t="s">
        <v>211</v>
      </c>
      <c r="L368" s="41"/>
      <c r="M368" s="188" t="s">
        <v>75</v>
      </c>
      <c r="N368" s="189" t="s">
        <v>47</v>
      </c>
      <c r="O368" s="66"/>
      <c r="P368" s="190">
        <f>O368*H368</f>
        <v>0</v>
      </c>
      <c r="Q368" s="190">
        <v>0</v>
      </c>
      <c r="R368" s="190">
        <f>Q368*H368</f>
        <v>0</v>
      </c>
      <c r="S368" s="190">
        <v>0.17</v>
      </c>
      <c r="T368" s="191">
        <f>S368*H368</f>
        <v>71.06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212</v>
      </c>
      <c r="AT368" s="192" t="s">
        <v>208</v>
      </c>
      <c r="AU368" s="192" t="s">
        <v>344</v>
      </c>
      <c r="AY368" s="19" t="s">
        <v>205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9" t="s">
        <v>84</v>
      </c>
      <c r="BK368" s="193">
        <f>ROUND(I368*H368,2)</f>
        <v>0</v>
      </c>
      <c r="BL368" s="19" t="s">
        <v>212</v>
      </c>
      <c r="BM368" s="192" t="s">
        <v>1447</v>
      </c>
    </row>
    <row r="369" spans="1:65" s="2" customFormat="1" ht="201.6">
      <c r="A369" s="36"/>
      <c r="B369" s="37"/>
      <c r="C369" s="38"/>
      <c r="D369" s="194" t="s">
        <v>214</v>
      </c>
      <c r="E369" s="38"/>
      <c r="F369" s="195" t="s">
        <v>351</v>
      </c>
      <c r="G369" s="38"/>
      <c r="H369" s="38"/>
      <c r="I369" s="196"/>
      <c r="J369" s="38"/>
      <c r="K369" s="38"/>
      <c r="L369" s="41"/>
      <c r="M369" s="197"/>
      <c r="N369" s="198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214</v>
      </c>
      <c r="AU369" s="19" t="s">
        <v>344</v>
      </c>
    </row>
    <row r="370" spans="1:65" s="13" customFormat="1" ht="10.199999999999999">
      <c r="B370" s="199"/>
      <c r="C370" s="200"/>
      <c r="D370" s="194" t="s">
        <v>216</v>
      </c>
      <c r="E370" s="201" t="s">
        <v>75</v>
      </c>
      <c r="F370" s="202" t="s">
        <v>516</v>
      </c>
      <c r="G370" s="200"/>
      <c r="H370" s="203">
        <v>418</v>
      </c>
      <c r="I370" s="204"/>
      <c r="J370" s="200"/>
      <c r="K370" s="200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216</v>
      </c>
      <c r="AU370" s="209" t="s">
        <v>344</v>
      </c>
      <c r="AV370" s="13" t="s">
        <v>86</v>
      </c>
      <c r="AW370" s="13" t="s">
        <v>38</v>
      </c>
      <c r="AX370" s="13" t="s">
        <v>77</v>
      </c>
      <c r="AY370" s="209" t="s">
        <v>205</v>
      </c>
    </row>
    <row r="371" spans="1:65" s="14" customFormat="1" ht="10.199999999999999">
      <c r="B371" s="210"/>
      <c r="C371" s="211"/>
      <c r="D371" s="194" t="s">
        <v>216</v>
      </c>
      <c r="E371" s="212" t="s">
        <v>75</v>
      </c>
      <c r="F371" s="213" t="s">
        <v>218</v>
      </c>
      <c r="G371" s="211"/>
      <c r="H371" s="214">
        <v>418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216</v>
      </c>
      <c r="AU371" s="220" t="s">
        <v>344</v>
      </c>
      <c r="AV371" s="14" t="s">
        <v>212</v>
      </c>
      <c r="AW371" s="14" t="s">
        <v>38</v>
      </c>
      <c r="AX371" s="14" t="s">
        <v>84</v>
      </c>
      <c r="AY371" s="220" t="s">
        <v>205</v>
      </c>
    </row>
    <row r="372" spans="1:65" s="2" customFormat="1" ht="24.15" customHeight="1">
      <c r="A372" s="36"/>
      <c r="B372" s="37"/>
      <c r="C372" s="181" t="s">
        <v>964</v>
      </c>
      <c r="D372" s="181" t="s">
        <v>208</v>
      </c>
      <c r="E372" s="182" t="s">
        <v>357</v>
      </c>
      <c r="F372" s="183" t="s">
        <v>358</v>
      </c>
      <c r="G372" s="184" t="s">
        <v>143</v>
      </c>
      <c r="H372" s="185">
        <v>418</v>
      </c>
      <c r="I372" s="186"/>
      <c r="J372" s="187">
        <f>ROUND(I372*H372,2)</f>
        <v>0</v>
      </c>
      <c r="K372" s="183" t="s">
        <v>211</v>
      </c>
      <c r="L372" s="41"/>
      <c r="M372" s="188" t="s">
        <v>75</v>
      </c>
      <c r="N372" s="189" t="s">
        <v>47</v>
      </c>
      <c r="O372" s="66"/>
      <c r="P372" s="190">
        <f>O372*H372</f>
        <v>0</v>
      </c>
      <c r="Q372" s="190">
        <v>0</v>
      </c>
      <c r="R372" s="190">
        <f>Q372*H372</f>
        <v>0</v>
      </c>
      <c r="S372" s="190">
        <v>0.22</v>
      </c>
      <c r="T372" s="191">
        <f>S372*H372</f>
        <v>91.96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212</v>
      </c>
      <c r="AT372" s="192" t="s">
        <v>208</v>
      </c>
      <c r="AU372" s="192" t="s">
        <v>344</v>
      </c>
      <c r="AY372" s="19" t="s">
        <v>205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9" t="s">
        <v>84</v>
      </c>
      <c r="BK372" s="193">
        <f>ROUND(I372*H372,2)</f>
        <v>0</v>
      </c>
      <c r="BL372" s="19" t="s">
        <v>212</v>
      </c>
      <c r="BM372" s="192" t="s">
        <v>1448</v>
      </c>
    </row>
    <row r="373" spans="1:65" s="2" customFormat="1" ht="201.6">
      <c r="A373" s="36"/>
      <c r="B373" s="37"/>
      <c r="C373" s="38"/>
      <c r="D373" s="194" t="s">
        <v>214</v>
      </c>
      <c r="E373" s="38"/>
      <c r="F373" s="195" t="s">
        <v>351</v>
      </c>
      <c r="G373" s="38"/>
      <c r="H373" s="38"/>
      <c r="I373" s="196"/>
      <c r="J373" s="38"/>
      <c r="K373" s="38"/>
      <c r="L373" s="41"/>
      <c r="M373" s="197"/>
      <c r="N373" s="198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214</v>
      </c>
      <c r="AU373" s="19" t="s">
        <v>344</v>
      </c>
    </row>
    <row r="374" spans="1:65" s="15" customFormat="1" ht="10.199999999999999">
      <c r="B374" s="231"/>
      <c r="C374" s="232"/>
      <c r="D374" s="194" t="s">
        <v>216</v>
      </c>
      <c r="E374" s="233" t="s">
        <v>75</v>
      </c>
      <c r="F374" s="234" t="s">
        <v>237</v>
      </c>
      <c r="G374" s="232"/>
      <c r="H374" s="233" t="s">
        <v>75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216</v>
      </c>
      <c r="AU374" s="240" t="s">
        <v>344</v>
      </c>
      <c r="AV374" s="15" t="s">
        <v>84</v>
      </c>
      <c r="AW374" s="15" t="s">
        <v>38</v>
      </c>
      <c r="AX374" s="15" t="s">
        <v>77</v>
      </c>
      <c r="AY374" s="240" t="s">
        <v>205</v>
      </c>
    </row>
    <row r="375" spans="1:65" s="13" customFormat="1" ht="10.199999999999999">
      <c r="B375" s="199"/>
      <c r="C375" s="200"/>
      <c r="D375" s="194" t="s">
        <v>216</v>
      </c>
      <c r="E375" s="201" t="s">
        <v>516</v>
      </c>
      <c r="F375" s="202" t="s">
        <v>1449</v>
      </c>
      <c r="G375" s="200"/>
      <c r="H375" s="203">
        <v>418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216</v>
      </c>
      <c r="AU375" s="209" t="s">
        <v>344</v>
      </c>
      <c r="AV375" s="13" t="s">
        <v>86</v>
      </c>
      <c r="AW375" s="13" t="s">
        <v>38</v>
      </c>
      <c r="AX375" s="13" t="s">
        <v>77</v>
      </c>
      <c r="AY375" s="209" t="s">
        <v>205</v>
      </c>
    </row>
    <row r="376" spans="1:65" s="14" customFormat="1" ht="10.199999999999999">
      <c r="B376" s="210"/>
      <c r="C376" s="211"/>
      <c r="D376" s="194" t="s">
        <v>216</v>
      </c>
      <c r="E376" s="212" t="s">
        <v>75</v>
      </c>
      <c r="F376" s="213" t="s">
        <v>218</v>
      </c>
      <c r="G376" s="211"/>
      <c r="H376" s="214">
        <v>418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216</v>
      </c>
      <c r="AU376" s="220" t="s">
        <v>344</v>
      </c>
      <c r="AV376" s="14" t="s">
        <v>212</v>
      </c>
      <c r="AW376" s="14" t="s">
        <v>38</v>
      </c>
      <c r="AX376" s="14" t="s">
        <v>84</v>
      </c>
      <c r="AY376" s="220" t="s">
        <v>205</v>
      </c>
    </row>
    <row r="377" spans="1:65" s="2" customFormat="1" ht="24.15" customHeight="1">
      <c r="A377" s="36"/>
      <c r="B377" s="37"/>
      <c r="C377" s="181" t="s">
        <v>1276</v>
      </c>
      <c r="D377" s="181" t="s">
        <v>208</v>
      </c>
      <c r="E377" s="182" t="s">
        <v>362</v>
      </c>
      <c r="F377" s="183" t="s">
        <v>363</v>
      </c>
      <c r="G377" s="184" t="s">
        <v>156</v>
      </c>
      <c r="H377" s="185">
        <v>30</v>
      </c>
      <c r="I377" s="186"/>
      <c r="J377" s="187">
        <f>ROUND(I377*H377,2)</f>
        <v>0</v>
      </c>
      <c r="K377" s="183" t="s">
        <v>211</v>
      </c>
      <c r="L377" s="41"/>
      <c r="M377" s="188" t="s">
        <v>75</v>
      </c>
      <c r="N377" s="189" t="s">
        <v>47</v>
      </c>
      <c r="O377" s="66"/>
      <c r="P377" s="190">
        <f>O377*H377</f>
        <v>0</v>
      </c>
      <c r="Q377" s="190">
        <v>0</v>
      </c>
      <c r="R377" s="190">
        <f>Q377*H377</f>
        <v>0</v>
      </c>
      <c r="S377" s="190">
        <v>0.20499999999999999</v>
      </c>
      <c r="T377" s="191">
        <f>S377*H377</f>
        <v>6.1499999999999995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212</v>
      </c>
      <c r="AT377" s="192" t="s">
        <v>208</v>
      </c>
      <c r="AU377" s="192" t="s">
        <v>344</v>
      </c>
      <c r="AY377" s="19" t="s">
        <v>205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9" t="s">
        <v>84</v>
      </c>
      <c r="BK377" s="193">
        <f>ROUND(I377*H377,2)</f>
        <v>0</v>
      </c>
      <c r="BL377" s="19" t="s">
        <v>212</v>
      </c>
      <c r="BM377" s="192" t="s">
        <v>1450</v>
      </c>
    </row>
    <row r="378" spans="1:65" s="2" customFormat="1" ht="134.4">
      <c r="A378" s="36"/>
      <c r="B378" s="37"/>
      <c r="C378" s="38"/>
      <c r="D378" s="194" t="s">
        <v>214</v>
      </c>
      <c r="E378" s="38"/>
      <c r="F378" s="195" t="s">
        <v>365</v>
      </c>
      <c r="G378" s="38"/>
      <c r="H378" s="38"/>
      <c r="I378" s="196"/>
      <c r="J378" s="38"/>
      <c r="K378" s="38"/>
      <c r="L378" s="41"/>
      <c r="M378" s="197"/>
      <c r="N378" s="198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214</v>
      </c>
      <c r="AU378" s="19" t="s">
        <v>344</v>
      </c>
    </row>
    <row r="379" spans="1:65" s="15" customFormat="1" ht="10.199999999999999">
      <c r="B379" s="231"/>
      <c r="C379" s="232"/>
      <c r="D379" s="194" t="s">
        <v>216</v>
      </c>
      <c r="E379" s="233" t="s">
        <v>75</v>
      </c>
      <c r="F379" s="234" t="s">
        <v>314</v>
      </c>
      <c r="G379" s="232"/>
      <c r="H379" s="233" t="s">
        <v>75</v>
      </c>
      <c r="I379" s="235"/>
      <c r="J379" s="232"/>
      <c r="K379" s="232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216</v>
      </c>
      <c r="AU379" s="240" t="s">
        <v>344</v>
      </c>
      <c r="AV379" s="15" t="s">
        <v>84</v>
      </c>
      <c r="AW379" s="15" t="s">
        <v>38</v>
      </c>
      <c r="AX379" s="15" t="s">
        <v>77</v>
      </c>
      <c r="AY379" s="240" t="s">
        <v>205</v>
      </c>
    </row>
    <row r="380" spans="1:65" s="13" customFormat="1" ht="10.199999999999999">
      <c r="B380" s="199"/>
      <c r="C380" s="200"/>
      <c r="D380" s="194" t="s">
        <v>216</v>
      </c>
      <c r="E380" s="201" t="s">
        <v>75</v>
      </c>
      <c r="F380" s="202" t="s">
        <v>1451</v>
      </c>
      <c r="G380" s="200"/>
      <c r="H380" s="203">
        <v>30</v>
      </c>
      <c r="I380" s="204"/>
      <c r="J380" s="200"/>
      <c r="K380" s="200"/>
      <c r="L380" s="205"/>
      <c r="M380" s="206"/>
      <c r="N380" s="207"/>
      <c r="O380" s="207"/>
      <c r="P380" s="207"/>
      <c r="Q380" s="207"/>
      <c r="R380" s="207"/>
      <c r="S380" s="207"/>
      <c r="T380" s="208"/>
      <c r="AT380" s="209" t="s">
        <v>216</v>
      </c>
      <c r="AU380" s="209" t="s">
        <v>344</v>
      </c>
      <c r="AV380" s="13" t="s">
        <v>86</v>
      </c>
      <c r="AW380" s="13" t="s">
        <v>38</v>
      </c>
      <c r="AX380" s="13" t="s">
        <v>77</v>
      </c>
      <c r="AY380" s="209" t="s">
        <v>205</v>
      </c>
    </row>
    <row r="381" spans="1:65" s="14" customFormat="1" ht="10.199999999999999">
      <c r="B381" s="210"/>
      <c r="C381" s="211"/>
      <c r="D381" s="194" t="s">
        <v>216</v>
      </c>
      <c r="E381" s="212" t="s">
        <v>75</v>
      </c>
      <c r="F381" s="213" t="s">
        <v>218</v>
      </c>
      <c r="G381" s="211"/>
      <c r="H381" s="214">
        <v>30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216</v>
      </c>
      <c r="AU381" s="220" t="s">
        <v>344</v>
      </c>
      <c r="AV381" s="14" t="s">
        <v>212</v>
      </c>
      <c r="AW381" s="14" t="s">
        <v>38</v>
      </c>
      <c r="AX381" s="14" t="s">
        <v>84</v>
      </c>
      <c r="AY381" s="220" t="s">
        <v>205</v>
      </c>
    </row>
    <row r="382" spans="1:65" s="2" customFormat="1" ht="24.15" customHeight="1">
      <c r="A382" s="36"/>
      <c r="B382" s="37"/>
      <c r="C382" s="181" t="s">
        <v>1278</v>
      </c>
      <c r="D382" s="181" t="s">
        <v>208</v>
      </c>
      <c r="E382" s="182" t="s">
        <v>1452</v>
      </c>
      <c r="F382" s="183" t="s">
        <v>1453</v>
      </c>
      <c r="G382" s="184" t="s">
        <v>156</v>
      </c>
      <c r="H382" s="185">
        <v>11.4</v>
      </c>
      <c r="I382" s="186"/>
      <c r="J382" s="187">
        <f>ROUND(I382*H382,2)</f>
        <v>0</v>
      </c>
      <c r="K382" s="183" t="s">
        <v>211</v>
      </c>
      <c r="L382" s="41"/>
      <c r="M382" s="188" t="s">
        <v>75</v>
      </c>
      <c r="N382" s="189" t="s">
        <v>47</v>
      </c>
      <c r="O382" s="66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212</v>
      </c>
      <c r="AT382" s="192" t="s">
        <v>208</v>
      </c>
      <c r="AU382" s="192" t="s">
        <v>344</v>
      </c>
      <c r="AY382" s="19" t="s">
        <v>205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9" t="s">
        <v>84</v>
      </c>
      <c r="BK382" s="193">
        <f>ROUND(I382*H382,2)</f>
        <v>0</v>
      </c>
      <c r="BL382" s="19" t="s">
        <v>212</v>
      </c>
      <c r="BM382" s="192" t="s">
        <v>1454</v>
      </c>
    </row>
    <row r="383" spans="1:65" s="2" customFormat="1" ht="48">
      <c r="A383" s="36"/>
      <c r="B383" s="37"/>
      <c r="C383" s="38"/>
      <c r="D383" s="194" t="s">
        <v>214</v>
      </c>
      <c r="E383" s="38"/>
      <c r="F383" s="195" t="s">
        <v>903</v>
      </c>
      <c r="G383" s="38"/>
      <c r="H383" s="38"/>
      <c r="I383" s="196"/>
      <c r="J383" s="38"/>
      <c r="K383" s="38"/>
      <c r="L383" s="41"/>
      <c r="M383" s="197"/>
      <c r="N383" s="198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214</v>
      </c>
      <c r="AU383" s="19" t="s">
        <v>344</v>
      </c>
    </row>
    <row r="384" spans="1:65" s="13" customFormat="1" ht="10.199999999999999">
      <c r="B384" s="199"/>
      <c r="C384" s="200"/>
      <c r="D384" s="194" t="s">
        <v>216</v>
      </c>
      <c r="E384" s="201" t="s">
        <v>75</v>
      </c>
      <c r="F384" s="202" t="s">
        <v>525</v>
      </c>
      <c r="G384" s="200"/>
      <c r="H384" s="203">
        <v>11.4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216</v>
      </c>
      <c r="AU384" s="209" t="s">
        <v>344</v>
      </c>
      <c r="AV384" s="13" t="s">
        <v>86</v>
      </c>
      <c r="AW384" s="13" t="s">
        <v>38</v>
      </c>
      <c r="AX384" s="13" t="s">
        <v>77</v>
      </c>
      <c r="AY384" s="209" t="s">
        <v>205</v>
      </c>
    </row>
    <row r="385" spans="1:65" s="14" customFormat="1" ht="10.199999999999999">
      <c r="B385" s="210"/>
      <c r="C385" s="211"/>
      <c r="D385" s="194" t="s">
        <v>216</v>
      </c>
      <c r="E385" s="212" t="s">
        <v>75</v>
      </c>
      <c r="F385" s="213" t="s">
        <v>218</v>
      </c>
      <c r="G385" s="211"/>
      <c r="H385" s="214">
        <v>11.4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216</v>
      </c>
      <c r="AU385" s="220" t="s">
        <v>344</v>
      </c>
      <c r="AV385" s="14" t="s">
        <v>212</v>
      </c>
      <c r="AW385" s="14" t="s">
        <v>38</v>
      </c>
      <c r="AX385" s="14" t="s">
        <v>84</v>
      </c>
      <c r="AY385" s="220" t="s">
        <v>205</v>
      </c>
    </row>
    <row r="386" spans="1:65" s="2" customFormat="1" ht="14.4" customHeight="1">
      <c r="A386" s="36"/>
      <c r="B386" s="37"/>
      <c r="C386" s="181" t="s">
        <v>1455</v>
      </c>
      <c r="D386" s="181" t="s">
        <v>208</v>
      </c>
      <c r="E386" s="182" t="s">
        <v>1456</v>
      </c>
      <c r="F386" s="183" t="s">
        <v>1457</v>
      </c>
      <c r="G386" s="184" t="s">
        <v>156</v>
      </c>
      <c r="H386" s="185">
        <v>11.4</v>
      </c>
      <c r="I386" s="186"/>
      <c r="J386" s="187">
        <f>ROUND(I386*H386,2)</f>
        <v>0</v>
      </c>
      <c r="K386" s="183" t="s">
        <v>211</v>
      </c>
      <c r="L386" s="41"/>
      <c r="M386" s="188" t="s">
        <v>75</v>
      </c>
      <c r="N386" s="189" t="s">
        <v>47</v>
      </c>
      <c r="O386" s="66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212</v>
      </c>
      <c r="AT386" s="192" t="s">
        <v>208</v>
      </c>
      <c r="AU386" s="192" t="s">
        <v>344</v>
      </c>
      <c r="AY386" s="19" t="s">
        <v>205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84</v>
      </c>
      <c r="BK386" s="193">
        <f>ROUND(I386*H386,2)</f>
        <v>0</v>
      </c>
      <c r="BL386" s="19" t="s">
        <v>212</v>
      </c>
      <c r="BM386" s="192" t="s">
        <v>1458</v>
      </c>
    </row>
    <row r="387" spans="1:65" s="2" customFormat="1" ht="28.8">
      <c r="A387" s="36"/>
      <c r="B387" s="37"/>
      <c r="C387" s="38"/>
      <c r="D387" s="194" t="s">
        <v>214</v>
      </c>
      <c r="E387" s="38"/>
      <c r="F387" s="195" t="s">
        <v>908</v>
      </c>
      <c r="G387" s="38"/>
      <c r="H387" s="38"/>
      <c r="I387" s="196"/>
      <c r="J387" s="38"/>
      <c r="K387" s="38"/>
      <c r="L387" s="41"/>
      <c r="M387" s="197"/>
      <c r="N387" s="198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214</v>
      </c>
      <c r="AU387" s="19" t="s">
        <v>344</v>
      </c>
    </row>
    <row r="388" spans="1:65" s="15" customFormat="1" ht="10.199999999999999">
      <c r="B388" s="231"/>
      <c r="C388" s="232"/>
      <c r="D388" s="194" t="s">
        <v>216</v>
      </c>
      <c r="E388" s="233" t="s">
        <v>75</v>
      </c>
      <c r="F388" s="234" t="s">
        <v>314</v>
      </c>
      <c r="G388" s="232"/>
      <c r="H388" s="233" t="s">
        <v>75</v>
      </c>
      <c r="I388" s="235"/>
      <c r="J388" s="232"/>
      <c r="K388" s="232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216</v>
      </c>
      <c r="AU388" s="240" t="s">
        <v>344</v>
      </c>
      <c r="AV388" s="15" t="s">
        <v>84</v>
      </c>
      <c r="AW388" s="15" t="s">
        <v>38</v>
      </c>
      <c r="AX388" s="15" t="s">
        <v>77</v>
      </c>
      <c r="AY388" s="240" t="s">
        <v>205</v>
      </c>
    </row>
    <row r="389" spans="1:65" s="13" customFormat="1" ht="10.199999999999999">
      <c r="B389" s="199"/>
      <c r="C389" s="200"/>
      <c r="D389" s="194" t="s">
        <v>216</v>
      </c>
      <c r="E389" s="201" t="s">
        <v>525</v>
      </c>
      <c r="F389" s="202" t="s">
        <v>1459</v>
      </c>
      <c r="G389" s="200"/>
      <c r="H389" s="203">
        <v>11.4</v>
      </c>
      <c r="I389" s="204"/>
      <c r="J389" s="200"/>
      <c r="K389" s="200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216</v>
      </c>
      <c r="AU389" s="209" t="s">
        <v>344</v>
      </c>
      <c r="AV389" s="13" t="s">
        <v>86</v>
      </c>
      <c r="AW389" s="13" t="s">
        <v>38</v>
      </c>
      <c r="AX389" s="13" t="s">
        <v>77</v>
      </c>
      <c r="AY389" s="209" t="s">
        <v>205</v>
      </c>
    </row>
    <row r="390" spans="1:65" s="14" customFormat="1" ht="10.199999999999999">
      <c r="B390" s="210"/>
      <c r="C390" s="211"/>
      <c r="D390" s="194" t="s">
        <v>216</v>
      </c>
      <c r="E390" s="212" t="s">
        <v>75</v>
      </c>
      <c r="F390" s="213" t="s">
        <v>218</v>
      </c>
      <c r="G390" s="211"/>
      <c r="H390" s="214">
        <v>11.4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216</v>
      </c>
      <c r="AU390" s="220" t="s">
        <v>344</v>
      </c>
      <c r="AV390" s="14" t="s">
        <v>212</v>
      </c>
      <c r="AW390" s="14" t="s">
        <v>38</v>
      </c>
      <c r="AX390" s="14" t="s">
        <v>84</v>
      </c>
      <c r="AY390" s="220" t="s">
        <v>205</v>
      </c>
    </row>
    <row r="391" spans="1:65" s="2" customFormat="1" ht="24.15" customHeight="1">
      <c r="A391" s="36"/>
      <c r="B391" s="37"/>
      <c r="C391" s="181" t="s">
        <v>1460</v>
      </c>
      <c r="D391" s="181" t="s">
        <v>208</v>
      </c>
      <c r="E391" s="182" t="s">
        <v>368</v>
      </c>
      <c r="F391" s="183" t="s">
        <v>369</v>
      </c>
      <c r="G391" s="184" t="s">
        <v>293</v>
      </c>
      <c r="H391" s="185">
        <v>3</v>
      </c>
      <c r="I391" s="186"/>
      <c r="J391" s="187">
        <f>ROUND(I391*H391,2)</f>
        <v>0</v>
      </c>
      <c r="K391" s="183" t="s">
        <v>211</v>
      </c>
      <c r="L391" s="41"/>
      <c r="M391" s="188" t="s">
        <v>75</v>
      </c>
      <c r="N391" s="189" t="s">
        <v>47</v>
      </c>
      <c r="O391" s="66"/>
      <c r="P391" s="190">
        <f>O391*H391</f>
        <v>0</v>
      </c>
      <c r="Q391" s="190">
        <v>0</v>
      </c>
      <c r="R391" s="190">
        <f>Q391*H391</f>
        <v>0</v>
      </c>
      <c r="S391" s="190">
        <v>8.2000000000000003E-2</v>
      </c>
      <c r="T391" s="191">
        <f>S391*H391</f>
        <v>0.246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2" t="s">
        <v>212</v>
      </c>
      <c r="AT391" s="192" t="s">
        <v>208</v>
      </c>
      <c r="AU391" s="192" t="s">
        <v>344</v>
      </c>
      <c r="AY391" s="19" t="s">
        <v>205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9" t="s">
        <v>84</v>
      </c>
      <c r="BK391" s="193">
        <f>ROUND(I391*H391,2)</f>
        <v>0</v>
      </c>
      <c r="BL391" s="19" t="s">
        <v>212</v>
      </c>
      <c r="BM391" s="192" t="s">
        <v>1461</v>
      </c>
    </row>
    <row r="392" spans="1:65" s="2" customFormat="1" ht="67.2">
      <c r="A392" s="36"/>
      <c r="B392" s="37"/>
      <c r="C392" s="38"/>
      <c r="D392" s="194" t="s">
        <v>214</v>
      </c>
      <c r="E392" s="38"/>
      <c r="F392" s="195" t="s">
        <v>371</v>
      </c>
      <c r="G392" s="38"/>
      <c r="H392" s="38"/>
      <c r="I392" s="196"/>
      <c r="J392" s="38"/>
      <c r="K392" s="38"/>
      <c r="L392" s="41"/>
      <c r="M392" s="197"/>
      <c r="N392" s="198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214</v>
      </c>
      <c r="AU392" s="19" t="s">
        <v>344</v>
      </c>
    </row>
    <row r="393" spans="1:65" s="2" customFormat="1" ht="19.2">
      <c r="A393" s="36"/>
      <c r="B393" s="37"/>
      <c r="C393" s="38"/>
      <c r="D393" s="194" t="s">
        <v>270</v>
      </c>
      <c r="E393" s="38"/>
      <c r="F393" s="195" t="s">
        <v>1462</v>
      </c>
      <c r="G393" s="38"/>
      <c r="H393" s="38"/>
      <c r="I393" s="196"/>
      <c r="J393" s="38"/>
      <c r="K393" s="38"/>
      <c r="L393" s="41"/>
      <c r="M393" s="197"/>
      <c r="N393" s="198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270</v>
      </c>
      <c r="AU393" s="19" t="s">
        <v>344</v>
      </c>
    </row>
    <row r="394" spans="1:65" s="15" customFormat="1" ht="10.199999999999999">
      <c r="B394" s="231"/>
      <c r="C394" s="232"/>
      <c r="D394" s="194" t="s">
        <v>216</v>
      </c>
      <c r="E394" s="233" t="s">
        <v>75</v>
      </c>
      <c r="F394" s="234" t="s">
        <v>296</v>
      </c>
      <c r="G394" s="232"/>
      <c r="H394" s="233" t="s">
        <v>75</v>
      </c>
      <c r="I394" s="235"/>
      <c r="J394" s="232"/>
      <c r="K394" s="232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216</v>
      </c>
      <c r="AU394" s="240" t="s">
        <v>344</v>
      </c>
      <c r="AV394" s="15" t="s">
        <v>84</v>
      </c>
      <c r="AW394" s="15" t="s">
        <v>38</v>
      </c>
      <c r="AX394" s="15" t="s">
        <v>77</v>
      </c>
      <c r="AY394" s="240" t="s">
        <v>205</v>
      </c>
    </row>
    <row r="395" spans="1:65" s="13" customFormat="1" ht="10.199999999999999">
      <c r="B395" s="199"/>
      <c r="C395" s="200"/>
      <c r="D395" s="194" t="s">
        <v>216</v>
      </c>
      <c r="E395" s="201" t="s">
        <v>75</v>
      </c>
      <c r="F395" s="202" t="s">
        <v>344</v>
      </c>
      <c r="G395" s="200"/>
      <c r="H395" s="203">
        <v>3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216</v>
      </c>
      <c r="AU395" s="209" t="s">
        <v>344</v>
      </c>
      <c r="AV395" s="13" t="s">
        <v>86</v>
      </c>
      <c r="AW395" s="13" t="s">
        <v>38</v>
      </c>
      <c r="AX395" s="13" t="s">
        <v>77</v>
      </c>
      <c r="AY395" s="209" t="s">
        <v>205</v>
      </c>
    </row>
    <row r="396" spans="1:65" s="14" customFormat="1" ht="10.199999999999999">
      <c r="B396" s="210"/>
      <c r="C396" s="211"/>
      <c r="D396" s="194" t="s">
        <v>216</v>
      </c>
      <c r="E396" s="212" t="s">
        <v>75</v>
      </c>
      <c r="F396" s="213" t="s">
        <v>218</v>
      </c>
      <c r="G396" s="211"/>
      <c r="H396" s="214">
        <v>3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216</v>
      </c>
      <c r="AU396" s="220" t="s">
        <v>344</v>
      </c>
      <c r="AV396" s="14" t="s">
        <v>212</v>
      </c>
      <c r="AW396" s="14" t="s">
        <v>38</v>
      </c>
      <c r="AX396" s="14" t="s">
        <v>84</v>
      </c>
      <c r="AY396" s="220" t="s">
        <v>205</v>
      </c>
    </row>
    <row r="397" spans="1:65" s="2" customFormat="1" ht="24.15" customHeight="1">
      <c r="A397" s="36"/>
      <c r="B397" s="37"/>
      <c r="C397" s="181" t="s">
        <v>1463</v>
      </c>
      <c r="D397" s="181" t="s">
        <v>208</v>
      </c>
      <c r="E397" s="182" t="s">
        <v>374</v>
      </c>
      <c r="F397" s="183" t="s">
        <v>375</v>
      </c>
      <c r="G397" s="184" t="s">
        <v>293</v>
      </c>
      <c r="H397" s="185">
        <v>3</v>
      </c>
      <c r="I397" s="186"/>
      <c r="J397" s="187">
        <f>ROUND(I397*H397,2)</f>
        <v>0</v>
      </c>
      <c r="K397" s="183" t="s">
        <v>211</v>
      </c>
      <c r="L397" s="41"/>
      <c r="M397" s="188" t="s">
        <v>75</v>
      </c>
      <c r="N397" s="189" t="s">
        <v>47</v>
      </c>
      <c r="O397" s="66"/>
      <c r="P397" s="190">
        <f>O397*H397</f>
        <v>0</v>
      </c>
      <c r="Q397" s="190">
        <v>0</v>
      </c>
      <c r="R397" s="190">
        <f>Q397*H397</f>
        <v>0</v>
      </c>
      <c r="S397" s="190">
        <v>4.0000000000000001E-3</v>
      </c>
      <c r="T397" s="191">
        <f>S397*H397</f>
        <v>1.2E-2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2" t="s">
        <v>212</v>
      </c>
      <c r="AT397" s="192" t="s">
        <v>208</v>
      </c>
      <c r="AU397" s="192" t="s">
        <v>344</v>
      </c>
      <c r="AY397" s="19" t="s">
        <v>205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84</v>
      </c>
      <c r="BK397" s="193">
        <f>ROUND(I397*H397,2)</f>
        <v>0</v>
      </c>
      <c r="BL397" s="19" t="s">
        <v>212</v>
      </c>
      <c r="BM397" s="192" t="s">
        <v>1464</v>
      </c>
    </row>
    <row r="398" spans="1:65" s="2" customFormat="1" ht="38.4">
      <c r="A398" s="36"/>
      <c r="B398" s="37"/>
      <c r="C398" s="38"/>
      <c r="D398" s="194" t="s">
        <v>214</v>
      </c>
      <c r="E398" s="38"/>
      <c r="F398" s="195" t="s">
        <v>377</v>
      </c>
      <c r="G398" s="38"/>
      <c r="H398" s="38"/>
      <c r="I398" s="196"/>
      <c r="J398" s="38"/>
      <c r="K398" s="38"/>
      <c r="L398" s="41"/>
      <c r="M398" s="197"/>
      <c r="N398" s="198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214</v>
      </c>
      <c r="AU398" s="19" t="s">
        <v>344</v>
      </c>
    </row>
    <row r="399" spans="1:65" s="2" customFormat="1" ht="19.2">
      <c r="A399" s="36"/>
      <c r="B399" s="37"/>
      <c r="C399" s="38"/>
      <c r="D399" s="194" t="s">
        <v>270</v>
      </c>
      <c r="E399" s="38"/>
      <c r="F399" s="195" t="s">
        <v>1462</v>
      </c>
      <c r="G399" s="38"/>
      <c r="H399" s="38"/>
      <c r="I399" s="196"/>
      <c r="J399" s="38"/>
      <c r="K399" s="38"/>
      <c r="L399" s="41"/>
      <c r="M399" s="197"/>
      <c r="N399" s="198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270</v>
      </c>
      <c r="AU399" s="19" t="s">
        <v>344</v>
      </c>
    </row>
    <row r="400" spans="1:65" s="15" customFormat="1" ht="10.199999999999999">
      <c r="B400" s="231"/>
      <c r="C400" s="232"/>
      <c r="D400" s="194" t="s">
        <v>216</v>
      </c>
      <c r="E400" s="233" t="s">
        <v>75</v>
      </c>
      <c r="F400" s="234" t="s">
        <v>296</v>
      </c>
      <c r="G400" s="232"/>
      <c r="H400" s="233" t="s">
        <v>75</v>
      </c>
      <c r="I400" s="235"/>
      <c r="J400" s="232"/>
      <c r="K400" s="232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216</v>
      </c>
      <c r="AU400" s="240" t="s">
        <v>344</v>
      </c>
      <c r="AV400" s="15" t="s">
        <v>84</v>
      </c>
      <c r="AW400" s="15" t="s">
        <v>38</v>
      </c>
      <c r="AX400" s="15" t="s">
        <v>77</v>
      </c>
      <c r="AY400" s="240" t="s">
        <v>205</v>
      </c>
    </row>
    <row r="401" spans="1:65" s="13" customFormat="1" ht="10.199999999999999">
      <c r="B401" s="199"/>
      <c r="C401" s="200"/>
      <c r="D401" s="194" t="s">
        <v>216</v>
      </c>
      <c r="E401" s="201" t="s">
        <v>75</v>
      </c>
      <c r="F401" s="202" t="s">
        <v>344</v>
      </c>
      <c r="G401" s="200"/>
      <c r="H401" s="203">
        <v>3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216</v>
      </c>
      <c r="AU401" s="209" t="s">
        <v>344</v>
      </c>
      <c r="AV401" s="13" t="s">
        <v>86</v>
      </c>
      <c r="AW401" s="13" t="s">
        <v>38</v>
      </c>
      <c r="AX401" s="13" t="s">
        <v>77</v>
      </c>
      <c r="AY401" s="209" t="s">
        <v>205</v>
      </c>
    </row>
    <row r="402" spans="1:65" s="14" customFormat="1" ht="10.199999999999999">
      <c r="B402" s="210"/>
      <c r="C402" s="211"/>
      <c r="D402" s="194" t="s">
        <v>216</v>
      </c>
      <c r="E402" s="212" t="s">
        <v>75</v>
      </c>
      <c r="F402" s="213" t="s">
        <v>218</v>
      </c>
      <c r="G402" s="211"/>
      <c r="H402" s="214">
        <v>3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216</v>
      </c>
      <c r="AU402" s="220" t="s">
        <v>344</v>
      </c>
      <c r="AV402" s="14" t="s">
        <v>212</v>
      </c>
      <c r="AW402" s="14" t="s">
        <v>38</v>
      </c>
      <c r="AX402" s="14" t="s">
        <v>84</v>
      </c>
      <c r="AY402" s="220" t="s">
        <v>205</v>
      </c>
    </row>
    <row r="403" spans="1:65" s="12" customFormat="1" ht="22.8" customHeight="1">
      <c r="B403" s="165"/>
      <c r="C403" s="166"/>
      <c r="D403" s="167" t="s">
        <v>76</v>
      </c>
      <c r="E403" s="179" t="s">
        <v>379</v>
      </c>
      <c r="F403" s="179" t="s">
        <v>380</v>
      </c>
      <c r="G403" s="166"/>
      <c r="H403" s="166"/>
      <c r="I403" s="169"/>
      <c r="J403" s="180">
        <f>BK403</f>
        <v>0</v>
      </c>
      <c r="K403" s="166"/>
      <c r="L403" s="171"/>
      <c r="M403" s="172"/>
      <c r="N403" s="173"/>
      <c r="O403" s="173"/>
      <c r="P403" s="174">
        <f>SUM(P404:P415)</f>
        <v>0</v>
      </c>
      <c r="Q403" s="173"/>
      <c r="R403" s="174">
        <f>SUM(R404:R415)</f>
        <v>0</v>
      </c>
      <c r="S403" s="173"/>
      <c r="T403" s="175">
        <f>SUM(T404:T415)</f>
        <v>0</v>
      </c>
      <c r="AR403" s="176" t="s">
        <v>84</v>
      </c>
      <c r="AT403" s="177" t="s">
        <v>76</v>
      </c>
      <c r="AU403" s="177" t="s">
        <v>84</v>
      </c>
      <c r="AY403" s="176" t="s">
        <v>205</v>
      </c>
      <c r="BK403" s="178">
        <f>SUM(BK404:BK415)</f>
        <v>0</v>
      </c>
    </row>
    <row r="404" spans="1:65" s="2" customFormat="1" ht="24.15" customHeight="1">
      <c r="A404" s="36"/>
      <c r="B404" s="37"/>
      <c r="C404" s="181" t="s">
        <v>1465</v>
      </c>
      <c r="D404" s="181" t="s">
        <v>208</v>
      </c>
      <c r="E404" s="182" t="s">
        <v>381</v>
      </c>
      <c r="F404" s="183" t="s">
        <v>382</v>
      </c>
      <c r="G404" s="184" t="s">
        <v>383</v>
      </c>
      <c r="H404" s="185">
        <v>186.80799999999999</v>
      </c>
      <c r="I404" s="186"/>
      <c r="J404" s="187">
        <f>ROUND(I404*H404,2)</f>
        <v>0</v>
      </c>
      <c r="K404" s="183" t="s">
        <v>211</v>
      </c>
      <c r="L404" s="41"/>
      <c r="M404" s="188" t="s">
        <v>75</v>
      </c>
      <c r="N404" s="189" t="s">
        <v>47</v>
      </c>
      <c r="O404" s="66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2" t="s">
        <v>212</v>
      </c>
      <c r="AT404" s="192" t="s">
        <v>208</v>
      </c>
      <c r="AU404" s="192" t="s">
        <v>86</v>
      </c>
      <c r="AY404" s="19" t="s">
        <v>205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9" t="s">
        <v>84</v>
      </c>
      <c r="BK404" s="193">
        <f>ROUND(I404*H404,2)</f>
        <v>0</v>
      </c>
      <c r="BL404" s="19" t="s">
        <v>212</v>
      </c>
      <c r="BM404" s="192" t="s">
        <v>1466</v>
      </c>
    </row>
    <row r="405" spans="1:65" s="2" customFormat="1" ht="76.8">
      <c r="A405" s="36"/>
      <c r="B405" s="37"/>
      <c r="C405" s="38"/>
      <c r="D405" s="194" t="s">
        <v>214</v>
      </c>
      <c r="E405" s="38"/>
      <c r="F405" s="195" t="s">
        <v>385</v>
      </c>
      <c r="G405" s="38"/>
      <c r="H405" s="38"/>
      <c r="I405" s="196"/>
      <c r="J405" s="38"/>
      <c r="K405" s="38"/>
      <c r="L405" s="41"/>
      <c r="M405" s="197"/>
      <c r="N405" s="198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214</v>
      </c>
      <c r="AU405" s="19" t="s">
        <v>86</v>
      </c>
    </row>
    <row r="406" spans="1:65" s="2" customFormat="1" ht="19.2">
      <c r="A406" s="36"/>
      <c r="B406" s="37"/>
      <c r="C406" s="38"/>
      <c r="D406" s="194" t="s">
        <v>270</v>
      </c>
      <c r="E406" s="38"/>
      <c r="F406" s="195" t="s">
        <v>386</v>
      </c>
      <c r="G406" s="38"/>
      <c r="H406" s="38"/>
      <c r="I406" s="196"/>
      <c r="J406" s="38"/>
      <c r="K406" s="38"/>
      <c r="L406" s="41"/>
      <c r="M406" s="197"/>
      <c r="N406" s="198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270</v>
      </c>
      <c r="AU406" s="19" t="s">
        <v>86</v>
      </c>
    </row>
    <row r="407" spans="1:65" s="2" customFormat="1" ht="24.15" customHeight="1">
      <c r="A407" s="36"/>
      <c r="B407" s="37"/>
      <c r="C407" s="181" t="s">
        <v>1467</v>
      </c>
      <c r="D407" s="181" t="s">
        <v>208</v>
      </c>
      <c r="E407" s="182" t="s">
        <v>388</v>
      </c>
      <c r="F407" s="183" t="s">
        <v>389</v>
      </c>
      <c r="G407" s="184" t="s">
        <v>383</v>
      </c>
      <c r="H407" s="185">
        <v>747.23199999999997</v>
      </c>
      <c r="I407" s="186"/>
      <c r="J407" s="187">
        <f>ROUND(I407*H407,2)</f>
        <v>0</v>
      </c>
      <c r="K407" s="183" t="s">
        <v>211</v>
      </c>
      <c r="L407" s="41"/>
      <c r="M407" s="188" t="s">
        <v>75</v>
      </c>
      <c r="N407" s="189" t="s">
        <v>47</v>
      </c>
      <c r="O407" s="66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212</v>
      </c>
      <c r="AT407" s="192" t="s">
        <v>208</v>
      </c>
      <c r="AU407" s="192" t="s">
        <v>86</v>
      </c>
      <c r="AY407" s="19" t="s">
        <v>205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9" t="s">
        <v>84</v>
      </c>
      <c r="BK407" s="193">
        <f>ROUND(I407*H407,2)</f>
        <v>0</v>
      </c>
      <c r="BL407" s="19" t="s">
        <v>212</v>
      </c>
      <c r="BM407" s="192" t="s">
        <v>1468</v>
      </c>
    </row>
    <row r="408" spans="1:65" s="2" customFormat="1" ht="76.8">
      <c r="A408" s="36"/>
      <c r="B408" s="37"/>
      <c r="C408" s="38"/>
      <c r="D408" s="194" t="s">
        <v>214</v>
      </c>
      <c r="E408" s="38"/>
      <c r="F408" s="195" t="s">
        <v>385</v>
      </c>
      <c r="G408" s="38"/>
      <c r="H408" s="38"/>
      <c r="I408" s="196"/>
      <c r="J408" s="38"/>
      <c r="K408" s="38"/>
      <c r="L408" s="41"/>
      <c r="M408" s="197"/>
      <c r="N408" s="198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214</v>
      </c>
      <c r="AU408" s="19" t="s">
        <v>86</v>
      </c>
    </row>
    <row r="409" spans="1:65" s="13" customFormat="1" ht="10.199999999999999">
      <c r="B409" s="199"/>
      <c r="C409" s="200"/>
      <c r="D409" s="194" t="s">
        <v>216</v>
      </c>
      <c r="E409" s="200"/>
      <c r="F409" s="202" t="s">
        <v>1469</v>
      </c>
      <c r="G409" s="200"/>
      <c r="H409" s="203">
        <v>747.23199999999997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216</v>
      </c>
      <c r="AU409" s="209" t="s">
        <v>86</v>
      </c>
      <c r="AV409" s="13" t="s">
        <v>86</v>
      </c>
      <c r="AW409" s="13" t="s">
        <v>4</v>
      </c>
      <c r="AX409" s="13" t="s">
        <v>84</v>
      </c>
      <c r="AY409" s="209" t="s">
        <v>205</v>
      </c>
    </row>
    <row r="410" spans="1:65" s="2" customFormat="1" ht="24.15" customHeight="1">
      <c r="A410" s="36"/>
      <c r="B410" s="37"/>
      <c r="C410" s="181" t="s">
        <v>1470</v>
      </c>
      <c r="D410" s="181" t="s">
        <v>208</v>
      </c>
      <c r="E410" s="182" t="s">
        <v>393</v>
      </c>
      <c r="F410" s="183" t="s">
        <v>394</v>
      </c>
      <c r="G410" s="184" t="s">
        <v>383</v>
      </c>
      <c r="H410" s="185">
        <v>14.624000000000001</v>
      </c>
      <c r="I410" s="186"/>
      <c r="J410" s="187">
        <f>ROUND(I410*H410,2)</f>
        <v>0</v>
      </c>
      <c r="K410" s="183" t="s">
        <v>211</v>
      </c>
      <c r="L410" s="41"/>
      <c r="M410" s="188" t="s">
        <v>75</v>
      </c>
      <c r="N410" s="189" t="s">
        <v>47</v>
      </c>
      <c r="O410" s="66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2" t="s">
        <v>212</v>
      </c>
      <c r="AT410" s="192" t="s">
        <v>208</v>
      </c>
      <c r="AU410" s="192" t="s">
        <v>86</v>
      </c>
      <c r="AY410" s="19" t="s">
        <v>205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19" t="s">
        <v>84</v>
      </c>
      <c r="BK410" s="193">
        <f>ROUND(I410*H410,2)</f>
        <v>0</v>
      </c>
      <c r="BL410" s="19" t="s">
        <v>212</v>
      </c>
      <c r="BM410" s="192" t="s">
        <v>1471</v>
      </c>
    </row>
    <row r="411" spans="1:65" s="2" customFormat="1" ht="38.4">
      <c r="A411" s="36"/>
      <c r="B411" s="37"/>
      <c r="C411" s="38"/>
      <c r="D411" s="194" t="s">
        <v>214</v>
      </c>
      <c r="E411" s="38"/>
      <c r="F411" s="195" t="s">
        <v>396</v>
      </c>
      <c r="G411" s="38"/>
      <c r="H411" s="38"/>
      <c r="I411" s="196"/>
      <c r="J411" s="38"/>
      <c r="K411" s="38"/>
      <c r="L411" s="41"/>
      <c r="M411" s="197"/>
      <c r="N411" s="198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214</v>
      </c>
      <c r="AU411" s="19" t="s">
        <v>86</v>
      </c>
    </row>
    <row r="412" spans="1:65" s="2" customFormat="1" ht="24.15" customHeight="1">
      <c r="A412" s="36"/>
      <c r="B412" s="37"/>
      <c r="C412" s="181" t="s">
        <v>1472</v>
      </c>
      <c r="D412" s="181" t="s">
        <v>208</v>
      </c>
      <c r="E412" s="182" t="s">
        <v>398</v>
      </c>
      <c r="F412" s="183" t="s">
        <v>399</v>
      </c>
      <c r="G412" s="184" t="s">
        <v>383</v>
      </c>
      <c r="H412" s="185">
        <v>80.224000000000004</v>
      </c>
      <c r="I412" s="186"/>
      <c r="J412" s="187">
        <f>ROUND(I412*H412,2)</f>
        <v>0</v>
      </c>
      <c r="K412" s="183" t="s">
        <v>211</v>
      </c>
      <c r="L412" s="41"/>
      <c r="M412" s="188" t="s">
        <v>75</v>
      </c>
      <c r="N412" s="189" t="s">
        <v>47</v>
      </c>
      <c r="O412" s="66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212</v>
      </c>
      <c r="AT412" s="192" t="s">
        <v>208</v>
      </c>
      <c r="AU412" s="192" t="s">
        <v>86</v>
      </c>
      <c r="AY412" s="19" t="s">
        <v>205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84</v>
      </c>
      <c r="BK412" s="193">
        <f>ROUND(I412*H412,2)</f>
        <v>0</v>
      </c>
      <c r="BL412" s="19" t="s">
        <v>212</v>
      </c>
      <c r="BM412" s="192" t="s">
        <v>1473</v>
      </c>
    </row>
    <row r="413" spans="1:65" s="2" customFormat="1" ht="38.4">
      <c r="A413" s="36"/>
      <c r="B413" s="37"/>
      <c r="C413" s="38"/>
      <c r="D413" s="194" t="s">
        <v>214</v>
      </c>
      <c r="E413" s="38"/>
      <c r="F413" s="195" t="s">
        <v>396</v>
      </c>
      <c r="G413" s="38"/>
      <c r="H413" s="38"/>
      <c r="I413" s="196"/>
      <c r="J413" s="38"/>
      <c r="K413" s="38"/>
      <c r="L413" s="41"/>
      <c r="M413" s="197"/>
      <c r="N413" s="19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214</v>
      </c>
      <c r="AU413" s="19" t="s">
        <v>86</v>
      </c>
    </row>
    <row r="414" spans="1:65" s="2" customFormat="1" ht="24.15" customHeight="1">
      <c r="A414" s="36"/>
      <c r="B414" s="37"/>
      <c r="C414" s="181" t="s">
        <v>1474</v>
      </c>
      <c r="D414" s="181" t="s">
        <v>208</v>
      </c>
      <c r="E414" s="182" t="s">
        <v>402</v>
      </c>
      <c r="F414" s="183" t="s">
        <v>403</v>
      </c>
      <c r="G414" s="184" t="s">
        <v>383</v>
      </c>
      <c r="H414" s="185">
        <v>91.96</v>
      </c>
      <c r="I414" s="186"/>
      <c r="J414" s="187">
        <f>ROUND(I414*H414,2)</f>
        <v>0</v>
      </c>
      <c r="K414" s="183" t="s">
        <v>211</v>
      </c>
      <c r="L414" s="41"/>
      <c r="M414" s="188" t="s">
        <v>75</v>
      </c>
      <c r="N414" s="189" t="s">
        <v>47</v>
      </c>
      <c r="O414" s="66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2" t="s">
        <v>212</v>
      </c>
      <c r="AT414" s="192" t="s">
        <v>208</v>
      </c>
      <c r="AU414" s="192" t="s">
        <v>86</v>
      </c>
      <c r="AY414" s="19" t="s">
        <v>205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9" t="s">
        <v>84</v>
      </c>
      <c r="BK414" s="193">
        <f>ROUND(I414*H414,2)</f>
        <v>0</v>
      </c>
      <c r="BL414" s="19" t="s">
        <v>212</v>
      </c>
      <c r="BM414" s="192" t="s">
        <v>1475</v>
      </c>
    </row>
    <row r="415" spans="1:65" s="2" customFormat="1" ht="38.4">
      <c r="A415" s="36"/>
      <c r="B415" s="37"/>
      <c r="C415" s="38"/>
      <c r="D415" s="194" t="s">
        <v>214</v>
      </c>
      <c r="E415" s="38"/>
      <c r="F415" s="195" t="s">
        <v>396</v>
      </c>
      <c r="G415" s="38"/>
      <c r="H415" s="38"/>
      <c r="I415" s="196"/>
      <c r="J415" s="38"/>
      <c r="K415" s="38"/>
      <c r="L415" s="41"/>
      <c r="M415" s="197"/>
      <c r="N415" s="198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214</v>
      </c>
      <c r="AU415" s="19" t="s">
        <v>86</v>
      </c>
    </row>
    <row r="416" spans="1:65" s="12" customFormat="1" ht="22.8" customHeight="1">
      <c r="B416" s="165"/>
      <c r="C416" s="166"/>
      <c r="D416" s="167" t="s">
        <v>76</v>
      </c>
      <c r="E416" s="179" t="s">
        <v>405</v>
      </c>
      <c r="F416" s="179" t="s">
        <v>406</v>
      </c>
      <c r="G416" s="166"/>
      <c r="H416" s="166"/>
      <c r="I416" s="169"/>
      <c r="J416" s="180">
        <f>BK416</f>
        <v>0</v>
      </c>
      <c r="K416" s="166"/>
      <c r="L416" s="171"/>
      <c r="M416" s="172"/>
      <c r="N416" s="173"/>
      <c r="O416" s="173"/>
      <c r="P416" s="174">
        <f>SUM(P417:P418)</f>
        <v>0</v>
      </c>
      <c r="Q416" s="173"/>
      <c r="R416" s="174">
        <f>SUM(R417:R418)</f>
        <v>0</v>
      </c>
      <c r="S416" s="173"/>
      <c r="T416" s="175">
        <f>SUM(T417:T418)</f>
        <v>0</v>
      </c>
      <c r="AR416" s="176" t="s">
        <v>84</v>
      </c>
      <c r="AT416" s="177" t="s">
        <v>76</v>
      </c>
      <c r="AU416" s="177" t="s">
        <v>84</v>
      </c>
      <c r="AY416" s="176" t="s">
        <v>205</v>
      </c>
      <c r="BK416" s="178">
        <f>SUM(BK417:BK418)</f>
        <v>0</v>
      </c>
    </row>
    <row r="417" spans="1:65" s="2" customFormat="1" ht="24.15" customHeight="1">
      <c r="A417" s="36"/>
      <c r="B417" s="37"/>
      <c r="C417" s="181" t="s">
        <v>1476</v>
      </c>
      <c r="D417" s="181" t="s">
        <v>208</v>
      </c>
      <c r="E417" s="182" t="s">
        <v>408</v>
      </c>
      <c r="F417" s="183" t="s">
        <v>409</v>
      </c>
      <c r="G417" s="184" t="s">
        <v>383</v>
      </c>
      <c r="H417" s="185">
        <v>142.482</v>
      </c>
      <c r="I417" s="186"/>
      <c r="J417" s="187">
        <f>ROUND(I417*H417,2)</f>
        <v>0</v>
      </c>
      <c r="K417" s="183" t="s">
        <v>211</v>
      </c>
      <c r="L417" s="41"/>
      <c r="M417" s="188" t="s">
        <v>75</v>
      </c>
      <c r="N417" s="189" t="s">
        <v>47</v>
      </c>
      <c r="O417" s="66"/>
      <c r="P417" s="190">
        <f>O417*H417</f>
        <v>0</v>
      </c>
      <c r="Q417" s="190">
        <v>0</v>
      </c>
      <c r="R417" s="190">
        <f>Q417*H417</f>
        <v>0</v>
      </c>
      <c r="S417" s="190">
        <v>0</v>
      </c>
      <c r="T417" s="191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212</v>
      </c>
      <c r="AT417" s="192" t="s">
        <v>208</v>
      </c>
      <c r="AU417" s="192" t="s">
        <v>86</v>
      </c>
      <c r="AY417" s="19" t="s">
        <v>205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9" t="s">
        <v>84</v>
      </c>
      <c r="BK417" s="193">
        <f>ROUND(I417*H417,2)</f>
        <v>0</v>
      </c>
      <c r="BL417" s="19" t="s">
        <v>212</v>
      </c>
      <c r="BM417" s="192" t="s">
        <v>1477</v>
      </c>
    </row>
    <row r="418" spans="1:65" s="2" customFormat="1" ht="28.8">
      <c r="A418" s="36"/>
      <c r="B418" s="37"/>
      <c r="C418" s="38"/>
      <c r="D418" s="194" t="s">
        <v>214</v>
      </c>
      <c r="E418" s="38"/>
      <c r="F418" s="195" t="s">
        <v>411</v>
      </c>
      <c r="G418" s="38"/>
      <c r="H418" s="38"/>
      <c r="I418" s="196"/>
      <c r="J418" s="38"/>
      <c r="K418" s="38"/>
      <c r="L418" s="41"/>
      <c r="M418" s="197"/>
      <c r="N418" s="198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214</v>
      </c>
      <c r="AU418" s="19" t="s">
        <v>86</v>
      </c>
    </row>
    <row r="419" spans="1:65" s="12" customFormat="1" ht="22.8" customHeight="1">
      <c r="B419" s="165"/>
      <c r="C419" s="166"/>
      <c r="D419" s="167" t="s">
        <v>76</v>
      </c>
      <c r="E419" s="179" t="s">
        <v>412</v>
      </c>
      <c r="F419" s="179" t="s">
        <v>413</v>
      </c>
      <c r="G419" s="166"/>
      <c r="H419" s="166"/>
      <c r="I419" s="169"/>
      <c r="J419" s="180">
        <f>BK419</f>
        <v>0</v>
      </c>
      <c r="K419" s="166"/>
      <c r="L419" s="171"/>
      <c r="M419" s="172"/>
      <c r="N419" s="173"/>
      <c r="O419" s="173"/>
      <c r="P419" s="174">
        <f>SUM(P420:P431)</f>
        <v>0</v>
      </c>
      <c r="Q419" s="173"/>
      <c r="R419" s="174">
        <f>SUM(R420:R431)</f>
        <v>0</v>
      </c>
      <c r="S419" s="173"/>
      <c r="T419" s="175">
        <f>SUM(T420:T431)</f>
        <v>0</v>
      </c>
      <c r="AR419" s="176" t="s">
        <v>84</v>
      </c>
      <c r="AT419" s="177" t="s">
        <v>76</v>
      </c>
      <c r="AU419" s="177" t="s">
        <v>84</v>
      </c>
      <c r="AY419" s="176" t="s">
        <v>205</v>
      </c>
      <c r="BK419" s="178">
        <f>SUM(BK420:BK431)</f>
        <v>0</v>
      </c>
    </row>
    <row r="420" spans="1:65" s="2" customFormat="1" ht="24.15" customHeight="1">
      <c r="A420" s="36"/>
      <c r="B420" s="37"/>
      <c r="C420" s="181" t="s">
        <v>1478</v>
      </c>
      <c r="D420" s="181" t="s">
        <v>208</v>
      </c>
      <c r="E420" s="182" t="s">
        <v>415</v>
      </c>
      <c r="F420" s="183" t="s">
        <v>416</v>
      </c>
      <c r="G420" s="184" t="s">
        <v>383</v>
      </c>
      <c r="H420" s="185">
        <v>1</v>
      </c>
      <c r="I420" s="186"/>
      <c r="J420" s="187">
        <f>ROUND(I420*H420,2)</f>
        <v>0</v>
      </c>
      <c r="K420" s="183" t="s">
        <v>211</v>
      </c>
      <c r="L420" s="41"/>
      <c r="M420" s="188" t="s">
        <v>75</v>
      </c>
      <c r="N420" s="189" t="s">
        <v>47</v>
      </c>
      <c r="O420" s="66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212</v>
      </c>
      <c r="AT420" s="192" t="s">
        <v>208</v>
      </c>
      <c r="AU420" s="192" t="s">
        <v>86</v>
      </c>
      <c r="AY420" s="19" t="s">
        <v>205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9" t="s">
        <v>84</v>
      </c>
      <c r="BK420" s="193">
        <f>ROUND(I420*H420,2)</f>
        <v>0</v>
      </c>
      <c r="BL420" s="19" t="s">
        <v>212</v>
      </c>
      <c r="BM420" s="192" t="s">
        <v>1479</v>
      </c>
    </row>
    <row r="421" spans="1:65" s="2" customFormat="1" ht="48">
      <c r="A421" s="36"/>
      <c r="B421" s="37"/>
      <c r="C421" s="38"/>
      <c r="D421" s="194" t="s">
        <v>214</v>
      </c>
      <c r="E421" s="38"/>
      <c r="F421" s="195" t="s">
        <v>418</v>
      </c>
      <c r="G421" s="38"/>
      <c r="H421" s="38"/>
      <c r="I421" s="196"/>
      <c r="J421" s="38"/>
      <c r="K421" s="38"/>
      <c r="L421" s="41"/>
      <c r="M421" s="197"/>
      <c r="N421" s="198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214</v>
      </c>
      <c r="AU421" s="19" t="s">
        <v>86</v>
      </c>
    </row>
    <row r="422" spans="1:65" s="2" customFormat="1" ht="67.2">
      <c r="A422" s="36"/>
      <c r="B422" s="37"/>
      <c r="C422" s="38"/>
      <c r="D422" s="194" t="s">
        <v>270</v>
      </c>
      <c r="E422" s="38"/>
      <c r="F422" s="195" t="s">
        <v>419</v>
      </c>
      <c r="G422" s="38"/>
      <c r="H422" s="38"/>
      <c r="I422" s="196"/>
      <c r="J422" s="38"/>
      <c r="K422" s="38"/>
      <c r="L422" s="41"/>
      <c r="M422" s="197"/>
      <c r="N422" s="19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270</v>
      </c>
      <c r="AU422" s="19" t="s">
        <v>86</v>
      </c>
    </row>
    <row r="423" spans="1:65" s="2" customFormat="1" ht="24.15" customHeight="1">
      <c r="A423" s="36"/>
      <c r="B423" s="37"/>
      <c r="C423" s="181" t="s">
        <v>1480</v>
      </c>
      <c r="D423" s="181" t="s">
        <v>208</v>
      </c>
      <c r="E423" s="182" t="s">
        <v>381</v>
      </c>
      <c r="F423" s="183" t="s">
        <v>382</v>
      </c>
      <c r="G423" s="184" t="s">
        <v>383</v>
      </c>
      <c r="H423" s="185">
        <v>2</v>
      </c>
      <c r="I423" s="186"/>
      <c r="J423" s="187">
        <f>ROUND(I423*H423,2)</f>
        <v>0</v>
      </c>
      <c r="K423" s="183" t="s">
        <v>211</v>
      </c>
      <c r="L423" s="41"/>
      <c r="M423" s="188" t="s">
        <v>75</v>
      </c>
      <c r="N423" s="189" t="s">
        <v>47</v>
      </c>
      <c r="O423" s="66"/>
      <c r="P423" s="190">
        <f>O423*H423</f>
        <v>0</v>
      </c>
      <c r="Q423" s="190">
        <v>0</v>
      </c>
      <c r="R423" s="190">
        <f>Q423*H423</f>
        <v>0</v>
      </c>
      <c r="S423" s="190">
        <v>0</v>
      </c>
      <c r="T423" s="191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212</v>
      </c>
      <c r="AT423" s="192" t="s">
        <v>208</v>
      </c>
      <c r="AU423" s="192" t="s">
        <v>86</v>
      </c>
      <c r="AY423" s="19" t="s">
        <v>205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9" t="s">
        <v>84</v>
      </c>
      <c r="BK423" s="193">
        <f>ROUND(I423*H423,2)</f>
        <v>0</v>
      </c>
      <c r="BL423" s="19" t="s">
        <v>212</v>
      </c>
      <c r="BM423" s="192" t="s">
        <v>1481</v>
      </c>
    </row>
    <row r="424" spans="1:65" s="2" customFormat="1" ht="76.8">
      <c r="A424" s="36"/>
      <c r="B424" s="37"/>
      <c r="C424" s="38"/>
      <c r="D424" s="194" t="s">
        <v>214</v>
      </c>
      <c r="E424" s="38"/>
      <c r="F424" s="195" t="s">
        <v>385</v>
      </c>
      <c r="G424" s="38"/>
      <c r="H424" s="38"/>
      <c r="I424" s="196"/>
      <c r="J424" s="38"/>
      <c r="K424" s="38"/>
      <c r="L424" s="41"/>
      <c r="M424" s="197"/>
      <c r="N424" s="198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214</v>
      </c>
      <c r="AU424" s="19" t="s">
        <v>86</v>
      </c>
    </row>
    <row r="425" spans="1:65" s="2" customFormat="1" ht="19.2">
      <c r="A425" s="36"/>
      <c r="B425" s="37"/>
      <c r="C425" s="38"/>
      <c r="D425" s="194" t="s">
        <v>270</v>
      </c>
      <c r="E425" s="38"/>
      <c r="F425" s="195" t="s">
        <v>422</v>
      </c>
      <c r="G425" s="38"/>
      <c r="H425" s="38"/>
      <c r="I425" s="196"/>
      <c r="J425" s="38"/>
      <c r="K425" s="38"/>
      <c r="L425" s="41"/>
      <c r="M425" s="197"/>
      <c r="N425" s="19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270</v>
      </c>
      <c r="AU425" s="19" t="s">
        <v>86</v>
      </c>
    </row>
    <row r="426" spans="1:65" s="13" customFormat="1" ht="10.199999999999999">
      <c r="B426" s="199"/>
      <c r="C426" s="200"/>
      <c r="D426" s="194" t="s">
        <v>216</v>
      </c>
      <c r="E426" s="200"/>
      <c r="F426" s="202" t="s">
        <v>423</v>
      </c>
      <c r="G426" s="200"/>
      <c r="H426" s="203">
        <v>2</v>
      </c>
      <c r="I426" s="204"/>
      <c r="J426" s="200"/>
      <c r="K426" s="200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216</v>
      </c>
      <c r="AU426" s="209" t="s">
        <v>86</v>
      </c>
      <c r="AV426" s="13" t="s">
        <v>86</v>
      </c>
      <c r="AW426" s="13" t="s">
        <v>4</v>
      </c>
      <c r="AX426" s="13" t="s">
        <v>84</v>
      </c>
      <c r="AY426" s="209" t="s">
        <v>205</v>
      </c>
    </row>
    <row r="427" spans="1:65" s="2" customFormat="1" ht="24.15" customHeight="1">
      <c r="A427" s="36"/>
      <c r="B427" s="37"/>
      <c r="C427" s="181" t="s">
        <v>1482</v>
      </c>
      <c r="D427" s="181" t="s">
        <v>208</v>
      </c>
      <c r="E427" s="182" t="s">
        <v>388</v>
      </c>
      <c r="F427" s="183" t="s">
        <v>389</v>
      </c>
      <c r="G427" s="184" t="s">
        <v>383</v>
      </c>
      <c r="H427" s="185">
        <v>8</v>
      </c>
      <c r="I427" s="186"/>
      <c r="J427" s="187">
        <f>ROUND(I427*H427,2)</f>
        <v>0</v>
      </c>
      <c r="K427" s="183" t="s">
        <v>211</v>
      </c>
      <c r="L427" s="41"/>
      <c r="M427" s="188" t="s">
        <v>75</v>
      </c>
      <c r="N427" s="189" t="s">
        <v>47</v>
      </c>
      <c r="O427" s="66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2" t="s">
        <v>212</v>
      </c>
      <c r="AT427" s="192" t="s">
        <v>208</v>
      </c>
      <c r="AU427" s="192" t="s">
        <v>86</v>
      </c>
      <c r="AY427" s="19" t="s">
        <v>205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9" t="s">
        <v>84</v>
      </c>
      <c r="BK427" s="193">
        <f>ROUND(I427*H427,2)</f>
        <v>0</v>
      </c>
      <c r="BL427" s="19" t="s">
        <v>212</v>
      </c>
      <c r="BM427" s="192" t="s">
        <v>1483</v>
      </c>
    </row>
    <row r="428" spans="1:65" s="2" customFormat="1" ht="76.8">
      <c r="A428" s="36"/>
      <c r="B428" s="37"/>
      <c r="C428" s="38"/>
      <c r="D428" s="194" t="s">
        <v>214</v>
      </c>
      <c r="E428" s="38"/>
      <c r="F428" s="195" t="s">
        <v>385</v>
      </c>
      <c r="G428" s="38"/>
      <c r="H428" s="38"/>
      <c r="I428" s="196"/>
      <c r="J428" s="38"/>
      <c r="K428" s="38"/>
      <c r="L428" s="41"/>
      <c r="M428" s="197"/>
      <c r="N428" s="198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214</v>
      </c>
      <c r="AU428" s="19" t="s">
        <v>86</v>
      </c>
    </row>
    <row r="429" spans="1:65" s="13" customFormat="1" ht="10.199999999999999">
      <c r="B429" s="199"/>
      <c r="C429" s="200"/>
      <c r="D429" s="194" t="s">
        <v>216</v>
      </c>
      <c r="E429" s="200"/>
      <c r="F429" s="202" t="s">
        <v>426</v>
      </c>
      <c r="G429" s="200"/>
      <c r="H429" s="203">
        <v>8</v>
      </c>
      <c r="I429" s="204"/>
      <c r="J429" s="200"/>
      <c r="K429" s="200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216</v>
      </c>
      <c r="AU429" s="209" t="s">
        <v>86</v>
      </c>
      <c r="AV429" s="13" t="s">
        <v>86</v>
      </c>
      <c r="AW429" s="13" t="s">
        <v>4</v>
      </c>
      <c r="AX429" s="13" t="s">
        <v>84</v>
      </c>
      <c r="AY429" s="209" t="s">
        <v>205</v>
      </c>
    </row>
    <row r="430" spans="1:65" s="2" customFormat="1" ht="14.4" customHeight="1">
      <c r="A430" s="36"/>
      <c r="B430" s="37"/>
      <c r="C430" s="181" t="s">
        <v>1484</v>
      </c>
      <c r="D430" s="181" t="s">
        <v>208</v>
      </c>
      <c r="E430" s="182" t="s">
        <v>428</v>
      </c>
      <c r="F430" s="183" t="s">
        <v>429</v>
      </c>
      <c r="G430" s="184" t="s">
        <v>383</v>
      </c>
      <c r="H430" s="185">
        <v>1</v>
      </c>
      <c r="I430" s="186"/>
      <c r="J430" s="187">
        <f>ROUND(I430*H430,2)</f>
        <v>0</v>
      </c>
      <c r="K430" s="183" t="s">
        <v>211</v>
      </c>
      <c r="L430" s="41"/>
      <c r="M430" s="188" t="s">
        <v>75</v>
      </c>
      <c r="N430" s="189" t="s">
        <v>47</v>
      </c>
      <c r="O430" s="66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2" t="s">
        <v>212</v>
      </c>
      <c r="AT430" s="192" t="s">
        <v>208</v>
      </c>
      <c r="AU430" s="192" t="s">
        <v>86</v>
      </c>
      <c r="AY430" s="19" t="s">
        <v>205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19" t="s">
        <v>84</v>
      </c>
      <c r="BK430" s="193">
        <f>ROUND(I430*H430,2)</f>
        <v>0</v>
      </c>
      <c r="BL430" s="19" t="s">
        <v>212</v>
      </c>
      <c r="BM430" s="192" t="s">
        <v>1485</v>
      </c>
    </row>
    <row r="431" spans="1:65" s="2" customFormat="1" ht="38.4">
      <c r="A431" s="36"/>
      <c r="B431" s="37"/>
      <c r="C431" s="38"/>
      <c r="D431" s="194" t="s">
        <v>214</v>
      </c>
      <c r="E431" s="38"/>
      <c r="F431" s="195" t="s">
        <v>431</v>
      </c>
      <c r="G431" s="38"/>
      <c r="H431" s="38"/>
      <c r="I431" s="196"/>
      <c r="J431" s="38"/>
      <c r="K431" s="38"/>
      <c r="L431" s="41"/>
      <c r="M431" s="197"/>
      <c r="N431" s="198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214</v>
      </c>
      <c r="AU431" s="19" t="s">
        <v>86</v>
      </c>
    </row>
    <row r="432" spans="1:65" s="12" customFormat="1" ht="22.8" customHeight="1">
      <c r="B432" s="165"/>
      <c r="C432" s="166"/>
      <c r="D432" s="167" t="s">
        <v>76</v>
      </c>
      <c r="E432" s="179" t="s">
        <v>432</v>
      </c>
      <c r="F432" s="179" t="s">
        <v>433</v>
      </c>
      <c r="G432" s="166"/>
      <c r="H432" s="166"/>
      <c r="I432" s="169"/>
      <c r="J432" s="180">
        <f>BK432</f>
        <v>0</v>
      </c>
      <c r="K432" s="166"/>
      <c r="L432" s="171"/>
      <c r="M432" s="172"/>
      <c r="N432" s="173"/>
      <c r="O432" s="173"/>
      <c r="P432" s="174">
        <f>SUM(P433:P448)</f>
        <v>0</v>
      </c>
      <c r="Q432" s="173"/>
      <c r="R432" s="174">
        <f>SUM(R433:R448)</f>
        <v>0</v>
      </c>
      <c r="S432" s="173"/>
      <c r="T432" s="175">
        <f>SUM(T433:T448)</f>
        <v>0</v>
      </c>
      <c r="AR432" s="176" t="s">
        <v>84</v>
      </c>
      <c r="AT432" s="177" t="s">
        <v>76</v>
      </c>
      <c r="AU432" s="177" t="s">
        <v>84</v>
      </c>
      <c r="AY432" s="176" t="s">
        <v>205</v>
      </c>
      <c r="BK432" s="178">
        <f>SUM(BK433:BK448)</f>
        <v>0</v>
      </c>
    </row>
    <row r="433" spans="1:65" s="2" customFormat="1" ht="14.4" customHeight="1">
      <c r="A433" s="36"/>
      <c r="B433" s="37"/>
      <c r="C433" s="181" t="s">
        <v>1486</v>
      </c>
      <c r="D433" s="181" t="s">
        <v>208</v>
      </c>
      <c r="E433" s="182" t="s">
        <v>435</v>
      </c>
      <c r="F433" s="183" t="s">
        <v>436</v>
      </c>
      <c r="G433" s="184" t="s">
        <v>437</v>
      </c>
      <c r="H433" s="185">
        <v>21.6</v>
      </c>
      <c r="I433" s="186"/>
      <c r="J433" s="187">
        <f>ROUND(I433*H433,2)</f>
        <v>0</v>
      </c>
      <c r="K433" s="183" t="s">
        <v>438</v>
      </c>
      <c r="L433" s="41"/>
      <c r="M433" s="188" t="s">
        <v>75</v>
      </c>
      <c r="N433" s="189" t="s">
        <v>47</v>
      </c>
      <c r="O433" s="66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2" t="s">
        <v>212</v>
      </c>
      <c r="AT433" s="192" t="s">
        <v>208</v>
      </c>
      <c r="AU433" s="192" t="s">
        <v>86</v>
      </c>
      <c r="AY433" s="19" t="s">
        <v>205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9" t="s">
        <v>84</v>
      </c>
      <c r="BK433" s="193">
        <f>ROUND(I433*H433,2)</f>
        <v>0</v>
      </c>
      <c r="BL433" s="19" t="s">
        <v>212</v>
      </c>
      <c r="BM433" s="192" t="s">
        <v>1487</v>
      </c>
    </row>
    <row r="434" spans="1:65" s="2" customFormat="1" ht="211.2">
      <c r="A434" s="36"/>
      <c r="B434" s="37"/>
      <c r="C434" s="38"/>
      <c r="D434" s="194" t="s">
        <v>214</v>
      </c>
      <c r="E434" s="38"/>
      <c r="F434" s="195" t="s">
        <v>440</v>
      </c>
      <c r="G434" s="38"/>
      <c r="H434" s="38"/>
      <c r="I434" s="196"/>
      <c r="J434" s="38"/>
      <c r="K434" s="38"/>
      <c r="L434" s="41"/>
      <c r="M434" s="197"/>
      <c r="N434" s="198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214</v>
      </c>
      <c r="AU434" s="19" t="s">
        <v>86</v>
      </c>
    </row>
    <row r="435" spans="1:65" s="15" customFormat="1" ht="10.199999999999999">
      <c r="B435" s="231"/>
      <c r="C435" s="232"/>
      <c r="D435" s="194" t="s">
        <v>216</v>
      </c>
      <c r="E435" s="233" t="s">
        <v>75</v>
      </c>
      <c r="F435" s="234" t="s">
        <v>441</v>
      </c>
      <c r="G435" s="232"/>
      <c r="H435" s="233" t="s">
        <v>75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216</v>
      </c>
      <c r="AU435" s="240" t="s">
        <v>86</v>
      </c>
      <c r="AV435" s="15" t="s">
        <v>84</v>
      </c>
      <c r="AW435" s="15" t="s">
        <v>38</v>
      </c>
      <c r="AX435" s="15" t="s">
        <v>77</v>
      </c>
      <c r="AY435" s="240" t="s">
        <v>205</v>
      </c>
    </row>
    <row r="436" spans="1:65" s="13" customFormat="1" ht="10.199999999999999">
      <c r="B436" s="199"/>
      <c r="C436" s="200"/>
      <c r="D436" s="194" t="s">
        <v>216</v>
      </c>
      <c r="E436" s="201" t="s">
        <v>75</v>
      </c>
      <c r="F436" s="202" t="s">
        <v>442</v>
      </c>
      <c r="G436" s="200"/>
      <c r="H436" s="203">
        <v>21.6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216</v>
      </c>
      <c r="AU436" s="209" t="s">
        <v>86</v>
      </c>
      <c r="AV436" s="13" t="s">
        <v>86</v>
      </c>
      <c r="AW436" s="13" t="s">
        <v>38</v>
      </c>
      <c r="AX436" s="13" t="s">
        <v>77</v>
      </c>
      <c r="AY436" s="209" t="s">
        <v>205</v>
      </c>
    </row>
    <row r="437" spans="1:65" s="14" customFormat="1" ht="10.199999999999999">
      <c r="B437" s="210"/>
      <c r="C437" s="211"/>
      <c r="D437" s="194" t="s">
        <v>216</v>
      </c>
      <c r="E437" s="212" t="s">
        <v>75</v>
      </c>
      <c r="F437" s="213" t="s">
        <v>218</v>
      </c>
      <c r="G437" s="211"/>
      <c r="H437" s="214">
        <v>21.6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216</v>
      </c>
      <c r="AU437" s="220" t="s">
        <v>86</v>
      </c>
      <c r="AV437" s="14" t="s">
        <v>212</v>
      </c>
      <c r="AW437" s="14" t="s">
        <v>38</v>
      </c>
      <c r="AX437" s="14" t="s">
        <v>84</v>
      </c>
      <c r="AY437" s="220" t="s">
        <v>205</v>
      </c>
    </row>
    <row r="438" spans="1:65" s="2" customFormat="1" ht="14.4" customHeight="1">
      <c r="A438" s="36"/>
      <c r="B438" s="37"/>
      <c r="C438" s="181" t="s">
        <v>1488</v>
      </c>
      <c r="D438" s="181" t="s">
        <v>208</v>
      </c>
      <c r="E438" s="182" t="s">
        <v>444</v>
      </c>
      <c r="F438" s="183" t="s">
        <v>445</v>
      </c>
      <c r="G438" s="184" t="s">
        <v>437</v>
      </c>
      <c r="H438" s="185">
        <v>21.6</v>
      </c>
      <c r="I438" s="186"/>
      <c r="J438" s="187">
        <f>ROUND(I438*H438,2)</f>
        <v>0</v>
      </c>
      <c r="K438" s="183" t="s">
        <v>438</v>
      </c>
      <c r="L438" s="41"/>
      <c r="M438" s="188" t="s">
        <v>75</v>
      </c>
      <c r="N438" s="189" t="s">
        <v>47</v>
      </c>
      <c r="O438" s="66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2" t="s">
        <v>212</v>
      </c>
      <c r="AT438" s="192" t="s">
        <v>208</v>
      </c>
      <c r="AU438" s="192" t="s">
        <v>86</v>
      </c>
      <c r="AY438" s="19" t="s">
        <v>205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9" t="s">
        <v>84</v>
      </c>
      <c r="BK438" s="193">
        <f>ROUND(I438*H438,2)</f>
        <v>0</v>
      </c>
      <c r="BL438" s="19" t="s">
        <v>212</v>
      </c>
      <c r="BM438" s="192" t="s">
        <v>1489</v>
      </c>
    </row>
    <row r="439" spans="1:65" s="2" customFormat="1" ht="211.2">
      <c r="A439" s="36"/>
      <c r="B439" s="37"/>
      <c r="C439" s="38"/>
      <c r="D439" s="194" t="s">
        <v>214</v>
      </c>
      <c r="E439" s="38"/>
      <c r="F439" s="195" t="s">
        <v>447</v>
      </c>
      <c r="G439" s="38"/>
      <c r="H439" s="38"/>
      <c r="I439" s="196"/>
      <c r="J439" s="38"/>
      <c r="K439" s="38"/>
      <c r="L439" s="41"/>
      <c r="M439" s="197"/>
      <c r="N439" s="198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214</v>
      </c>
      <c r="AU439" s="19" t="s">
        <v>86</v>
      </c>
    </row>
    <row r="440" spans="1:65" s="15" customFormat="1" ht="10.199999999999999">
      <c r="B440" s="231"/>
      <c r="C440" s="232"/>
      <c r="D440" s="194" t="s">
        <v>216</v>
      </c>
      <c r="E440" s="233" t="s">
        <v>75</v>
      </c>
      <c r="F440" s="234" t="s">
        <v>441</v>
      </c>
      <c r="G440" s="232"/>
      <c r="H440" s="233" t="s">
        <v>75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216</v>
      </c>
      <c r="AU440" s="240" t="s">
        <v>86</v>
      </c>
      <c r="AV440" s="15" t="s">
        <v>84</v>
      </c>
      <c r="AW440" s="15" t="s">
        <v>38</v>
      </c>
      <c r="AX440" s="15" t="s">
        <v>77</v>
      </c>
      <c r="AY440" s="240" t="s">
        <v>205</v>
      </c>
    </row>
    <row r="441" spans="1:65" s="13" customFormat="1" ht="10.199999999999999">
      <c r="B441" s="199"/>
      <c r="C441" s="200"/>
      <c r="D441" s="194" t="s">
        <v>216</v>
      </c>
      <c r="E441" s="201" t="s">
        <v>75</v>
      </c>
      <c r="F441" s="202" t="s">
        <v>442</v>
      </c>
      <c r="G441" s="200"/>
      <c r="H441" s="203">
        <v>21.6</v>
      </c>
      <c r="I441" s="204"/>
      <c r="J441" s="200"/>
      <c r="K441" s="200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216</v>
      </c>
      <c r="AU441" s="209" t="s">
        <v>86</v>
      </c>
      <c r="AV441" s="13" t="s">
        <v>86</v>
      </c>
      <c r="AW441" s="13" t="s">
        <v>38</v>
      </c>
      <c r="AX441" s="13" t="s">
        <v>77</v>
      </c>
      <c r="AY441" s="209" t="s">
        <v>205</v>
      </c>
    </row>
    <row r="442" spans="1:65" s="14" customFormat="1" ht="10.199999999999999">
      <c r="B442" s="210"/>
      <c r="C442" s="211"/>
      <c r="D442" s="194" t="s">
        <v>216</v>
      </c>
      <c r="E442" s="212" t="s">
        <v>75</v>
      </c>
      <c r="F442" s="213" t="s">
        <v>218</v>
      </c>
      <c r="G442" s="211"/>
      <c r="H442" s="214">
        <v>21.6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216</v>
      </c>
      <c r="AU442" s="220" t="s">
        <v>86</v>
      </c>
      <c r="AV442" s="14" t="s">
        <v>212</v>
      </c>
      <c r="AW442" s="14" t="s">
        <v>38</v>
      </c>
      <c r="AX442" s="14" t="s">
        <v>84</v>
      </c>
      <c r="AY442" s="220" t="s">
        <v>205</v>
      </c>
    </row>
    <row r="443" spans="1:65" s="2" customFormat="1" ht="14.4" customHeight="1">
      <c r="A443" s="36"/>
      <c r="B443" s="37"/>
      <c r="C443" s="181" t="s">
        <v>1490</v>
      </c>
      <c r="D443" s="181" t="s">
        <v>208</v>
      </c>
      <c r="E443" s="182" t="s">
        <v>449</v>
      </c>
      <c r="F443" s="183" t="s">
        <v>450</v>
      </c>
      <c r="G443" s="184" t="s">
        <v>226</v>
      </c>
      <c r="H443" s="185">
        <v>30</v>
      </c>
      <c r="I443" s="186"/>
      <c r="J443" s="187">
        <f>ROUND(I443*H443,2)</f>
        <v>0</v>
      </c>
      <c r="K443" s="183" t="s">
        <v>438</v>
      </c>
      <c r="L443" s="41"/>
      <c r="M443" s="188" t="s">
        <v>75</v>
      </c>
      <c r="N443" s="189" t="s">
        <v>47</v>
      </c>
      <c r="O443" s="66"/>
      <c r="P443" s="190">
        <f>O443*H443</f>
        <v>0</v>
      </c>
      <c r="Q443" s="190">
        <v>0</v>
      </c>
      <c r="R443" s="190">
        <f>Q443*H443</f>
        <v>0</v>
      </c>
      <c r="S443" s="190">
        <v>0</v>
      </c>
      <c r="T443" s="191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2" t="s">
        <v>212</v>
      </c>
      <c r="AT443" s="192" t="s">
        <v>208</v>
      </c>
      <c r="AU443" s="192" t="s">
        <v>86</v>
      </c>
      <c r="AY443" s="19" t="s">
        <v>205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19" t="s">
        <v>84</v>
      </c>
      <c r="BK443" s="193">
        <f>ROUND(I443*H443,2)</f>
        <v>0</v>
      </c>
      <c r="BL443" s="19" t="s">
        <v>212</v>
      </c>
      <c r="BM443" s="192" t="s">
        <v>1491</v>
      </c>
    </row>
    <row r="444" spans="1:65" s="2" customFormat="1" ht="153.6">
      <c r="A444" s="36"/>
      <c r="B444" s="37"/>
      <c r="C444" s="38"/>
      <c r="D444" s="194" t="s">
        <v>214</v>
      </c>
      <c r="E444" s="38"/>
      <c r="F444" s="195" t="s">
        <v>452</v>
      </c>
      <c r="G444" s="38"/>
      <c r="H444" s="38"/>
      <c r="I444" s="196"/>
      <c r="J444" s="38"/>
      <c r="K444" s="38"/>
      <c r="L444" s="41"/>
      <c r="M444" s="197"/>
      <c r="N444" s="198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214</v>
      </c>
      <c r="AU444" s="19" t="s">
        <v>86</v>
      </c>
    </row>
    <row r="445" spans="1:65" s="2" customFormat="1" ht="57.6">
      <c r="A445" s="36"/>
      <c r="B445" s="37"/>
      <c r="C445" s="38"/>
      <c r="D445" s="194" t="s">
        <v>270</v>
      </c>
      <c r="E445" s="38"/>
      <c r="F445" s="195" t="s">
        <v>1083</v>
      </c>
      <c r="G445" s="38"/>
      <c r="H445" s="38"/>
      <c r="I445" s="196"/>
      <c r="J445" s="38"/>
      <c r="K445" s="38"/>
      <c r="L445" s="41"/>
      <c r="M445" s="197"/>
      <c r="N445" s="198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270</v>
      </c>
      <c r="AU445" s="19" t="s">
        <v>86</v>
      </c>
    </row>
    <row r="446" spans="1:65" s="15" customFormat="1" ht="10.199999999999999">
      <c r="B446" s="231"/>
      <c r="C446" s="232"/>
      <c r="D446" s="194" t="s">
        <v>216</v>
      </c>
      <c r="E446" s="233" t="s">
        <v>75</v>
      </c>
      <c r="F446" s="234" t="s">
        <v>337</v>
      </c>
      <c r="G446" s="232"/>
      <c r="H446" s="233" t="s">
        <v>75</v>
      </c>
      <c r="I446" s="235"/>
      <c r="J446" s="232"/>
      <c r="K446" s="232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216</v>
      </c>
      <c r="AU446" s="240" t="s">
        <v>86</v>
      </c>
      <c r="AV446" s="15" t="s">
        <v>84</v>
      </c>
      <c r="AW446" s="15" t="s">
        <v>38</v>
      </c>
      <c r="AX446" s="15" t="s">
        <v>77</v>
      </c>
      <c r="AY446" s="240" t="s">
        <v>205</v>
      </c>
    </row>
    <row r="447" spans="1:65" s="13" customFormat="1" ht="10.199999999999999">
      <c r="B447" s="199"/>
      <c r="C447" s="200"/>
      <c r="D447" s="194" t="s">
        <v>216</v>
      </c>
      <c r="E447" s="201" t="s">
        <v>154</v>
      </c>
      <c r="F447" s="202" t="s">
        <v>157</v>
      </c>
      <c r="G447" s="200"/>
      <c r="H447" s="203">
        <v>30</v>
      </c>
      <c r="I447" s="204"/>
      <c r="J447" s="200"/>
      <c r="K447" s="200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216</v>
      </c>
      <c r="AU447" s="209" t="s">
        <v>86</v>
      </c>
      <c r="AV447" s="13" t="s">
        <v>86</v>
      </c>
      <c r="AW447" s="13" t="s">
        <v>38</v>
      </c>
      <c r="AX447" s="13" t="s">
        <v>77</v>
      </c>
      <c r="AY447" s="209" t="s">
        <v>205</v>
      </c>
    </row>
    <row r="448" spans="1:65" s="14" customFormat="1" ht="10.199999999999999">
      <c r="B448" s="210"/>
      <c r="C448" s="211"/>
      <c r="D448" s="194" t="s">
        <v>216</v>
      </c>
      <c r="E448" s="212" t="s">
        <v>75</v>
      </c>
      <c r="F448" s="213" t="s">
        <v>218</v>
      </c>
      <c r="G448" s="211"/>
      <c r="H448" s="214">
        <v>30</v>
      </c>
      <c r="I448" s="215"/>
      <c r="J448" s="211"/>
      <c r="K448" s="211"/>
      <c r="L448" s="216"/>
      <c r="M448" s="241"/>
      <c r="N448" s="242"/>
      <c r="O448" s="242"/>
      <c r="P448" s="242"/>
      <c r="Q448" s="242"/>
      <c r="R448" s="242"/>
      <c r="S448" s="242"/>
      <c r="T448" s="243"/>
      <c r="AT448" s="220" t="s">
        <v>216</v>
      </c>
      <c r="AU448" s="220" t="s">
        <v>86</v>
      </c>
      <c r="AV448" s="14" t="s">
        <v>212</v>
      </c>
      <c r="AW448" s="14" t="s">
        <v>38</v>
      </c>
      <c r="AX448" s="14" t="s">
        <v>84</v>
      </c>
      <c r="AY448" s="220" t="s">
        <v>205</v>
      </c>
    </row>
    <row r="449" spans="1:31" s="2" customFormat="1" ht="6.9" customHeight="1">
      <c r="A449" s="36"/>
      <c r="B449" s="49"/>
      <c r="C449" s="50"/>
      <c r="D449" s="50"/>
      <c r="E449" s="50"/>
      <c r="F449" s="50"/>
      <c r="G449" s="50"/>
      <c r="H449" s="50"/>
      <c r="I449" s="50"/>
      <c r="J449" s="50"/>
      <c r="K449" s="50"/>
      <c r="L449" s="41"/>
      <c r="M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</row>
  </sheetData>
  <sheetProtection algorithmName="SHA-512" hashValue="fL4rJ8AfXiMIt3XqKMG1bE2ffJ8zSP2PtByL0ePXxJuht5nUTN+wz9oAchk8uzClXciAUrupYXD6FYinlrsSDw==" saltValue="/8W+KS0CUNBPaC+MicgWla0jThk6m0Q/dkAvP7iDULhRUypYy22PyPMlvRw7W5MJhY6A9vIKmg/MHymk3g0S+Q==" spinCount="100000" sheet="1" objects="1" scenarios="1" formatColumns="0" formatRows="0" autoFilter="0"/>
  <autoFilter ref="C96:K448" xr:uid="{00000000-0009-0000-0000-000005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52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112</v>
      </c>
      <c r="AZ2" s="110" t="s">
        <v>454</v>
      </c>
      <c r="BA2" s="110" t="s">
        <v>511</v>
      </c>
      <c r="BB2" s="110" t="s">
        <v>240</v>
      </c>
      <c r="BC2" s="110" t="s">
        <v>1492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457</v>
      </c>
      <c r="BA3" s="110" t="s">
        <v>458</v>
      </c>
      <c r="BB3" s="110" t="s">
        <v>240</v>
      </c>
      <c r="BC3" s="110" t="s">
        <v>1493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460</v>
      </c>
      <c r="BA4" s="110" t="s">
        <v>458</v>
      </c>
      <c r="BB4" s="110" t="s">
        <v>240</v>
      </c>
      <c r="BC4" s="110" t="s">
        <v>1085</v>
      </c>
      <c r="BD4" s="110" t="s">
        <v>86</v>
      </c>
    </row>
    <row r="5" spans="1:56" s="1" customFormat="1" ht="6.9" customHeight="1">
      <c r="B5" s="22"/>
      <c r="L5" s="22"/>
      <c r="AZ5" s="110" t="s">
        <v>471</v>
      </c>
      <c r="BA5" s="110" t="s">
        <v>472</v>
      </c>
      <c r="BB5" s="110" t="s">
        <v>143</v>
      </c>
      <c r="BC5" s="110" t="s">
        <v>745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485</v>
      </c>
      <c r="BA6" s="110" t="s">
        <v>1088</v>
      </c>
      <c r="BB6" s="110" t="s">
        <v>156</v>
      </c>
      <c r="BC6" s="110" t="s">
        <v>1494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477</v>
      </c>
      <c r="BA7" s="110" t="s">
        <v>167</v>
      </c>
      <c r="BB7" s="110" t="s">
        <v>156</v>
      </c>
      <c r="BC7" s="110" t="s">
        <v>1495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480</v>
      </c>
      <c r="BA8" s="110" t="s">
        <v>167</v>
      </c>
      <c r="BB8" s="110" t="s">
        <v>156</v>
      </c>
      <c r="BC8" s="110" t="s">
        <v>1496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1289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468</v>
      </c>
      <c r="BA9" s="110" t="s">
        <v>167</v>
      </c>
      <c r="BB9" s="110" t="s">
        <v>156</v>
      </c>
      <c r="BC9" s="110" t="s">
        <v>1497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473</v>
      </c>
      <c r="BA10" s="110" t="s">
        <v>474</v>
      </c>
      <c r="BB10" s="110" t="s">
        <v>143</v>
      </c>
      <c r="BC10" s="110" t="s">
        <v>1498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1499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483</v>
      </c>
      <c r="BA11" s="110" t="s">
        <v>472</v>
      </c>
      <c r="BB11" s="110" t="s">
        <v>143</v>
      </c>
      <c r="BC11" s="110" t="s">
        <v>1500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488</v>
      </c>
      <c r="BA12" s="110" t="s">
        <v>478</v>
      </c>
      <c r="BB12" s="110" t="s">
        <v>156</v>
      </c>
      <c r="BC12" s="110" t="s">
        <v>1501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490</v>
      </c>
      <c r="BA13" s="110" t="s">
        <v>478</v>
      </c>
      <c r="BB13" s="110" t="s">
        <v>156</v>
      </c>
      <c r="BC13" s="110" t="s">
        <v>1502</v>
      </c>
      <c r="BD13" s="110" t="s">
        <v>86</v>
      </c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493</v>
      </c>
      <c r="BA14" s="110" t="s">
        <v>478</v>
      </c>
      <c r="BB14" s="110" t="s">
        <v>143</v>
      </c>
      <c r="BC14" s="110" t="s">
        <v>976</v>
      </c>
      <c r="BD14" s="110" t="s">
        <v>86</v>
      </c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983</v>
      </c>
      <c r="BA15" s="110" t="s">
        <v>486</v>
      </c>
      <c r="BB15" s="110" t="s">
        <v>156</v>
      </c>
      <c r="BC15" s="110" t="s">
        <v>1503</v>
      </c>
      <c r="BD15" s="110" t="s">
        <v>86</v>
      </c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499</v>
      </c>
      <c r="BA16" s="110" t="s">
        <v>486</v>
      </c>
      <c r="BB16" s="110" t="s">
        <v>156</v>
      </c>
      <c r="BC16" s="110" t="s">
        <v>1504</v>
      </c>
      <c r="BD16" s="110" t="s">
        <v>86</v>
      </c>
    </row>
    <row r="17" spans="1:56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170</v>
      </c>
      <c r="BA17" s="110" t="s">
        <v>494</v>
      </c>
      <c r="BB17" s="110" t="s">
        <v>240</v>
      </c>
      <c r="BC17" s="110" t="s">
        <v>1505</v>
      </c>
      <c r="BD17" s="110" t="s">
        <v>86</v>
      </c>
    </row>
    <row r="18" spans="1:56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502</v>
      </c>
      <c r="BA18" s="110" t="s">
        <v>491</v>
      </c>
      <c r="BB18" s="110" t="s">
        <v>240</v>
      </c>
      <c r="BC18" s="110" t="s">
        <v>1506</v>
      </c>
      <c r="BD18" s="110" t="s">
        <v>86</v>
      </c>
    </row>
    <row r="19" spans="1:56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496</v>
      </c>
      <c r="BA19" s="110" t="s">
        <v>458</v>
      </c>
      <c r="BB19" s="110" t="s">
        <v>240</v>
      </c>
      <c r="BC19" s="110" t="s">
        <v>1507</v>
      </c>
      <c r="BD19" s="110" t="s">
        <v>86</v>
      </c>
    </row>
    <row r="20" spans="1:56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498</v>
      </c>
      <c r="BA20" s="110" t="s">
        <v>458</v>
      </c>
      <c r="BB20" s="110" t="s">
        <v>240</v>
      </c>
      <c r="BC20" s="110" t="s">
        <v>1098</v>
      </c>
      <c r="BD20" s="110" t="s">
        <v>86</v>
      </c>
    </row>
    <row r="21" spans="1:56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1099</v>
      </c>
      <c r="BA21" s="110" t="s">
        <v>1100</v>
      </c>
      <c r="BB21" s="110" t="s">
        <v>143</v>
      </c>
      <c r="BC21" s="110" t="s">
        <v>1101</v>
      </c>
      <c r="BD21" s="110" t="s">
        <v>86</v>
      </c>
    </row>
    <row r="22" spans="1:56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173</v>
      </c>
      <c r="BA22" s="110" t="s">
        <v>500</v>
      </c>
      <c r="BB22" s="110" t="s">
        <v>240</v>
      </c>
      <c r="BC22" s="110" t="s">
        <v>1508</v>
      </c>
      <c r="BD22" s="110" t="s">
        <v>86</v>
      </c>
    </row>
    <row r="23" spans="1:56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519</v>
      </c>
      <c r="BA23" s="110" t="s">
        <v>174</v>
      </c>
      <c r="BB23" s="110" t="s">
        <v>143</v>
      </c>
      <c r="BC23" s="110" t="s">
        <v>1509</v>
      </c>
      <c r="BD23" s="110" t="s">
        <v>86</v>
      </c>
    </row>
    <row r="24" spans="1:56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531</v>
      </c>
      <c r="BA24" s="110" t="s">
        <v>508</v>
      </c>
      <c r="BB24" s="110" t="s">
        <v>156</v>
      </c>
      <c r="BC24" s="110" t="s">
        <v>1510</v>
      </c>
      <c r="BD24" s="110" t="s">
        <v>86</v>
      </c>
    </row>
    <row r="25" spans="1:56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510</v>
      </c>
      <c r="BA25" s="110" t="s">
        <v>511</v>
      </c>
      <c r="BB25" s="110" t="s">
        <v>240</v>
      </c>
      <c r="BC25" s="110" t="s">
        <v>1511</v>
      </c>
      <c r="BD25" s="110" t="s">
        <v>86</v>
      </c>
    </row>
    <row r="26" spans="1:56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0" t="s">
        <v>513</v>
      </c>
      <c r="BA26" s="110" t="s">
        <v>514</v>
      </c>
      <c r="BB26" s="110" t="s">
        <v>240</v>
      </c>
      <c r="BC26" s="110" t="s">
        <v>1512</v>
      </c>
      <c r="BD26" s="110" t="s">
        <v>86</v>
      </c>
    </row>
    <row r="27" spans="1:56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0" t="s">
        <v>533</v>
      </c>
      <c r="BA27" s="110" t="s">
        <v>517</v>
      </c>
      <c r="BB27" s="110" t="s">
        <v>240</v>
      </c>
      <c r="BC27" s="110" t="s">
        <v>1513</v>
      </c>
      <c r="BD27" s="110" t="s">
        <v>86</v>
      </c>
    </row>
    <row r="28" spans="1:56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0" t="s">
        <v>1514</v>
      </c>
      <c r="BA28" s="110" t="s">
        <v>523</v>
      </c>
      <c r="BB28" s="110" t="s">
        <v>143</v>
      </c>
      <c r="BC28" s="110" t="s">
        <v>1110</v>
      </c>
      <c r="BD28" s="110" t="s">
        <v>86</v>
      </c>
    </row>
    <row r="29" spans="1:56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Z29" s="244" t="s">
        <v>1515</v>
      </c>
      <c r="BA29" s="244" t="s">
        <v>526</v>
      </c>
      <c r="BB29" s="244" t="s">
        <v>143</v>
      </c>
      <c r="BC29" s="244" t="s">
        <v>1111</v>
      </c>
      <c r="BD29" s="244" t="s">
        <v>86</v>
      </c>
    </row>
    <row r="30" spans="1:56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0" t="s">
        <v>528</v>
      </c>
      <c r="BA30" s="110" t="s">
        <v>529</v>
      </c>
      <c r="BB30" s="110" t="s">
        <v>240</v>
      </c>
      <c r="BC30" s="110" t="s">
        <v>1112</v>
      </c>
      <c r="BD30" s="110" t="s">
        <v>86</v>
      </c>
    </row>
    <row r="31" spans="1:56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10" t="s">
        <v>507</v>
      </c>
      <c r="BA31" s="110" t="s">
        <v>500</v>
      </c>
      <c r="BB31" s="110" t="s">
        <v>240</v>
      </c>
      <c r="BC31" s="110" t="s">
        <v>1113</v>
      </c>
      <c r="BD31" s="110" t="s">
        <v>86</v>
      </c>
    </row>
    <row r="32" spans="1:56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0" t="s">
        <v>1516</v>
      </c>
      <c r="BA32" s="110" t="s">
        <v>520</v>
      </c>
      <c r="BB32" s="110" t="s">
        <v>240</v>
      </c>
      <c r="BC32" s="110" t="s">
        <v>1109</v>
      </c>
      <c r="BD32" s="110" t="s">
        <v>86</v>
      </c>
    </row>
    <row r="33" spans="1:56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0" t="s">
        <v>1517</v>
      </c>
      <c r="BA33" s="110" t="s">
        <v>534</v>
      </c>
      <c r="BB33" s="110" t="s">
        <v>293</v>
      </c>
      <c r="BC33" s="110" t="s">
        <v>86</v>
      </c>
      <c r="BD33" s="110" t="s">
        <v>86</v>
      </c>
    </row>
    <row r="34" spans="1:56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56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ROUND((SUM(BE99:BE519)),  2)</f>
        <v>0</v>
      </c>
      <c r="G35" s="36"/>
      <c r="H35" s="36"/>
      <c r="I35" s="127">
        <v>0.21</v>
      </c>
      <c r="J35" s="126">
        <f>ROUND(((SUM(BE99:BE519))*I35),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56" s="2" customFormat="1" ht="14.4" customHeight="1">
      <c r="A36" s="36"/>
      <c r="B36" s="41"/>
      <c r="C36" s="36"/>
      <c r="D36" s="36"/>
      <c r="E36" s="115" t="s">
        <v>48</v>
      </c>
      <c r="F36" s="126">
        <f>ROUND((SUM(BF99:BF519)),  2)</f>
        <v>0</v>
      </c>
      <c r="G36" s="36"/>
      <c r="H36" s="36"/>
      <c r="I36" s="127">
        <v>0.15</v>
      </c>
      <c r="J36" s="126">
        <f>ROUND(((SUM(BF99:BF519))*I36),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56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ROUND((SUM(BG99:BG519)),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56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ROUND((SUM(BH99:BH519)),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56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ROUND((SUM(BI99:BI519)),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56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56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56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56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1289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2017-04-104-SP-U - SO 104 - Soupis prací - Dopravní řešení - MK Karlova - 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180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0" customFormat="1" ht="19.95" customHeight="1">
      <c r="B65" s="149"/>
      <c r="C65" s="99"/>
      <c r="D65" s="150" t="s">
        <v>181</v>
      </c>
      <c r="E65" s="151"/>
      <c r="F65" s="151"/>
      <c r="G65" s="151"/>
      <c r="H65" s="151"/>
      <c r="I65" s="151"/>
      <c r="J65" s="152">
        <f>J101</f>
        <v>0</v>
      </c>
      <c r="K65" s="99"/>
      <c r="L65" s="153"/>
    </row>
    <row r="66" spans="1:31" s="10" customFormat="1" ht="19.95" customHeight="1">
      <c r="B66" s="149"/>
      <c r="C66" s="99"/>
      <c r="D66" s="150" t="s">
        <v>535</v>
      </c>
      <c r="E66" s="151"/>
      <c r="F66" s="151"/>
      <c r="G66" s="151"/>
      <c r="H66" s="151"/>
      <c r="I66" s="151"/>
      <c r="J66" s="152">
        <f>J197</f>
        <v>0</v>
      </c>
      <c r="K66" s="99"/>
      <c r="L66" s="153"/>
    </row>
    <row r="67" spans="1:31" s="10" customFormat="1" ht="19.95" customHeight="1">
      <c r="B67" s="149"/>
      <c r="C67" s="99"/>
      <c r="D67" s="150" t="s">
        <v>536</v>
      </c>
      <c r="E67" s="151"/>
      <c r="F67" s="151"/>
      <c r="G67" s="151"/>
      <c r="H67" s="151"/>
      <c r="I67" s="151"/>
      <c r="J67" s="152">
        <f>J221</f>
        <v>0</v>
      </c>
      <c r="K67" s="99"/>
      <c r="L67" s="153"/>
    </row>
    <row r="68" spans="1:31" s="10" customFormat="1" ht="19.95" customHeight="1">
      <c r="B68" s="149"/>
      <c r="C68" s="99"/>
      <c r="D68" s="150" t="s">
        <v>537</v>
      </c>
      <c r="E68" s="151"/>
      <c r="F68" s="151"/>
      <c r="G68" s="151"/>
      <c r="H68" s="151"/>
      <c r="I68" s="151"/>
      <c r="J68" s="152">
        <f>J232</f>
        <v>0</v>
      </c>
      <c r="K68" s="99"/>
      <c r="L68" s="153"/>
    </row>
    <row r="69" spans="1:31" s="10" customFormat="1" ht="19.95" customHeight="1">
      <c r="B69" s="149"/>
      <c r="C69" s="99"/>
      <c r="D69" s="150" t="s">
        <v>183</v>
      </c>
      <c r="E69" s="151"/>
      <c r="F69" s="151"/>
      <c r="G69" s="151"/>
      <c r="H69" s="151"/>
      <c r="I69" s="151"/>
      <c r="J69" s="152">
        <f>J238</f>
        <v>0</v>
      </c>
      <c r="K69" s="99"/>
      <c r="L69" s="153"/>
    </row>
    <row r="70" spans="1:31" s="10" customFormat="1" ht="19.95" customHeight="1">
      <c r="B70" s="149"/>
      <c r="C70" s="99"/>
      <c r="D70" s="150" t="s">
        <v>538</v>
      </c>
      <c r="E70" s="151"/>
      <c r="F70" s="151"/>
      <c r="G70" s="151"/>
      <c r="H70" s="151"/>
      <c r="I70" s="151"/>
      <c r="J70" s="152">
        <f>J274</f>
        <v>0</v>
      </c>
      <c r="K70" s="99"/>
      <c r="L70" s="153"/>
    </row>
    <row r="71" spans="1:31" s="10" customFormat="1" ht="19.95" customHeight="1">
      <c r="B71" s="149"/>
      <c r="C71" s="99"/>
      <c r="D71" s="150" t="s">
        <v>184</v>
      </c>
      <c r="E71" s="151"/>
      <c r="F71" s="151"/>
      <c r="G71" s="151"/>
      <c r="H71" s="151"/>
      <c r="I71" s="151"/>
      <c r="J71" s="152">
        <f>J368</f>
        <v>0</v>
      </c>
      <c r="K71" s="99"/>
      <c r="L71" s="153"/>
    </row>
    <row r="72" spans="1:31" s="10" customFormat="1" ht="14.85" customHeight="1">
      <c r="B72" s="149"/>
      <c r="C72" s="99"/>
      <c r="D72" s="150" t="s">
        <v>185</v>
      </c>
      <c r="E72" s="151"/>
      <c r="F72" s="151"/>
      <c r="G72" s="151"/>
      <c r="H72" s="151"/>
      <c r="I72" s="151"/>
      <c r="J72" s="152">
        <f>J421</f>
        <v>0</v>
      </c>
      <c r="K72" s="99"/>
      <c r="L72" s="153"/>
    </row>
    <row r="73" spans="1:31" s="10" customFormat="1" ht="19.95" customHeight="1">
      <c r="B73" s="149"/>
      <c r="C73" s="99"/>
      <c r="D73" s="150" t="s">
        <v>186</v>
      </c>
      <c r="E73" s="151"/>
      <c r="F73" s="151"/>
      <c r="G73" s="151"/>
      <c r="H73" s="151"/>
      <c r="I73" s="151"/>
      <c r="J73" s="152">
        <f>J456</f>
        <v>0</v>
      </c>
      <c r="K73" s="99"/>
      <c r="L73" s="153"/>
    </row>
    <row r="74" spans="1:31" s="10" customFormat="1" ht="19.95" customHeight="1">
      <c r="B74" s="149"/>
      <c r="C74" s="99"/>
      <c r="D74" s="150" t="s">
        <v>187</v>
      </c>
      <c r="E74" s="151"/>
      <c r="F74" s="151"/>
      <c r="G74" s="151"/>
      <c r="H74" s="151"/>
      <c r="I74" s="151"/>
      <c r="J74" s="152">
        <f>J469</f>
        <v>0</v>
      </c>
      <c r="K74" s="99"/>
      <c r="L74" s="153"/>
    </row>
    <row r="75" spans="1:31" s="10" customFormat="1" ht="19.95" customHeight="1">
      <c r="B75" s="149"/>
      <c r="C75" s="99"/>
      <c r="D75" s="150" t="s">
        <v>539</v>
      </c>
      <c r="E75" s="151"/>
      <c r="F75" s="151"/>
      <c r="G75" s="151"/>
      <c r="H75" s="151"/>
      <c r="I75" s="151"/>
      <c r="J75" s="152">
        <f>J472</f>
        <v>0</v>
      </c>
      <c r="K75" s="99"/>
      <c r="L75" s="153"/>
    </row>
    <row r="76" spans="1:31" s="9" customFormat="1" ht="24.9" customHeight="1">
      <c r="B76" s="143"/>
      <c r="C76" s="144"/>
      <c r="D76" s="145" t="s">
        <v>540</v>
      </c>
      <c r="E76" s="146"/>
      <c r="F76" s="146"/>
      <c r="G76" s="146"/>
      <c r="H76" s="146"/>
      <c r="I76" s="146"/>
      <c r="J76" s="147">
        <f>J511</f>
        <v>0</v>
      </c>
      <c r="K76" s="144"/>
      <c r="L76" s="148"/>
    </row>
    <row r="77" spans="1:31" s="10" customFormat="1" ht="19.95" customHeight="1">
      <c r="B77" s="149"/>
      <c r="C77" s="99"/>
      <c r="D77" s="150" t="s">
        <v>541</v>
      </c>
      <c r="E77" s="151"/>
      <c r="F77" s="151"/>
      <c r="G77" s="151"/>
      <c r="H77" s="151"/>
      <c r="I77" s="151"/>
      <c r="J77" s="152">
        <f>J512</f>
        <v>0</v>
      </c>
      <c r="K77" s="99"/>
      <c r="L77" s="153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5" t="s">
        <v>190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0" t="str">
        <f>E7</f>
        <v>Rekonstrukce MK Karlova a Dukelská, Cheb - II-IV etapa</v>
      </c>
      <c r="F87" s="411"/>
      <c r="G87" s="411"/>
      <c r="H87" s="411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158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10" t="s">
        <v>1289</v>
      </c>
      <c r="F89" s="412"/>
      <c r="G89" s="412"/>
      <c r="H89" s="412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165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64" t="str">
        <f>E11</f>
        <v>2017-04-104-SP-U - SO 104 - Soupis prací - Dopravní řešení - MK Karlova - uznatelné náklady</v>
      </c>
      <c r="F91" s="412"/>
      <c r="G91" s="412"/>
      <c r="H91" s="412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22</v>
      </c>
      <c r="D93" s="38"/>
      <c r="E93" s="38"/>
      <c r="F93" s="29" t="str">
        <f>F14</f>
        <v>MK Karlova, Cheb, Karlovarský kraj</v>
      </c>
      <c r="G93" s="38"/>
      <c r="H93" s="38"/>
      <c r="I93" s="31" t="s">
        <v>24</v>
      </c>
      <c r="J93" s="61" t="str">
        <f>IF(J14="","",J14)</f>
        <v>4. 1. 2018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1" t="s">
        <v>26</v>
      </c>
      <c r="D95" s="38"/>
      <c r="E95" s="38"/>
      <c r="F95" s="29" t="str">
        <f>E17</f>
        <v>Město Cheb</v>
      </c>
      <c r="G95" s="38"/>
      <c r="H95" s="38"/>
      <c r="I95" s="31" t="s">
        <v>34</v>
      </c>
      <c r="J95" s="34" t="str">
        <f>E23</f>
        <v>Ing. Martin Haueisen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65" customHeight="1">
      <c r="A96" s="36"/>
      <c r="B96" s="37"/>
      <c r="C96" s="31" t="s">
        <v>32</v>
      </c>
      <c r="D96" s="38"/>
      <c r="E96" s="38"/>
      <c r="F96" s="29" t="str">
        <f>IF(E20="","",E20)</f>
        <v>Vyplň údaj</v>
      </c>
      <c r="G96" s="38"/>
      <c r="H96" s="38"/>
      <c r="I96" s="31" t="s">
        <v>39</v>
      </c>
      <c r="J96" s="34" t="str">
        <f>E26</f>
        <v>Ing. Martin Haueisen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4"/>
      <c r="B98" s="155"/>
      <c r="C98" s="156" t="s">
        <v>191</v>
      </c>
      <c r="D98" s="157" t="s">
        <v>61</v>
      </c>
      <c r="E98" s="157" t="s">
        <v>57</v>
      </c>
      <c r="F98" s="157" t="s">
        <v>58</v>
      </c>
      <c r="G98" s="157" t="s">
        <v>192</v>
      </c>
      <c r="H98" s="157" t="s">
        <v>193</v>
      </c>
      <c r="I98" s="157" t="s">
        <v>194</v>
      </c>
      <c r="J98" s="157" t="s">
        <v>178</v>
      </c>
      <c r="K98" s="158" t="s">
        <v>195</v>
      </c>
      <c r="L98" s="159"/>
      <c r="M98" s="70" t="s">
        <v>75</v>
      </c>
      <c r="N98" s="71" t="s">
        <v>46</v>
      </c>
      <c r="O98" s="71" t="s">
        <v>196</v>
      </c>
      <c r="P98" s="71" t="s">
        <v>197</v>
      </c>
      <c r="Q98" s="71" t="s">
        <v>198</v>
      </c>
      <c r="R98" s="71" t="s">
        <v>199</v>
      </c>
      <c r="S98" s="71" t="s">
        <v>200</v>
      </c>
      <c r="T98" s="72" t="s">
        <v>201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8" customHeight="1">
      <c r="A99" s="36"/>
      <c r="B99" s="37"/>
      <c r="C99" s="77" t="s">
        <v>202</v>
      </c>
      <c r="D99" s="38"/>
      <c r="E99" s="38"/>
      <c r="F99" s="38"/>
      <c r="G99" s="38"/>
      <c r="H99" s="38"/>
      <c r="I99" s="38"/>
      <c r="J99" s="160">
        <f>BK99</f>
        <v>0</v>
      </c>
      <c r="K99" s="38"/>
      <c r="L99" s="41"/>
      <c r="M99" s="73"/>
      <c r="N99" s="161"/>
      <c r="O99" s="74"/>
      <c r="P99" s="162">
        <f>P100+P511</f>
        <v>0</v>
      </c>
      <c r="Q99" s="74"/>
      <c r="R99" s="162">
        <f>R100+R511</f>
        <v>76.438534480000001</v>
      </c>
      <c r="S99" s="74"/>
      <c r="T99" s="163">
        <f>T100+T511</f>
        <v>555.62519999999995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76</v>
      </c>
      <c r="AU99" s="19" t="s">
        <v>179</v>
      </c>
      <c r="BK99" s="164">
        <f>BK100+BK511</f>
        <v>0</v>
      </c>
    </row>
    <row r="100" spans="1:65" s="12" customFormat="1" ht="25.95" customHeight="1">
      <c r="B100" s="165"/>
      <c r="C100" s="166"/>
      <c r="D100" s="167" t="s">
        <v>76</v>
      </c>
      <c r="E100" s="168" t="s">
        <v>203</v>
      </c>
      <c r="F100" s="168" t="s">
        <v>204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P101+P197+P221+P232+P238+P274+P368+P456+P469+P472</f>
        <v>0</v>
      </c>
      <c r="Q100" s="173"/>
      <c r="R100" s="174">
        <f>R101+R197+R221+R232+R238+R274+R368+R456+R469+R472</f>
        <v>76.438534480000001</v>
      </c>
      <c r="S100" s="173"/>
      <c r="T100" s="175">
        <f>T101+T197+T221+T232+T238+T274+T368+T456+T469+T472</f>
        <v>555.62519999999995</v>
      </c>
      <c r="AR100" s="176" t="s">
        <v>84</v>
      </c>
      <c r="AT100" s="177" t="s">
        <v>76</v>
      </c>
      <c r="AU100" s="177" t="s">
        <v>77</v>
      </c>
      <c r="AY100" s="176" t="s">
        <v>205</v>
      </c>
      <c r="BK100" s="178">
        <f>BK101+BK197+BK221+BK232+BK238+BK274+BK368+BK456+BK469+BK472</f>
        <v>0</v>
      </c>
    </row>
    <row r="101" spans="1:65" s="12" customFormat="1" ht="22.8" customHeight="1">
      <c r="B101" s="165"/>
      <c r="C101" s="166"/>
      <c r="D101" s="167" t="s">
        <v>76</v>
      </c>
      <c r="E101" s="179" t="s">
        <v>84</v>
      </c>
      <c r="F101" s="179" t="s">
        <v>206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SUM(P102:P196)</f>
        <v>0</v>
      </c>
      <c r="Q101" s="173"/>
      <c r="R101" s="174">
        <f>SUM(R102:R196)</f>
        <v>0.28091000000000005</v>
      </c>
      <c r="S101" s="173"/>
      <c r="T101" s="175">
        <f>SUM(T102:T196)</f>
        <v>0</v>
      </c>
      <c r="AR101" s="176" t="s">
        <v>84</v>
      </c>
      <c r="AT101" s="177" t="s">
        <v>76</v>
      </c>
      <c r="AU101" s="177" t="s">
        <v>84</v>
      </c>
      <c r="AY101" s="176" t="s">
        <v>205</v>
      </c>
      <c r="BK101" s="178">
        <f>SUM(BK102:BK196)</f>
        <v>0</v>
      </c>
    </row>
    <row r="102" spans="1:65" s="2" customFormat="1" ht="49.05" customHeight="1">
      <c r="A102" s="36"/>
      <c r="B102" s="37"/>
      <c r="C102" s="181" t="s">
        <v>84</v>
      </c>
      <c r="D102" s="181" t="s">
        <v>208</v>
      </c>
      <c r="E102" s="182" t="s">
        <v>542</v>
      </c>
      <c r="F102" s="183" t="s">
        <v>543</v>
      </c>
      <c r="G102" s="184" t="s">
        <v>156</v>
      </c>
      <c r="H102" s="185">
        <v>7</v>
      </c>
      <c r="I102" s="186"/>
      <c r="J102" s="187">
        <f>ROUND(I102*H102,2)</f>
        <v>0</v>
      </c>
      <c r="K102" s="183" t="s">
        <v>211</v>
      </c>
      <c r="L102" s="41"/>
      <c r="M102" s="188" t="s">
        <v>75</v>
      </c>
      <c r="N102" s="189" t="s">
        <v>47</v>
      </c>
      <c r="O102" s="66"/>
      <c r="P102" s="190">
        <f>O102*H102</f>
        <v>0</v>
      </c>
      <c r="Q102" s="190">
        <v>3.6900000000000002E-2</v>
      </c>
      <c r="R102" s="190">
        <f>Q102*H102</f>
        <v>0.25830000000000003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212</v>
      </c>
      <c r="AT102" s="192" t="s">
        <v>208</v>
      </c>
      <c r="AU102" s="192" t="s">
        <v>86</v>
      </c>
      <c r="AY102" s="19" t="s">
        <v>205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84</v>
      </c>
      <c r="BK102" s="193">
        <f>ROUND(I102*H102,2)</f>
        <v>0</v>
      </c>
      <c r="BL102" s="19" t="s">
        <v>212</v>
      </c>
      <c r="BM102" s="192" t="s">
        <v>1518</v>
      </c>
    </row>
    <row r="103" spans="1:65" s="2" customFormat="1" ht="57.6">
      <c r="A103" s="36"/>
      <c r="B103" s="37"/>
      <c r="C103" s="38"/>
      <c r="D103" s="194" t="s">
        <v>214</v>
      </c>
      <c r="E103" s="38"/>
      <c r="F103" s="195" t="s">
        <v>545</v>
      </c>
      <c r="G103" s="38"/>
      <c r="H103" s="38"/>
      <c r="I103" s="196"/>
      <c r="J103" s="38"/>
      <c r="K103" s="38"/>
      <c r="L103" s="41"/>
      <c r="M103" s="197"/>
      <c r="N103" s="19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214</v>
      </c>
      <c r="AU103" s="19" t="s">
        <v>86</v>
      </c>
    </row>
    <row r="104" spans="1:65" s="15" customFormat="1" ht="10.199999999999999">
      <c r="B104" s="231"/>
      <c r="C104" s="232"/>
      <c r="D104" s="194" t="s">
        <v>216</v>
      </c>
      <c r="E104" s="233" t="s">
        <v>75</v>
      </c>
      <c r="F104" s="234" t="s">
        <v>337</v>
      </c>
      <c r="G104" s="232"/>
      <c r="H104" s="233" t="s">
        <v>75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216</v>
      </c>
      <c r="AU104" s="240" t="s">
        <v>86</v>
      </c>
      <c r="AV104" s="15" t="s">
        <v>84</v>
      </c>
      <c r="AW104" s="15" t="s">
        <v>38</v>
      </c>
      <c r="AX104" s="15" t="s">
        <v>77</v>
      </c>
      <c r="AY104" s="240" t="s">
        <v>205</v>
      </c>
    </row>
    <row r="105" spans="1:65" s="13" customFormat="1" ht="10.199999999999999">
      <c r="B105" s="199"/>
      <c r="C105" s="200"/>
      <c r="D105" s="194" t="s">
        <v>216</v>
      </c>
      <c r="E105" s="201" t="s">
        <v>75</v>
      </c>
      <c r="F105" s="202" t="s">
        <v>1115</v>
      </c>
      <c r="G105" s="200"/>
      <c r="H105" s="203">
        <v>7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216</v>
      </c>
      <c r="AU105" s="209" t="s">
        <v>86</v>
      </c>
      <c r="AV105" s="13" t="s">
        <v>86</v>
      </c>
      <c r="AW105" s="13" t="s">
        <v>38</v>
      </c>
      <c r="AX105" s="13" t="s">
        <v>77</v>
      </c>
      <c r="AY105" s="209" t="s">
        <v>205</v>
      </c>
    </row>
    <row r="106" spans="1:65" s="14" customFormat="1" ht="10.199999999999999">
      <c r="B106" s="210"/>
      <c r="C106" s="211"/>
      <c r="D106" s="194" t="s">
        <v>216</v>
      </c>
      <c r="E106" s="212" t="s">
        <v>75</v>
      </c>
      <c r="F106" s="213" t="s">
        <v>218</v>
      </c>
      <c r="G106" s="211"/>
      <c r="H106" s="214">
        <v>7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216</v>
      </c>
      <c r="AU106" s="220" t="s">
        <v>86</v>
      </c>
      <c r="AV106" s="14" t="s">
        <v>212</v>
      </c>
      <c r="AW106" s="14" t="s">
        <v>38</v>
      </c>
      <c r="AX106" s="14" t="s">
        <v>84</v>
      </c>
      <c r="AY106" s="220" t="s">
        <v>205</v>
      </c>
    </row>
    <row r="107" spans="1:65" s="2" customFormat="1" ht="14.4" customHeight="1">
      <c r="A107" s="36"/>
      <c r="B107" s="37"/>
      <c r="C107" s="181" t="s">
        <v>344</v>
      </c>
      <c r="D107" s="181" t="s">
        <v>208</v>
      </c>
      <c r="E107" s="182" t="s">
        <v>547</v>
      </c>
      <c r="F107" s="183" t="s">
        <v>548</v>
      </c>
      <c r="G107" s="184" t="s">
        <v>240</v>
      </c>
      <c r="H107" s="185">
        <v>37.799999999999997</v>
      </c>
      <c r="I107" s="186"/>
      <c r="J107" s="187">
        <f>ROUND(I107*H107,2)</f>
        <v>0</v>
      </c>
      <c r="K107" s="183" t="s">
        <v>211</v>
      </c>
      <c r="L107" s="41"/>
      <c r="M107" s="188" t="s">
        <v>75</v>
      </c>
      <c r="N107" s="189" t="s">
        <v>47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212</v>
      </c>
      <c r="AT107" s="192" t="s">
        <v>208</v>
      </c>
      <c r="AU107" s="192" t="s">
        <v>86</v>
      </c>
      <c r="AY107" s="19" t="s">
        <v>205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84</v>
      </c>
      <c r="BK107" s="193">
        <f>ROUND(I107*H107,2)</f>
        <v>0</v>
      </c>
      <c r="BL107" s="19" t="s">
        <v>212</v>
      </c>
      <c r="BM107" s="192" t="s">
        <v>1519</v>
      </c>
    </row>
    <row r="108" spans="1:65" s="2" customFormat="1" ht="38.4">
      <c r="A108" s="36"/>
      <c r="B108" s="37"/>
      <c r="C108" s="38"/>
      <c r="D108" s="194" t="s">
        <v>214</v>
      </c>
      <c r="E108" s="38"/>
      <c r="F108" s="195" t="s">
        <v>550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214</v>
      </c>
      <c r="AU108" s="19" t="s">
        <v>86</v>
      </c>
    </row>
    <row r="109" spans="1:65" s="2" customFormat="1" ht="28.8">
      <c r="A109" s="36"/>
      <c r="B109" s="37"/>
      <c r="C109" s="38"/>
      <c r="D109" s="194" t="s">
        <v>270</v>
      </c>
      <c r="E109" s="38"/>
      <c r="F109" s="195" t="s">
        <v>551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270</v>
      </c>
      <c r="AU109" s="19" t="s">
        <v>86</v>
      </c>
    </row>
    <row r="110" spans="1:65" s="15" customFormat="1" ht="10.199999999999999">
      <c r="B110" s="231"/>
      <c r="C110" s="232"/>
      <c r="D110" s="194" t="s">
        <v>216</v>
      </c>
      <c r="E110" s="233" t="s">
        <v>75</v>
      </c>
      <c r="F110" s="234" t="s">
        <v>552</v>
      </c>
      <c r="G110" s="232"/>
      <c r="H110" s="233" t="s">
        <v>75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216</v>
      </c>
      <c r="AU110" s="240" t="s">
        <v>86</v>
      </c>
      <c r="AV110" s="15" t="s">
        <v>84</v>
      </c>
      <c r="AW110" s="15" t="s">
        <v>38</v>
      </c>
      <c r="AX110" s="15" t="s">
        <v>77</v>
      </c>
      <c r="AY110" s="240" t="s">
        <v>205</v>
      </c>
    </row>
    <row r="111" spans="1:65" s="13" customFormat="1" ht="10.199999999999999">
      <c r="B111" s="199"/>
      <c r="C111" s="200"/>
      <c r="D111" s="194" t="s">
        <v>216</v>
      </c>
      <c r="E111" s="201" t="s">
        <v>454</v>
      </c>
      <c r="F111" s="202" t="s">
        <v>1520</v>
      </c>
      <c r="G111" s="200"/>
      <c r="H111" s="203">
        <v>37.799999999999997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216</v>
      </c>
      <c r="AU111" s="209" t="s">
        <v>86</v>
      </c>
      <c r="AV111" s="13" t="s">
        <v>86</v>
      </c>
      <c r="AW111" s="13" t="s">
        <v>38</v>
      </c>
      <c r="AX111" s="13" t="s">
        <v>77</v>
      </c>
      <c r="AY111" s="209" t="s">
        <v>205</v>
      </c>
    </row>
    <row r="112" spans="1:65" s="14" customFormat="1" ht="10.199999999999999">
      <c r="B112" s="210"/>
      <c r="C112" s="211"/>
      <c r="D112" s="194" t="s">
        <v>216</v>
      </c>
      <c r="E112" s="212" t="s">
        <v>75</v>
      </c>
      <c r="F112" s="213" t="s">
        <v>218</v>
      </c>
      <c r="G112" s="211"/>
      <c r="H112" s="214">
        <v>37.799999999999997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216</v>
      </c>
      <c r="AU112" s="220" t="s">
        <v>86</v>
      </c>
      <c r="AV112" s="14" t="s">
        <v>212</v>
      </c>
      <c r="AW112" s="14" t="s">
        <v>38</v>
      </c>
      <c r="AX112" s="14" t="s">
        <v>84</v>
      </c>
      <c r="AY112" s="220" t="s">
        <v>205</v>
      </c>
    </row>
    <row r="113" spans="1:65" s="2" customFormat="1" ht="14.4" customHeight="1">
      <c r="A113" s="36"/>
      <c r="B113" s="37"/>
      <c r="C113" s="181" t="s">
        <v>212</v>
      </c>
      <c r="D113" s="181" t="s">
        <v>208</v>
      </c>
      <c r="E113" s="182" t="s">
        <v>1118</v>
      </c>
      <c r="F113" s="183" t="s">
        <v>1119</v>
      </c>
      <c r="G113" s="184" t="s">
        <v>240</v>
      </c>
      <c r="H113" s="185">
        <v>88.2</v>
      </c>
      <c r="I113" s="186"/>
      <c r="J113" s="187">
        <f>ROUND(I113*H113,2)</f>
        <v>0</v>
      </c>
      <c r="K113" s="183" t="s">
        <v>211</v>
      </c>
      <c r="L113" s="41"/>
      <c r="M113" s="188" t="s">
        <v>75</v>
      </c>
      <c r="N113" s="189" t="s">
        <v>47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212</v>
      </c>
      <c r="AT113" s="192" t="s">
        <v>208</v>
      </c>
      <c r="AU113" s="192" t="s">
        <v>86</v>
      </c>
      <c r="AY113" s="19" t="s">
        <v>205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84</v>
      </c>
      <c r="BK113" s="193">
        <f>ROUND(I113*H113,2)</f>
        <v>0</v>
      </c>
      <c r="BL113" s="19" t="s">
        <v>212</v>
      </c>
      <c r="BM113" s="192" t="s">
        <v>1521</v>
      </c>
    </row>
    <row r="114" spans="1:65" s="2" customFormat="1" ht="76.8">
      <c r="A114" s="36"/>
      <c r="B114" s="37"/>
      <c r="C114" s="38"/>
      <c r="D114" s="194" t="s">
        <v>214</v>
      </c>
      <c r="E114" s="38"/>
      <c r="F114" s="195" t="s">
        <v>557</v>
      </c>
      <c r="G114" s="38"/>
      <c r="H114" s="38"/>
      <c r="I114" s="196"/>
      <c r="J114" s="38"/>
      <c r="K114" s="38"/>
      <c r="L114" s="41"/>
      <c r="M114" s="197"/>
      <c r="N114" s="19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214</v>
      </c>
      <c r="AU114" s="19" t="s">
        <v>86</v>
      </c>
    </row>
    <row r="115" spans="1:65" s="2" customFormat="1" ht="28.8">
      <c r="A115" s="36"/>
      <c r="B115" s="37"/>
      <c r="C115" s="38"/>
      <c r="D115" s="194" t="s">
        <v>270</v>
      </c>
      <c r="E115" s="38"/>
      <c r="F115" s="195" t="s">
        <v>558</v>
      </c>
      <c r="G115" s="38"/>
      <c r="H115" s="38"/>
      <c r="I115" s="196"/>
      <c r="J115" s="38"/>
      <c r="K115" s="38"/>
      <c r="L115" s="41"/>
      <c r="M115" s="197"/>
      <c r="N115" s="198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270</v>
      </c>
      <c r="AU115" s="19" t="s">
        <v>86</v>
      </c>
    </row>
    <row r="116" spans="1:65" s="15" customFormat="1" ht="10.199999999999999">
      <c r="B116" s="231"/>
      <c r="C116" s="232"/>
      <c r="D116" s="194" t="s">
        <v>216</v>
      </c>
      <c r="E116" s="233" t="s">
        <v>75</v>
      </c>
      <c r="F116" s="234" t="s">
        <v>552</v>
      </c>
      <c r="G116" s="232"/>
      <c r="H116" s="233" t="s">
        <v>75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216</v>
      </c>
      <c r="AU116" s="240" t="s">
        <v>86</v>
      </c>
      <c r="AV116" s="15" t="s">
        <v>84</v>
      </c>
      <c r="AW116" s="15" t="s">
        <v>38</v>
      </c>
      <c r="AX116" s="15" t="s">
        <v>77</v>
      </c>
      <c r="AY116" s="240" t="s">
        <v>205</v>
      </c>
    </row>
    <row r="117" spans="1:65" s="13" customFormat="1" ht="10.199999999999999">
      <c r="B117" s="199"/>
      <c r="C117" s="200"/>
      <c r="D117" s="194" t="s">
        <v>216</v>
      </c>
      <c r="E117" s="201" t="s">
        <v>510</v>
      </c>
      <c r="F117" s="202" t="s">
        <v>1522</v>
      </c>
      <c r="G117" s="200"/>
      <c r="H117" s="203">
        <v>88.2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216</v>
      </c>
      <c r="AU117" s="209" t="s">
        <v>86</v>
      </c>
      <c r="AV117" s="13" t="s">
        <v>86</v>
      </c>
      <c r="AW117" s="13" t="s">
        <v>38</v>
      </c>
      <c r="AX117" s="13" t="s">
        <v>77</v>
      </c>
      <c r="AY117" s="209" t="s">
        <v>205</v>
      </c>
    </row>
    <row r="118" spans="1:65" s="14" customFormat="1" ht="10.199999999999999">
      <c r="B118" s="210"/>
      <c r="C118" s="211"/>
      <c r="D118" s="194" t="s">
        <v>216</v>
      </c>
      <c r="E118" s="212" t="s">
        <v>75</v>
      </c>
      <c r="F118" s="213" t="s">
        <v>218</v>
      </c>
      <c r="G118" s="211"/>
      <c r="H118" s="214">
        <v>88.2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216</v>
      </c>
      <c r="AU118" s="220" t="s">
        <v>86</v>
      </c>
      <c r="AV118" s="14" t="s">
        <v>212</v>
      </c>
      <c r="AW118" s="14" t="s">
        <v>38</v>
      </c>
      <c r="AX118" s="14" t="s">
        <v>84</v>
      </c>
      <c r="AY118" s="220" t="s">
        <v>205</v>
      </c>
    </row>
    <row r="119" spans="1:65" s="2" customFormat="1" ht="24.15" customHeight="1">
      <c r="A119" s="36"/>
      <c r="B119" s="37"/>
      <c r="C119" s="181" t="s">
        <v>243</v>
      </c>
      <c r="D119" s="181" t="s">
        <v>208</v>
      </c>
      <c r="E119" s="182" t="s">
        <v>560</v>
      </c>
      <c r="F119" s="183" t="s">
        <v>561</v>
      </c>
      <c r="G119" s="184" t="s">
        <v>240</v>
      </c>
      <c r="H119" s="185">
        <v>14.377000000000001</v>
      </c>
      <c r="I119" s="186"/>
      <c r="J119" s="187">
        <f>ROUND(I119*H119,2)</f>
        <v>0</v>
      </c>
      <c r="K119" s="183" t="s">
        <v>211</v>
      </c>
      <c r="L119" s="41"/>
      <c r="M119" s="188" t="s">
        <v>75</v>
      </c>
      <c r="N119" s="189" t="s">
        <v>47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212</v>
      </c>
      <c r="AT119" s="192" t="s">
        <v>208</v>
      </c>
      <c r="AU119" s="192" t="s">
        <v>86</v>
      </c>
      <c r="AY119" s="19" t="s">
        <v>205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84</v>
      </c>
      <c r="BK119" s="193">
        <f>ROUND(I119*H119,2)</f>
        <v>0</v>
      </c>
      <c r="BL119" s="19" t="s">
        <v>212</v>
      </c>
      <c r="BM119" s="192" t="s">
        <v>1523</v>
      </c>
    </row>
    <row r="120" spans="1:65" s="2" customFormat="1" ht="48">
      <c r="A120" s="36"/>
      <c r="B120" s="37"/>
      <c r="C120" s="38"/>
      <c r="D120" s="194" t="s">
        <v>214</v>
      </c>
      <c r="E120" s="38"/>
      <c r="F120" s="195" t="s">
        <v>563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214</v>
      </c>
      <c r="AU120" s="19" t="s">
        <v>86</v>
      </c>
    </row>
    <row r="121" spans="1:65" s="15" customFormat="1" ht="10.199999999999999">
      <c r="B121" s="231"/>
      <c r="C121" s="232"/>
      <c r="D121" s="194" t="s">
        <v>216</v>
      </c>
      <c r="E121" s="233" t="s">
        <v>75</v>
      </c>
      <c r="F121" s="234" t="s">
        <v>564</v>
      </c>
      <c r="G121" s="232"/>
      <c r="H121" s="233" t="s">
        <v>75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216</v>
      </c>
      <c r="AU121" s="240" t="s">
        <v>86</v>
      </c>
      <c r="AV121" s="15" t="s">
        <v>84</v>
      </c>
      <c r="AW121" s="15" t="s">
        <v>38</v>
      </c>
      <c r="AX121" s="15" t="s">
        <v>77</v>
      </c>
      <c r="AY121" s="240" t="s">
        <v>205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1123</v>
      </c>
      <c r="G122" s="200"/>
      <c r="H122" s="203">
        <v>14.377000000000001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86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528</v>
      </c>
      <c r="F123" s="213" t="s">
        <v>218</v>
      </c>
      <c r="G123" s="211"/>
      <c r="H123" s="214">
        <v>14.377000000000001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86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24.15" customHeight="1">
      <c r="A124" s="36"/>
      <c r="B124" s="37"/>
      <c r="C124" s="181" t="s">
        <v>461</v>
      </c>
      <c r="D124" s="181" t="s">
        <v>208</v>
      </c>
      <c r="E124" s="182" t="s">
        <v>566</v>
      </c>
      <c r="F124" s="183" t="s">
        <v>567</v>
      </c>
      <c r="G124" s="184" t="s">
        <v>240</v>
      </c>
      <c r="H124" s="185">
        <v>9.2840000000000007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212</v>
      </c>
      <c r="AT124" s="192" t="s">
        <v>208</v>
      </c>
      <c r="AU124" s="192" t="s">
        <v>86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212</v>
      </c>
      <c r="BM124" s="192" t="s">
        <v>1524</v>
      </c>
    </row>
    <row r="125" spans="1:65" s="2" customFormat="1" ht="38.4">
      <c r="A125" s="36"/>
      <c r="B125" s="37"/>
      <c r="C125" s="38"/>
      <c r="D125" s="194" t="s">
        <v>214</v>
      </c>
      <c r="E125" s="38"/>
      <c r="F125" s="195" t="s">
        <v>569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214</v>
      </c>
      <c r="AU125" s="19" t="s">
        <v>86</v>
      </c>
    </row>
    <row r="126" spans="1:65" s="2" customFormat="1" ht="28.8">
      <c r="A126" s="36"/>
      <c r="B126" s="37"/>
      <c r="C126" s="38"/>
      <c r="D126" s="194" t="s">
        <v>270</v>
      </c>
      <c r="E126" s="38"/>
      <c r="F126" s="195" t="s">
        <v>551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270</v>
      </c>
      <c r="AU126" s="19" t="s">
        <v>86</v>
      </c>
    </row>
    <row r="127" spans="1:65" s="15" customFormat="1" ht="10.199999999999999">
      <c r="B127" s="231"/>
      <c r="C127" s="232"/>
      <c r="D127" s="194" t="s">
        <v>216</v>
      </c>
      <c r="E127" s="233" t="s">
        <v>75</v>
      </c>
      <c r="F127" s="234" t="s">
        <v>570</v>
      </c>
      <c r="G127" s="232"/>
      <c r="H127" s="233" t="s">
        <v>75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86</v>
      </c>
      <c r="AV127" s="15" t="s">
        <v>84</v>
      </c>
      <c r="AW127" s="15" t="s">
        <v>38</v>
      </c>
      <c r="AX127" s="15" t="s">
        <v>77</v>
      </c>
      <c r="AY127" s="240" t="s">
        <v>205</v>
      </c>
    </row>
    <row r="128" spans="1:65" s="13" customFormat="1" ht="10.199999999999999">
      <c r="B128" s="199"/>
      <c r="C128" s="200"/>
      <c r="D128" s="194" t="s">
        <v>216</v>
      </c>
      <c r="E128" s="201" t="s">
        <v>457</v>
      </c>
      <c r="F128" s="202" t="s">
        <v>1525</v>
      </c>
      <c r="G128" s="200"/>
      <c r="H128" s="203">
        <v>9.2840000000000007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216</v>
      </c>
      <c r="AU128" s="209" t="s">
        <v>86</v>
      </c>
      <c r="AV128" s="13" t="s">
        <v>86</v>
      </c>
      <c r="AW128" s="13" t="s">
        <v>38</v>
      </c>
      <c r="AX128" s="13" t="s">
        <v>77</v>
      </c>
      <c r="AY128" s="209" t="s">
        <v>205</v>
      </c>
    </row>
    <row r="129" spans="1:65" s="14" customFormat="1" ht="10.199999999999999">
      <c r="B129" s="210"/>
      <c r="C129" s="211"/>
      <c r="D129" s="194" t="s">
        <v>216</v>
      </c>
      <c r="E129" s="212" t="s">
        <v>75</v>
      </c>
      <c r="F129" s="213" t="s">
        <v>218</v>
      </c>
      <c r="G129" s="211"/>
      <c r="H129" s="214">
        <v>9.2840000000000007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216</v>
      </c>
      <c r="AU129" s="220" t="s">
        <v>86</v>
      </c>
      <c r="AV129" s="14" t="s">
        <v>212</v>
      </c>
      <c r="AW129" s="14" t="s">
        <v>38</v>
      </c>
      <c r="AX129" s="14" t="s">
        <v>84</v>
      </c>
      <c r="AY129" s="220" t="s">
        <v>205</v>
      </c>
    </row>
    <row r="130" spans="1:65" s="2" customFormat="1" ht="24.15" customHeight="1">
      <c r="A130" s="36"/>
      <c r="B130" s="37"/>
      <c r="C130" s="181" t="s">
        <v>581</v>
      </c>
      <c r="D130" s="181" t="s">
        <v>208</v>
      </c>
      <c r="E130" s="182" t="s">
        <v>1126</v>
      </c>
      <c r="F130" s="183" t="s">
        <v>1127</v>
      </c>
      <c r="G130" s="184" t="s">
        <v>240</v>
      </c>
      <c r="H130" s="185">
        <v>3.99</v>
      </c>
      <c r="I130" s="186"/>
      <c r="J130" s="187">
        <f>ROUND(I130*H130,2)</f>
        <v>0</v>
      </c>
      <c r="K130" s="183" t="s">
        <v>211</v>
      </c>
      <c r="L130" s="41"/>
      <c r="M130" s="188" t="s">
        <v>75</v>
      </c>
      <c r="N130" s="189" t="s">
        <v>47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212</v>
      </c>
      <c r="AT130" s="192" t="s">
        <v>208</v>
      </c>
      <c r="AU130" s="192" t="s">
        <v>86</v>
      </c>
      <c r="AY130" s="19" t="s">
        <v>205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212</v>
      </c>
      <c r="BM130" s="192" t="s">
        <v>1526</v>
      </c>
    </row>
    <row r="131" spans="1:65" s="2" customFormat="1" ht="48">
      <c r="A131" s="36"/>
      <c r="B131" s="37"/>
      <c r="C131" s="38"/>
      <c r="D131" s="194" t="s">
        <v>214</v>
      </c>
      <c r="E131" s="38"/>
      <c r="F131" s="195" t="s">
        <v>1129</v>
      </c>
      <c r="G131" s="38"/>
      <c r="H131" s="38"/>
      <c r="I131" s="196"/>
      <c r="J131" s="38"/>
      <c r="K131" s="38"/>
      <c r="L131" s="41"/>
      <c r="M131" s="197"/>
      <c r="N131" s="19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214</v>
      </c>
      <c r="AU131" s="19" t="s">
        <v>86</v>
      </c>
    </row>
    <row r="132" spans="1:65" s="2" customFormat="1" ht="28.8">
      <c r="A132" s="36"/>
      <c r="B132" s="37"/>
      <c r="C132" s="38"/>
      <c r="D132" s="194" t="s">
        <v>270</v>
      </c>
      <c r="E132" s="38"/>
      <c r="F132" s="195" t="s">
        <v>551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270</v>
      </c>
      <c r="AU132" s="19" t="s">
        <v>86</v>
      </c>
    </row>
    <row r="133" spans="1:65" s="15" customFormat="1" ht="10.199999999999999">
      <c r="B133" s="231"/>
      <c r="C133" s="232"/>
      <c r="D133" s="194" t="s">
        <v>216</v>
      </c>
      <c r="E133" s="233" t="s">
        <v>75</v>
      </c>
      <c r="F133" s="234" t="s">
        <v>570</v>
      </c>
      <c r="G133" s="232"/>
      <c r="H133" s="233" t="s">
        <v>75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216</v>
      </c>
      <c r="AU133" s="240" t="s">
        <v>86</v>
      </c>
      <c r="AV133" s="15" t="s">
        <v>84</v>
      </c>
      <c r="AW133" s="15" t="s">
        <v>38</v>
      </c>
      <c r="AX133" s="15" t="s">
        <v>77</v>
      </c>
      <c r="AY133" s="240" t="s">
        <v>205</v>
      </c>
    </row>
    <row r="134" spans="1:65" s="13" customFormat="1" ht="10.199999999999999">
      <c r="B134" s="199"/>
      <c r="C134" s="200"/>
      <c r="D134" s="194" t="s">
        <v>216</v>
      </c>
      <c r="E134" s="201" t="s">
        <v>460</v>
      </c>
      <c r="F134" s="202" t="s">
        <v>1130</v>
      </c>
      <c r="G134" s="200"/>
      <c r="H134" s="203">
        <v>3.99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216</v>
      </c>
      <c r="AU134" s="209" t="s">
        <v>86</v>
      </c>
      <c r="AV134" s="13" t="s">
        <v>86</v>
      </c>
      <c r="AW134" s="13" t="s">
        <v>38</v>
      </c>
      <c r="AX134" s="13" t="s">
        <v>77</v>
      </c>
      <c r="AY134" s="209" t="s">
        <v>205</v>
      </c>
    </row>
    <row r="135" spans="1:65" s="14" customFormat="1" ht="10.199999999999999">
      <c r="B135" s="210"/>
      <c r="C135" s="211"/>
      <c r="D135" s="194" t="s">
        <v>216</v>
      </c>
      <c r="E135" s="212" t="s">
        <v>75</v>
      </c>
      <c r="F135" s="213" t="s">
        <v>218</v>
      </c>
      <c r="G135" s="211"/>
      <c r="H135" s="214">
        <v>3.99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216</v>
      </c>
      <c r="AU135" s="220" t="s">
        <v>86</v>
      </c>
      <c r="AV135" s="14" t="s">
        <v>212</v>
      </c>
      <c r="AW135" s="14" t="s">
        <v>38</v>
      </c>
      <c r="AX135" s="14" t="s">
        <v>84</v>
      </c>
      <c r="AY135" s="220" t="s">
        <v>205</v>
      </c>
    </row>
    <row r="136" spans="1:65" s="2" customFormat="1" ht="24.15" customHeight="1">
      <c r="A136" s="36"/>
      <c r="B136" s="37"/>
      <c r="C136" s="181" t="s">
        <v>229</v>
      </c>
      <c r="D136" s="181" t="s">
        <v>208</v>
      </c>
      <c r="E136" s="182" t="s">
        <v>575</v>
      </c>
      <c r="F136" s="183" t="s">
        <v>576</v>
      </c>
      <c r="G136" s="184" t="s">
        <v>240</v>
      </c>
      <c r="H136" s="185">
        <v>21.664000000000001</v>
      </c>
      <c r="I136" s="186"/>
      <c r="J136" s="187">
        <f>ROUND(I136*H136,2)</f>
        <v>0</v>
      </c>
      <c r="K136" s="183" t="s">
        <v>211</v>
      </c>
      <c r="L136" s="41"/>
      <c r="M136" s="188" t="s">
        <v>75</v>
      </c>
      <c r="N136" s="189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212</v>
      </c>
      <c r="AT136" s="192" t="s">
        <v>208</v>
      </c>
      <c r="AU136" s="192" t="s">
        <v>86</v>
      </c>
      <c r="AY136" s="19" t="s">
        <v>205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212</v>
      </c>
      <c r="BM136" s="192" t="s">
        <v>1527</v>
      </c>
    </row>
    <row r="137" spans="1:65" s="2" customFormat="1" ht="38.4">
      <c r="A137" s="36"/>
      <c r="B137" s="37"/>
      <c r="C137" s="38"/>
      <c r="D137" s="194" t="s">
        <v>214</v>
      </c>
      <c r="E137" s="38"/>
      <c r="F137" s="195" t="s">
        <v>578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214</v>
      </c>
      <c r="AU137" s="19" t="s">
        <v>86</v>
      </c>
    </row>
    <row r="138" spans="1:65" s="2" customFormat="1" ht="28.8">
      <c r="A138" s="36"/>
      <c r="B138" s="37"/>
      <c r="C138" s="38"/>
      <c r="D138" s="194" t="s">
        <v>270</v>
      </c>
      <c r="E138" s="38"/>
      <c r="F138" s="195" t="s">
        <v>558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270</v>
      </c>
      <c r="AU138" s="19" t="s">
        <v>86</v>
      </c>
    </row>
    <row r="139" spans="1:65" s="15" customFormat="1" ht="10.199999999999999">
      <c r="B139" s="231"/>
      <c r="C139" s="232"/>
      <c r="D139" s="194" t="s">
        <v>216</v>
      </c>
      <c r="E139" s="233" t="s">
        <v>75</v>
      </c>
      <c r="F139" s="234" t="s">
        <v>570</v>
      </c>
      <c r="G139" s="232"/>
      <c r="H139" s="233" t="s">
        <v>75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216</v>
      </c>
      <c r="AU139" s="240" t="s">
        <v>86</v>
      </c>
      <c r="AV139" s="15" t="s">
        <v>84</v>
      </c>
      <c r="AW139" s="15" t="s">
        <v>38</v>
      </c>
      <c r="AX139" s="15" t="s">
        <v>77</v>
      </c>
      <c r="AY139" s="240" t="s">
        <v>205</v>
      </c>
    </row>
    <row r="140" spans="1:65" s="13" customFormat="1" ht="10.199999999999999">
      <c r="B140" s="199"/>
      <c r="C140" s="200"/>
      <c r="D140" s="194" t="s">
        <v>216</v>
      </c>
      <c r="E140" s="201" t="s">
        <v>496</v>
      </c>
      <c r="F140" s="202" t="s">
        <v>1528</v>
      </c>
      <c r="G140" s="200"/>
      <c r="H140" s="203">
        <v>21.664000000000001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216</v>
      </c>
      <c r="AU140" s="209" t="s">
        <v>86</v>
      </c>
      <c r="AV140" s="13" t="s">
        <v>86</v>
      </c>
      <c r="AW140" s="13" t="s">
        <v>38</v>
      </c>
      <c r="AX140" s="13" t="s">
        <v>77</v>
      </c>
      <c r="AY140" s="209" t="s">
        <v>205</v>
      </c>
    </row>
    <row r="141" spans="1:65" s="14" customFormat="1" ht="10.199999999999999">
      <c r="B141" s="210"/>
      <c r="C141" s="211"/>
      <c r="D141" s="194" t="s">
        <v>216</v>
      </c>
      <c r="E141" s="212" t="s">
        <v>75</v>
      </c>
      <c r="F141" s="213" t="s">
        <v>218</v>
      </c>
      <c r="G141" s="211"/>
      <c r="H141" s="214">
        <v>21.664000000000001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216</v>
      </c>
      <c r="AU141" s="220" t="s">
        <v>86</v>
      </c>
      <c r="AV141" s="14" t="s">
        <v>212</v>
      </c>
      <c r="AW141" s="14" t="s">
        <v>38</v>
      </c>
      <c r="AX141" s="14" t="s">
        <v>84</v>
      </c>
      <c r="AY141" s="220" t="s">
        <v>205</v>
      </c>
    </row>
    <row r="142" spans="1:65" s="2" customFormat="1" ht="24.15" customHeight="1">
      <c r="A142" s="36"/>
      <c r="B142" s="37"/>
      <c r="C142" s="181" t="s">
        <v>288</v>
      </c>
      <c r="D142" s="181" t="s">
        <v>208</v>
      </c>
      <c r="E142" s="182" t="s">
        <v>1135</v>
      </c>
      <c r="F142" s="183" t="s">
        <v>1136</v>
      </c>
      <c r="G142" s="184" t="s">
        <v>240</v>
      </c>
      <c r="H142" s="185">
        <v>9.31</v>
      </c>
      <c r="I142" s="186"/>
      <c r="J142" s="187">
        <f>ROUND(I142*H142,2)</f>
        <v>0</v>
      </c>
      <c r="K142" s="183" t="s">
        <v>211</v>
      </c>
      <c r="L142" s="41"/>
      <c r="M142" s="188" t="s">
        <v>75</v>
      </c>
      <c r="N142" s="189" t="s">
        <v>47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212</v>
      </c>
      <c r="AT142" s="192" t="s">
        <v>208</v>
      </c>
      <c r="AU142" s="192" t="s">
        <v>86</v>
      </c>
      <c r="AY142" s="19" t="s">
        <v>205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212</v>
      </c>
      <c r="BM142" s="192" t="s">
        <v>1529</v>
      </c>
    </row>
    <row r="143" spans="1:65" s="2" customFormat="1" ht="38.4">
      <c r="A143" s="36"/>
      <c r="B143" s="37"/>
      <c r="C143" s="38"/>
      <c r="D143" s="194" t="s">
        <v>214</v>
      </c>
      <c r="E143" s="38"/>
      <c r="F143" s="195" t="s">
        <v>1138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214</v>
      </c>
      <c r="AU143" s="19" t="s">
        <v>86</v>
      </c>
    </row>
    <row r="144" spans="1:65" s="2" customFormat="1" ht="28.8">
      <c r="A144" s="36"/>
      <c r="B144" s="37"/>
      <c r="C144" s="38"/>
      <c r="D144" s="194" t="s">
        <v>270</v>
      </c>
      <c r="E144" s="38"/>
      <c r="F144" s="195" t="s">
        <v>558</v>
      </c>
      <c r="G144" s="38"/>
      <c r="H144" s="38"/>
      <c r="I144" s="196"/>
      <c r="J144" s="38"/>
      <c r="K144" s="38"/>
      <c r="L144" s="41"/>
      <c r="M144" s="197"/>
      <c r="N144" s="198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270</v>
      </c>
      <c r="AU144" s="19" t="s">
        <v>86</v>
      </c>
    </row>
    <row r="145" spans="1:65" s="15" customFormat="1" ht="10.199999999999999">
      <c r="B145" s="231"/>
      <c r="C145" s="232"/>
      <c r="D145" s="194" t="s">
        <v>216</v>
      </c>
      <c r="E145" s="233" t="s">
        <v>75</v>
      </c>
      <c r="F145" s="234" t="s">
        <v>570</v>
      </c>
      <c r="G145" s="232"/>
      <c r="H145" s="233" t="s">
        <v>75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216</v>
      </c>
      <c r="AU145" s="240" t="s">
        <v>86</v>
      </c>
      <c r="AV145" s="15" t="s">
        <v>84</v>
      </c>
      <c r="AW145" s="15" t="s">
        <v>38</v>
      </c>
      <c r="AX145" s="15" t="s">
        <v>77</v>
      </c>
      <c r="AY145" s="240" t="s">
        <v>205</v>
      </c>
    </row>
    <row r="146" spans="1:65" s="13" customFormat="1" ht="10.199999999999999">
      <c r="B146" s="199"/>
      <c r="C146" s="200"/>
      <c r="D146" s="194" t="s">
        <v>216</v>
      </c>
      <c r="E146" s="201" t="s">
        <v>498</v>
      </c>
      <c r="F146" s="202" t="s">
        <v>1139</v>
      </c>
      <c r="G146" s="200"/>
      <c r="H146" s="203">
        <v>9.31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216</v>
      </c>
      <c r="AU146" s="209" t="s">
        <v>86</v>
      </c>
      <c r="AV146" s="13" t="s">
        <v>86</v>
      </c>
      <c r="AW146" s="13" t="s">
        <v>38</v>
      </c>
      <c r="AX146" s="13" t="s">
        <v>77</v>
      </c>
      <c r="AY146" s="209" t="s">
        <v>205</v>
      </c>
    </row>
    <row r="147" spans="1:65" s="14" customFormat="1" ht="10.199999999999999">
      <c r="B147" s="210"/>
      <c r="C147" s="211"/>
      <c r="D147" s="194" t="s">
        <v>216</v>
      </c>
      <c r="E147" s="212" t="s">
        <v>75</v>
      </c>
      <c r="F147" s="213" t="s">
        <v>218</v>
      </c>
      <c r="G147" s="211"/>
      <c r="H147" s="214">
        <v>9.31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216</v>
      </c>
      <c r="AU147" s="220" t="s">
        <v>86</v>
      </c>
      <c r="AV147" s="14" t="s">
        <v>212</v>
      </c>
      <c r="AW147" s="14" t="s">
        <v>38</v>
      </c>
      <c r="AX147" s="14" t="s">
        <v>84</v>
      </c>
      <c r="AY147" s="220" t="s">
        <v>205</v>
      </c>
    </row>
    <row r="148" spans="1:65" s="2" customFormat="1" ht="14.4" customHeight="1">
      <c r="A148" s="36"/>
      <c r="B148" s="37"/>
      <c r="C148" s="181" t="s">
        <v>596</v>
      </c>
      <c r="D148" s="181" t="s">
        <v>208</v>
      </c>
      <c r="E148" s="182" t="s">
        <v>1140</v>
      </c>
      <c r="F148" s="183" t="s">
        <v>1141</v>
      </c>
      <c r="G148" s="184" t="s">
        <v>143</v>
      </c>
      <c r="H148" s="185">
        <v>26.6</v>
      </c>
      <c r="I148" s="186"/>
      <c r="J148" s="187">
        <f>ROUND(I148*H148,2)</f>
        <v>0</v>
      </c>
      <c r="K148" s="183" t="s">
        <v>211</v>
      </c>
      <c r="L148" s="41"/>
      <c r="M148" s="188" t="s">
        <v>75</v>
      </c>
      <c r="N148" s="189" t="s">
        <v>47</v>
      </c>
      <c r="O148" s="66"/>
      <c r="P148" s="190">
        <f>O148*H148</f>
        <v>0</v>
      </c>
      <c r="Q148" s="190">
        <v>8.4999999999999995E-4</v>
      </c>
      <c r="R148" s="190">
        <f>Q148*H148</f>
        <v>2.2610000000000002E-2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212</v>
      </c>
      <c r="AT148" s="192" t="s">
        <v>208</v>
      </c>
      <c r="AU148" s="192" t="s">
        <v>86</v>
      </c>
      <c r="AY148" s="19" t="s">
        <v>205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212</v>
      </c>
      <c r="BM148" s="192" t="s">
        <v>1530</v>
      </c>
    </row>
    <row r="149" spans="1:65" s="2" customFormat="1" ht="115.2">
      <c r="A149" s="36"/>
      <c r="B149" s="37"/>
      <c r="C149" s="38"/>
      <c r="D149" s="194" t="s">
        <v>214</v>
      </c>
      <c r="E149" s="38"/>
      <c r="F149" s="195" t="s">
        <v>1143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214</v>
      </c>
      <c r="AU149" s="19" t="s">
        <v>86</v>
      </c>
    </row>
    <row r="150" spans="1:65" s="15" customFormat="1" ht="10.199999999999999">
      <c r="B150" s="231"/>
      <c r="C150" s="232"/>
      <c r="D150" s="194" t="s">
        <v>216</v>
      </c>
      <c r="E150" s="233" t="s">
        <v>75</v>
      </c>
      <c r="F150" s="234" t="s">
        <v>1144</v>
      </c>
      <c r="G150" s="232"/>
      <c r="H150" s="233" t="s">
        <v>75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216</v>
      </c>
      <c r="AU150" s="240" t="s">
        <v>86</v>
      </c>
      <c r="AV150" s="15" t="s">
        <v>84</v>
      </c>
      <c r="AW150" s="15" t="s">
        <v>38</v>
      </c>
      <c r="AX150" s="15" t="s">
        <v>77</v>
      </c>
      <c r="AY150" s="240" t="s">
        <v>205</v>
      </c>
    </row>
    <row r="151" spans="1:65" s="13" customFormat="1" ht="10.199999999999999">
      <c r="B151" s="199"/>
      <c r="C151" s="200"/>
      <c r="D151" s="194" t="s">
        <v>216</v>
      </c>
      <c r="E151" s="201" t="s">
        <v>1099</v>
      </c>
      <c r="F151" s="202" t="s">
        <v>1145</v>
      </c>
      <c r="G151" s="200"/>
      <c r="H151" s="203">
        <v>26.6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216</v>
      </c>
      <c r="AU151" s="209" t="s">
        <v>86</v>
      </c>
      <c r="AV151" s="13" t="s">
        <v>86</v>
      </c>
      <c r="AW151" s="13" t="s">
        <v>38</v>
      </c>
      <c r="AX151" s="13" t="s">
        <v>77</v>
      </c>
      <c r="AY151" s="209" t="s">
        <v>205</v>
      </c>
    </row>
    <row r="152" spans="1:65" s="14" customFormat="1" ht="10.199999999999999">
      <c r="B152" s="210"/>
      <c r="C152" s="211"/>
      <c r="D152" s="194" t="s">
        <v>216</v>
      </c>
      <c r="E152" s="212" t="s">
        <v>75</v>
      </c>
      <c r="F152" s="213" t="s">
        <v>218</v>
      </c>
      <c r="G152" s="211"/>
      <c r="H152" s="214">
        <v>26.6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216</v>
      </c>
      <c r="AU152" s="220" t="s">
        <v>86</v>
      </c>
      <c r="AV152" s="14" t="s">
        <v>212</v>
      </c>
      <c r="AW152" s="14" t="s">
        <v>38</v>
      </c>
      <c r="AX152" s="14" t="s">
        <v>84</v>
      </c>
      <c r="AY152" s="220" t="s">
        <v>205</v>
      </c>
    </row>
    <row r="153" spans="1:65" s="2" customFormat="1" ht="24.15" customHeight="1">
      <c r="A153" s="36"/>
      <c r="B153" s="37"/>
      <c r="C153" s="181" t="s">
        <v>605</v>
      </c>
      <c r="D153" s="181" t="s">
        <v>208</v>
      </c>
      <c r="E153" s="182" t="s">
        <v>1146</v>
      </c>
      <c r="F153" s="183" t="s">
        <v>1147</v>
      </c>
      <c r="G153" s="184" t="s">
        <v>143</v>
      </c>
      <c r="H153" s="185">
        <v>26.6</v>
      </c>
      <c r="I153" s="186"/>
      <c r="J153" s="187">
        <f>ROUND(I153*H153,2)</f>
        <v>0</v>
      </c>
      <c r="K153" s="183" t="s">
        <v>211</v>
      </c>
      <c r="L153" s="41"/>
      <c r="M153" s="188" t="s">
        <v>75</v>
      </c>
      <c r="N153" s="189" t="s">
        <v>47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212</v>
      </c>
      <c r="AT153" s="192" t="s">
        <v>208</v>
      </c>
      <c r="AU153" s="192" t="s">
        <v>86</v>
      </c>
      <c r="AY153" s="19" t="s">
        <v>205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212</v>
      </c>
      <c r="BM153" s="192" t="s">
        <v>1531</v>
      </c>
    </row>
    <row r="154" spans="1:65" s="13" customFormat="1" ht="10.199999999999999">
      <c r="B154" s="199"/>
      <c r="C154" s="200"/>
      <c r="D154" s="194" t="s">
        <v>216</v>
      </c>
      <c r="E154" s="201" t="s">
        <v>75</v>
      </c>
      <c r="F154" s="202" t="s">
        <v>1099</v>
      </c>
      <c r="G154" s="200"/>
      <c r="H154" s="203">
        <v>26.6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216</v>
      </c>
      <c r="AU154" s="209" t="s">
        <v>86</v>
      </c>
      <c r="AV154" s="13" t="s">
        <v>86</v>
      </c>
      <c r="AW154" s="13" t="s">
        <v>38</v>
      </c>
      <c r="AX154" s="13" t="s">
        <v>77</v>
      </c>
      <c r="AY154" s="209" t="s">
        <v>205</v>
      </c>
    </row>
    <row r="155" spans="1:65" s="14" customFormat="1" ht="10.199999999999999">
      <c r="B155" s="210"/>
      <c r="C155" s="211"/>
      <c r="D155" s="194" t="s">
        <v>216</v>
      </c>
      <c r="E155" s="212" t="s">
        <v>75</v>
      </c>
      <c r="F155" s="213" t="s">
        <v>218</v>
      </c>
      <c r="G155" s="211"/>
      <c r="H155" s="214">
        <v>26.6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216</v>
      </c>
      <c r="AU155" s="220" t="s">
        <v>86</v>
      </c>
      <c r="AV155" s="14" t="s">
        <v>212</v>
      </c>
      <c r="AW155" s="14" t="s">
        <v>38</v>
      </c>
      <c r="AX155" s="14" t="s">
        <v>84</v>
      </c>
      <c r="AY155" s="220" t="s">
        <v>205</v>
      </c>
    </row>
    <row r="156" spans="1:65" s="2" customFormat="1" ht="37.799999999999997" customHeight="1">
      <c r="A156" s="36"/>
      <c r="B156" s="37"/>
      <c r="C156" s="181" t="s">
        <v>611</v>
      </c>
      <c r="D156" s="181" t="s">
        <v>208</v>
      </c>
      <c r="E156" s="182" t="s">
        <v>582</v>
      </c>
      <c r="F156" s="183" t="s">
        <v>583</v>
      </c>
      <c r="G156" s="184" t="s">
        <v>240</v>
      </c>
      <c r="H156" s="185">
        <v>232.25</v>
      </c>
      <c r="I156" s="186"/>
      <c r="J156" s="187">
        <f>ROUND(I156*H156,2)</f>
        <v>0</v>
      </c>
      <c r="K156" s="183" t="s">
        <v>211</v>
      </c>
      <c r="L156" s="41"/>
      <c r="M156" s="188" t="s">
        <v>75</v>
      </c>
      <c r="N156" s="189" t="s">
        <v>47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212</v>
      </c>
      <c r="AT156" s="192" t="s">
        <v>208</v>
      </c>
      <c r="AU156" s="192" t="s">
        <v>86</v>
      </c>
      <c r="AY156" s="19" t="s">
        <v>205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212</v>
      </c>
      <c r="BM156" s="192" t="s">
        <v>1532</v>
      </c>
    </row>
    <row r="157" spans="1:65" s="2" customFormat="1" ht="57.6">
      <c r="A157" s="36"/>
      <c r="B157" s="37"/>
      <c r="C157" s="38"/>
      <c r="D157" s="194" t="s">
        <v>214</v>
      </c>
      <c r="E157" s="38"/>
      <c r="F157" s="195" t="s">
        <v>585</v>
      </c>
      <c r="G157" s="38"/>
      <c r="H157" s="38"/>
      <c r="I157" s="196"/>
      <c r="J157" s="38"/>
      <c r="K157" s="38"/>
      <c r="L157" s="41"/>
      <c r="M157" s="197"/>
      <c r="N157" s="198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214</v>
      </c>
      <c r="AU157" s="19" t="s">
        <v>86</v>
      </c>
    </row>
    <row r="158" spans="1:65" s="2" customFormat="1" ht="19.2">
      <c r="A158" s="36"/>
      <c r="B158" s="37"/>
      <c r="C158" s="38"/>
      <c r="D158" s="194" t="s">
        <v>270</v>
      </c>
      <c r="E158" s="38"/>
      <c r="F158" s="195" t="s">
        <v>386</v>
      </c>
      <c r="G158" s="38"/>
      <c r="H158" s="38"/>
      <c r="I158" s="196"/>
      <c r="J158" s="38"/>
      <c r="K158" s="38"/>
      <c r="L158" s="41"/>
      <c r="M158" s="197"/>
      <c r="N158" s="198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270</v>
      </c>
      <c r="AU158" s="19" t="s">
        <v>86</v>
      </c>
    </row>
    <row r="159" spans="1:65" s="13" customFormat="1" ht="10.199999999999999">
      <c r="B159" s="199"/>
      <c r="C159" s="200"/>
      <c r="D159" s="194" t="s">
        <v>216</v>
      </c>
      <c r="E159" s="201" t="s">
        <v>513</v>
      </c>
      <c r="F159" s="202" t="s">
        <v>586</v>
      </c>
      <c r="G159" s="200"/>
      <c r="H159" s="203">
        <v>184.625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216</v>
      </c>
      <c r="AU159" s="209" t="s">
        <v>86</v>
      </c>
      <c r="AV159" s="13" t="s">
        <v>86</v>
      </c>
      <c r="AW159" s="13" t="s">
        <v>38</v>
      </c>
      <c r="AX159" s="13" t="s">
        <v>77</v>
      </c>
      <c r="AY159" s="209" t="s">
        <v>205</v>
      </c>
    </row>
    <row r="160" spans="1:65" s="13" customFormat="1" ht="10.199999999999999">
      <c r="B160" s="199"/>
      <c r="C160" s="200"/>
      <c r="D160" s="194" t="s">
        <v>216</v>
      </c>
      <c r="E160" s="201" t="s">
        <v>75</v>
      </c>
      <c r="F160" s="202" t="s">
        <v>1533</v>
      </c>
      <c r="G160" s="200"/>
      <c r="H160" s="203">
        <v>47.625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216</v>
      </c>
      <c r="AU160" s="209" t="s">
        <v>86</v>
      </c>
      <c r="AV160" s="13" t="s">
        <v>86</v>
      </c>
      <c r="AW160" s="13" t="s">
        <v>38</v>
      </c>
      <c r="AX160" s="13" t="s">
        <v>77</v>
      </c>
      <c r="AY160" s="209" t="s">
        <v>205</v>
      </c>
    </row>
    <row r="161" spans="1:65" s="14" customFormat="1" ht="10.199999999999999">
      <c r="B161" s="210"/>
      <c r="C161" s="211"/>
      <c r="D161" s="194" t="s">
        <v>216</v>
      </c>
      <c r="E161" s="212" t="s">
        <v>75</v>
      </c>
      <c r="F161" s="213" t="s">
        <v>218</v>
      </c>
      <c r="G161" s="211"/>
      <c r="H161" s="214">
        <v>232.25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216</v>
      </c>
      <c r="AU161" s="220" t="s">
        <v>86</v>
      </c>
      <c r="AV161" s="14" t="s">
        <v>212</v>
      </c>
      <c r="AW161" s="14" t="s">
        <v>38</v>
      </c>
      <c r="AX161" s="14" t="s">
        <v>84</v>
      </c>
      <c r="AY161" s="220" t="s">
        <v>205</v>
      </c>
    </row>
    <row r="162" spans="1:65" s="2" customFormat="1" ht="24.15" customHeight="1">
      <c r="A162" s="36"/>
      <c r="B162" s="37"/>
      <c r="C162" s="181" t="s">
        <v>618</v>
      </c>
      <c r="D162" s="181" t="s">
        <v>208</v>
      </c>
      <c r="E162" s="182" t="s">
        <v>588</v>
      </c>
      <c r="F162" s="183" t="s">
        <v>589</v>
      </c>
      <c r="G162" s="184" t="s">
        <v>240</v>
      </c>
      <c r="H162" s="185">
        <v>184.625</v>
      </c>
      <c r="I162" s="186"/>
      <c r="J162" s="187">
        <f>ROUND(I162*H162,2)</f>
        <v>0</v>
      </c>
      <c r="K162" s="183" t="s">
        <v>211</v>
      </c>
      <c r="L162" s="41"/>
      <c r="M162" s="188" t="s">
        <v>75</v>
      </c>
      <c r="N162" s="189" t="s">
        <v>47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212</v>
      </c>
      <c r="AT162" s="192" t="s">
        <v>208</v>
      </c>
      <c r="AU162" s="192" t="s">
        <v>86</v>
      </c>
      <c r="AY162" s="19" t="s">
        <v>205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212</v>
      </c>
      <c r="BM162" s="192" t="s">
        <v>1534</v>
      </c>
    </row>
    <row r="163" spans="1:65" s="2" customFormat="1" ht="105.6">
      <c r="A163" s="36"/>
      <c r="B163" s="37"/>
      <c r="C163" s="38"/>
      <c r="D163" s="194" t="s">
        <v>214</v>
      </c>
      <c r="E163" s="38"/>
      <c r="F163" s="195" t="s">
        <v>591</v>
      </c>
      <c r="G163" s="38"/>
      <c r="H163" s="38"/>
      <c r="I163" s="196"/>
      <c r="J163" s="38"/>
      <c r="K163" s="38"/>
      <c r="L163" s="41"/>
      <c r="M163" s="197"/>
      <c r="N163" s="19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214</v>
      </c>
      <c r="AU163" s="19" t="s">
        <v>86</v>
      </c>
    </row>
    <row r="164" spans="1:65" s="13" customFormat="1" ht="10.199999999999999">
      <c r="B164" s="199"/>
      <c r="C164" s="200"/>
      <c r="D164" s="194" t="s">
        <v>216</v>
      </c>
      <c r="E164" s="201" t="s">
        <v>75</v>
      </c>
      <c r="F164" s="202" t="s">
        <v>513</v>
      </c>
      <c r="G164" s="200"/>
      <c r="H164" s="203">
        <v>184.625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216</v>
      </c>
      <c r="AU164" s="209" t="s">
        <v>86</v>
      </c>
      <c r="AV164" s="13" t="s">
        <v>86</v>
      </c>
      <c r="AW164" s="13" t="s">
        <v>38</v>
      </c>
      <c r="AX164" s="13" t="s">
        <v>77</v>
      </c>
      <c r="AY164" s="209" t="s">
        <v>205</v>
      </c>
    </row>
    <row r="165" spans="1:65" s="14" customFormat="1" ht="10.199999999999999">
      <c r="B165" s="210"/>
      <c r="C165" s="211"/>
      <c r="D165" s="194" t="s">
        <v>216</v>
      </c>
      <c r="E165" s="212" t="s">
        <v>75</v>
      </c>
      <c r="F165" s="213" t="s">
        <v>218</v>
      </c>
      <c r="G165" s="211"/>
      <c r="H165" s="214">
        <v>184.625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216</v>
      </c>
      <c r="AU165" s="220" t="s">
        <v>86</v>
      </c>
      <c r="AV165" s="14" t="s">
        <v>212</v>
      </c>
      <c r="AW165" s="14" t="s">
        <v>38</v>
      </c>
      <c r="AX165" s="14" t="s">
        <v>84</v>
      </c>
      <c r="AY165" s="220" t="s">
        <v>205</v>
      </c>
    </row>
    <row r="166" spans="1:65" s="2" customFormat="1" ht="24.15" customHeight="1">
      <c r="A166" s="36"/>
      <c r="B166" s="37"/>
      <c r="C166" s="181" t="s">
        <v>207</v>
      </c>
      <c r="D166" s="181" t="s">
        <v>208</v>
      </c>
      <c r="E166" s="182" t="s">
        <v>592</v>
      </c>
      <c r="F166" s="183" t="s">
        <v>399</v>
      </c>
      <c r="G166" s="184" t="s">
        <v>383</v>
      </c>
      <c r="H166" s="185">
        <v>332.32499999999999</v>
      </c>
      <c r="I166" s="186"/>
      <c r="J166" s="187">
        <f>ROUND(I166*H166,2)</f>
        <v>0</v>
      </c>
      <c r="K166" s="183" t="s">
        <v>211</v>
      </c>
      <c r="L166" s="41"/>
      <c r="M166" s="188" t="s">
        <v>75</v>
      </c>
      <c r="N166" s="189" t="s">
        <v>47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212</v>
      </c>
      <c r="AT166" s="192" t="s">
        <v>208</v>
      </c>
      <c r="AU166" s="192" t="s">
        <v>86</v>
      </c>
      <c r="AY166" s="19" t="s">
        <v>205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212</v>
      </c>
      <c r="BM166" s="192" t="s">
        <v>1535</v>
      </c>
    </row>
    <row r="167" spans="1:65" s="2" customFormat="1" ht="38.4">
      <c r="A167" s="36"/>
      <c r="B167" s="37"/>
      <c r="C167" s="38"/>
      <c r="D167" s="194" t="s">
        <v>214</v>
      </c>
      <c r="E167" s="38"/>
      <c r="F167" s="195" t="s">
        <v>396</v>
      </c>
      <c r="G167" s="38"/>
      <c r="H167" s="38"/>
      <c r="I167" s="196"/>
      <c r="J167" s="38"/>
      <c r="K167" s="38"/>
      <c r="L167" s="41"/>
      <c r="M167" s="197"/>
      <c r="N167" s="19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214</v>
      </c>
      <c r="AU167" s="19" t="s">
        <v>86</v>
      </c>
    </row>
    <row r="168" spans="1:65" s="15" customFormat="1" ht="10.199999999999999">
      <c r="B168" s="231"/>
      <c r="C168" s="232"/>
      <c r="D168" s="194" t="s">
        <v>216</v>
      </c>
      <c r="E168" s="233" t="s">
        <v>75</v>
      </c>
      <c r="F168" s="234" t="s">
        <v>594</v>
      </c>
      <c r="G168" s="232"/>
      <c r="H168" s="233" t="s">
        <v>75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216</v>
      </c>
      <c r="AU168" s="240" t="s">
        <v>86</v>
      </c>
      <c r="AV168" s="15" t="s">
        <v>84</v>
      </c>
      <c r="AW168" s="15" t="s">
        <v>38</v>
      </c>
      <c r="AX168" s="15" t="s">
        <v>77</v>
      </c>
      <c r="AY168" s="240" t="s">
        <v>205</v>
      </c>
    </row>
    <row r="169" spans="1:65" s="13" customFormat="1" ht="10.199999999999999">
      <c r="B169" s="199"/>
      <c r="C169" s="200"/>
      <c r="D169" s="194" t="s">
        <v>216</v>
      </c>
      <c r="E169" s="201" t="s">
        <v>75</v>
      </c>
      <c r="F169" s="202" t="s">
        <v>595</v>
      </c>
      <c r="G169" s="200"/>
      <c r="H169" s="203">
        <v>332.32499999999999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216</v>
      </c>
      <c r="AU169" s="209" t="s">
        <v>86</v>
      </c>
      <c r="AV169" s="13" t="s">
        <v>86</v>
      </c>
      <c r="AW169" s="13" t="s">
        <v>38</v>
      </c>
      <c r="AX169" s="13" t="s">
        <v>77</v>
      </c>
      <c r="AY169" s="209" t="s">
        <v>205</v>
      </c>
    </row>
    <row r="170" spans="1:65" s="14" customFormat="1" ht="10.199999999999999">
      <c r="B170" s="210"/>
      <c r="C170" s="211"/>
      <c r="D170" s="194" t="s">
        <v>216</v>
      </c>
      <c r="E170" s="212" t="s">
        <v>75</v>
      </c>
      <c r="F170" s="213" t="s">
        <v>218</v>
      </c>
      <c r="G170" s="211"/>
      <c r="H170" s="214">
        <v>332.32499999999999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216</v>
      </c>
      <c r="AU170" s="220" t="s">
        <v>86</v>
      </c>
      <c r="AV170" s="14" t="s">
        <v>212</v>
      </c>
      <c r="AW170" s="14" t="s">
        <v>38</v>
      </c>
      <c r="AX170" s="14" t="s">
        <v>84</v>
      </c>
      <c r="AY170" s="220" t="s">
        <v>205</v>
      </c>
    </row>
    <row r="171" spans="1:65" s="2" customFormat="1" ht="24.15" customHeight="1">
      <c r="A171" s="36"/>
      <c r="B171" s="37"/>
      <c r="C171" s="181" t="s">
        <v>8</v>
      </c>
      <c r="D171" s="181" t="s">
        <v>208</v>
      </c>
      <c r="E171" s="182" t="s">
        <v>597</v>
      </c>
      <c r="F171" s="183" t="s">
        <v>598</v>
      </c>
      <c r="G171" s="184" t="s">
        <v>240</v>
      </c>
      <c r="H171" s="185">
        <v>40.125</v>
      </c>
      <c r="I171" s="186"/>
      <c r="J171" s="187">
        <f>ROUND(I171*H171,2)</f>
        <v>0</v>
      </c>
      <c r="K171" s="183" t="s">
        <v>211</v>
      </c>
      <c r="L171" s="41"/>
      <c r="M171" s="188" t="s">
        <v>75</v>
      </c>
      <c r="N171" s="189" t="s">
        <v>47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212</v>
      </c>
      <c r="AT171" s="192" t="s">
        <v>208</v>
      </c>
      <c r="AU171" s="192" t="s">
        <v>86</v>
      </c>
      <c r="AY171" s="19" t="s">
        <v>205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212</v>
      </c>
      <c r="BM171" s="192" t="s">
        <v>1536</v>
      </c>
    </row>
    <row r="172" spans="1:65" s="2" customFormat="1" ht="172.8">
      <c r="A172" s="36"/>
      <c r="B172" s="37"/>
      <c r="C172" s="38"/>
      <c r="D172" s="194" t="s">
        <v>214</v>
      </c>
      <c r="E172" s="38"/>
      <c r="F172" s="195" t="s">
        <v>600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214</v>
      </c>
      <c r="AU172" s="19" t="s">
        <v>86</v>
      </c>
    </row>
    <row r="173" spans="1:65" s="15" customFormat="1" ht="10.199999999999999">
      <c r="B173" s="231"/>
      <c r="C173" s="232"/>
      <c r="D173" s="194" t="s">
        <v>216</v>
      </c>
      <c r="E173" s="233" t="s">
        <v>75</v>
      </c>
      <c r="F173" s="234" t="s">
        <v>1154</v>
      </c>
      <c r="G173" s="232"/>
      <c r="H173" s="233" t="s">
        <v>75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86</v>
      </c>
      <c r="AV173" s="15" t="s">
        <v>84</v>
      </c>
      <c r="AW173" s="15" t="s">
        <v>38</v>
      </c>
      <c r="AX173" s="15" t="s">
        <v>77</v>
      </c>
      <c r="AY173" s="240" t="s">
        <v>205</v>
      </c>
    </row>
    <row r="174" spans="1:65" s="13" customFormat="1" ht="10.199999999999999">
      <c r="B174" s="199"/>
      <c r="C174" s="200"/>
      <c r="D174" s="194" t="s">
        <v>216</v>
      </c>
      <c r="E174" s="201" t="s">
        <v>173</v>
      </c>
      <c r="F174" s="202" t="s">
        <v>1537</v>
      </c>
      <c r="G174" s="200"/>
      <c r="H174" s="203">
        <v>30.634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216</v>
      </c>
      <c r="AU174" s="209" t="s">
        <v>86</v>
      </c>
      <c r="AV174" s="13" t="s">
        <v>86</v>
      </c>
      <c r="AW174" s="13" t="s">
        <v>38</v>
      </c>
      <c r="AX174" s="13" t="s">
        <v>77</v>
      </c>
      <c r="AY174" s="209" t="s">
        <v>205</v>
      </c>
    </row>
    <row r="175" spans="1:65" s="16" customFormat="1" ht="10.199999999999999">
      <c r="B175" s="245"/>
      <c r="C175" s="246"/>
      <c r="D175" s="194" t="s">
        <v>216</v>
      </c>
      <c r="E175" s="247" t="s">
        <v>75</v>
      </c>
      <c r="F175" s="248" t="s">
        <v>572</v>
      </c>
      <c r="G175" s="246"/>
      <c r="H175" s="249">
        <v>30.634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216</v>
      </c>
      <c r="AU175" s="255" t="s">
        <v>86</v>
      </c>
      <c r="AV175" s="16" t="s">
        <v>344</v>
      </c>
      <c r="AW175" s="16" t="s">
        <v>38</v>
      </c>
      <c r="AX175" s="16" t="s">
        <v>77</v>
      </c>
      <c r="AY175" s="255" t="s">
        <v>205</v>
      </c>
    </row>
    <row r="176" spans="1:65" s="15" customFormat="1" ht="10.199999999999999">
      <c r="B176" s="231"/>
      <c r="C176" s="232"/>
      <c r="D176" s="194" t="s">
        <v>216</v>
      </c>
      <c r="E176" s="233" t="s">
        <v>75</v>
      </c>
      <c r="F176" s="234" t="s">
        <v>603</v>
      </c>
      <c r="G176" s="232"/>
      <c r="H176" s="233" t="s">
        <v>75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216</v>
      </c>
      <c r="AU176" s="240" t="s">
        <v>86</v>
      </c>
      <c r="AV176" s="15" t="s">
        <v>84</v>
      </c>
      <c r="AW176" s="15" t="s">
        <v>38</v>
      </c>
      <c r="AX176" s="15" t="s">
        <v>77</v>
      </c>
      <c r="AY176" s="240" t="s">
        <v>205</v>
      </c>
    </row>
    <row r="177" spans="1:65" s="13" customFormat="1" ht="10.199999999999999">
      <c r="B177" s="199"/>
      <c r="C177" s="200"/>
      <c r="D177" s="194" t="s">
        <v>216</v>
      </c>
      <c r="E177" s="201" t="s">
        <v>507</v>
      </c>
      <c r="F177" s="202" t="s">
        <v>1538</v>
      </c>
      <c r="G177" s="200"/>
      <c r="H177" s="203">
        <v>9.4909999999999997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216</v>
      </c>
      <c r="AU177" s="209" t="s">
        <v>86</v>
      </c>
      <c r="AV177" s="13" t="s">
        <v>86</v>
      </c>
      <c r="AW177" s="13" t="s">
        <v>38</v>
      </c>
      <c r="AX177" s="13" t="s">
        <v>77</v>
      </c>
      <c r="AY177" s="209" t="s">
        <v>205</v>
      </c>
    </row>
    <row r="178" spans="1:65" s="16" customFormat="1" ht="10.199999999999999">
      <c r="B178" s="245"/>
      <c r="C178" s="246"/>
      <c r="D178" s="194" t="s">
        <v>216</v>
      </c>
      <c r="E178" s="247" t="s">
        <v>75</v>
      </c>
      <c r="F178" s="248" t="s">
        <v>572</v>
      </c>
      <c r="G178" s="246"/>
      <c r="H178" s="249">
        <v>9.4909999999999997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216</v>
      </c>
      <c r="AU178" s="255" t="s">
        <v>86</v>
      </c>
      <c r="AV178" s="16" t="s">
        <v>344</v>
      </c>
      <c r="AW178" s="16" t="s">
        <v>38</v>
      </c>
      <c r="AX178" s="16" t="s">
        <v>77</v>
      </c>
      <c r="AY178" s="255" t="s">
        <v>205</v>
      </c>
    </row>
    <row r="179" spans="1:65" s="14" customFormat="1" ht="10.199999999999999">
      <c r="B179" s="210"/>
      <c r="C179" s="211"/>
      <c r="D179" s="194" t="s">
        <v>216</v>
      </c>
      <c r="E179" s="212" t="s">
        <v>75</v>
      </c>
      <c r="F179" s="213" t="s">
        <v>218</v>
      </c>
      <c r="G179" s="211"/>
      <c r="H179" s="214">
        <v>40.125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216</v>
      </c>
      <c r="AU179" s="220" t="s">
        <v>86</v>
      </c>
      <c r="AV179" s="14" t="s">
        <v>212</v>
      </c>
      <c r="AW179" s="14" t="s">
        <v>38</v>
      </c>
      <c r="AX179" s="14" t="s">
        <v>84</v>
      </c>
      <c r="AY179" s="220" t="s">
        <v>205</v>
      </c>
    </row>
    <row r="180" spans="1:65" s="2" customFormat="1" ht="14.4" customHeight="1">
      <c r="A180" s="36"/>
      <c r="B180" s="37"/>
      <c r="C180" s="221" t="s">
        <v>225</v>
      </c>
      <c r="D180" s="221" t="s">
        <v>226</v>
      </c>
      <c r="E180" s="222" t="s">
        <v>606</v>
      </c>
      <c r="F180" s="223" t="s">
        <v>607</v>
      </c>
      <c r="G180" s="224" t="s">
        <v>383</v>
      </c>
      <c r="H180" s="225">
        <v>80.25</v>
      </c>
      <c r="I180" s="226"/>
      <c r="J180" s="227">
        <f>ROUND(I180*H180,2)</f>
        <v>0</v>
      </c>
      <c r="K180" s="223" t="s">
        <v>211</v>
      </c>
      <c r="L180" s="228"/>
      <c r="M180" s="229" t="s">
        <v>75</v>
      </c>
      <c r="N180" s="230" t="s">
        <v>47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229</v>
      </c>
      <c r="AT180" s="192" t="s">
        <v>226</v>
      </c>
      <c r="AU180" s="192" t="s">
        <v>86</v>
      </c>
      <c r="AY180" s="19" t="s">
        <v>205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212</v>
      </c>
      <c r="BM180" s="192" t="s">
        <v>1539</v>
      </c>
    </row>
    <row r="181" spans="1:65" s="15" customFormat="1" ht="10.199999999999999">
      <c r="B181" s="231"/>
      <c r="C181" s="232"/>
      <c r="D181" s="194" t="s">
        <v>216</v>
      </c>
      <c r="E181" s="233" t="s">
        <v>75</v>
      </c>
      <c r="F181" s="234" t="s">
        <v>609</v>
      </c>
      <c r="G181" s="232"/>
      <c r="H181" s="233" t="s">
        <v>75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216</v>
      </c>
      <c r="AU181" s="240" t="s">
        <v>86</v>
      </c>
      <c r="AV181" s="15" t="s">
        <v>84</v>
      </c>
      <c r="AW181" s="15" t="s">
        <v>38</v>
      </c>
      <c r="AX181" s="15" t="s">
        <v>77</v>
      </c>
      <c r="AY181" s="240" t="s">
        <v>205</v>
      </c>
    </row>
    <row r="182" spans="1:65" s="13" customFormat="1" ht="10.199999999999999">
      <c r="B182" s="199"/>
      <c r="C182" s="200"/>
      <c r="D182" s="194" t="s">
        <v>216</v>
      </c>
      <c r="E182" s="201" t="s">
        <v>75</v>
      </c>
      <c r="F182" s="202" t="s">
        <v>1540</v>
      </c>
      <c r="G182" s="200"/>
      <c r="H182" s="203">
        <v>80.25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216</v>
      </c>
      <c r="AU182" s="209" t="s">
        <v>86</v>
      </c>
      <c r="AV182" s="13" t="s">
        <v>86</v>
      </c>
      <c r="AW182" s="13" t="s">
        <v>38</v>
      </c>
      <c r="AX182" s="13" t="s">
        <v>77</v>
      </c>
      <c r="AY182" s="209" t="s">
        <v>205</v>
      </c>
    </row>
    <row r="183" spans="1:65" s="14" customFormat="1" ht="10.199999999999999">
      <c r="B183" s="210"/>
      <c r="C183" s="211"/>
      <c r="D183" s="194" t="s">
        <v>216</v>
      </c>
      <c r="E183" s="212" t="s">
        <v>75</v>
      </c>
      <c r="F183" s="213" t="s">
        <v>218</v>
      </c>
      <c r="G183" s="211"/>
      <c r="H183" s="214">
        <v>80.25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216</v>
      </c>
      <c r="AU183" s="220" t="s">
        <v>86</v>
      </c>
      <c r="AV183" s="14" t="s">
        <v>212</v>
      </c>
      <c r="AW183" s="14" t="s">
        <v>38</v>
      </c>
      <c r="AX183" s="14" t="s">
        <v>84</v>
      </c>
      <c r="AY183" s="220" t="s">
        <v>205</v>
      </c>
    </row>
    <row r="184" spans="1:65" s="2" customFormat="1" ht="37.799999999999997" customHeight="1">
      <c r="A184" s="36"/>
      <c r="B184" s="37"/>
      <c r="C184" s="181" t="s">
        <v>232</v>
      </c>
      <c r="D184" s="181" t="s">
        <v>208</v>
      </c>
      <c r="E184" s="182" t="s">
        <v>612</v>
      </c>
      <c r="F184" s="183" t="s">
        <v>613</v>
      </c>
      <c r="G184" s="184" t="s">
        <v>240</v>
      </c>
      <c r="H184" s="185">
        <v>7.5</v>
      </c>
      <c r="I184" s="186"/>
      <c r="J184" s="187">
        <f>ROUND(I184*H184,2)</f>
        <v>0</v>
      </c>
      <c r="K184" s="183" t="s">
        <v>211</v>
      </c>
      <c r="L184" s="41"/>
      <c r="M184" s="188" t="s">
        <v>75</v>
      </c>
      <c r="N184" s="189" t="s">
        <v>47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212</v>
      </c>
      <c r="AT184" s="192" t="s">
        <v>208</v>
      </c>
      <c r="AU184" s="192" t="s">
        <v>86</v>
      </c>
      <c r="AY184" s="19" t="s">
        <v>205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84</v>
      </c>
      <c r="BK184" s="193">
        <f>ROUND(I184*H184,2)</f>
        <v>0</v>
      </c>
      <c r="BL184" s="19" t="s">
        <v>212</v>
      </c>
      <c r="BM184" s="192" t="s">
        <v>1541</v>
      </c>
    </row>
    <row r="185" spans="1:65" s="2" customFormat="1" ht="67.2">
      <c r="A185" s="36"/>
      <c r="B185" s="37"/>
      <c r="C185" s="38"/>
      <c r="D185" s="194" t="s">
        <v>214</v>
      </c>
      <c r="E185" s="38"/>
      <c r="F185" s="195" t="s">
        <v>615</v>
      </c>
      <c r="G185" s="38"/>
      <c r="H185" s="38"/>
      <c r="I185" s="196"/>
      <c r="J185" s="38"/>
      <c r="K185" s="38"/>
      <c r="L185" s="41"/>
      <c r="M185" s="197"/>
      <c r="N185" s="19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214</v>
      </c>
      <c r="AU185" s="19" t="s">
        <v>86</v>
      </c>
    </row>
    <row r="186" spans="1:65" s="15" customFormat="1" ht="10.199999999999999">
      <c r="B186" s="231"/>
      <c r="C186" s="232"/>
      <c r="D186" s="194" t="s">
        <v>216</v>
      </c>
      <c r="E186" s="233" t="s">
        <v>75</v>
      </c>
      <c r="F186" s="234" t="s">
        <v>616</v>
      </c>
      <c r="G186" s="232"/>
      <c r="H186" s="233" t="s">
        <v>75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216</v>
      </c>
      <c r="AU186" s="240" t="s">
        <v>86</v>
      </c>
      <c r="AV186" s="15" t="s">
        <v>84</v>
      </c>
      <c r="AW186" s="15" t="s">
        <v>38</v>
      </c>
      <c r="AX186" s="15" t="s">
        <v>77</v>
      </c>
      <c r="AY186" s="240" t="s">
        <v>205</v>
      </c>
    </row>
    <row r="187" spans="1:65" s="13" customFormat="1" ht="10.199999999999999">
      <c r="B187" s="199"/>
      <c r="C187" s="200"/>
      <c r="D187" s="194" t="s">
        <v>216</v>
      </c>
      <c r="E187" s="201" t="s">
        <v>502</v>
      </c>
      <c r="F187" s="202" t="s">
        <v>1542</v>
      </c>
      <c r="G187" s="200"/>
      <c r="H187" s="203">
        <v>7.5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216</v>
      </c>
      <c r="AU187" s="209" t="s">
        <v>86</v>
      </c>
      <c r="AV187" s="13" t="s">
        <v>86</v>
      </c>
      <c r="AW187" s="13" t="s">
        <v>38</v>
      </c>
      <c r="AX187" s="13" t="s">
        <v>77</v>
      </c>
      <c r="AY187" s="209" t="s">
        <v>205</v>
      </c>
    </row>
    <row r="188" spans="1:65" s="14" customFormat="1" ht="10.199999999999999">
      <c r="B188" s="210"/>
      <c r="C188" s="211"/>
      <c r="D188" s="194" t="s">
        <v>216</v>
      </c>
      <c r="E188" s="212" t="s">
        <v>75</v>
      </c>
      <c r="F188" s="213" t="s">
        <v>218</v>
      </c>
      <c r="G188" s="211"/>
      <c r="H188" s="214">
        <v>7.5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216</v>
      </c>
      <c r="AU188" s="220" t="s">
        <v>86</v>
      </c>
      <c r="AV188" s="14" t="s">
        <v>212</v>
      </c>
      <c r="AW188" s="14" t="s">
        <v>38</v>
      </c>
      <c r="AX188" s="14" t="s">
        <v>84</v>
      </c>
      <c r="AY188" s="220" t="s">
        <v>205</v>
      </c>
    </row>
    <row r="189" spans="1:65" s="2" customFormat="1" ht="14.4" customHeight="1">
      <c r="A189" s="36"/>
      <c r="B189" s="37"/>
      <c r="C189" s="221" t="s">
        <v>219</v>
      </c>
      <c r="D189" s="221" t="s">
        <v>226</v>
      </c>
      <c r="E189" s="222" t="s">
        <v>619</v>
      </c>
      <c r="F189" s="223" t="s">
        <v>620</v>
      </c>
      <c r="G189" s="224" t="s">
        <v>383</v>
      </c>
      <c r="H189" s="225">
        <v>15</v>
      </c>
      <c r="I189" s="226"/>
      <c r="J189" s="227">
        <f>ROUND(I189*H189,2)</f>
        <v>0</v>
      </c>
      <c r="K189" s="223" t="s">
        <v>75</v>
      </c>
      <c r="L189" s="228"/>
      <c r="M189" s="229" t="s">
        <v>75</v>
      </c>
      <c r="N189" s="230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229</v>
      </c>
      <c r="AT189" s="192" t="s">
        <v>226</v>
      </c>
      <c r="AU189" s="192" t="s">
        <v>86</v>
      </c>
      <c r="AY189" s="19" t="s">
        <v>205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84</v>
      </c>
      <c r="BK189" s="193">
        <f>ROUND(I189*H189,2)</f>
        <v>0</v>
      </c>
      <c r="BL189" s="19" t="s">
        <v>212</v>
      </c>
      <c r="BM189" s="192" t="s">
        <v>1543</v>
      </c>
    </row>
    <row r="190" spans="1:65" s="15" customFormat="1" ht="10.199999999999999">
      <c r="B190" s="231"/>
      <c r="C190" s="232"/>
      <c r="D190" s="194" t="s">
        <v>216</v>
      </c>
      <c r="E190" s="233" t="s">
        <v>75</v>
      </c>
      <c r="F190" s="234" t="s">
        <v>609</v>
      </c>
      <c r="G190" s="232"/>
      <c r="H190" s="233" t="s">
        <v>75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216</v>
      </c>
      <c r="AU190" s="240" t="s">
        <v>86</v>
      </c>
      <c r="AV190" s="15" t="s">
        <v>84</v>
      </c>
      <c r="AW190" s="15" t="s">
        <v>38</v>
      </c>
      <c r="AX190" s="15" t="s">
        <v>77</v>
      </c>
      <c r="AY190" s="240" t="s">
        <v>205</v>
      </c>
    </row>
    <row r="191" spans="1:65" s="13" customFormat="1" ht="10.199999999999999">
      <c r="B191" s="199"/>
      <c r="C191" s="200"/>
      <c r="D191" s="194" t="s">
        <v>216</v>
      </c>
      <c r="E191" s="201" t="s">
        <v>75</v>
      </c>
      <c r="F191" s="202" t="s">
        <v>1328</v>
      </c>
      <c r="G191" s="200"/>
      <c r="H191" s="203">
        <v>15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216</v>
      </c>
      <c r="AU191" s="209" t="s">
        <v>86</v>
      </c>
      <c r="AV191" s="13" t="s">
        <v>86</v>
      </c>
      <c r="AW191" s="13" t="s">
        <v>38</v>
      </c>
      <c r="AX191" s="13" t="s">
        <v>77</v>
      </c>
      <c r="AY191" s="209" t="s">
        <v>205</v>
      </c>
    </row>
    <row r="192" spans="1:65" s="14" customFormat="1" ht="10.199999999999999">
      <c r="B192" s="210"/>
      <c r="C192" s="211"/>
      <c r="D192" s="194" t="s">
        <v>216</v>
      </c>
      <c r="E192" s="212" t="s">
        <v>75</v>
      </c>
      <c r="F192" s="213" t="s">
        <v>218</v>
      </c>
      <c r="G192" s="211"/>
      <c r="H192" s="214">
        <v>15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216</v>
      </c>
      <c r="AU192" s="220" t="s">
        <v>86</v>
      </c>
      <c r="AV192" s="14" t="s">
        <v>212</v>
      </c>
      <c r="AW192" s="14" t="s">
        <v>38</v>
      </c>
      <c r="AX192" s="14" t="s">
        <v>84</v>
      </c>
      <c r="AY192" s="220" t="s">
        <v>205</v>
      </c>
    </row>
    <row r="193" spans="1:65" s="2" customFormat="1" ht="14.4" customHeight="1">
      <c r="A193" s="36"/>
      <c r="B193" s="37"/>
      <c r="C193" s="181" t="s">
        <v>626</v>
      </c>
      <c r="D193" s="181" t="s">
        <v>208</v>
      </c>
      <c r="E193" s="182" t="s">
        <v>209</v>
      </c>
      <c r="F193" s="183" t="s">
        <v>210</v>
      </c>
      <c r="G193" s="184" t="s">
        <v>143</v>
      </c>
      <c r="H193" s="185">
        <v>911.95</v>
      </c>
      <c r="I193" s="186"/>
      <c r="J193" s="187">
        <f>ROUND(I193*H193,2)</f>
        <v>0</v>
      </c>
      <c r="K193" s="183" t="s">
        <v>211</v>
      </c>
      <c r="L193" s="41"/>
      <c r="M193" s="188" t="s">
        <v>75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212</v>
      </c>
      <c r="AT193" s="192" t="s">
        <v>208</v>
      </c>
      <c r="AU193" s="192" t="s">
        <v>86</v>
      </c>
      <c r="AY193" s="19" t="s">
        <v>205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84</v>
      </c>
      <c r="BK193" s="193">
        <f>ROUND(I193*H193,2)</f>
        <v>0</v>
      </c>
      <c r="BL193" s="19" t="s">
        <v>212</v>
      </c>
      <c r="BM193" s="192" t="s">
        <v>1544</v>
      </c>
    </row>
    <row r="194" spans="1:65" s="2" customFormat="1" ht="96">
      <c r="A194" s="36"/>
      <c r="B194" s="37"/>
      <c r="C194" s="38"/>
      <c r="D194" s="194" t="s">
        <v>214</v>
      </c>
      <c r="E194" s="38"/>
      <c r="F194" s="195" t="s">
        <v>215</v>
      </c>
      <c r="G194" s="38"/>
      <c r="H194" s="38"/>
      <c r="I194" s="196"/>
      <c r="J194" s="38"/>
      <c r="K194" s="38"/>
      <c r="L194" s="41"/>
      <c r="M194" s="197"/>
      <c r="N194" s="198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214</v>
      </c>
      <c r="AU194" s="19" t="s">
        <v>86</v>
      </c>
    </row>
    <row r="195" spans="1:65" s="13" customFormat="1" ht="10.199999999999999">
      <c r="B195" s="199"/>
      <c r="C195" s="200"/>
      <c r="D195" s="194" t="s">
        <v>216</v>
      </c>
      <c r="E195" s="201" t="s">
        <v>75</v>
      </c>
      <c r="F195" s="202" t="s">
        <v>624</v>
      </c>
      <c r="G195" s="200"/>
      <c r="H195" s="203">
        <v>911.95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216</v>
      </c>
      <c r="AU195" s="209" t="s">
        <v>86</v>
      </c>
      <c r="AV195" s="13" t="s">
        <v>86</v>
      </c>
      <c r="AW195" s="13" t="s">
        <v>38</v>
      </c>
      <c r="AX195" s="13" t="s">
        <v>77</v>
      </c>
      <c r="AY195" s="209" t="s">
        <v>205</v>
      </c>
    </row>
    <row r="196" spans="1:65" s="14" customFormat="1" ht="10.199999999999999">
      <c r="B196" s="210"/>
      <c r="C196" s="211"/>
      <c r="D196" s="194" t="s">
        <v>216</v>
      </c>
      <c r="E196" s="212" t="s">
        <v>75</v>
      </c>
      <c r="F196" s="213" t="s">
        <v>218</v>
      </c>
      <c r="G196" s="211"/>
      <c r="H196" s="214">
        <v>911.95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216</v>
      </c>
      <c r="AU196" s="220" t="s">
        <v>86</v>
      </c>
      <c r="AV196" s="14" t="s">
        <v>212</v>
      </c>
      <c r="AW196" s="14" t="s">
        <v>38</v>
      </c>
      <c r="AX196" s="14" t="s">
        <v>84</v>
      </c>
      <c r="AY196" s="220" t="s">
        <v>205</v>
      </c>
    </row>
    <row r="197" spans="1:65" s="12" customFormat="1" ht="22.8" customHeight="1">
      <c r="B197" s="165"/>
      <c r="C197" s="166"/>
      <c r="D197" s="167" t="s">
        <v>76</v>
      </c>
      <c r="E197" s="179" t="s">
        <v>86</v>
      </c>
      <c r="F197" s="179" t="s">
        <v>625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SUM(P198:P220)</f>
        <v>0</v>
      </c>
      <c r="Q197" s="173"/>
      <c r="R197" s="174">
        <f>SUM(R198:R220)</f>
        <v>1.7170359800000001</v>
      </c>
      <c r="S197" s="173"/>
      <c r="T197" s="175">
        <f>SUM(T198:T220)</f>
        <v>0</v>
      </c>
      <c r="AR197" s="176" t="s">
        <v>84</v>
      </c>
      <c r="AT197" s="177" t="s">
        <v>76</v>
      </c>
      <c r="AU197" s="177" t="s">
        <v>84</v>
      </c>
      <c r="AY197" s="176" t="s">
        <v>205</v>
      </c>
      <c r="BK197" s="178">
        <f>SUM(BK198:BK220)</f>
        <v>0</v>
      </c>
    </row>
    <row r="198" spans="1:65" s="2" customFormat="1" ht="14.4" customHeight="1">
      <c r="A198" s="36"/>
      <c r="B198" s="37"/>
      <c r="C198" s="181" t="s">
        <v>689</v>
      </c>
      <c r="D198" s="181" t="s">
        <v>208</v>
      </c>
      <c r="E198" s="182" t="s">
        <v>627</v>
      </c>
      <c r="F198" s="183" t="s">
        <v>628</v>
      </c>
      <c r="G198" s="184" t="s">
        <v>240</v>
      </c>
      <c r="H198" s="185">
        <v>0.66900000000000004</v>
      </c>
      <c r="I198" s="186"/>
      <c r="J198" s="187">
        <f>ROUND(I198*H198,2)</f>
        <v>0</v>
      </c>
      <c r="K198" s="183" t="s">
        <v>211</v>
      </c>
      <c r="L198" s="41"/>
      <c r="M198" s="188" t="s">
        <v>75</v>
      </c>
      <c r="N198" s="189" t="s">
        <v>47</v>
      </c>
      <c r="O198" s="66"/>
      <c r="P198" s="190">
        <f>O198*H198</f>
        <v>0</v>
      </c>
      <c r="Q198" s="190">
        <v>2.45329</v>
      </c>
      <c r="R198" s="190">
        <f>Q198*H198</f>
        <v>1.6412510100000002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212</v>
      </c>
      <c r="AT198" s="192" t="s">
        <v>208</v>
      </c>
      <c r="AU198" s="192" t="s">
        <v>86</v>
      </c>
      <c r="AY198" s="19" t="s">
        <v>205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84</v>
      </c>
      <c r="BK198" s="193">
        <f>ROUND(I198*H198,2)</f>
        <v>0</v>
      </c>
      <c r="BL198" s="19" t="s">
        <v>212</v>
      </c>
      <c r="BM198" s="192" t="s">
        <v>1545</v>
      </c>
    </row>
    <row r="199" spans="1:65" s="2" customFormat="1" ht="86.4">
      <c r="A199" s="36"/>
      <c r="B199" s="37"/>
      <c r="C199" s="38"/>
      <c r="D199" s="194" t="s">
        <v>214</v>
      </c>
      <c r="E199" s="38"/>
      <c r="F199" s="195" t="s">
        <v>630</v>
      </c>
      <c r="G199" s="38"/>
      <c r="H199" s="38"/>
      <c r="I199" s="196"/>
      <c r="J199" s="38"/>
      <c r="K199" s="38"/>
      <c r="L199" s="41"/>
      <c r="M199" s="197"/>
      <c r="N199" s="198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214</v>
      </c>
      <c r="AU199" s="19" t="s">
        <v>86</v>
      </c>
    </row>
    <row r="200" spans="1:65" s="15" customFormat="1" ht="10.199999999999999">
      <c r="B200" s="231"/>
      <c r="C200" s="232"/>
      <c r="D200" s="194" t="s">
        <v>216</v>
      </c>
      <c r="E200" s="233" t="s">
        <v>75</v>
      </c>
      <c r="F200" s="234" t="s">
        <v>631</v>
      </c>
      <c r="G200" s="232"/>
      <c r="H200" s="233" t="s">
        <v>75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216</v>
      </c>
      <c r="AU200" s="240" t="s">
        <v>86</v>
      </c>
      <c r="AV200" s="15" t="s">
        <v>84</v>
      </c>
      <c r="AW200" s="15" t="s">
        <v>38</v>
      </c>
      <c r="AX200" s="15" t="s">
        <v>77</v>
      </c>
      <c r="AY200" s="240" t="s">
        <v>205</v>
      </c>
    </row>
    <row r="201" spans="1:65" s="13" customFormat="1" ht="10.199999999999999">
      <c r="B201" s="199"/>
      <c r="C201" s="200"/>
      <c r="D201" s="194" t="s">
        <v>216</v>
      </c>
      <c r="E201" s="201" t="s">
        <v>75</v>
      </c>
      <c r="F201" s="202" t="s">
        <v>1166</v>
      </c>
      <c r="G201" s="200"/>
      <c r="H201" s="203">
        <v>0.66900000000000004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216</v>
      </c>
      <c r="AU201" s="209" t="s">
        <v>86</v>
      </c>
      <c r="AV201" s="13" t="s">
        <v>86</v>
      </c>
      <c r="AW201" s="13" t="s">
        <v>38</v>
      </c>
      <c r="AX201" s="13" t="s">
        <v>77</v>
      </c>
      <c r="AY201" s="209" t="s">
        <v>205</v>
      </c>
    </row>
    <row r="202" spans="1:65" s="14" customFormat="1" ht="10.199999999999999">
      <c r="B202" s="210"/>
      <c r="C202" s="211"/>
      <c r="D202" s="194" t="s">
        <v>216</v>
      </c>
      <c r="E202" s="212" t="s">
        <v>1516</v>
      </c>
      <c r="F202" s="213" t="s">
        <v>218</v>
      </c>
      <c r="G202" s="211"/>
      <c r="H202" s="214">
        <v>0.66900000000000004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216</v>
      </c>
      <c r="AU202" s="220" t="s">
        <v>86</v>
      </c>
      <c r="AV202" s="14" t="s">
        <v>212</v>
      </c>
      <c r="AW202" s="14" t="s">
        <v>38</v>
      </c>
      <c r="AX202" s="14" t="s">
        <v>84</v>
      </c>
      <c r="AY202" s="220" t="s">
        <v>205</v>
      </c>
    </row>
    <row r="203" spans="1:65" s="2" customFormat="1" ht="14.4" customHeight="1">
      <c r="A203" s="36"/>
      <c r="B203" s="37"/>
      <c r="C203" s="181" t="s">
        <v>693</v>
      </c>
      <c r="D203" s="181" t="s">
        <v>208</v>
      </c>
      <c r="E203" s="182" t="s">
        <v>634</v>
      </c>
      <c r="F203" s="183" t="s">
        <v>635</v>
      </c>
      <c r="G203" s="184" t="s">
        <v>143</v>
      </c>
      <c r="H203" s="185">
        <v>1.8540000000000001</v>
      </c>
      <c r="I203" s="186"/>
      <c r="J203" s="187">
        <f>ROUND(I203*H203,2)</f>
        <v>0</v>
      </c>
      <c r="K203" s="183" t="s">
        <v>211</v>
      </c>
      <c r="L203" s="41"/>
      <c r="M203" s="188" t="s">
        <v>75</v>
      </c>
      <c r="N203" s="189" t="s">
        <v>47</v>
      </c>
      <c r="O203" s="66"/>
      <c r="P203" s="190">
        <f>O203*H203</f>
        <v>0</v>
      </c>
      <c r="Q203" s="190">
        <v>2.47E-3</v>
      </c>
      <c r="R203" s="190">
        <f>Q203*H203</f>
        <v>4.5793800000000001E-3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212</v>
      </c>
      <c r="AT203" s="192" t="s">
        <v>208</v>
      </c>
      <c r="AU203" s="192" t="s">
        <v>86</v>
      </c>
      <c r="AY203" s="19" t="s">
        <v>205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84</v>
      </c>
      <c r="BK203" s="193">
        <f>ROUND(I203*H203,2)</f>
        <v>0</v>
      </c>
      <c r="BL203" s="19" t="s">
        <v>212</v>
      </c>
      <c r="BM203" s="192" t="s">
        <v>1546</v>
      </c>
    </row>
    <row r="204" spans="1:65" s="2" customFormat="1" ht="38.4">
      <c r="A204" s="36"/>
      <c r="B204" s="37"/>
      <c r="C204" s="38"/>
      <c r="D204" s="194" t="s">
        <v>214</v>
      </c>
      <c r="E204" s="38"/>
      <c r="F204" s="195" t="s">
        <v>637</v>
      </c>
      <c r="G204" s="38"/>
      <c r="H204" s="38"/>
      <c r="I204" s="196"/>
      <c r="J204" s="38"/>
      <c r="K204" s="38"/>
      <c r="L204" s="41"/>
      <c r="M204" s="197"/>
      <c r="N204" s="19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214</v>
      </c>
      <c r="AU204" s="19" t="s">
        <v>86</v>
      </c>
    </row>
    <row r="205" spans="1:65" s="15" customFormat="1" ht="10.199999999999999">
      <c r="B205" s="231"/>
      <c r="C205" s="232"/>
      <c r="D205" s="194" t="s">
        <v>216</v>
      </c>
      <c r="E205" s="233" t="s">
        <v>75</v>
      </c>
      <c r="F205" s="234" t="s">
        <v>638</v>
      </c>
      <c r="G205" s="232"/>
      <c r="H205" s="233" t="s">
        <v>75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216</v>
      </c>
      <c r="AU205" s="240" t="s">
        <v>86</v>
      </c>
      <c r="AV205" s="15" t="s">
        <v>84</v>
      </c>
      <c r="AW205" s="15" t="s">
        <v>38</v>
      </c>
      <c r="AX205" s="15" t="s">
        <v>77</v>
      </c>
      <c r="AY205" s="240" t="s">
        <v>205</v>
      </c>
    </row>
    <row r="206" spans="1:65" s="13" customFormat="1" ht="10.199999999999999">
      <c r="B206" s="199"/>
      <c r="C206" s="200"/>
      <c r="D206" s="194" t="s">
        <v>216</v>
      </c>
      <c r="E206" s="201" t="s">
        <v>1514</v>
      </c>
      <c r="F206" s="202" t="s">
        <v>1168</v>
      </c>
      <c r="G206" s="200"/>
      <c r="H206" s="203">
        <v>1.8540000000000001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216</v>
      </c>
      <c r="AU206" s="209" t="s">
        <v>86</v>
      </c>
      <c r="AV206" s="13" t="s">
        <v>86</v>
      </c>
      <c r="AW206" s="13" t="s">
        <v>38</v>
      </c>
      <c r="AX206" s="13" t="s">
        <v>77</v>
      </c>
      <c r="AY206" s="209" t="s">
        <v>205</v>
      </c>
    </row>
    <row r="207" spans="1:65" s="14" customFormat="1" ht="10.199999999999999">
      <c r="B207" s="210"/>
      <c r="C207" s="211"/>
      <c r="D207" s="194" t="s">
        <v>216</v>
      </c>
      <c r="E207" s="212" t="s">
        <v>75</v>
      </c>
      <c r="F207" s="213" t="s">
        <v>218</v>
      </c>
      <c r="G207" s="211"/>
      <c r="H207" s="214">
        <v>1.8540000000000001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216</v>
      </c>
      <c r="AU207" s="220" t="s">
        <v>86</v>
      </c>
      <c r="AV207" s="14" t="s">
        <v>212</v>
      </c>
      <c r="AW207" s="14" t="s">
        <v>38</v>
      </c>
      <c r="AX207" s="14" t="s">
        <v>84</v>
      </c>
      <c r="AY207" s="220" t="s">
        <v>205</v>
      </c>
    </row>
    <row r="208" spans="1:65" s="2" customFormat="1" ht="14.4" customHeight="1">
      <c r="A208" s="36"/>
      <c r="B208" s="37"/>
      <c r="C208" s="181" t="s">
        <v>699</v>
      </c>
      <c r="D208" s="181" t="s">
        <v>208</v>
      </c>
      <c r="E208" s="182" t="s">
        <v>640</v>
      </c>
      <c r="F208" s="183" t="s">
        <v>641</v>
      </c>
      <c r="G208" s="184" t="s">
        <v>143</v>
      </c>
      <c r="H208" s="185">
        <v>1.8540000000000001</v>
      </c>
      <c r="I208" s="186"/>
      <c r="J208" s="187">
        <f>ROUND(I208*H208,2)</f>
        <v>0</v>
      </c>
      <c r="K208" s="183" t="s">
        <v>211</v>
      </c>
      <c r="L208" s="41"/>
      <c r="M208" s="188" t="s">
        <v>75</v>
      </c>
      <c r="N208" s="189" t="s">
        <v>47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212</v>
      </c>
      <c r="AT208" s="192" t="s">
        <v>208</v>
      </c>
      <c r="AU208" s="192" t="s">
        <v>86</v>
      </c>
      <c r="AY208" s="19" t="s">
        <v>205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84</v>
      </c>
      <c r="BK208" s="193">
        <f>ROUND(I208*H208,2)</f>
        <v>0</v>
      </c>
      <c r="BL208" s="19" t="s">
        <v>212</v>
      </c>
      <c r="BM208" s="192" t="s">
        <v>1547</v>
      </c>
    </row>
    <row r="209" spans="1:65" s="2" customFormat="1" ht="38.4">
      <c r="A209" s="36"/>
      <c r="B209" s="37"/>
      <c r="C209" s="38"/>
      <c r="D209" s="194" t="s">
        <v>214</v>
      </c>
      <c r="E209" s="38"/>
      <c r="F209" s="195" t="s">
        <v>637</v>
      </c>
      <c r="G209" s="38"/>
      <c r="H209" s="38"/>
      <c r="I209" s="196"/>
      <c r="J209" s="38"/>
      <c r="K209" s="38"/>
      <c r="L209" s="41"/>
      <c r="M209" s="197"/>
      <c r="N209" s="198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214</v>
      </c>
      <c r="AU209" s="19" t="s">
        <v>86</v>
      </c>
    </row>
    <row r="210" spans="1:65" s="13" customFormat="1" ht="10.199999999999999">
      <c r="B210" s="199"/>
      <c r="C210" s="200"/>
      <c r="D210" s="194" t="s">
        <v>216</v>
      </c>
      <c r="E210" s="201" t="s">
        <v>75</v>
      </c>
      <c r="F210" s="202" t="s">
        <v>1514</v>
      </c>
      <c r="G210" s="200"/>
      <c r="H210" s="203">
        <v>1.8540000000000001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216</v>
      </c>
      <c r="AU210" s="209" t="s">
        <v>86</v>
      </c>
      <c r="AV210" s="13" t="s">
        <v>86</v>
      </c>
      <c r="AW210" s="13" t="s">
        <v>38</v>
      </c>
      <c r="AX210" s="13" t="s">
        <v>77</v>
      </c>
      <c r="AY210" s="209" t="s">
        <v>205</v>
      </c>
    </row>
    <row r="211" spans="1:65" s="14" customFormat="1" ht="10.199999999999999">
      <c r="B211" s="210"/>
      <c r="C211" s="211"/>
      <c r="D211" s="194" t="s">
        <v>216</v>
      </c>
      <c r="E211" s="212" t="s">
        <v>75</v>
      </c>
      <c r="F211" s="213" t="s">
        <v>218</v>
      </c>
      <c r="G211" s="211"/>
      <c r="H211" s="214">
        <v>1.8540000000000001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216</v>
      </c>
      <c r="AU211" s="220" t="s">
        <v>86</v>
      </c>
      <c r="AV211" s="14" t="s">
        <v>212</v>
      </c>
      <c r="AW211" s="14" t="s">
        <v>38</v>
      </c>
      <c r="AX211" s="14" t="s">
        <v>84</v>
      </c>
      <c r="AY211" s="220" t="s">
        <v>205</v>
      </c>
    </row>
    <row r="212" spans="1:65" s="2" customFormat="1" ht="14.4" customHeight="1">
      <c r="A212" s="36"/>
      <c r="B212" s="37"/>
      <c r="C212" s="181" t="s">
        <v>704</v>
      </c>
      <c r="D212" s="181" t="s">
        <v>208</v>
      </c>
      <c r="E212" s="182" t="s">
        <v>644</v>
      </c>
      <c r="F212" s="183" t="s">
        <v>645</v>
      </c>
      <c r="G212" s="184" t="s">
        <v>383</v>
      </c>
      <c r="H212" s="185">
        <v>6.7000000000000004E-2</v>
      </c>
      <c r="I212" s="186"/>
      <c r="J212" s="187">
        <f>ROUND(I212*H212,2)</f>
        <v>0</v>
      </c>
      <c r="K212" s="183" t="s">
        <v>211</v>
      </c>
      <c r="L212" s="41"/>
      <c r="M212" s="188" t="s">
        <v>75</v>
      </c>
      <c r="N212" s="189" t="s">
        <v>47</v>
      </c>
      <c r="O212" s="66"/>
      <c r="P212" s="190">
        <f>O212*H212</f>
        <v>0</v>
      </c>
      <c r="Q212" s="190">
        <v>1.06277</v>
      </c>
      <c r="R212" s="190">
        <f>Q212*H212</f>
        <v>7.1205589999999999E-2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212</v>
      </c>
      <c r="AT212" s="192" t="s">
        <v>208</v>
      </c>
      <c r="AU212" s="192" t="s">
        <v>86</v>
      </c>
      <c r="AY212" s="19" t="s">
        <v>205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84</v>
      </c>
      <c r="BK212" s="193">
        <f>ROUND(I212*H212,2)</f>
        <v>0</v>
      </c>
      <c r="BL212" s="19" t="s">
        <v>212</v>
      </c>
      <c r="BM212" s="192" t="s">
        <v>1548</v>
      </c>
    </row>
    <row r="213" spans="1:65" s="2" customFormat="1" ht="28.8">
      <c r="A213" s="36"/>
      <c r="B213" s="37"/>
      <c r="C213" s="38"/>
      <c r="D213" s="194" t="s">
        <v>214</v>
      </c>
      <c r="E213" s="38"/>
      <c r="F213" s="195" t="s">
        <v>647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214</v>
      </c>
      <c r="AU213" s="19" t="s">
        <v>86</v>
      </c>
    </row>
    <row r="214" spans="1:65" s="15" customFormat="1" ht="10.199999999999999">
      <c r="B214" s="231"/>
      <c r="C214" s="232"/>
      <c r="D214" s="194" t="s">
        <v>216</v>
      </c>
      <c r="E214" s="233" t="s">
        <v>75</v>
      </c>
      <c r="F214" s="234" t="s">
        <v>648</v>
      </c>
      <c r="G214" s="232"/>
      <c r="H214" s="233" t="s">
        <v>75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216</v>
      </c>
      <c r="AU214" s="240" t="s">
        <v>86</v>
      </c>
      <c r="AV214" s="15" t="s">
        <v>84</v>
      </c>
      <c r="AW214" s="15" t="s">
        <v>38</v>
      </c>
      <c r="AX214" s="15" t="s">
        <v>77</v>
      </c>
      <c r="AY214" s="240" t="s">
        <v>205</v>
      </c>
    </row>
    <row r="215" spans="1:65" s="13" customFormat="1" ht="10.199999999999999">
      <c r="B215" s="199"/>
      <c r="C215" s="200"/>
      <c r="D215" s="194" t="s">
        <v>216</v>
      </c>
      <c r="E215" s="201" t="s">
        <v>75</v>
      </c>
      <c r="F215" s="202" t="s">
        <v>1549</v>
      </c>
      <c r="G215" s="200"/>
      <c r="H215" s="203">
        <v>1.9E-2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216</v>
      </c>
      <c r="AU215" s="209" t="s">
        <v>86</v>
      </c>
      <c r="AV215" s="13" t="s">
        <v>86</v>
      </c>
      <c r="AW215" s="13" t="s">
        <v>38</v>
      </c>
      <c r="AX215" s="13" t="s">
        <v>77</v>
      </c>
      <c r="AY215" s="209" t="s">
        <v>205</v>
      </c>
    </row>
    <row r="216" spans="1:65" s="16" customFormat="1" ht="10.199999999999999">
      <c r="B216" s="245"/>
      <c r="C216" s="246"/>
      <c r="D216" s="194" t="s">
        <v>216</v>
      </c>
      <c r="E216" s="247" t="s">
        <v>75</v>
      </c>
      <c r="F216" s="248" t="s">
        <v>572</v>
      </c>
      <c r="G216" s="246"/>
      <c r="H216" s="249">
        <v>1.9E-2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AT216" s="255" t="s">
        <v>216</v>
      </c>
      <c r="AU216" s="255" t="s">
        <v>86</v>
      </c>
      <c r="AV216" s="16" t="s">
        <v>344</v>
      </c>
      <c r="AW216" s="16" t="s">
        <v>38</v>
      </c>
      <c r="AX216" s="16" t="s">
        <v>77</v>
      </c>
      <c r="AY216" s="255" t="s">
        <v>205</v>
      </c>
    </row>
    <row r="217" spans="1:65" s="15" customFormat="1" ht="10.199999999999999">
      <c r="B217" s="231"/>
      <c r="C217" s="232"/>
      <c r="D217" s="194" t="s">
        <v>216</v>
      </c>
      <c r="E217" s="233" t="s">
        <v>75</v>
      </c>
      <c r="F217" s="234" t="s">
        <v>650</v>
      </c>
      <c r="G217" s="232"/>
      <c r="H217" s="233" t="s">
        <v>75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216</v>
      </c>
      <c r="AU217" s="240" t="s">
        <v>86</v>
      </c>
      <c r="AV217" s="15" t="s">
        <v>84</v>
      </c>
      <c r="AW217" s="15" t="s">
        <v>38</v>
      </c>
      <c r="AX217" s="15" t="s">
        <v>77</v>
      </c>
      <c r="AY217" s="240" t="s">
        <v>205</v>
      </c>
    </row>
    <row r="218" spans="1:65" s="13" customFormat="1" ht="10.199999999999999">
      <c r="B218" s="199"/>
      <c r="C218" s="200"/>
      <c r="D218" s="194" t="s">
        <v>216</v>
      </c>
      <c r="E218" s="201" t="s">
        <v>75</v>
      </c>
      <c r="F218" s="202" t="s">
        <v>1172</v>
      </c>
      <c r="G218" s="200"/>
      <c r="H218" s="203">
        <v>4.8000000000000001E-2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216</v>
      </c>
      <c r="AU218" s="209" t="s">
        <v>86</v>
      </c>
      <c r="AV218" s="13" t="s">
        <v>86</v>
      </c>
      <c r="AW218" s="13" t="s">
        <v>38</v>
      </c>
      <c r="AX218" s="13" t="s">
        <v>77</v>
      </c>
      <c r="AY218" s="209" t="s">
        <v>205</v>
      </c>
    </row>
    <row r="219" spans="1:65" s="16" customFormat="1" ht="10.199999999999999">
      <c r="B219" s="245"/>
      <c r="C219" s="246"/>
      <c r="D219" s="194" t="s">
        <v>216</v>
      </c>
      <c r="E219" s="247" t="s">
        <v>75</v>
      </c>
      <c r="F219" s="248" t="s">
        <v>572</v>
      </c>
      <c r="G219" s="246"/>
      <c r="H219" s="249">
        <v>4.8000000000000001E-2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AT219" s="255" t="s">
        <v>216</v>
      </c>
      <c r="AU219" s="255" t="s">
        <v>86</v>
      </c>
      <c r="AV219" s="16" t="s">
        <v>344</v>
      </c>
      <c r="AW219" s="16" t="s">
        <v>38</v>
      </c>
      <c r="AX219" s="16" t="s">
        <v>77</v>
      </c>
      <c r="AY219" s="255" t="s">
        <v>205</v>
      </c>
    </row>
    <row r="220" spans="1:65" s="14" customFormat="1" ht="10.199999999999999">
      <c r="B220" s="210"/>
      <c r="C220" s="211"/>
      <c r="D220" s="194" t="s">
        <v>216</v>
      </c>
      <c r="E220" s="212" t="s">
        <v>75</v>
      </c>
      <c r="F220" s="213" t="s">
        <v>218</v>
      </c>
      <c r="G220" s="211"/>
      <c r="H220" s="214">
        <v>6.7000000000000004E-2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216</v>
      </c>
      <c r="AU220" s="220" t="s">
        <v>86</v>
      </c>
      <c r="AV220" s="14" t="s">
        <v>212</v>
      </c>
      <c r="AW220" s="14" t="s">
        <v>38</v>
      </c>
      <c r="AX220" s="14" t="s">
        <v>84</v>
      </c>
      <c r="AY220" s="220" t="s">
        <v>205</v>
      </c>
    </row>
    <row r="221" spans="1:65" s="12" customFormat="1" ht="22.8" customHeight="1">
      <c r="B221" s="165"/>
      <c r="C221" s="166"/>
      <c r="D221" s="167" t="s">
        <v>76</v>
      </c>
      <c r="E221" s="179" t="s">
        <v>344</v>
      </c>
      <c r="F221" s="179" t="s">
        <v>652</v>
      </c>
      <c r="G221" s="166"/>
      <c r="H221" s="166"/>
      <c r="I221" s="169"/>
      <c r="J221" s="180">
        <f>BK221</f>
        <v>0</v>
      </c>
      <c r="K221" s="166"/>
      <c r="L221" s="171"/>
      <c r="M221" s="172"/>
      <c r="N221" s="173"/>
      <c r="O221" s="173"/>
      <c r="P221" s="174">
        <f>SUM(P222:P231)</f>
        <v>0</v>
      </c>
      <c r="Q221" s="173"/>
      <c r="R221" s="174">
        <f>SUM(R222:R231)</f>
        <v>5.54</v>
      </c>
      <c r="S221" s="173"/>
      <c r="T221" s="175">
        <f>SUM(T222:T231)</f>
        <v>0</v>
      </c>
      <c r="AR221" s="176" t="s">
        <v>84</v>
      </c>
      <c r="AT221" s="177" t="s">
        <v>76</v>
      </c>
      <c r="AU221" s="177" t="s">
        <v>84</v>
      </c>
      <c r="AY221" s="176" t="s">
        <v>205</v>
      </c>
      <c r="BK221" s="178">
        <f>SUM(BK222:BK231)</f>
        <v>0</v>
      </c>
    </row>
    <row r="222" spans="1:65" s="2" customFormat="1" ht="14.4" customHeight="1">
      <c r="A222" s="36"/>
      <c r="B222" s="37"/>
      <c r="C222" s="181" t="s">
        <v>709</v>
      </c>
      <c r="D222" s="181" t="s">
        <v>208</v>
      </c>
      <c r="E222" s="182" t="s">
        <v>654</v>
      </c>
      <c r="F222" s="183" t="s">
        <v>655</v>
      </c>
      <c r="G222" s="184" t="s">
        <v>293</v>
      </c>
      <c r="H222" s="185">
        <v>2</v>
      </c>
      <c r="I222" s="186"/>
      <c r="J222" s="187">
        <f>ROUND(I222*H222,2)</f>
        <v>0</v>
      </c>
      <c r="K222" s="183" t="s">
        <v>211</v>
      </c>
      <c r="L222" s="41"/>
      <c r="M222" s="188" t="s">
        <v>75</v>
      </c>
      <c r="N222" s="189" t="s">
        <v>47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212</v>
      </c>
      <c r="AT222" s="192" t="s">
        <v>208</v>
      </c>
      <c r="AU222" s="192" t="s">
        <v>86</v>
      </c>
      <c r="AY222" s="19" t="s">
        <v>205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84</v>
      </c>
      <c r="BK222" s="193">
        <f>ROUND(I222*H222,2)</f>
        <v>0</v>
      </c>
      <c r="BL222" s="19" t="s">
        <v>212</v>
      </c>
      <c r="BM222" s="192" t="s">
        <v>1550</v>
      </c>
    </row>
    <row r="223" spans="1:65" s="2" customFormat="1" ht="115.2">
      <c r="A223" s="36"/>
      <c r="B223" s="37"/>
      <c r="C223" s="38"/>
      <c r="D223" s="194" t="s">
        <v>214</v>
      </c>
      <c r="E223" s="38"/>
      <c r="F223" s="195" t="s">
        <v>657</v>
      </c>
      <c r="G223" s="38"/>
      <c r="H223" s="38"/>
      <c r="I223" s="196"/>
      <c r="J223" s="38"/>
      <c r="K223" s="38"/>
      <c r="L223" s="41"/>
      <c r="M223" s="197"/>
      <c r="N223" s="198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214</v>
      </c>
      <c r="AU223" s="19" t="s">
        <v>86</v>
      </c>
    </row>
    <row r="224" spans="1:65" s="2" customFormat="1" ht="19.2">
      <c r="A224" s="36"/>
      <c r="B224" s="37"/>
      <c r="C224" s="38"/>
      <c r="D224" s="194" t="s">
        <v>270</v>
      </c>
      <c r="E224" s="38"/>
      <c r="F224" s="195" t="s">
        <v>658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270</v>
      </c>
      <c r="AU224" s="19" t="s">
        <v>86</v>
      </c>
    </row>
    <row r="225" spans="1:65" s="15" customFormat="1" ht="10.199999999999999">
      <c r="B225" s="231"/>
      <c r="C225" s="232"/>
      <c r="D225" s="194" t="s">
        <v>216</v>
      </c>
      <c r="E225" s="233" t="s">
        <v>75</v>
      </c>
      <c r="F225" s="234" t="s">
        <v>296</v>
      </c>
      <c r="G225" s="232"/>
      <c r="H225" s="233" t="s">
        <v>75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216</v>
      </c>
      <c r="AU225" s="240" t="s">
        <v>86</v>
      </c>
      <c r="AV225" s="15" t="s">
        <v>84</v>
      </c>
      <c r="AW225" s="15" t="s">
        <v>38</v>
      </c>
      <c r="AX225" s="15" t="s">
        <v>77</v>
      </c>
      <c r="AY225" s="240" t="s">
        <v>205</v>
      </c>
    </row>
    <row r="226" spans="1:65" s="13" customFormat="1" ht="10.199999999999999">
      <c r="B226" s="199"/>
      <c r="C226" s="200"/>
      <c r="D226" s="194" t="s">
        <v>216</v>
      </c>
      <c r="E226" s="201" t="s">
        <v>1517</v>
      </c>
      <c r="F226" s="202" t="s">
        <v>86</v>
      </c>
      <c r="G226" s="200"/>
      <c r="H226" s="203">
        <v>2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216</v>
      </c>
      <c r="AU226" s="209" t="s">
        <v>86</v>
      </c>
      <c r="AV226" s="13" t="s">
        <v>86</v>
      </c>
      <c r="AW226" s="13" t="s">
        <v>38</v>
      </c>
      <c r="AX226" s="13" t="s">
        <v>77</v>
      </c>
      <c r="AY226" s="209" t="s">
        <v>205</v>
      </c>
    </row>
    <row r="227" spans="1:65" s="14" customFormat="1" ht="10.199999999999999">
      <c r="B227" s="210"/>
      <c r="C227" s="211"/>
      <c r="D227" s="194" t="s">
        <v>216</v>
      </c>
      <c r="E227" s="212" t="s">
        <v>75</v>
      </c>
      <c r="F227" s="213" t="s">
        <v>218</v>
      </c>
      <c r="G227" s="211"/>
      <c r="H227" s="214">
        <v>2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216</v>
      </c>
      <c r="AU227" s="220" t="s">
        <v>86</v>
      </c>
      <c r="AV227" s="14" t="s">
        <v>212</v>
      </c>
      <c r="AW227" s="14" t="s">
        <v>38</v>
      </c>
      <c r="AX227" s="14" t="s">
        <v>84</v>
      </c>
      <c r="AY227" s="220" t="s">
        <v>205</v>
      </c>
    </row>
    <row r="228" spans="1:65" s="2" customFormat="1" ht="37.799999999999997" customHeight="1">
      <c r="A228" s="36"/>
      <c r="B228" s="37"/>
      <c r="C228" s="221" t="s">
        <v>506</v>
      </c>
      <c r="D228" s="221" t="s">
        <v>226</v>
      </c>
      <c r="E228" s="222" t="s">
        <v>660</v>
      </c>
      <c r="F228" s="223" t="s">
        <v>661</v>
      </c>
      <c r="G228" s="224" t="s">
        <v>293</v>
      </c>
      <c r="H228" s="225">
        <v>2</v>
      </c>
      <c r="I228" s="226"/>
      <c r="J228" s="227">
        <f>ROUND(I228*H228,2)</f>
        <v>0</v>
      </c>
      <c r="K228" s="223" t="s">
        <v>75</v>
      </c>
      <c r="L228" s="228"/>
      <c r="M228" s="229" t="s">
        <v>75</v>
      </c>
      <c r="N228" s="230" t="s">
        <v>47</v>
      </c>
      <c r="O228" s="66"/>
      <c r="P228" s="190">
        <f>O228*H228</f>
        <v>0</v>
      </c>
      <c r="Q228" s="190">
        <v>2.77</v>
      </c>
      <c r="R228" s="190">
        <f>Q228*H228</f>
        <v>5.54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229</v>
      </c>
      <c r="AT228" s="192" t="s">
        <v>226</v>
      </c>
      <c r="AU228" s="192" t="s">
        <v>86</v>
      </c>
      <c r="AY228" s="19" t="s">
        <v>205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84</v>
      </c>
      <c r="BK228" s="193">
        <f>ROUND(I228*H228,2)</f>
        <v>0</v>
      </c>
      <c r="BL228" s="19" t="s">
        <v>212</v>
      </c>
      <c r="BM228" s="192" t="s">
        <v>1551</v>
      </c>
    </row>
    <row r="229" spans="1:65" s="2" customFormat="1" ht="28.8">
      <c r="A229" s="36"/>
      <c r="B229" s="37"/>
      <c r="C229" s="38"/>
      <c r="D229" s="194" t="s">
        <v>270</v>
      </c>
      <c r="E229" s="38"/>
      <c r="F229" s="195" t="s">
        <v>663</v>
      </c>
      <c r="G229" s="38"/>
      <c r="H229" s="38"/>
      <c r="I229" s="196"/>
      <c r="J229" s="38"/>
      <c r="K229" s="38"/>
      <c r="L229" s="41"/>
      <c r="M229" s="197"/>
      <c r="N229" s="19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270</v>
      </c>
      <c r="AU229" s="19" t="s">
        <v>86</v>
      </c>
    </row>
    <row r="230" spans="1:65" s="13" customFormat="1" ht="10.199999999999999">
      <c r="B230" s="199"/>
      <c r="C230" s="200"/>
      <c r="D230" s="194" t="s">
        <v>216</v>
      </c>
      <c r="E230" s="201" t="s">
        <v>75</v>
      </c>
      <c r="F230" s="202" t="s">
        <v>1517</v>
      </c>
      <c r="G230" s="200"/>
      <c r="H230" s="203">
        <v>2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216</v>
      </c>
      <c r="AU230" s="209" t="s">
        <v>86</v>
      </c>
      <c r="AV230" s="13" t="s">
        <v>86</v>
      </c>
      <c r="AW230" s="13" t="s">
        <v>38</v>
      </c>
      <c r="AX230" s="13" t="s">
        <v>77</v>
      </c>
      <c r="AY230" s="209" t="s">
        <v>205</v>
      </c>
    </row>
    <row r="231" spans="1:65" s="14" customFormat="1" ht="10.199999999999999">
      <c r="B231" s="210"/>
      <c r="C231" s="211"/>
      <c r="D231" s="194" t="s">
        <v>216</v>
      </c>
      <c r="E231" s="212" t="s">
        <v>75</v>
      </c>
      <c r="F231" s="213" t="s">
        <v>218</v>
      </c>
      <c r="G231" s="211"/>
      <c r="H231" s="214">
        <v>2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216</v>
      </c>
      <c r="AU231" s="220" t="s">
        <v>86</v>
      </c>
      <c r="AV231" s="14" t="s">
        <v>212</v>
      </c>
      <c r="AW231" s="14" t="s">
        <v>38</v>
      </c>
      <c r="AX231" s="14" t="s">
        <v>84</v>
      </c>
      <c r="AY231" s="220" t="s">
        <v>205</v>
      </c>
    </row>
    <row r="232" spans="1:65" s="12" customFormat="1" ht="22.8" customHeight="1">
      <c r="B232" s="165"/>
      <c r="C232" s="166"/>
      <c r="D232" s="167" t="s">
        <v>76</v>
      </c>
      <c r="E232" s="179" t="s">
        <v>212</v>
      </c>
      <c r="F232" s="179" t="s">
        <v>664</v>
      </c>
      <c r="G232" s="166"/>
      <c r="H232" s="166"/>
      <c r="I232" s="169"/>
      <c r="J232" s="180">
        <f>BK232</f>
        <v>0</v>
      </c>
      <c r="K232" s="166"/>
      <c r="L232" s="171"/>
      <c r="M232" s="172"/>
      <c r="N232" s="173"/>
      <c r="O232" s="173"/>
      <c r="P232" s="174">
        <f>SUM(P233:P237)</f>
        <v>0</v>
      </c>
      <c r="Q232" s="173"/>
      <c r="R232" s="174">
        <f>SUM(R233:R237)</f>
        <v>7.0903875000000003</v>
      </c>
      <c r="S232" s="173"/>
      <c r="T232" s="175">
        <f>SUM(T233:T237)</f>
        <v>0</v>
      </c>
      <c r="AR232" s="176" t="s">
        <v>84</v>
      </c>
      <c r="AT232" s="177" t="s">
        <v>76</v>
      </c>
      <c r="AU232" s="177" t="s">
        <v>84</v>
      </c>
      <c r="AY232" s="176" t="s">
        <v>205</v>
      </c>
      <c r="BK232" s="178">
        <f>SUM(BK233:BK237)</f>
        <v>0</v>
      </c>
    </row>
    <row r="233" spans="1:65" s="2" customFormat="1" ht="14.4" customHeight="1">
      <c r="A233" s="36"/>
      <c r="B233" s="37"/>
      <c r="C233" s="181" t="s">
        <v>255</v>
      </c>
      <c r="D233" s="181" t="s">
        <v>208</v>
      </c>
      <c r="E233" s="182" t="s">
        <v>666</v>
      </c>
      <c r="F233" s="183" t="s">
        <v>667</v>
      </c>
      <c r="G233" s="184" t="s">
        <v>240</v>
      </c>
      <c r="H233" s="185">
        <v>3.75</v>
      </c>
      <c r="I233" s="186"/>
      <c r="J233" s="187">
        <f>ROUND(I233*H233,2)</f>
        <v>0</v>
      </c>
      <c r="K233" s="183" t="s">
        <v>211</v>
      </c>
      <c r="L233" s="41"/>
      <c r="M233" s="188" t="s">
        <v>75</v>
      </c>
      <c r="N233" s="189" t="s">
        <v>47</v>
      </c>
      <c r="O233" s="66"/>
      <c r="P233" s="190">
        <f>O233*H233</f>
        <v>0</v>
      </c>
      <c r="Q233" s="190">
        <v>1.8907700000000001</v>
      </c>
      <c r="R233" s="190">
        <f>Q233*H233</f>
        <v>7.0903875000000003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212</v>
      </c>
      <c r="AT233" s="192" t="s">
        <v>208</v>
      </c>
      <c r="AU233" s="192" t="s">
        <v>86</v>
      </c>
      <c r="AY233" s="19" t="s">
        <v>205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84</v>
      </c>
      <c r="BK233" s="193">
        <f>ROUND(I233*H233,2)</f>
        <v>0</v>
      </c>
      <c r="BL233" s="19" t="s">
        <v>212</v>
      </c>
      <c r="BM233" s="192" t="s">
        <v>1552</v>
      </c>
    </row>
    <row r="234" spans="1:65" s="2" customFormat="1" ht="38.4">
      <c r="A234" s="36"/>
      <c r="B234" s="37"/>
      <c r="C234" s="38"/>
      <c r="D234" s="194" t="s">
        <v>214</v>
      </c>
      <c r="E234" s="38"/>
      <c r="F234" s="195" t="s">
        <v>669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214</v>
      </c>
      <c r="AU234" s="19" t="s">
        <v>86</v>
      </c>
    </row>
    <row r="235" spans="1:65" s="15" customFormat="1" ht="10.199999999999999">
      <c r="B235" s="231"/>
      <c r="C235" s="232"/>
      <c r="D235" s="194" t="s">
        <v>216</v>
      </c>
      <c r="E235" s="233" t="s">
        <v>75</v>
      </c>
      <c r="F235" s="234" t="s">
        <v>616</v>
      </c>
      <c r="G235" s="232"/>
      <c r="H235" s="233" t="s">
        <v>75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216</v>
      </c>
      <c r="AU235" s="240" t="s">
        <v>86</v>
      </c>
      <c r="AV235" s="15" t="s">
        <v>84</v>
      </c>
      <c r="AW235" s="15" t="s">
        <v>38</v>
      </c>
      <c r="AX235" s="15" t="s">
        <v>77</v>
      </c>
      <c r="AY235" s="240" t="s">
        <v>205</v>
      </c>
    </row>
    <row r="236" spans="1:65" s="13" customFormat="1" ht="10.199999999999999">
      <c r="B236" s="199"/>
      <c r="C236" s="200"/>
      <c r="D236" s="194" t="s">
        <v>216</v>
      </c>
      <c r="E236" s="201" t="s">
        <v>170</v>
      </c>
      <c r="F236" s="202" t="s">
        <v>1553</v>
      </c>
      <c r="G236" s="200"/>
      <c r="H236" s="203">
        <v>3.75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216</v>
      </c>
      <c r="AU236" s="209" t="s">
        <v>86</v>
      </c>
      <c r="AV236" s="13" t="s">
        <v>86</v>
      </c>
      <c r="AW236" s="13" t="s">
        <v>38</v>
      </c>
      <c r="AX236" s="13" t="s">
        <v>77</v>
      </c>
      <c r="AY236" s="209" t="s">
        <v>205</v>
      </c>
    </row>
    <row r="237" spans="1:65" s="14" customFormat="1" ht="10.199999999999999">
      <c r="B237" s="210"/>
      <c r="C237" s="211"/>
      <c r="D237" s="194" t="s">
        <v>216</v>
      </c>
      <c r="E237" s="212" t="s">
        <v>75</v>
      </c>
      <c r="F237" s="213" t="s">
        <v>218</v>
      </c>
      <c r="G237" s="211"/>
      <c r="H237" s="214">
        <v>3.75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216</v>
      </c>
      <c r="AU237" s="220" t="s">
        <v>86</v>
      </c>
      <c r="AV237" s="14" t="s">
        <v>212</v>
      </c>
      <c r="AW237" s="14" t="s">
        <v>38</v>
      </c>
      <c r="AX237" s="14" t="s">
        <v>84</v>
      </c>
      <c r="AY237" s="220" t="s">
        <v>205</v>
      </c>
    </row>
    <row r="238" spans="1:65" s="12" customFormat="1" ht="22.8" customHeight="1">
      <c r="B238" s="165"/>
      <c r="C238" s="166"/>
      <c r="D238" s="167" t="s">
        <v>76</v>
      </c>
      <c r="E238" s="179" t="s">
        <v>243</v>
      </c>
      <c r="F238" s="179" t="s">
        <v>244</v>
      </c>
      <c r="G238" s="166"/>
      <c r="H238" s="166"/>
      <c r="I238" s="169"/>
      <c r="J238" s="180">
        <f>BK238</f>
        <v>0</v>
      </c>
      <c r="K238" s="166"/>
      <c r="L238" s="171"/>
      <c r="M238" s="172"/>
      <c r="N238" s="173"/>
      <c r="O238" s="173"/>
      <c r="P238" s="174">
        <f>SUM(P239:P273)</f>
        <v>0</v>
      </c>
      <c r="Q238" s="173"/>
      <c r="R238" s="174">
        <f>SUM(R239:R273)</f>
        <v>0.41050399999999998</v>
      </c>
      <c r="S238" s="173"/>
      <c r="T238" s="175">
        <f>SUM(T239:T273)</f>
        <v>0</v>
      </c>
      <c r="AR238" s="176" t="s">
        <v>84</v>
      </c>
      <c r="AT238" s="177" t="s">
        <v>76</v>
      </c>
      <c r="AU238" s="177" t="s">
        <v>84</v>
      </c>
      <c r="AY238" s="176" t="s">
        <v>205</v>
      </c>
      <c r="BK238" s="178">
        <f>SUM(BK239:BK273)</f>
        <v>0</v>
      </c>
    </row>
    <row r="239" spans="1:65" s="2" customFormat="1" ht="14.4" customHeight="1">
      <c r="A239" s="36"/>
      <c r="B239" s="37"/>
      <c r="C239" s="181" t="s">
        <v>266</v>
      </c>
      <c r="D239" s="181" t="s">
        <v>208</v>
      </c>
      <c r="E239" s="182" t="s">
        <v>672</v>
      </c>
      <c r="F239" s="183" t="s">
        <v>673</v>
      </c>
      <c r="G239" s="184" t="s">
        <v>143</v>
      </c>
      <c r="H239" s="185">
        <v>4.4619999999999997</v>
      </c>
      <c r="I239" s="186"/>
      <c r="J239" s="187">
        <f>ROUND(I239*H239,2)</f>
        <v>0</v>
      </c>
      <c r="K239" s="183" t="s">
        <v>211</v>
      </c>
      <c r="L239" s="41"/>
      <c r="M239" s="188" t="s">
        <v>75</v>
      </c>
      <c r="N239" s="189" t="s">
        <v>47</v>
      </c>
      <c r="O239" s="66"/>
      <c r="P239" s="190">
        <f>O239*H239</f>
        <v>0</v>
      </c>
      <c r="Q239" s="190">
        <v>9.1999999999999998E-2</v>
      </c>
      <c r="R239" s="190">
        <f>Q239*H239</f>
        <v>0.41050399999999998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212</v>
      </c>
      <c r="AT239" s="192" t="s">
        <v>208</v>
      </c>
      <c r="AU239" s="192" t="s">
        <v>86</v>
      </c>
      <c r="AY239" s="19" t="s">
        <v>205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84</v>
      </c>
      <c r="BK239" s="193">
        <f>ROUND(I239*H239,2)</f>
        <v>0</v>
      </c>
      <c r="BL239" s="19" t="s">
        <v>212</v>
      </c>
      <c r="BM239" s="192" t="s">
        <v>1554</v>
      </c>
    </row>
    <row r="240" spans="1:65" s="15" customFormat="1" ht="10.199999999999999">
      <c r="B240" s="231"/>
      <c r="C240" s="232"/>
      <c r="D240" s="194" t="s">
        <v>216</v>
      </c>
      <c r="E240" s="233" t="s">
        <v>75</v>
      </c>
      <c r="F240" s="234" t="s">
        <v>675</v>
      </c>
      <c r="G240" s="232"/>
      <c r="H240" s="233" t="s">
        <v>75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216</v>
      </c>
      <c r="AU240" s="240" t="s">
        <v>86</v>
      </c>
      <c r="AV240" s="15" t="s">
        <v>84</v>
      </c>
      <c r="AW240" s="15" t="s">
        <v>38</v>
      </c>
      <c r="AX240" s="15" t="s">
        <v>77</v>
      </c>
      <c r="AY240" s="240" t="s">
        <v>205</v>
      </c>
    </row>
    <row r="241" spans="1:65" s="13" customFormat="1" ht="10.199999999999999">
      <c r="B241" s="199"/>
      <c r="C241" s="200"/>
      <c r="D241" s="194" t="s">
        <v>216</v>
      </c>
      <c r="E241" s="201" t="s">
        <v>1515</v>
      </c>
      <c r="F241" s="202" t="s">
        <v>1178</v>
      </c>
      <c r="G241" s="200"/>
      <c r="H241" s="203">
        <v>4.4619999999999997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216</v>
      </c>
      <c r="AU241" s="209" t="s">
        <v>86</v>
      </c>
      <c r="AV241" s="13" t="s">
        <v>86</v>
      </c>
      <c r="AW241" s="13" t="s">
        <v>38</v>
      </c>
      <c r="AX241" s="13" t="s">
        <v>77</v>
      </c>
      <c r="AY241" s="209" t="s">
        <v>205</v>
      </c>
    </row>
    <row r="242" spans="1:65" s="14" customFormat="1" ht="10.199999999999999">
      <c r="B242" s="210"/>
      <c r="C242" s="211"/>
      <c r="D242" s="194" t="s">
        <v>216</v>
      </c>
      <c r="E242" s="212" t="s">
        <v>75</v>
      </c>
      <c r="F242" s="213" t="s">
        <v>218</v>
      </c>
      <c r="G242" s="211"/>
      <c r="H242" s="214">
        <v>4.4619999999999997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216</v>
      </c>
      <c r="AU242" s="220" t="s">
        <v>86</v>
      </c>
      <c r="AV242" s="14" t="s">
        <v>212</v>
      </c>
      <c r="AW242" s="14" t="s">
        <v>38</v>
      </c>
      <c r="AX242" s="14" t="s">
        <v>84</v>
      </c>
      <c r="AY242" s="220" t="s">
        <v>205</v>
      </c>
    </row>
    <row r="243" spans="1:65" s="2" customFormat="1" ht="14.4" customHeight="1">
      <c r="A243" s="36"/>
      <c r="B243" s="37"/>
      <c r="C243" s="181" t="s">
        <v>274</v>
      </c>
      <c r="D243" s="181" t="s">
        <v>208</v>
      </c>
      <c r="E243" s="182" t="s">
        <v>678</v>
      </c>
      <c r="F243" s="183" t="s">
        <v>679</v>
      </c>
      <c r="G243" s="184" t="s">
        <v>143</v>
      </c>
      <c r="H243" s="185">
        <v>4.4619999999999997</v>
      </c>
      <c r="I243" s="186"/>
      <c r="J243" s="187">
        <f>ROUND(I243*H243,2)</f>
        <v>0</v>
      </c>
      <c r="K243" s="183" t="s">
        <v>211</v>
      </c>
      <c r="L243" s="41"/>
      <c r="M243" s="188" t="s">
        <v>75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212</v>
      </c>
      <c r="AT243" s="192" t="s">
        <v>208</v>
      </c>
      <c r="AU243" s="192" t="s">
        <v>86</v>
      </c>
      <c r="AY243" s="19" t="s">
        <v>205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84</v>
      </c>
      <c r="BK243" s="193">
        <f>ROUND(I243*H243,2)</f>
        <v>0</v>
      </c>
      <c r="BL243" s="19" t="s">
        <v>212</v>
      </c>
      <c r="BM243" s="192" t="s">
        <v>1555</v>
      </c>
    </row>
    <row r="244" spans="1:65" s="13" customFormat="1" ht="10.199999999999999">
      <c r="B244" s="199"/>
      <c r="C244" s="200"/>
      <c r="D244" s="194" t="s">
        <v>216</v>
      </c>
      <c r="E244" s="201" t="s">
        <v>75</v>
      </c>
      <c r="F244" s="202" t="s">
        <v>1556</v>
      </c>
      <c r="G244" s="200"/>
      <c r="H244" s="203">
        <v>4.4619999999999997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216</v>
      </c>
      <c r="AU244" s="209" t="s">
        <v>86</v>
      </c>
      <c r="AV244" s="13" t="s">
        <v>86</v>
      </c>
      <c r="AW244" s="13" t="s">
        <v>38</v>
      </c>
      <c r="AX244" s="13" t="s">
        <v>77</v>
      </c>
      <c r="AY244" s="209" t="s">
        <v>205</v>
      </c>
    </row>
    <row r="245" spans="1:65" s="14" customFormat="1" ht="10.199999999999999">
      <c r="B245" s="210"/>
      <c r="C245" s="211"/>
      <c r="D245" s="194" t="s">
        <v>216</v>
      </c>
      <c r="E245" s="212" t="s">
        <v>75</v>
      </c>
      <c r="F245" s="213" t="s">
        <v>218</v>
      </c>
      <c r="G245" s="211"/>
      <c r="H245" s="214">
        <v>4.4619999999999997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216</v>
      </c>
      <c r="AU245" s="220" t="s">
        <v>86</v>
      </c>
      <c r="AV245" s="14" t="s">
        <v>212</v>
      </c>
      <c r="AW245" s="14" t="s">
        <v>38</v>
      </c>
      <c r="AX245" s="14" t="s">
        <v>84</v>
      </c>
      <c r="AY245" s="220" t="s">
        <v>205</v>
      </c>
    </row>
    <row r="246" spans="1:65" s="2" customFormat="1" ht="14.4" customHeight="1">
      <c r="A246" s="36"/>
      <c r="B246" s="37"/>
      <c r="C246" s="181" t="s">
        <v>281</v>
      </c>
      <c r="D246" s="181" t="s">
        <v>208</v>
      </c>
      <c r="E246" s="182" t="s">
        <v>246</v>
      </c>
      <c r="F246" s="183" t="s">
        <v>247</v>
      </c>
      <c r="G246" s="184" t="s">
        <v>143</v>
      </c>
      <c r="H246" s="185">
        <v>1784.25</v>
      </c>
      <c r="I246" s="186"/>
      <c r="J246" s="187">
        <f>ROUND(I246*H246,2)</f>
        <v>0</v>
      </c>
      <c r="K246" s="183" t="s">
        <v>211</v>
      </c>
      <c r="L246" s="41"/>
      <c r="M246" s="188" t="s">
        <v>75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212</v>
      </c>
      <c r="AT246" s="192" t="s">
        <v>208</v>
      </c>
      <c r="AU246" s="192" t="s">
        <v>86</v>
      </c>
      <c r="AY246" s="19" t="s">
        <v>205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212</v>
      </c>
      <c r="BM246" s="192" t="s">
        <v>1557</v>
      </c>
    </row>
    <row r="247" spans="1:65" s="13" customFormat="1" ht="10.199999999999999">
      <c r="B247" s="199"/>
      <c r="C247" s="200"/>
      <c r="D247" s="194" t="s">
        <v>216</v>
      </c>
      <c r="E247" s="201" t="s">
        <v>75</v>
      </c>
      <c r="F247" s="202" t="s">
        <v>1558</v>
      </c>
      <c r="G247" s="200"/>
      <c r="H247" s="203">
        <v>872.3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216</v>
      </c>
      <c r="AU247" s="209" t="s">
        <v>86</v>
      </c>
      <c r="AV247" s="13" t="s">
        <v>86</v>
      </c>
      <c r="AW247" s="13" t="s">
        <v>38</v>
      </c>
      <c r="AX247" s="13" t="s">
        <v>77</v>
      </c>
      <c r="AY247" s="209" t="s">
        <v>205</v>
      </c>
    </row>
    <row r="248" spans="1:65" s="13" customFormat="1" ht="10.199999999999999">
      <c r="B248" s="199"/>
      <c r="C248" s="200"/>
      <c r="D248" s="194" t="s">
        <v>216</v>
      </c>
      <c r="E248" s="201" t="s">
        <v>75</v>
      </c>
      <c r="F248" s="202" t="s">
        <v>684</v>
      </c>
      <c r="G248" s="200"/>
      <c r="H248" s="203">
        <v>911.95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216</v>
      </c>
      <c r="AU248" s="209" t="s">
        <v>86</v>
      </c>
      <c r="AV248" s="13" t="s">
        <v>86</v>
      </c>
      <c r="AW248" s="13" t="s">
        <v>38</v>
      </c>
      <c r="AX248" s="13" t="s">
        <v>77</v>
      </c>
      <c r="AY248" s="209" t="s">
        <v>205</v>
      </c>
    </row>
    <row r="249" spans="1:65" s="14" customFormat="1" ht="10.199999999999999">
      <c r="B249" s="210"/>
      <c r="C249" s="211"/>
      <c r="D249" s="194" t="s">
        <v>216</v>
      </c>
      <c r="E249" s="212" t="s">
        <v>75</v>
      </c>
      <c r="F249" s="213" t="s">
        <v>218</v>
      </c>
      <c r="G249" s="211"/>
      <c r="H249" s="214">
        <v>1784.25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216</v>
      </c>
      <c r="AU249" s="220" t="s">
        <v>86</v>
      </c>
      <c r="AV249" s="14" t="s">
        <v>212</v>
      </c>
      <c r="AW249" s="14" t="s">
        <v>38</v>
      </c>
      <c r="AX249" s="14" t="s">
        <v>84</v>
      </c>
      <c r="AY249" s="220" t="s">
        <v>205</v>
      </c>
    </row>
    <row r="250" spans="1:65" s="2" customFormat="1" ht="24.15" customHeight="1">
      <c r="A250" s="36"/>
      <c r="B250" s="37"/>
      <c r="C250" s="181" t="s">
        <v>727</v>
      </c>
      <c r="D250" s="181" t="s">
        <v>208</v>
      </c>
      <c r="E250" s="182" t="s">
        <v>685</v>
      </c>
      <c r="F250" s="183" t="s">
        <v>686</v>
      </c>
      <c r="G250" s="184" t="s">
        <v>143</v>
      </c>
      <c r="H250" s="185">
        <v>46</v>
      </c>
      <c r="I250" s="186"/>
      <c r="J250" s="187">
        <f>ROUND(I250*H250,2)</f>
        <v>0</v>
      </c>
      <c r="K250" s="183" t="s">
        <v>211</v>
      </c>
      <c r="L250" s="41"/>
      <c r="M250" s="188" t="s">
        <v>75</v>
      </c>
      <c r="N250" s="189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212</v>
      </c>
      <c r="AT250" s="192" t="s">
        <v>208</v>
      </c>
      <c r="AU250" s="192" t="s">
        <v>86</v>
      </c>
      <c r="AY250" s="19" t="s">
        <v>205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84</v>
      </c>
      <c r="BK250" s="193">
        <f>ROUND(I250*H250,2)</f>
        <v>0</v>
      </c>
      <c r="BL250" s="19" t="s">
        <v>212</v>
      </c>
      <c r="BM250" s="192" t="s">
        <v>1559</v>
      </c>
    </row>
    <row r="251" spans="1:65" s="2" customFormat="1" ht="48">
      <c r="A251" s="36"/>
      <c r="B251" s="37"/>
      <c r="C251" s="38"/>
      <c r="D251" s="194" t="s">
        <v>214</v>
      </c>
      <c r="E251" s="38"/>
      <c r="F251" s="195" t="s">
        <v>688</v>
      </c>
      <c r="G251" s="38"/>
      <c r="H251" s="38"/>
      <c r="I251" s="196"/>
      <c r="J251" s="38"/>
      <c r="K251" s="38"/>
      <c r="L251" s="41"/>
      <c r="M251" s="197"/>
      <c r="N251" s="19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214</v>
      </c>
      <c r="AU251" s="19" t="s">
        <v>86</v>
      </c>
    </row>
    <row r="252" spans="1:65" s="13" customFormat="1" ht="10.199999999999999">
      <c r="B252" s="199"/>
      <c r="C252" s="200"/>
      <c r="D252" s="194" t="s">
        <v>216</v>
      </c>
      <c r="E252" s="201" t="s">
        <v>75</v>
      </c>
      <c r="F252" s="202" t="s">
        <v>471</v>
      </c>
      <c r="G252" s="200"/>
      <c r="H252" s="203">
        <v>46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216</v>
      </c>
      <c r="AU252" s="209" t="s">
        <v>86</v>
      </c>
      <c r="AV252" s="13" t="s">
        <v>86</v>
      </c>
      <c r="AW252" s="13" t="s">
        <v>38</v>
      </c>
      <c r="AX252" s="13" t="s">
        <v>77</v>
      </c>
      <c r="AY252" s="209" t="s">
        <v>205</v>
      </c>
    </row>
    <row r="253" spans="1:65" s="14" customFormat="1" ht="10.199999999999999">
      <c r="B253" s="210"/>
      <c r="C253" s="211"/>
      <c r="D253" s="194" t="s">
        <v>216</v>
      </c>
      <c r="E253" s="212" t="s">
        <v>75</v>
      </c>
      <c r="F253" s="213" t="s">
        <v>218</v>
      </c>
      <c r="G253" s="211"/>
      <c r="H253" s="214">
        <v>46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216</v>
      </c>
      <c r="AU253" s="220" t="s">
        <v>86</v>
      </c>
      <c r="AV253" s="14" t="s">
        <v>212</v>
      </c>
      <c r="AW253" s="14" t="s">
        <v>38</v>
      </c>
      <c r="AX253" s="14" t="s">
        <v>84</v>
      </c>
      <c r="AY253" s="220" t="s">
        <v>205</v>
      </c>
    </row>
    <row r="254" spans="1:65" s="2" customFormat="1" ht="24.15" customHeight="1">
      <c r="A254" s="36"/>
      <c r="B254" s="37"/>
      <c r="C254" s="181" t="s">
        <v>732</v>
      </c>
      <c r="D254" s="181" t="s">
        <v>208</v>
      </c>
      <c r="E254" s="182" t="s">
        <v>690</v>
      </c>
      <c r="F254" s="183" t="s">
        <v>691</v>
      </c>
      <c r="G254" s="184" t="s">
        <v>143</v>
      </c>
      <c r="H254" s="185">
        <v>747</v>
      </c>
      <c r="I254" s="186"/>
      <c r="J254" s="187">
        <f>ROUND(I254*H254,2)</f>
        <v>0</v>
      </c>
      <c r="K254" s="183" t="s">
        <v>211</v>
      </c>
      <c r="L254" s="41"/>
      <c r="M254" s="188" t="s">
        <v>75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212</v>
      </c>
      <c r="AT254" s="192" t="s">
        <v>208</v>
      </c>
      <c r="AU254" s="192" t="s">
        <v>86</v>
      </c>
      <c r="AY254" s="19" t="s">
        <v>205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212</v>
      </c>
      <c r="BM254" s="192" t="s">
        <v>1560</v>
      </c>
    </row>
    <row r="255" spans="1:65" s="2" customFormat="1" ht="48">
      <c r="A255" s="36"/>
      <c r="B255" s="37"/>
      <c r="C255" s="38"/>
      <c r="D255" s="194" t="s">
        <v>214</v>
      </c>
      <c r="E255" s="38"/>
      <c r="F255" s="195" t="s">
        <v>688</v>
      </c>
      <c r="G255" s="38"/>
      <c r="H255" s="38"/>
      <c r="I255" s="196"/>
      <c r="J255" s="38"/>
      <c r="K255" s="38"/>
      <c r="L255" s="41"/>
      <c r="M255" s="197"/>
      <c r="N255" s="198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214</v>
      </c>
      <c r="AU255" s="19" t="s">
        <v>86</v>
      </c>
    </row>
    <row r="256" spans="1:65" s="13" customFormat="1" ht="10.199999999999999">
      <c r="B256" s="199"/>
      <c r="C256" s="200"/>
      <c r="D256" s="194" t="s">
        <v>216</v>
      </c>
      <c r="E256" s="201" t="s">
        <v>75</v>
      </c>
      <c r="F256" s="202" t="s">
        <v>483</v>
      </c>
      <c r="G256" s="200"/>
      <c r="H256" s="203">
        <v>747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216</v>
      </c>
      <c r="AU256" s="209" t="s">
        <v>86</v>
      </c>
      <c r="AV256" s="13" t="s">
        <v>86</v>
      </c>
      <c r="AW256" s="13" t="s">
        <v>38</v>
      </c>
      <c r="AX256" s="13" t="s">
        <v>77</v>
      </c>
      <c r="AY256" s="209" t="s">
        <v>205</v>
      </c>
    </row>
    <row r="257" spans="1:65" s="14" customFormat="1" ht="10.199999999999999">
      <c r="B257" s="210"/>
      <c r="C257" s="211"/>
      <c r="D257" s="194" t="s">
        <v>216</v>
      </c>
      <c r="E257" s="212" t="s">
        <v>75</v>
      </c>
      <c r="F257" s="213" t="s">
        <v>218</v>
      </c>
      <c r="G257" s="211"/>
      <c r="H257" s="214">
        <v>747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216</v>
      </c>
      <c r="AU257" s="220" t="s">
        <v>86</v>
      </c>
      <c r="AV257" s="14" t="s">
        <v>212</v>
      </c>
      <c r="AW257" s="14" t="s">
        <v>38</v>
      </c>
      <c r="AX257" s="14" t="s">
        <v>84</v>
      </c>
      <c r="AY257" s="220" t="s">
        <v>205</v>
      </c>
    </row>
    <row r="258" spans="1:65" s="2" customFormat="1" ht="14.4" customHeight="1">
      <c r="A258" s="36"/>
      <c r="B258" s="37"/>
      <c r="C258" s="181" t="s">
        <v>753</v>
      </c>
      <c r="D258" s="181" t="s">
        <v>208</v>
      </c>
      <c r="E258" s="182" t="s">
        <v>700</v>
      </c>
      <c r="F258" s="183" t="s">
        <v>701</v>
      </c>
      <c r="G258" s="184" t="s">
        <v>143</v>
      </c>
      <c r="H258" s="185">
        <v>793</v>
      </c>
      <c r="I258" s="186"/>
      <c r="J258" s="187">
        <f>ROUND(I258*H258,2)</f>
        <v>0</v>
      </c>
      <c r="K258" s="183" t="s">
        <v>211</v>
      </c>
      <c r="L258" s="41"/>
      <c r="M258" s="188" t="s">
        <v>75</v>
      </c>
      <c r="N258" s="189" t="s">
        <v>47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212</v>
      </c>
      <c r="AT258" s="192" t="s">
        <v>208</v>
      </c>
      <c r="AU258" s="192" t="s">
        <v>86</v>
      </c>
      <c r="AY258" s="19" t="s">
        <v>205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84</v>
      </c>
      <c r="BK258" s="193">
        <f>ROUND(I258*H258,2)</f>
        <v>0</v>
      </c>
      <c r="BL258" s="19" t="s">
        <v>212</v>
      </c>
      <c r="BM258" s="192" t="s">
        <v>1561</v>
      </c>
    </row>
    <row r="259" spans="1:65" s="13" customFormat="1" ht="10.199999999999999">
      <c r="B259" s="199"/>
      <c r="C259" s="200"/>
      <c r="D259" s="194" t="s">
        <v>216</v>
      </c>
      <c r="E259" s="201" t="s">
        <v>75</v>
      </c>
      <c r="F259" s="202" t="s">
        <v>703</v>
      </c>
      <c r="G259" s="200"/>
      <c r="H259" s="203">
        <v>793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216</v>
      </c>
      <c r="AU259" s="209" t="s">
        <v>86</v>
      </c>
      <c r="AV259" s="13" t="s">
        <v>86</v>
      </c>
      <c r="AW259" s="13" t="s">
        <v>38</v>
      </c>
      <c r="AX259" s="13" t="s">
        <v>77</v>
      </c>
      <c r="AY259" s="209" t="s">
        <v>205</v>
      </c>
    </row>
    <row r="260" spans="1:65" s="14" customFormat="1" ht="10.199999999999999">
      <c r="B260" s="210"/>
      <c r="C260" s="211"/>
      <c r="D260" s="194" t="s">
        <v>216</v>
      </c>
      <c r="E260" s="212" t="s">
        <v>75</v>
      </c>
      <c r="F260" s="213" t="s">
        <v>218</v>
      </c>
      <c r="G260" s="211"/>
      <c r="H260" s="214">
        <v>793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216</v>
      </c>
      <c r="AU260" s="220" t="s">
        <v>86</v>
      </c>
      <c r="AV260" s="14" t="s">
        <v>212</v>
      </c>
      <c r="AW260" s="14" t="s">
        <v>38</v>
      </c>
      <c r="AX260" s="14" t="s">
        <v>84</v>
      </c>
      <c r="AY260" s="220" t="s">
        <v>205</v>
      </c>
    </row>
    <row r="261" spans="1:65" s="2" customFormat="1" ht="14.4" customHeight="1">
      <c r="A261" s="36"/>
      <c r="B261" s="37"/>
      <c r="C261" s="181" t="s">
        <v>757</v>
      </c>
      <c r="D261" s="181" t="s">
        <v>208</v>
      </c>
      <c r="E261" s="182" t="s">
        <v>705</v>
      </c>
      <c r="F261" s="183" t="s">
        <v>706</v>
      </c>
      <c r="G261" s="184" t="s">
        <v>143</v>
      </c>
      <c r="H261" s="185">
        <v>839</v>
      </c>
      <c r="I261" s="186"/>
      <c r="J261" s="187">
        <f>ROUND(I261*H261,2)</f>
        <v>0</v>
      </c>
      <c r="K261" s="183" t="s">
        <v>211</v>
      </c>
      <c r="L261" s="41"/>
      <c r="M261" s="188" t="s">
        <v>75</v>
      </c>
      <c r="N261" s="189" t="s">
        <v>47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212</v>
      </c>
      <c r="AT261" s="192" t="s">
        <v>208</v>
      </c>
      <c r="AU261" s="192" t="s">
        <v>86</v>
      </c>
      <c r="AY261" s="19" t="s">
        <v>205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84</v>
      </c>
      <c r="BK261" s="193">
        <f>ROUND(I261*H261,2)</f>
        <v>0</v>
      </c>
      <c r="BL261" s="19" t="s">
        <v>212</v>
      </c>
      <c r="BM261" s="192" t="s">
        <v>1562</v>
      </c>
    </row>
    <row r="262" spans="1:65" s="13" customFormat="1" ht="10.199999999999999">
      <c r="B262" s="199"/>
      <c r="C262" s="200"/>
      <c r="D262" s="194" t="s">
        <v>216</v>
      </c>
      <c r="E262" s="201" t="s">
        <v>75</v>
      </c>
      <c r="F262" s="202" t="s">
        <v>708</v>
      </c>
      <c r="G262" s="200"/>
      <c r="H262" s="203">
        <v>839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216</v>
      </c>
      <c r="AU262" s="209" t="s">
        <v>86</v>
      </c>
      <c r="AV262" s="13" t="s">
        <v>86</v>
      </c>
      <c r="AW262" s="13" t="s">
        <v>38</v>
      </c>
      <c r="AX262" s="13" t="s">
        <v>77</v>
      </c>
      <c r="AY262" s="209" t="s">
        <v>205</v>
      </c>
    </row>
    <row r="263" spans="1:65" s="14" customFormat="1" ht="10.199999999999999">
      <c r="B263" s="210"/>
      <c r="C263" s="211"/>
      <c r="D263" s="194" t="s">
        <v>216</v>
      </c>
      <c r="E263" s="212" t="s">
        <v>75</v>
      </c>
      <c r="F263" s="213" t="s">
        <v>218</v>
      </c>
      <c r="G263" s="211"/>
      <c r="H263" s="214">
        <v>839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216</v>
      </c>
      <c r="AU263" s="220" t="s">
        <v>86</v>
      </c>
      <c r="AV263" s="14" t="s">
        <v>212</v>
      </c>
      <c r="AW263" s="14" t="s">
        <v>38</v>
      </c>
      <c r="AX263" s="14" t="s">
        <v>84</v>
      </c>
      <c r="AY263" s="220" t="s">
        <v>205</v>
      </c>
    </row>
    <row r="264" spans="1:65" s="2" customFormat="1" ht="24.15" customHeight="1">
      <c r="A264" s="36"/>
      <c r="B264" s="37"/>
      <c r="C264" s="181" t="s">
        <v>761</v>
      </c>
      <c r="D264" s="181" t="s">
        <v>208</v>
      </c>
      <c r="E264" s="182" t="s">
        <v>710</v>
      </c>
      <c r="F264" s="183" t="s">
        <v>711</v>
      </c>
      <c r="G264" s="184" t="s">
        <v>143</v>
      </c>
      <c r="H264" s="185">
        <v>793</v>
      </c>
      <c r="I264" s="186"/>
      <c r="J264" s="187">
        <f>ROUND(I264*H264,2)</f>
        <v>0</v>
      </c>
      <c r="K264" s="183" t="s">
        <v>211</v>
      </c>
      <c r="L264" s="41"/>
      <c r="M264" s="188" t="s">
        <v>75</v>
      </c>
      <c r="N264" s="189" t="s">
        <v>47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212</v>
      </c>
      <c r="AT264" s="192" t="s">
        <v>208</v>
      </c>
      <c r="AU264" s="192" t="s">
        <v>86</v>
      </c>
      <c r="AY264" s="19" t="s">
        <v>205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84</v>
      </c>
      <c r="BK264" s="193">
        <f>ROUND(I264*H264,2)</f>
        <v>0</v>
      </c>
      <c r="BL264" s="19" t="s">
        <v>212</v>
      </c>
      <c r="BM264" s="192" t="s">
        <v>1563</v>
      </c>
    </row>
    <row r="265" spans="1:65" s="2" customFormat="1" ht="48">
      <c r="A265" s="36"/>
      <c r="B265" s="37"/>
      <c r="C265" s="38"/>
      <c r="D265" s="194" t="s">
        <v>214</v>
      </c>
      <c r="E265" s="38"/>
      <c r="F265" s="195" t="s">
        <v>713</v>
      </c>
      <c r="G265" s="38"/>
      <c r="H265" s="38"/>
      <c r="I265" s="196"/>
      <c r="J265" s="38"/>
      <c r="K265" s="38"/>
      <c r="L265" s="41"/>
      <c r="M265" s="197"/>
      <c r="N265" s="19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214</v>
      </c>
      <c r="AU265" s="19" t="s">
        <v>86</v>
      </c>
    </row>
    <row r="266" spans="1:65" s="15" customFormat="1" ht="10.199999999999999">
      <c r="B266" s="231"/>
      <c r="C266" s="232"/>
      <c r="D266" s="194" t="s">
        <v>216</v>
      </c>
      <c r="E266" s="233" t="s">
        <v>75</v>
      </c>
      <c r="F266" s="234" t="s">
        <v>237</v>
      </c>
      <c r="G266" s="232"/>
      <c r="H266" s="233" t="s">
        <v>75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216</v>
      </c>
      <c r="AU266" s="240" t="s">
        <v>86</v>
      </c>
      <c r="AV266" s="15" t="s">
        <v>84</v>
      </c>
      <c r="AW266" s="15" t="s">
        <v>38</v>
      </c>
      <c r="AX266" s="15" t="s">
        <v>77</v>
      </c>
      <c r="AY266" s="240" t="s">
        <v>205</v>
      </c>
    </row>
    <row r="267" spans="1:65" s="13" customFormat="1" ht="10.199999999999999">
      <c r="B267" s="199"/>
      <c r="C267" s="200"/>
      <c r="D267" s="194" t="s">
        <v>216</v>
      </c>
      <c r="E267" s="201" t="s">
        <v>471</v>
      </c>
      <c r="F267" s="202" t="s">
        <v>1564</v>
      </c>
      <c r="G267" s="200"/>
      <c r="H267" s="203">
        <v>46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216</v>
      </c>
      <c r="AU267" s="209" t="s">
        <v>86</v>
      </c>
      <c r="AV267" s="13" t="s">
        <v>86</v>
      </c>
      <c r="AW267" s="13" t="s">
        <v>38</v>
      </c>
      <c r="AX267" s="13" t="s">
        <v>77</v>
      </c>
      <c r="AY267" s="209" t="s">
        <v>205</v>
      </c>
    </row>
    <row r="268" spans="1:65" s="13" customFormat="1" ht="10.199999999999999">
      <c r="B268" s="199"/>
      <c r="C268" s="200"/>
      <c r="D268" s="194" t="s">
        <v>216</v>
      </c>
      <c r="E268" s="201" t="s">
        <v>483</v>
      </c>
      <c r="F268" s="202" t="s">
        <v>1565</v>
      </c>
      <c r="G268" s="200"/>
      <c r="H268" s="203">
        <v>747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216</v>
      </c>
      <c r="AU268" s="209" t="s">
        <v>86</v>
      </c>
      <c r="AV268" s="13" t="s">
        <v>86</v>
      </c>
      <c r="AW268" s="13" t="s">
        <v>38</v>
      </c>
      <c r="AX268" s="13" t="s">
        <v>77</v>
      </c>
      <c r="AY268" s="209" t="s">
        <v>205</v>
      </c>
    </row>
    <row r="269" spans="1:65" s="14" customFormat="1" ht="10.199999999999999">
      <c r="B269" s="210"/>
      <c r="C269" s="211"/>
      <c r="D269" s="194" t="s">
        <v>216</v>
      </c>
      <c r="E269" s="212" t="s">
        <v>75</v>
      </c>
      <c r="F269" s="213" t="s">
        <v>218</v>
      </c>
      <c r="G269" s="211"/>
      <c r="H269" s="214">
        <v>793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216</v>
      </c>
      <c r="AU269" s="220" t="s">
        <v>86</v>
      </c>
      <c r="AV269" s="14" t="s">
        <v>212</v>
      </c>
      <c r="AW269" s="14" t="s">
        <v>38</v>
      </c>
      <c r="AX269" s="14" t="s">
        <v>84</v>
      </c>
      <c r="AY269" s="220" t="s">
        <v>205</v>
      </c>
    </row>
    <row r="270" spans="1:65" s="2" customFormat="1" ht="24.15" customHeight="1">
      <c r="A270" s="36"/>
      <c r="B270" s="37"/>
      <c r="C270" s="181" t="s">
        <v>766</v>
      </c>
      <c r="D270" s="181" t="s">
        <v>208</v>
      </c>
      <c r="E270" s="182" t="s">
        <v>716</v>
      </c>
      <c r="F270" s="183" t="s">
        <v>717</v>
      </c>
      <c r="G270" s="184" t="s">
        <v>143</v>
      </c>
      <c r="H270" s="185">
        <v>46</v>
      </c>
      <c r="I270" s="186"/>
      <c r="J270" s="187">
        <f>ROUND(I270*H270,2)</f>
        <v>0</v>
      </c>
      <c r="K270" s="183" t="s">
        <v>211</v>
      </c>
      <c r="L270" s="41"/>
      <c r="M270" s="188" t="s">
        <v>75</v>
      </c>
      <c r="N270" s="189" t="s">
        <v>47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212</v>
      </c>
      <c r="AT270" s="192" t="s">
        <v>208</v>
      </c>
      <c r="AU270" s="192" t="s">
        <v>86</v>
      </c>
      <c r="AY270" s="19" t="s">
        <v>205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84</v>
      </c>
      <c r="BK270" s="193">
        <f>ROUND(I270*H270,2)</f>
        <v>0</v>
      </c>
      <c r="BL270" s="19" t="s">
        <v>212</v>
      </c>
      <c r="BM270" s="192" t="s">
        <v>1566</v>
      </c>
    </row>
    <row r="271" spans="1:65" s="2" customFormat="1" ht="48">
      <c r="A271" s="36"/>
      <c r="B271" s="37"/>
      <c r="C271" s="38"/>
      <c r="D271" s="194" t="s">
        <v>214</v>
      </c>
      <c r="E271" s="38"/>
      <c r="F271" s="195" t="s">
        <v>719</v>
      </c>
      <c r="G271" s="38"/>
      <c r="H271" s="38"/>
      <c r="I271" s="196"/>
      <c r="J271" s="38"/>
      <c r="K271" s="38"/>
      <c r="L271" s="41"/>
      <c r="M271" s="197"/>
      <c r="N271" s="198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214</v>
      </c>
      <c r="AU271" s="19" t="s">
        <v>86</v>
      </c>
    </row>
    <row r="272" spans="1:65" s="13" customFormat="1" ht="10.199999999999999">
      <c r="B272" s="199"/>
      <c r="C272" s="200"/>
      <c r="D272" s="194" t="s">
        <v>216</v>
      </c>
      <c r="E272" s="201" t="s">
        <v>75</v>
      </c>
      <c r="F272" s="202" t="s">
        <v>471</v>
      </c>
      <c r="G272" s="200"/>
      <c r="H272" s="203">
        <v>46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216</v>
      </c>
      <c r="AU272" s="209" t="s">
        <v>86</v>
      </c>
      <c r="AV272" s="13" t="s">
        <v>86</v>
      </c>
      <c r="AW272" s="13" t="s">
        <v>38</v>
      </c>
      <c r="AX272" s="13" t="s">
        <v>77</v>
      </c>
      <c r="AY272" s="209" t="s">
        <v>205</v>
      </c>
    </row>
    <row r="273" spans="1:65" s="14" customFormat="1" ht="10.199999999999999">
      <c r="B273" s="210"/>
      <c r="C273" s="211"/>
      <c r="D273" s="194" t="s">
        <v>216</v>
      </c>
      <c r="E273" s="212" t="s">
        <v>75</v>
      </c>
      <c r="F273" s="213" t="s">
        <v>218</v>
      </c>
      <c r="G273" s="211"/>
      <c r="H273" s="214">
        <v>46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216</v>
      </c>
      <c r="AU273" s="220" t="s">
        <v>86</v>
      </c>
      <c r="AV273" s="14" t="s">
        <v>212</v>
      </c>
      <c r="AW273" s="14" t="s">
        <v>38</v>
      </c>
      <c r="AX273" s="14" t="s">
        <v>84</v>
      </c>
      <c r="AY273" s="220" t="s">
        <v>205</v>
      </c>
    </row>
    <row r="274" spans="1:65" s="12" customFormat="1" ht="22.8" customHeight="1">
      <c r="B274" s="165"/>
      <c r="C274" s="166"/>
      <c r="D274" s="167" t="s">
        <v>76</v>
      </c>
      <c r="E274" s="179" t="s">
        <v>229</v>
      </c>
      <c r="F274" s="179" t="s">
        <v>720</v>
      </c>
      <c r="G274" s="166"/>
      <c r="H274" s="166"/>
      <c r="I274" s="169"/>
      <c r="J274" s="180">
        <f>BK274</f>
        <v>0</v>
      </c>
      <c r="K274" s="166"/>
      <c r="L274" s="171"/>
      <c r="M274" s="172"/>
      <c r="N274" s="173"/>
      <c r="O274" s="173"/>
      <c r="P274" s="174">
        <f>SUM(P275:P367)</f>
        <v>0</v>
      </c>
      <c r="Q274" s="173"/>
      <c r="R274" s="174">
        <f>SUM(R275:R367)</f>
        <v>4.4384040000000002</v>
      </c>
      <c r="S274" s="173"/>
      <c r="T274" s="175">
        <f>SUM(T275:T367)</f>
        <v>0</v>
      </c>
      <c r="AR274" s="176" t="s">
        <v>84</v>
      </c>
      <c r="AT274" s="177" t="s">
        <v>76</v>
      </c>
      <c r="AU274" s="177" t="s">
        <v>84</v>
      </c>
      <c r="AY274" s="176" t="s">
        <v>205</v>
      </c>
      <c r="BK274" s="178">
        <f>SUM(BK275:BK367)</f>
        <v>0</v>
      </c>
    </row>
    <row r="275" spans="1:65" s="2" customFormat="1" ht="24.15" customHeight="1">
      <c r="A275" s="36"/>
      <c r="B275" s="37"/>
      <c r="C275" s="181" t="s">
        <v>796</v>
      </c>
      <c r="D275" s="181" t="s">
        <v>208</v>
      </c>
      <c r="E275" s="182" t="s">
        <v>722</v>
      </c>
      <c r="F275" s="183" t="s">
        <v>723</v>
      </c>
      <c r="G275" s="184" t="s">
        <v>156</v>
      </c>
      <c r="H275" s="185">
        <v>39.5</v>
      </c>
      <c r="I275" s="186"/>
      <c r="J275" s="187">
        <f>ROUND(I275*H275,2)</f>
        <v>0</v>
      </c>
      <c r="K275" s="183" t="s">
        <v>211</v>
      </c>
      <c r="L275" s="41"/>
      <c r="M275" s="188" t="s">
        <v>75</v>
      </c>
      <c r="N275" s="189" t="s">
        <v>47</v>
      </c>
      <c r="O275" s="66"/>
      <c r="P275" s="190">
        <f>O275*H275</f>
        <v>0</v>
      </c>
      <c r="Q275" s="190">
        <v>4.2199999999999998E-3</v>
      </c>
      <c r="R275" s="190">
        <f>Q275*H275</f>
        <v>0.16669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212</v>
      </c>
      <c r="AT275" s="192" t="s">
        <v>208</v>
      </c>
      <c r="AU275" s="192" t="s">
        <v>86</v>
      </c>
      <c r="AY275" s="19" t="s">
        <v>205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84</v>
      </c>
      <c r="BK275" s="193">
        <f>ROUND(I275*H275,2)</f>
        <v>0</v>
      </c>
      <c r="BL275" s="19" t="s">
        <v>212</v>
      </c>
      <c r="BM275" s="192" t="s">
        <v>1567</v>
      </c>
    </row>
    <row r="276" spans="1:65" s="2" customFormat="1" ht="105.6">
      <c r="A276" s="36"/>
      <c r="B276" s="37"/>
      <c r="C276" s="38"/>
      <c r="D276" s="194" t="s">
        <v>214</v>
      </c>
      <c r="E276" s="38"/>
      <c r="F276" s="195" t="s">
        <v>725</v>
      </c>
      <c r="G276" s="38"/>
      <c r="H276" s="38"/>
      <c r="I276" s="196"/>
      <c r="J276" s="38"/>
      <c r="K276" s="38"/>
      <c r="L276" s="41"/>
      <c r="M276" s="197"/>
      <c r="N276" s="198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214</v>
      </c>
      <c r="AU276" s="19" t="s">
        <v>86</v>
      </c>
    </row>
    <row r="277" spans="1:65" s="15" customFormat="1" ht="10.199999999999999">
      <c r="B277" s="231"/>
      <c r="C277" s="232"/>
      <c r="D277" s="194" t="s">
        <v>216</v>
      </c>
      <c r="E277" s="233" t="s">
        <v>75</v>
      </c>
      <c r="F277" s="234" t="s">
        <v>314</v>
      </c>
      <c r="G277" s="232"/>
      <c r="H277" s="233" t="s">
        <v>75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216</v>
      </c>
      <c r="AU277" s="240" t="s">
        <v>86</v>
      </c>
      <c r="AV277" s="15" t="s">
        <v>84</v>
      </c>
      <c r="AW277" s="15" t="s">
        <v>38</v>
      </c>
      <c r="AX277" s="15" t="s">
        <v>77</v>
      </c>
      <c r="AY277" s="240" t="s">
        <v>205</v>
      </c>
    </row>
    <row r="278" spans="1:65" s="13" customFormat="1" ht="10.199999999999999">
      <c r="B278" s="199"/>
      <c r="C278" s="200"/>
      <c r="D278" s="194" t="s">
        <v>216</v>
      </c>
      <c r="E278" s="201" t="s">
        <v>983</v>
      </c>
      <c r="F278" s="202" t="s">
        <v>1568</v>
      </c>
      <c r="G278" s="200"/>
      <c r="H278" s="203">
        <v>39.5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216</v>
      </c>
      <c r="AU278" s="209" t="s">
        <v>86</v>
      </c>
      <c r="AV278" s="13" t="s">
        <v>86</v>
      </c>
      <c r="AW278" s="13" t="s">
        <v>38</v>
      </c>
      <c r="AX278" s="13" t="s">
        <v>77</v>
      </c>
      <c r="AY278" s="209" t="s">
        <v>205</v>
      </c>
    </row>
    <row r="279" spans="1:65" s="14" customFormat="1" ht="10.199999999999999">
      <c r="B279" s="210"/>
      <c r="C279" s="211"/>
      <c r="D279" s="194" t="s">
        <v>216</v>
      </c>
      <c r="E279" s="212" t="s">
        <v>75</v>
      </c>
      <c r="F279" s="213" t="s">
        <v>218</v>
      </c>
      <c r="G279" s="211"/>
      <c r="H279" s="214">
        <v>39.5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216</v>
      </c>
      <c r="AU279" s="220" t="s">
        <v>86</v>
      </c>
      <c r="AV279" s="14" t="s">
        <v>212</v>
      </c>
      <c r="AW279" s="14" t="s">
        <v>38</v>
      </c>
      <c r="AX279" s="14" t="s">
        <v>84</v>
      </c>
      <c r="AY279" s="220" t="s">
        <v>205</v>
      </c>
    </row>
    <row r="280" spans="1:65" s="2" customFormat="1" ht="24.15" customHeight="1">
      <c r="A280" s="36"/>
      <c r="B280" s="37"/>
      <c r="C280" s="181" t="s">
        <v>803</v>
      </c>
      <c r="D280" s="181" t="s">
        <v>208</v>
      </c>
      <c r="E280" s="182" t="s">
        <v>1190</v>
      </c>
      <c r="F280" s="183" t="s">
        <v>1191</v>
      </c>
      <c r="G280" s="184" t="s">
        <v>156</v>
      </c>
      <c r="H280" s="185">
        <v>4.9000000000000004</v>
      </c>
      <c r="I280" s="186"/>
      <c r="J280" s="187">
        <f>ROUND(I280*H280,2)</f>
        <v>0</v>
      </c>
      <c r="K280" s="183" t="s">
        <v>211</v>
      </c>
      <c r="L280" s="41"/>
      <c r="M280" s="188" t="s">
        <v>75</v>
      </c>
      <c r="N280" s="189" t="s">
        <v>47</v>
      </c>
      <c r="O280" s="66"/>
      <c r="P280" s="190">
        <f>O280*H280</f>
        <v>0</v>
      </c>
      <c r="Q280" s="190">
        <v>6.5599999999999999E-3</v>
      </c>
      <c r="R280" s="190">
        <f>Q280*H280</f>
        <v>3.2143999999999999E-2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212</v>
      </c>
      <c r="AT280" s="192" t="s">
        <v>208</v>
      </c>
      <c r="AU280" s="192" t="s">
        <v>86</v>
      </c>
      <c r="AY280" s="19" t="s">
        <v>205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84</v>
      </c>
      <c r="BK280" s="193">
        <f>ROUND(I280*H280,2)</f>
        <v>0</v>
      </c>
      <c r="BL280" s="19" t="s">
        <v>212</v>
      </c>
      <c r="BM280" s="192" t="s">
        <v>1569</v>
      </c>
    </row>
    <row r="281" spans="1:65" s="2" customFormat="1" ht="105.6">
      <c r="A281" s="36"/>
      <c r="B281" s="37"/>
      <c r="C281" s="38"/>
      <c r="D281" s="194" t="s">
        <v>214</v>
      </c>
      <c r="E281" s="38"/>
      <c r="F281" s="195" t="s">
        <v>725</v>
      </c>
      <c r="G281" s="38"/>
      <c r="H281" s="38"/>
      <c r="I281" s="196"/>
      <c r="J281" s="38"/>
      <c r="K281" s="38"/>
      <c r="L281" s="41"/>
      <c r="M281" s="197"/>
      <c r="N281" s="19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214</v>
      </c>
      <c r="AU281" s="19" t="s">
        <v>86</v>
      </c>
    </row>
    <row r="282" spans="1:65" s="15" customFormat="1" ht="10.199999999999999">
      <c r="B282" s="231"/>
      <c r="C282" s="232"/>
      <c r="D282" s="194" t="s">
        <v>216</v>
      </c>
      <c r="E282" s="233" t="s">
        <v>75</v>
      </c>
      <c r="F282" s="234" t="s">
        <v>314</v>
      </c>
      <c r="G282" s="232"/>
      <c r="H282" s="233" t="s">
        <v>75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216</v>
      </c>
      <c r="AU282" s="240" t="s">
        <v>86</v>
      </c>
      <c r="AV282" s="15" t="s">
        <v>84</v>
      </c>
      <c r="AW282" s="15" t="s">
        <v>38</v>
      </c>
      <c r="AX282" s="15" t="s">
        <v>77</v>
      </c>
      <c r="AY282" s="240" t="s">
        <v>205</v>
      </c>
    </row>
    <row r="283" spans="1:65" s="13" customFormat="1" ht="10.199999999999999">
      <c r="B283" s="199"/>
      <c r="C283" s="200"/>
      <c r="D283" s="194" t="s">
        <v>216</v>
      </c>
      <c r="E283" s="201" t="s">
        <v>499</v>
      </c>
      <c r="F283" s="202" t="s">
        <v>1504</v>
      </c>
      <c r="G283" s="200"/>
      <c r="H283" s="203">
        <v>4.9000000000000004</v>
      </c>
      <c r="I283" s="204"/>
      <c r="J283" s="200"/>
      <c r="K283" s="200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216</v>
      </c>
      <c r="AU283" s="209" t="s">
        <v>86</v>
      </c>
      <c r="AV283" s="13" t="s">
        <v>86</v>
      </c>
      <c r="AW283" s="13" t="s">
        <v>38</v>
      </c>
      <c r="AX283" s="13" t="s">
        <v>77</v>
      </c>
      <c r="AY283" s="209" t="s">
        <v>205</v>
      </c>
    </row>
    <row r="284" spans="1:65" s="14" customFormat="1" ht="10.199999999999999">
      <c r="B284" s="210"/>
      <c r="C284" s="211"/>
      <c r="D284" s="194" t="s">
        <v>216</v>
      </c>
      <c r="E284" s="212" t="s">
        <v>75</v>
      </c>
      <c r="F284" s="213" t="s">
        <v>218</v>
      </c>
      <c r="G284" s="211"/>
      <c r="H284" s="214">
        <v>4.9000000000000004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216</v>
      </c>
      <c r="AU284" s="220" t="s">
        <v>86</v>
      </c>
      <c r="AV284" s="14" t="s">
        <v>212</v>
      </c>
      <c r="AW284" s="14" t="s">
        <v>38</v>
      </c>
      <c r="AX284" s="14" t="s">
        <v>84</v>
      </c>
      <c r="AY284" s="220" t="s">
        <v>205</v>
      </c>
    </row>
    <row r="285" spans="1:65" s="2" customFormat="1" ht="24.15" customHeight="1">
      <c r="A285" s="36"/>
      <c r="B285" s="37"/>
      <c r="C285" s="181" t="s">
        <v>290</v>
      </c>
      <c r="D285" s="181" t="s">
        <v>208</v>
      </c>
      <c r="E285" s="182" t="s">
        <v>1193</v>
      </c>
      <c r="F285" s="183" t="s">
        <v>1194</v>
      </c>
      <c r="G285" s="184" t="s">
        <v>293</v>
      </c>
      <c r="H285" s="185">
        <v>1</v>
      </c>
      <c r="I285" s="186"/>
      <c r="J285" s="187">
        <f>ROUND(I285*H285,2)</f>
        <v>0</v>
      </c>
      <c r="K285" s="183" t="s">
        <v>211</v>
      </c>
      <c r="L285" s="41"/>
      <c r="M285" s="188" t="s">
        <v>75</v>
      </c>
      <c r="N285" s="189" t="s">
        <v>47</v>
      </c>
      <c r="O285" s="66"/>
      <c r="P285" s="190">
        <f>O285*H285</f>
        <v>0</v>
      </c>
      <c r="Q285" s="190">
        <v>1.0000000000000001E-5</v>
      </c>
      <c r="R285" s="190">
        <f>Q285*H285</f>
        <v>1.0000000000000001E-5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212</v>
      </c>
      <c r="AT285" s="192" t="s">
        <v>208</v>
      </c>
      <c r="AU285" s="192" t="s">
        <v>86</v>
      </c>
      <c r="AY285" s="19" t="s">
        <v>205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84</v>
      </c>
      <c r="BK285" s="193">
        <f>ROUND(I285*H285,2)</f>
        <v>0</v>
      </c>
      <c r="BL285" s="19" t="s">
        <v>212</v>
      </c>
      <c r="BM285" s="192" t="s">
        <v>1570</v>
      </c>
    </row>
    <row r="286" spans="1:65" s="2" customFormat="1" ht="28.8">
      <c r="A286" s="36"/>
      <c r="B286" s="37"/>
      <c r="C286" s="38"/>
      <c r="D286" s="194" t="s">
        <v>214</v>
      </c>
      <c r="E286" s="38"/>
      <c r="F286" s="195" t="s">
        <v>731</v>
      </c>
      <c r="G286" s="38"/>
      <c r="H286" s="38"/>
      <c r="I286" s="196"/>
      <c r="J286" s="38"/>
      <c r="K286" s="38"/>
      <c r="L286" s="41"/>
      <c r="M286" s="197"/>
      <c r="N286" s="19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214</v>
      </c>
      <c r="AU286" s="19" t="s">
        <v>86</v>
      </c>
    </row>
    <row r="287" spans="1:65" s="15" customFormat="1" ht="10.199999999999999">
      <c r="B287" s="231"/>
      <c r="C287" s="232"/>
      <c r="D287" s="194" t="s">
        <v>216</v>
      </c>
      <c r="E287" s="233" t="s">
        <v>75</v>
      </c>
      <c r="F287" s="234" t="s">
        <v>296</v>
      </c>
      <c r="G287" s="232"/>
      <c r="H287" s="233" t="s">
        <v>75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216</v>
      </c>
      <c r="AU287" s="240" t="s">
        <v>86</v>
      </c>
      <c r="AV287" s="15" t="s">
        <v>84</v>
      </c>
      <c r="AW287" s="15" t="s">
        <v>38</v>
      </c>
      <c r="AX287" s="15" t="s">
        <v>77</v>
      </c>
      <c r="AY287" s="240" t="s">
        <v>205</v>
      </c>
    </row>
    <row r="288" spans="1:65" s="13" customFormat="1" ht="10.199999999999999">
      <c r="B288" s="199"/>
      <c r="C288" s="200"/>
      <c r="D288" s="194" t="s">
        <v>216</v>
      </c>
      <c r="E288" s="201" t="s">
        <v>75</v>
      </c>
      <c r="F288" s="202" t="s">
        <v>84</v>
      </c>
      <c r="G288" s="200"/>
      <c r="H288" s="203">
        <v>1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216</v>
      </c>
      <c r="AU288" s="209" t="s">
        <v>86</v>
      </c>
      <c r="AV288" s="13" t="s">
        <v>86</v>
      </c>
      <c r="AW288" s="13" t="s">
        <v>38</v>
      </c>
      <c r="AX288" s="13" t="s">
        <v>77</v>
      </c>
      <c r="AY288" s="209" t="s">
        <v>205</v>
      </c>
    </row>
    <row r="289" spans="1:65" s="14" customFormat="1" ht="10.199999999999999">
      <c r="B289" s="210"/>
      <c r="C289" s="211"/>
      <c r="D289" s="194" t="s">
        <v>216</v>
      </c>
      <c r="E289" s="212" t="s">
        <v>75</v>
      </c>
      <c r="F289" s="213" t="s">
        <v>218</v>
      </c>
      <c r="G289" s="211"/>
      <c r="H289" s="214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216</v>
      </c>
      <c r="AU289" s="220" t="s">
        <v>86</v>
      </c>
      <c r="AV289" s="14" t="s">
        <v>212</v>
      </c>
      <c r="AW289" s="14" t="s">
        <v>38</v>
      </c>
      <c r="AX289" s="14" t="s">
        <v>84</v>
      </c>
      <c r="AY289" s="220" t="s">
        <v>205</v>
      </c>
    </row>
    <row r="290" spans="1:65" s="2" customFormat="1" ht="14.4" customHeight="1">
      <c r="A290" s="36"/>
      <c r="B290" s="37"/>
      <c r="C290" s="221" t="s">
        <v>297</v>
      </c>
      <c r="D290" s="221" t="s">
        <v>226</v>
      </c>
      <c r="E290" s="222" t="s">
        <v>1196</v>
      </c>
      <c r="F290" s="223" t="s">
        <v>1197</v>
      </c>
      <c r="G290" s="224" t="s">
        <v>293</v>
      </c>
      <c r="H290" s="225">
        <v>1</v>
      </c>
      <c r="I290" s="226"/>
      <c r="J290" s="227">
        <f>ROUND(I290*H290,2)</f>
        <v>0</v>
      </c>
      <c r="K290" s="223" t="s">
        <v>211</v>
      </c>
      <c r="L290" s="228"/>
      <c r="M290" s="229" t="s">
        <v>75</v>
      </c>
      <c r="N290" s="230" t="s">
        <v>47</v>
      </c>
      <c r="O290" s="66"/>
      <c r="P290" s="190">
        <f>O290*H290</f>
        <v>0</v>
      </c>
      <c r="Q290" s="190">
        <v>1.1000000000000001E-3</v>
      </c>
      <c r="R290" s="190">
        <f>Q290*H290</f>
        <v>1.1000000000000001E-3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229</v>
      </c>
      <c r="AT290" s="192" t="s">
        <v>226</v>
      </c>
      <c r="AU290" s="192" t="s">
        <v>86</v>
      </c>
      <c r="AY290" s="19" t="s">
        <v>205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84</v>
      </c>
      <c r="BK290" s="193">
        <f>ROUND(I290*H290,2)</f>
        <v>0</v>
      </c>
      <c r="BL290" s="19" t="s">
        <v>212</v>
      </c>
      <c r="BM290" s="192" t="s">
        <v>1571</v>
      </c>
    </row>
    <row r="291" spans="1:65" s="15" customFormat="1" ht="10.199999999999999">
      <c r="B291" s="231"/>
      <c r="C291" s="232"/>
      <c r="D291" s="194" t="s">
        <v>216</v>
      </c>
      <c r="E291" s="233" t="s">
        <v>75</v>
      </c>
      <c r="F291" s="234" t="s">
        <v>296</v>
      </c>
      <c r="G291" s="232"/>
      <c r="H291" s="233" t="s">
        <v>75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216</v>
      </c>
      <c r="AU291" s="240" t="s">
        <v>86</v>
      </c>
      <c r="AV291" s="15" t="s">
        <v>84</v>
      </c>
      <c r="AW291" s="15" t="s">
        <v>38</v>
      </c>
      <c r="AX291" s="15" t="s">
        <v>77</v>
      </c>
      <c r="AY291" s="240" t="s">
        <v>205</v>
      </c>
    </row>
    <row r="292" spans="1:65" s="13" customFormat="1" ht="10.199999999999999">
      <c r="B292" s="199"/>
      <c r="C292" s="200"/>
      <c r="D292" s="194" t="s">
        <v>216</v>
      </c>
      <c r="E292" s="201" t="s">
        <v>75</v>
      </c>
      <c r="F292" s="202" t="s">
        <v>84</v>
      </c>
      <c r="G292" s="200"/>
      <c r="H292" s="203">
        <v>1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216</v>
      </c>
      <c r="AU292" s="209" t="s">
        <v>86</v>
      </c>
      <c r="AV292" s="13" t="s">
        <v>86</v>
      </c>
      <c r="AW292" s="13" t="s">
        <v>38</v>
      </c>
      <c r="AX292" s="13" t="s">
        <v>77</v>
      </c>
      <c r="AY292" s="209" t="s">
        <v>205</v>
      </c>
    </row>
    <row r="293" spans="1:65" s="14" customFormat="1" ht="10.199999999999999">
      <c r="B293" s="210"/>
      <c r="C293" s="211"/>
      <c r="D293" s="194" t="s">
        <v>216</v>
      </c>
      <c r="E293" s="212" t="s">
        <v>75</v>
      </c>
      <c r="F293" s="213" t="s">
        <v>218</v>
      </c>
      <c r="G293" s="211"/>
      <c r="H293" s="214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216</v>
      </c>
      <c r="AU293" s="220" t="s">
        <v>86</v>
      </c>
      <c r="AV293" s="14" t="s">
        <v>212</v>
      </c>
      <c r="AW293" s="14" t="s">
        <v>38</v>
      </c>
      <c r="AX293" s="14" t="s">
        <v>84</v>
      </c>
      <c r="AY293" s="220" t="s">
        <v>205</v>
      </c>
    </row>
    <row r="294" spans="1:65" s="2" customFormat="1" ht="14.4" customHeight="1">
      <c r="A294" s="36"/>
      <c r="B294" s="37"/>
      <c r="C294" s="181" t="s">
        <v>301</v>
      </c>
      <c r="D294" s="181" t="s">
        <v>208</v>
      </c>
      <c r="E294" s="182" t="s">
        <v>737</v>
      </c>
      <c r="F294" s="183" t="s">
        <v>738</v>
      </c>
      <c r="G294" s="184" t="s">
        <v>293</v>
      </c>
      <c r="H294" s="185">
        <v>1</v>
      </c>
      <c r="I294" s="186"/>
      <c r="J294" s="187">
        <f>ROUND(I294*H294,2)</f>
        <v>0</v>
      </c>
      <c r="K294" s="183" t="s">
        <v>211</v>
      </c>
      <c r="L294" s="41"/>
      <c r="M294" s="188" t="s">
        <v>75</v>
      </c>
      <c r="N294" s="189" t="s">
        <v>47</v>
      </c>
      <c r="O294" s="66"/>
      <c r="P294" s="190">
        <f>O294*H294</f>
        <v>0</v>
      </c>
      <c r="Q294" s="190">
        <v>0.34089999999999998</v>
      </c>
      <c r="R294" s="190">
        <f>Q294*H294</f>
        <v>0.34089999999999998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212</v>
      </c>
      <c r="AT294" s="192" t="s">
        <v>208</v>
      </c>
      <c r="AU294" s="192" t="s">
        <v>86</v>
      </c>
      <c r="AY294" s="19" t="s">
        <v>205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84</v>
      </c>
      <c r="BK294" s="193">
        <f>ROUND(I294*H294,2)</f>
        <v>0</v>
      </c>
      <c r="BL294" s="19" t="s">
        <v>212</v>
      </c>
      <c r="BM294" s="192" t="s">
        <v>1572</v>
      </c>
    </row>
    <row r="295" spans="1:65" s="2" customFormat="1" ht="96">
      <c r="A295" s="36"/>
      <c r="B295" s="37"/>
      <c r="C295" s="38"/>
      <c r="D295" s="194" t="s">
        <v>214</v>
      </c>
      <c r="E295" s="38"/>
      <c r="F295" s="195" t="s">
        <v>740</v>
      </c>
      <c r="G295" s="38"/>
      <c r="H295" s="38"/>
      <c r="I295" s="196"/>
      <c r="J295" s="38"/>
      <c r="K295" s="38"/>
      <c r="L295" s="41"/>
      <c r="M295" s="197"/>
      <c r="N295" s="198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214</v>
      </c>
      <c r="AU295" s="19" t="s">
        <v>86</v>
      </c>
    </row>
    <row r="296" spans="1:65" s="15" customFormat="1" ht="10.199999999999999">
      <c r="B296" s="231"/>
      <c r="C296" s="232"/>
      <c r="D296" s="194" t="s">
        <v>216</v>
      </c>
      <c r="E296" s="233" t="s">
        <v>75</v>
      </c>
      <c r="F296" s="234" t="s">
        <v>296</v>
      </c>
      <c r="G296" s="232"/>
      <c r="H296" s="233" t="s">
        <v>75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216</v>
      </c>
      <c r="AU296" s="240" t="s">
        <v>86</v>
      </c>
      <c r="AV296" s="15" t="s">
        <v>84</v>
      </c>
      <c r="AW296" s="15" t="s">
        <v>38</v>
      </c>
      <c r="AX296" s="15" t="s">
        <v>77</v>
      </c>
      <c r="AY296" s="240" t="s">
        <v>205</v>
      </c>
    </row>
    <row r="297" spans="1:65" s="13" customFormat="1" ht="10.199999999999999">
      <c r="B297" s="199"/>
      <c r="C297" s="200"/>
      <c r="D297" s="194" t="s">
        <v>216</v>
      </c>
      <c r="E297" s="201" t="s">
        <v>75</v>
      </c>
      <c r="F297" s="202" t="s">
        <v>84</v>
      </c>
      <c r="G297" s="200"/>
      <c r="H297" s="203">
        <v>1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216</v>
      </c>
      <c r="AU297" s="209" t="s">
        <v>86</v>
      </c>
      <c r="AV297" s="13" t="s">
        <v>86</v>
      </c>
      <c r="AW297" s="13" t="s">
        <v>38</v>
      </c>
      <c r="AX297" s="13" t="s">
        <v>77</v>
      </c>
      <c r="AY297" s="209" t="s">
        <v>205</v>
      </c>
    </row>
    <row r="298" spans="1:65" s="14" customFormat="1" ht="10.199999999999999">
      <c r="B298" s="210"/>
      <c r="C298" s="211"/>
      <c r="D298" s="194" t="s">
        <v>216</v>
      </c>
      <c r="E298" s="212" t="s">
        <v>75</v>
      </c>
      <c r="F298" s="213" t="s">
        <v>218</v>
      </c>
      <c r="G298" s="211"/>
      <c r="H298" s="214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216</v>
      </c>
      <c r="AU298" s="220" t="s">
        <v>86</v>
      </c>
      <c r="AV298" s="14" t="s">
        <v>212</v>
      </c>
      <c r="AW298" s="14" t="s">
        <v>38</v>
      </c>
      <c r="AX298" s="14" t="s">
        <v>84</v>
      </c>
      <c r="AY298" s="220" t="s">
        <v>205</v>
      </c>
    </row>
    <row r="299" spans="1:65" s="2" customFormat="1" ht="14.4" customHeight="1">
      <c r="A299" s="36"/>
      <c r="B299" s="37"/>
      <c r="C299" s="221" t="s">
        <v>305</v>
      </c>
      <c r="D299" s="221" t="s">
        <v>226</v>
      </c>
      <c r="E299" s="222" t="s">
        <v>1201</v>
      </c>
      <c r="F299" s="223" t="s">
        <v>1202</v>
      </c>
      <c r="G299" s="224" t="s">
        <v>293</v>
      </c>
      <c r="H299" s="225">
        <v>1</v>
      </c>
      <c r="I299" s="226"/>
      <c r="J299" s="227">
        <f>ROUND(I299*H299,2)</f>
        <v>0</v>
      </c>
      <c r="K299" s="223" t="s">
        <v>211</v>
      </c>
      <c r="L299" s="228"/>
      <c r="M299" s="229" t="s">
        <v>75</v>
      </c>
      <c r="N299" s="230" t="s">
        <v>47</v>
      </c>
      <c r="O299" s="66"/>
      <c r="P299" s="190">
        <f>O299*H299</f>
        <v>0</v>
      </c>
      <c r="Q299" s="190">
        <v>9.7000000000000003E-2</v>
      </c>
      <c r="R299" s="190">
        <f>Q299*H299</f>
        <v>9.7000000000000003E-2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229</v>
      </c>
      <c r="AT299" s="192" t="s">
        <v>226</v>
      </c>
      <c r="AU299" s="192" t="s">
        <v>86</v>
      </c>
      <c r="AY299" s="19" t="s">
        <v>205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84</v>
      </c>
      <c r="BK299" s="193">
        <f>ROUND(I299*H299,2)</f>
        <v>0</v>
      </c>
      <c r="BL299" s="19" t="s">
        <v>212</v>
      </c>
      <c r="BM299" s="192" t="s">
        <v>1573</v>
      </c>
    </row>
    <row r="300" spans="1:65" s="2" customFormat="1" ht="19.2">
      <c r="A300" s="36"/>
      <c r="B300" s="37"/>
      <c r="C300" s="38"/>
      <c r="D300" s="194" t="s">
        <v>270</v>
      </c>
      <c r="E300" s="38"/>
      <c r="F300" s="195" t="s">
        <v>1204</v>
      </c>
      <c r="G300" s="38"/>
      <c r="H300" s="38"/>
      <c r="I300" s="196"/>
      <c r="J300" s="38"/>
      <c r="K300" s="38"/>
      <c r="L300" s="41"/>
      <c r="M300" s="197"/>
      <c r="N300" s="198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270</v>
      </c>
      <c r="AU300" s="19" t="s">
        <v>86</v>
      </c>
    </row>
    <row r="301" spans="1:65" s="15" customFormat="1" ht="10.199999999999999">
      <c r="B301" s="231"/>
      <c r="C301" s="232"/>
      <c r="D301" s="194" t="s">
        <v>216</v>
      </c>
      <c r="E301" s="233" t="s">
        <v>75</v>
      </c>
      <c r="F301" s="234" t="s">
        <v>296</v>
      </c>
      <c r="G301" s="232"/>
      <c r="H301" s="233" t="s">
        <v>75</v>
      </c>
      <c r="I301" s="235"/>
      <c r="J301" s="232"/>
      <c r="K301" s="232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216</v>
      </c>
      <c r="AU301" s="240" t="s">
        <v>86</v>
      </c>
      <c r="AV301" s="15" t="s">
        <v>84</v>
      </c>
      <c r="AW301" s="15" t="s">
        <v>38</v>
      </c>
      <c r="AX301" s="15" t="s">
        <v>77</v>
      </c>
      <c r="AY301" s="240" t="s">
        <v>205</v>
      </c>
    </row>
    <row r="302" spans="1:65" s="13" customFormat="1" ht="10.199999999999999">
      <c r="B302" s="199"/>
      <c r="C302" s="200"/>
      <c r="D302" s="194" t="s">
        <v>216</v>
      </c>
      <c r="E302" s="201" t="s">
        <v>75</v>
      </c>
      <c r="F302" s="202" t="s">
        <v>84</v>
      </c>
      <c r="G302" s="200"/>
      <c r="H302" s="203">
        <v>1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216</v>
      </c>
      <c r="AU302" s="209" t="s">
        <v>86</v>
      </c>
      <c r="AV302" s="13" t="s">
        <v>86</v>
      </c>
      <c r="AW302" s="13" t="s">
        <v>38</v>
      </c>
      <c r="AX302" s="13" t="s">
        <v>77</v>
      </c>
      <c r="AY302" s="209" t="s">
        <v>205</v>
      </c>
    </row>
    <row r="303" spans="1:65" s="14" customFormat="1" ht="10.199999999999999">
      <c r="B303" s="210"/>
      <c r="C303" s="211"/>
      <c r="D303" s="194" t="s">
        <v>216</v>
      </c>
      <c r="E303" s="212" t="s">
        <v>75</v>
      </c>
      <c r="F303" s="213" t="s">
        <v>218</v>
      </c>
      <c r="G303" s="211"/>
      <c r="H303" s="214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216</v>
      </c>
      <c r="AU303" s="220" t="s">
        <v>86</v>
      </c>
      <c r="AV303" s="14" t="s">
        <v>212</v>
      </c>
      <c r="AW303" s="14" t="s">
        <v>38</v>
      </c>
      <c r="AX303" s="14" t="s">
        <v>84</v>
      </c>
      <c r="AY303" s="220" t="s">
        <v>205</v>
      </c>
    </row>
    <row r="304" spans="1:65" s="2" customFormat="1" ht="14.4" customHeight="1">
      <c r="A304" s="36"/>
      <c r="B304" s="37"/>
      <c r="C304" s="221" t="s">
        <v>807</v>
      </c>
      <c r="D304" s="221" t="s">
        <v>226</v>
      </c>
      <c r="E304" s="222" t="s">
        <v>746</v>
      </c>
      <c r="F304" s="223" t="s">
        <v>747</v>
      </c>
      <c r="G304" s="224" t="s">
        <v>293</v>
      </c>
      <c r="H304" s="225">
        <v>1</v>
      </c>
      <c r="I304" s="226"/>
      <c r="J304" s="227">
        <f>ROUND(I304*H304,2)</f>
        <v>0</v>
      </c>
      <c r="K304" s="223" t="s">
        <v>211</v>
      </c>
      <c r="L304" s="228"/>
      <c r="M304" s="229" t="s">
        <v>75</v>
      </c>
      <c r="N304" s="230" t="s">
        <v>47</v>
      </c>
      <c r="O304" s="66"/>
      <c r="P304" s="190">
        <f>O304*H304</f>
        <v>0</v>
      </c>
      <c r="Q304" s="190">
        <v>2.7E-2</v>
      </c>
      <c r="R304" s="190">
        <f>Q304*H304</f>
        <v>2.7E-2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229</v>
      </c>
      <c r="AT304" s="192" t="s">
        <v>226</v>
      </c>
      <c r="AU304" s="192" t="s">
        <v>86</v>
      </c>
      <c r="AY304" s="19" t="s">
        <v>205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84</v>
      </c>
      <c r="BK304" s="193">
        <f>ROUND(I304*H304,2)</f>
        <v>0</v>
      </c>
      <c r="BL304" s="19" t="s">
        <v>212</v>
      </c>
      <c r="BM304" s="192" t="s">
        <v>1574</v>
      </c>
    </row>
    <row r="305" spans="1:65" s="15" customFormat="1" ht="10.199999999999999">
      <c r="B305" s="231"/>
      <c r="C305" s="232"/>
      <c r="D305" s="194" t="s">
        <v>216</v>
      </c>
      <c r="E305" s="233" t="s">
        <v>75</v>
      </c>
      <c r="F305" s="234" t="s">
        <v>296</v>
      </c>
      <c r="G305" s="232"/>
      <c r="H305" s="233" t="s">
        <v>75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216</v>
      </c>
      <c r="AU305" s="240" t="s">
        <v>86</v>
      </c>
      <c r="AV305" s="15" t="s">
        <v>84</v>
      </c>
      <c r="AW305" s="15" t="s">
        <v>38</v>
      </c>
      <c r="AX305" s="15" t="s">
        <v>77</v>
      </c>
      <c r="AY305" s="240" t="s">
        <v>205</v>
      </c>
    </row>
    <row r="306" spans="1:65" s="13" customFormat="1" ht="10.199999999999999">
      <c r="B306" s="199"/>
      <c r="C306" s="200"/>
      <c r="D306" s="194" t="s">
        <v>216</v>
      </c>
      <c r="E306" s="201" t="s">
        <v>75</v>
      </c>
      <c r="F306" s="202" t="s">
        <v>84</v>
      </c>
      <c r="G306" s="200"/>
      <c r="H306" s="203">
        <v>1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216</v>
      </c>
      <c r="AU306" s="209" t="s">
        <v>86</v>
      </c>
      <c r="AV306" s="13" t="s">
        <v>86</v>
      </c>
      <c r="AW306" s="13" t="s">
        <v>38</v>
      </c>
      <c r="AX306" s="13" t="s">
        <v>77</v>
      </c>
      <c r="AY306" s="209" t="s">
        <v>205</v>
      </c>
    </row>
    <row r="307" spans="1:65" s="14" customFormat="1" ht="10.199999999999999">
      <c r="B307" s="210"/>
      <c r="C307" s="211"/>
      <c r="D307" s="194" t="s">
        <v>216</v>
      </c>
      <c r="E307" s="212" t="s">
        <v>75</v>
      </c>
      <c r="F307" s="213" t="s">
        <v>218</v>
      </c>
      <c r="G307" s="211"/>
      <c r="H307" s="214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216</v>
      </c>
      <c r="AU307" s="220" t="s">
        <v>86</v>
      </c>
      <c r="AV307" s="14" t="s">
        <v>212</v>
      </c>
      <c r="AW307" s="14" t="s">
        <v>38</v>
      </c>
      <c r="AX307" s="14" t="s">
        <v>84</v>
      </c>
      <c r="AY307" s="220" t="s">
        <v>205</v>
      </c>
    </row>
    <row r="308" spans="1:65" s="2" customFormat="1" ht="14.4" customHeight="1">
      <c r="A308" s="36"/>
      <c r="B308" s="37"/>
      <c r="C308" s="221" t="s">
        <v>813</v>
      </c>
      <c r="D308" s="221" t="s">
        <v>226</v>
      </c>
      <c r="E308" s="222" t="s">
        <v>750</v>
      </c>
      <c r="F308" s="223" t="s">
        <v>751</v>
      </c>
      <c r="G308" s="224" t="s">
        <v>293</v>
      </c>
      <c r="H308" s="225">
        <v>1</v>
      </c>
      <c r="I308" s="226"/>
      <c r="J308" s="227">
        <f>ROUND(I308*H308,2)</f>
        <v>0</v>
      </c>
      <c r="K308" s="223" t="s">
        <v>211</v>
      </c>
      <c r="L308" s="228"/>
      <c r="M308" s="229" t="s">
        <v>75</v>
      </c>
      <c r="N308" s="230" t="s">
        <v>47</v>
      </c>
      <c r="O308" s="66"/>
      <c r="P308" s="190">
        <f>O308*H308</f>
        <v>0</v>
      </c>
      <c r="Q308" s="190">
        <v>0.111</v>
      </c>
      <c r="R308" s="190">
        <f>Q308*H308</f>
        <v>0.111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229</v>
      </c>
      <c r="AT308" s="192" t="s">
        <v>226</v>
      </c>
      <c r="AU308" s="192" t="s">
        <v>86</v>
      </c>
      <c r="AY308" s="19" t="s">
        <v>205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84</v>
      </c>
      <c r="BK308" s="193">
        <f>ROUND(I308*H308,2)</f>
        <v>0</v>
      </c>
      <c r="BL308" s="19" t="s">
        <v>212</v>
      </c>
      <c r="BM308" s="192" t="s">
        <v>1575</v>
      </c>
    </row>
    <row r="309" spans="1:65" s="15" customFormat="1" ht="10.199999999999999">
      <c r="B309" s="231"/>
      <c r="C309" s="232"/>
      <c r="D309" s="194" t="s">
        <v>216</v>
      </c>
      <c r="E309" s="233" t="s">
        <v>75</v>
      </c>
      <c r="F309" s="234" t="s">
        <v>296</v>
      </c>
      <c r="G309" s="232"/>
      <c r="H309" s="233" t="s">
        <v>75</v>
      </c>
      <c r="I309" s="235"/>
      <c r="J309" s="232"/>
      <c r="K309" s="232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216</v>
      </c>
      <c r="AU309" s="240" t="s">
        <v>86</v>
      </c>
      <c r="AV309" s="15" t="s">
        <v>84</v>
      </c>
      <c r="AW309" s="15" t="s">
        <v>38</v>
      </c>
      <c r="AX309" s="15" t="s">
        <v>77</v>
      </c>
      <c r="AY309" s="240" t="s">
        <v>205</v>
      </c>
    </row>
    <row r="310" spans="1:65" s="13" customFormat="1" ht="10.199999999999999">
      <c r="B310" s="199"/>
      <c r="C310" s="200"/>
      <c r="D310" s="194" t="s">
        <v>216</v>
      </c>
      <c r="E310" s="201" t="s">
        <v>75</v>
      </c>
      <c r="F310" s="202" t="s">
        <v>84</v>
      </c>
      <c r="G310" s="200"/>
      <c r="H310" s="203">
        <v>1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216</v>
      </c>
      <c r="AU310" s="209" t="s">
        <v>86</v>
      </c>
      <c r="AV310" s="13" t="s">
        <v>86</v>
      </c>
      <c r="AW310" s="13" t="s">
        <v>38</v>
      </c>
      <c r="AX310" s="13" t="s">
        <v>77</v>
      </c>
      <c r="AY310" s="209" t="s">
        <v>205</v>
      </c>
    </row>
    <row r="311" spans="1:65" s="14" customFormat="1" ht="10.199999999999999">
      <c r="B311" s="210"/>
      <c r="C311" s="211"/>
      <c r="D311" s="194" t="s">
        <v>216</v>
      </c>
      <c r="E311" s="212" t="s">
        <v>75</v>
      </c>
      <c r="F311" s="213" t="s">
        <v>218</v>
      </c>
      <c r="G311" s="211"/>
      <c r="H311" s="214">
        <v>1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216</v>
      </c>
      <c r="AU311" s="220" t="s">
        <v>86</v>
      </c>
      <c r="AV311" s="14" t="s">
        <v>212</v>
      </c>
      <c r="AW311" s="14" t="s">
        <v>38</v>
      </c>
      <c r="AX311" s="14" t="s">
        <v>84</v>
      </c>
      <c r="AY311" s="220" t="s">
        <v>205</v>
      </c>
    </row>
    <row r="312" spans="1:65" s="2" customFormat="1" ht="14.4" customHeight="1">
      <c r="A312" s="36"/>
      <c r="B312" s="37"/>
      <c r="C312" s="221" t="s">
        <v>818</v>
      </c>
      <c r="D312" s="221" t="s">
        <v>226</v>
      </c>
      <c r="E312" s="222" t="s">
        <v>758</v>
      </c>
      <c r="F312" s="223" t="s">
        <v>759</v>
      </c>
      <c r="G312" s="224" t="s">
        <v>293</v>
      </c>
      <c r="H312" s="225">
        <v>2</v>
      </c>
      <c r="I312" s="226"/>
      <c r="J312" s="227">
        <f>ROUND(I312*H312,2)</f>
        <v>0</v>
      </c>
      <c r="K312" s="223" t="s">
        <v>211</v>
      </c>
      <c r="L312" s="228"/>
      <c r="M312" s="229" t="s">
        <v>75</v>
      </c>
      <c r="N312" s="230" t="s">
        <v>47</v>
      </c>
      <c r="O312" s="66"/>
      <c r="P312" s="190">
        <f>O312*H312</f>
        <v>0</v>
      </c>
      <c r="Q312" s="190">
        <v>0.08</v>
      </c>
      <c r="R312" s="190">
        <f>Q312*H312</f>
        <v>0.16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229</v>
      </c>
      <c r="AT312" s="192" t="s">
        <v>226</v>
      </c>
      <c r="AU312" s="192" t="s">
        <v>86</v>
      </c>
      <c r="AY312" s="19" t="s">
        <v>205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84</v>
      </c>
      <c r="BK312" s="193">
        <f>ROUND(I312*H312,2)</f>
        <v>0</v>
      </c>
      <c r="BL312" s="19" t="s">
        <v>212</v>
      </c>
      <c r="BM312" s="192" t="s">
        <v>1576</v>
      </c>
    </row>
    <row r="313" spans="1:65" s="15" customFormat="1" ht="10.199999999999999">
      <c r="B313" s="231"/>
      <c r="C313" s="232"/>
      <c r="D313" s="194" t="s">
        <v>216</v>
      </c>
      <c r="E313" s="233" t="s">
        <v>75</v>
      </c>
      <c r="F313" s="234" t="s">
        <v>296</v>
      </c>
      <c r="G313" s="232"/>
      <c r="H313" s="233" t="s">
        <v>75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216</v>
      </c>
      <c r="AU313" s="240" t="s">
        <v>86</v>
      </c>
      <c r="AV313" s="15" t="s">
        <v>84</v>
      </c>
      <c r="AW313" s="15" t="s">
        <v>38</v>
      </c>
      <c r="AX313" s="15" t="s">
        <v>77</v>
      </c>
      <c r="AY313" s="240" t="s">
        <v>205</v>
      </c>
    </row>
    <row r="314" spans="1:65" s="13" customFormat="1" ht="10.199999999999999">
      <c r="B314" s="199"/>
      <c r="C314" s="200"/>
      <c r="D314" s="194" t="s">
        <v>216</v>
      </c>
      <c r="E314" s="201" t="s">
        <v>75</v>
      </c>
      <c r="F314" s="202" t="s">
        <v>86</v>
      </c>
      <c r="G314" s="200"/>
      <c r="H314" s="203">
        <v>2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216</v>
      </c>
      <c r="AU314" s="209" t="s">
        <v>86</v>
      </c>
      <c r="AV314" s="13" t="s">
        <v>86</v>
      </c>
      <c r="AW314" s="13" t="s">
        <v>38</v>
      </c>
      <c r="AX314" s="13" t="s">
        <v>77</v>
      </c>
      <c r="AY314" s="209" t="s">
        <v>205</v>
      </c>
    </row>
    <row r="315" spans="1:65" s="14" customFormat="1" ht="10.199999999999999">
      <c r="B315" s="210"/>
      <c r="C315" s="211"/>
      <c r="D315" s="194" t="s">
        <v>216</v>
      </c>
      <c r="E315" s="212" t="s">
        <v>75</v>
      </c>
      <c r="F315" s="213" t="s">
        <v>218</v>
      </c>
      <c r="G315" s="211"/>
      <c r="H315" s="214">
        <v>2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216</v>
      </c>
      <c r="AU315" s="220" t="s">
        <v>86</v>
      </c>
      <c r="AV315" s="14" t="s">
        <v>212</v>
      </c>
      <c r="AW315" s="14" t="s">
        <v>38</v>
      </c>
      <c r="AX315" s="14" t="s">
        <v>84</v>
      </c>
      <c r="AY315" s="220" t="s">
        <v>205</v>
      </c>
    </row>
    <row r="316" spans="1:65" s="2" customFormat="1" ht="14.4" customHeight="1">
      <c r="A316" s="36"/>
      <c r="B316" s="37"/>
      <c r="C316" s="221" t="s">
        <v>823</v>
      </c>
      <c r="D316" s="221" t="s">
        <v>226</v>
      </c>
      <c r="E316" s="222" t="s">
        <v>1577</v>
      </c>
      <c r="F316" s="223" t="s">
        <v>1578</v>
      </c>
      <c r="G316" s="224" t="s">
        <v>293</v>
      </c>
      <c r="H316" s="225">
        <v>1</v>
      </c>
      <c r="I316" s="226"/>
      <c r="J316" s="227">
        <f>ROUND(I316*H316,2)</f>
        <v>0</v>
      </c>
      <c r="K316" s="223" t="s">
        <v>211</v>
      </c>
      <c r="L316" s="228"/>
      <c r="M316" s="229" t="s">
        <v>75</v>
      </c>
      <c r="N316" s="230" t="s">
        <v>47</v>
      </c>
      <c r="O316" s="66"/>
      <c r="P316" s="190">
        <f>O316*H316</f>
        <v>0</v>
      </c>
      <c r="Q316" s="190">
        <v>0.04</v>
      </c>
      <c r="R316" s="190">
        <f>Q316*H316</f>
        <v>0.04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229</v>
      </c>
      <c r="AT316" s="192" t="s">
        <v>226</v>
      </c>
      <c r="AU316" s="192" t="s">
        <v>86</v>
      </c>
      <c r="AY316" s="19" t="s">
        <v>205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84</v>
      </c>
      <c r="BK316" s="193">
        <f>ROUND(I316*H316,2)</f>
        <v>0</v>
      </c>
      <c r="BL316" s="19" t="s">
        <v>212</v>
      </c>
      <c r="BM316" s="192" t="s">
        <v>1579</v>
      </c>
    </row>
    <row r="317" spans="1:65" s="15" customFormat="1" ht="10.199999999999999">
      <c r="B317" s="231"/>
      <c r="C317" s="232"/>
      <c r="D317" s="194" t="s">
        <v>216</v>
      </c>
      <c r="E317" s="233" t="s">
        <v>75</v>
      </c>
      <c r="F317" s="234" t="s">
        <v>296</v>
      </c>
      <c r="G317" s="232"/>
      <c r="H317" s="233" t="s">
        <v>75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216</v>
      </c>
      <c r="AU317" s="240" t="s">
        <v>86</v>
      </c>
      <c r="AV317" s="15" t="s">
        <v>84</v>
      </c>
      <c r="AW317" s="15" t="s">
        <v>38</v>
      </c>
      <c r="AX317" s="15" t="s">
        <v>77</v>
      </c>
      <c r="AY317" s="240" t="s">
        <v>205</v>
      </c>
    </row>
    <row r="318" spans="1:65" s="13" customFormat="1" ht="10.199999999999999">
      <c r="B318" s="199"/>
      <c r="C318" s="200"/>
      <c r="D318" s="194" t="s">
        <v>216</v>
      </c>
      <c r="E318" s="201" t="s">
        <v>75</v>
      </c>
      <c r="F318" s="202" t="s">
        <v>84</v>
      </c>
      <c r="G318" s="200"/>
      <c r="H318" s="203">
        <v>1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216</v>
      </c>
      <c r="AU318" s="209" t="s">
        <v>86</v>
      </c>
      <c r="AV318" s="13" t="s">
        <v>86</v>
      </c>
      <c r="AW318" s="13" t="s">
        <v>38</v>
      </c>
      <c r="AX318" s="13" t="s">
        <v>77</v>
      </c>
      <c r="AY318" s="209" t="s">
        <v>205</v>
      </c>
    </row>
    <row r="319" spans="1:65" s="14" customFormat="1" ht="10.199999999999999">
      <c r="B319" s="210"/>
      <c r="C319" s="211"/>
      <c r="D319" s="194" t="s">
        <v>216</v>
      </c>
      <c r="E319" s="212" t="s">
        <v>75</v>
      </c>
      <c r="F319" s="213" t="s">
        <v>218</v>
      </c>
      <c r="G319" s="211"/>
      <c r="H319" s="214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216</v>
      </c>
      <c r="AU319" s="220" t="s">
        <v>86</v>
      </c>
      <c r="AV319" s="14" t="s">
        <v>212</v>
      </c>
      <c r="AW319" s="14" t="s">
        <v>38</v>
      </c>
      <c r="AX319" s="14" t="s">
        <v>84</v>
      </c>
      <c r="AY319" s="220" t="s">
        <v>205</v>
      </c>
    </row>
    <row r="320" spans="1:65" s="2" customFormat="1" ht="14.4" customHeight="1">
      <c r="A320" s="36"/>
      <c r="B320" s="37"/>
      <c r="C320" s="221" t="s">
        <v>829</v>
      </c>
      <c r="D320" s="221" t="s">
        <v>226</v>
      </c>
      <c r="E320" s="222" t="s">
        <v>1208</v>
      </c>
      <c r="F320" s="223" t="s">
        <v>1209</v>
      </c>
      <c r="G320" s="224" t="s">
        <v>293</v>
      </c>
      <c r="H320" s="225">
        <v>1</v>
      </c>
      <c r="I320" s="226"/>
      <c r="J320" s="227">
        <f>ROUND(I320*H320,2)</f>
        <v>0</v>
      </c>
      <c r="K320" s="223" t="s">
        <v>211</v>
      </c>
      <c r="L320" s="228"/>
      <c r="M320" s="229" t="s">
        <v>75</v>
      </c>
      <c r="N320" s="230" t="s">
        <v>47</v>
      </c>
      <c r="O320" s="66"/>
      <c r="P320" s="190">
        <f>O320*H320</f>
        <v>0</v>
      </c>
      <c r="Q320" s="190">
        <v>5.7000000000000002E-2</v>
      </c>
      <c r="R320" s="190">
        <f>Q320*H320</f>
        <v>5.7000000000000002E-2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229</v>
      </c>
      <c r="AT320" s="192" t="s">
        <v>226</v>
      </c>
      <c r="AU320" s="192" t="s">
        <v>86</v>
      </c>
      <c r="AY320" s="19" t="s">
        <v>205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84</v>
      </c>
      <c r="BK320" s="193">
        <f>ROUND(I320*H320,2)</f>
        <v>0</v>
      </c>
      <c r="BL320" s="19" t="s">
        <v>212</v>
      </c>
      <c r="BM320" s="192" t="s">
        <v>1580</v>
      </c>
    </row>
    <row r="321" spans="1:65" s="15" customFormat="1" ht="10.199999999999999">
      <c r="B321" s="231"/>
      <c r="C321" s="232"/>
      <c r="D321" s="194" t="s">
        <v>216</v>
      </c>
      <c r="E321" s="233" t="s">
        <v>75</v>
      </c>
      <c r="F321" s="234" t="s">
        <v>296</v>
      </c>
      <c r="G321" s="232"/>
      <c r="H321" s="233" t="s">
        <v>75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216</v>
      </c>
      <c r="AU321" s="240" t="s">
        <v>86</v>
      </c>
      <c r="AV321" s="15" t="s">
        <v>84</v>
      </c>
      <c r="AW321" s="15" t="s">
        <v>38</v>
      </c>
      <c r="AX321" s="15" t="s">
        <v>77</v>
      </c>
      <c r="AY321" s="240" t="s">
        <v>205</v>
      </c>
    </row>
    <row r="322" spans="1:65" s="13" customFormat="1" ht="10.199999999999999">
      <c r="B322" s="199"/>
      <c r="C322" s="200"/>
      <c r="D322" s="194" t="s">
        <v>216</v>
      </c>
      <c r="E322" s="201" t="s">
        <v>75</v>
      </c>
      <c r="F322" s="202" t="s">
        <v>84</v>
      </c>
      <c r="G322" s="200"/>
      <c r="H322" s="203">
        <v>1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216</v>
      </c>
      <c r="AU322" s="209" t="s">
        <v>86</v>
      </c>
      <c r="AV322" s="13" t="s">
        <v>86</v>
      </c>
      <c r="AW322" s="13" t="s">
        <v>38</v>
      </c>
      <c r="AX322" s="13" t="s">
        <v>77</v>
      </c>
      <c r="AY322" s="209" t="s">
        <v>205</v>
      </c>
    </row>
    <row r="323" spans="1:65" s="14" customFormat="1" ht="10.199999999999999">
      <c r="B323" s="210"/>
      <c r="C323" s="211"/>
      <c r="D323" s="194" t="s">
        <v>216</v>
      </c>
      <c r="E323" s="212" t="s">
        <v>75</v>
      </c>
      <c r="F323" s="213" t="s">
        <v>218</v>
      </c>
      <c r="G323" s="211"/>
      <c r="H323" s="214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216</v>
      </c>
      <c r="AU323" s="220" t="s">
        <v>86</v>
      </c>
      <c r="AV323" s="14" t="s">
        <v>212</v>
      </c>
      <c r="AW323" s="14" t="s">
        <v>38</v>
      </c>
      <c r="AX323" s="14" t="s">
        <v>84</v>
      </c>
      <c r="AY323" s="220" t="s">
        <v>205</v>
      </c>
    </row>
    <row r="324" spans="1:65" s="2" customFormat="1" ht="14.4" customHeight="1">
      <c r="A324" s="36"/>
      <c r="B324" s="37"/>
      <c r="C324" s="181" t="s">
        <v>309</v>
      </c>
      <c r="D324" s="181" t="s">
        <v>208</v>
      </c>
      <c r="E324" s="182" t="s">
        <v>762</v>
      </c>
      <c r="F324" s="183" t="s">
        <v>763</v>
      </c>
      <c r="G324" s="184" t="s">
        <v>293</v>
      </c>
      <c r="H324" s="185">
        <v>1</v>
      </c>
      <c r="I324" s="186"/>
      <c r="J324" s="187">
        <f>ROUND(I324*H324,2)</f>
        <v>0</v>
      </c>
      <c r="K324" s="183" t="s">
        <v>211</v>
      </c>
      <c r="L324" s="41"/>
      <c r="M324" s="188" t="s">
        <v>75</v>
      </c>
      <c r="N324" s="189" t="s">
        <v>47</v>
      </c>
      <c r="O324" s="66"/>
      <c r="P324" s="190">
        <f>O324*H324</f>
        <v>0</v>
      </c>
      <c r="Q324" s="190">
        <v>0.21734000000000001</v>
      </c>
      <c r="R324" s="190">
        <f>Q324*H324</f>
        <v>0.21734000000000001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212</v>
      </c>
      <c r="AT324" s="192" t="s">
        <v>208</v>
      </c>
      <c r="AU324" s="192" t="s">
        <v>86</v>
      </c>
      <c r="AY324" s="19" t="s">
        <v>205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84</v>
      </c>
      <c r="BK324" s="193">
        <f>ROUND(I324*H324,2)</f>
        <v>0</v>
      </c>
      <c r="BL324" s="19" t="s">
        <v>212</v>
      </c>
      <c r="BM324" s="192" t="s">
        <v>1581</v>
      </c>
    </row>
    <row r="325" spans="1:65" s="2" customFormat="1" ht="28.8">
      <c r="A325" s="36"/>
      <c r="B325" s="37"/>
      <c r="C325" s="38"/>
      <c r="D325" s="194" t="s">
        <v>214</v>
      </c>
      <c r="E325" s="38"/>
      <c r="F325" s="195" t="s">
        <v>765</v>
      </c>
      <c r="G325" s="38"/>
      <c r="H325" s="38"/>
      <c r="I325" s="196"/>
      <c r="J325" s="38"/>
      <c r="K325" s="38"/>
      <c r="L325" s="41"/>
      <c r="M325" s="197"/>
      <c r="N325" s="198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214</v>
      </c>
      <c r="AU325" s="19" t="s">
        <v>86</v>
      </c>
    </row>
    <row r="326" spans="1:65" s="15" customFormat="1" ht="10.199999999999999">
      <c r="B326" s="231"/>
      <c r="C326" s="232"/>
      <c r="D326" s="194" t="s">
        <v>216</v>
      </c>
      <c r="E326" s="233" t="s">
        <v>75</v>
      </c>
      <c r="F326" s="234" t="s">
        <v>296</v>
      </c>
      <c r="G326" s="232"/>
      <c r="H326" s="233" t="s">
        <v>75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216</v>
      </c>
      <c r="AU326" s="240" t="s">
        <v>86</v>
      </c>
      <c r="AV326" s="15" t="s">
        <v>84</v>
      </c>
      <c r="AW326" s="15" t="s">
        <v>38</v>
      </c>
      <c r="AX326" s="15" t="s">
        <v>77</v>
      </c>
      <c r="AY326" s="240" t="s">
        <v>205</v>
      </c>
    </row>
    <row r="327" spans="1:65" s="13" customFormat="1" ht="10.199999999999999">
      <c r="B327" s="199"/>
      <c r="C327" s="200"/>
      <c r="D327" s="194" t="s">
        <v>216</v>
      </c>
      <c r="E327" s="201" t="s">
        <v>75</v>
      </c>
      <c r="F327" s="202" t="s">
        <v>84</v>
      </c>
      <c r="G327" s="200"/>
      <c r="H327" s="203">
        <v>1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216</v>
      </c>
      <c r="AU327" s="209" t="s">
        <v>86</v>
      </c>
      <c r="AV327" s="13" t="s">
        <v>86</v>
      </c>
      <c r="AW327" s="13" t="s">
        <v>38</v>
      </c>
      <c r="AX327" s="13" t="s">
        <v>77</v>
      </c>
      <c r="AY327" s="209" t="s">
        <v>205</v>
      </c>
    </row>
    <row r="328" spans="1:65" s="14" customFormat="1" ht="10.199999999999999">
      <c r="B328" s="210"/>
      <c r="C328" s="211"/>
      <c r="D328" s="194" t="s">
        <v>216</v>
      </c>
      <c r="E328" s="212" t="s">
        <v>75</v>
      </c>
      <c r="F328" s="213" t="s">
        <v>218</v>
      </c>
      <c r="G328" s="211"/>
      <c r="H328" s="214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216</v>
      </c>
      <c r="AU328" s="220" t="s">
        <v>86</v>
      </c>
      <c r="AV328" s="14" t="s">
        <v>212</v>
      </c>
      <c r="AW328" s="14" t="s">
        <v>38</v>
      </c>
      <c r="AX328" s="14" t="s">
        <v>84</v>
      </c>
      <c r="AY328" s="220" t="s">
        <v>205</v>
      </c>
    </row>
    <row r="329" spans="1:65" s="2" customFormat="1" ht="14.4" customHeight="1">
      <c r="A329" s="36"/>
      <c r="B329" s="37"/>
      <c r="C329" s="221" t="s">
        <v>316</v>
      </c>
      <c r="D329" s="221" t="s">
        <v>226</v>
      </c>
      <c r="E329" s="222" t="s">
        <v>775</v>
      </c>
      <c r="F329" s="223" t="s">
        <v>776</v>
      </c>
      <c r="G329" s="224" t="s">
        <v>293</v>
      </c>
      <c r="H329" s="225">
        <v>1</v>
      </c>
      <c r="I329" s="226"/>
      <c r="J329" s="227">
        <f>ROUND(I329*H329,2)</f>
        <v>0</v>
      </c>
      <c r="K329" s="223" t="s">
        <v>211</v>
      </c>
      <c r="L329" s="228"/>
      <c r="M329" s="229" t="s">
        <v>75</v>
      </c>
      <c r="N329" s="230" t="s">
        <v>47</v>
      </c>
      <c r="O329" s="66"/>
      <c r="P329" s="190">
        <f>O329*H329</f>
        <v>0</v>
      </c>
      <c r="Q329" s="190">
        <v>5.5E-2</v>
      </c>
      <c r="R329" s="190">
        <f>Q329*H329</f>
        <v>5.5E-2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229</v>
      </c>
      <c r="AT329" s="192" t="s">
        <v>226</v>
      </c>
      <c r="AU329" s="192" t="s">
        <v>86</v>
      </c>
      <c r="AY329" s="19" t="s">
        <v>205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84</v>
      </c>
      <c r="BK329" s="193">
        <f>ROUND(I329*H329,2)</f>
        <v>0</v>
      </c>
      <c r="BL329" s="19" t="s">
        <v>212</v>
      </c>
      <c r="BM329" s="192" t="s">
        <v>1582</v>
      </c>
    </row>
    <row r="330" spans="1:65" s="2" customFormat="1" ht="19.2">
      <c r="A330" s="36"/>
      <c r="B330" s="37"/>
      <c r="C330" s="38"/>
      <c r="D330" s="194" t="s">
        <v>270</v>
      </c>
      <c r="E330" s="38"/>
      <c r="F330" s="195" t="s">
        <v>1215</v>
      </c>
      <c r="G330" s="38"/>
      <c r="H330" s="38"/>
      <c r="I330" s="196"/>
      <c r="J330" s="38"/>
      <c r="K330" s="38"/>
      <c r="L330" s="41"/>
      <c r="M330" s="197"/>
      <c r="N330" s="198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270</v>
      </c>
      <c r="AU330" s="19" t="s">
        <v>86</v>
      </c>
    </row>
    <row r="331" spans="1:65" s="15" customFormat="1" ht="10.199999999999999">
      <c r="B331" s="231"/>
      <c r="C331" s="232"/>
      <c r="D331" s="194" t="s">
        <v>216</v>
      </c>
      <c r="E331" s="233" t="s">
        <v>75</v>
      </c>
      <c r="F331" s="234" t="s">
        <v>296</v>
      </c>
      <c r="G331" s="232"/>
      <c r="H331" s="233" t="s">
        <v>75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216</v>
      </c>
      <c r="AU331" s="240" t="s">
        <v>86</v>
      </c>
      <c r="AV331" s="15" t="s">
        <v>84</v>
      </c>
      <c r="AW331" s="15" t="s">
        <v>38</v>
      </c>
      <c r="AX331" s="15" t="s">
        <v>77</v>
      </c>
      <c r="AY331" s="240" t="s">
        <v>205</v>
      </c>
    </row>
    <row r="332" spans="1:65" s="13" customFormat="1" ht="10.199999999999999">
      <c r="B332" s="199"/>
      <c r="C332" s="200"/>
      <c r="D332" s="194" t="s">
        <v>216</v>
      </c>
      <c r="E332" s="201" t="s">
        <v>75</v>
      </c>
      <c r="F332" s="202" t="s">
        <v>84</v>
      </c>
      <c r="G332" s="200"/>
      <c r="H332" s="203">
        <v>1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216</v>
      </c>
      <c r="AU332" s="209" t="s">
        <v>86</v>
      </c>
      <c r="AV332" s="13" t="s">
        <v>86</v>
      </c>
      <c r="AW332" s="13" t="s">
        <v>38</v>
      </c>
      <c r="AX332" s="13" t="s">
        <v>77</v>
      </c>
      <c r="AY332" s="209" t="s">
        <v>205</v>
      </c>
    </row>
    <row r="333" spans="1:65" s="14" customFormat="1" ht="10.199999999999999">
      <c r="B333" s="210"/>
      <c r="C333" s="211"/>
      <c r="D333" s="194" t="s">
        <v>216</v>
      </c>
      <c r="E333" s="212" t="s">
        <v>75</v>
      </c>
      <c r="F333" s="213" t="s">
        <v>218</v>
      </c>
      <c r="G333" s="211"/>
      <c r="H333" s="214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216</v>
      </c>
      <c r="AU333" s="220" t="s">
        <v>86</v>
      </c>
      <c r="AV333" s="14" t="s">
        <v>212</v>
      </c>
      <c r="AW333" s="14" t="s">
        <v>38</v>
      </c>
      <c r="AX333" s="14" t="s">
        <v>84</v>
      </c>
      <c r="AY333" s="220" t="s">
        <v>205</v>
      </c>
    </row>
    <row r="334" spans="1:65" s="2" customFormat="1" ht="14.4" customHeight="1">
      <c r="A334" s="36"/>
      <c r="B334" s="37"/>
      <c r="C334" s="181" t="s">
        <v>833</v>
      </c>
      <c r="D334" s="181" t="s">
        <v>208</v>
      </c>
      <c r="E334" s="182" t="s">
        <v>1583</v>
      </c>
      <c r="F334" s="183" t="s">
        <v>1584</v>
      </c>
      <c r="G334" s="184" t="s">
        <v>293</v>
      </c>
      <c r="H334" s="185">
        <v>1</v>
      </c>
      <c r="I334" s="186"/>
      <c r="J334" s="187">
        <f>ROUND(I334*H334,2)</f>
        <v>0</v>
      </c>
      <c r="K334" s="183" t="s">
        <v>211</v>
      </c>
      <c r="L334" s="41"/>
      <c r="M334" s="188" t="s">
        <v>75</v>
      </c>
      <c r="N334" s="189" t="s">
        <v>47</v>
      </c>
      <c r="O334" s="66"/>
      <c r="P334" s="190">
        <f>O334*H334</f>
        <v>0</v>
      </c>
      <c r="Q334" s="190">
        <v>0.42368</v>
      </c>
      <c r="R334" s="190">
        <f>Q334*H334</f>
        <v>0.42368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212</v>
      </c>
      <c r="AT334" s="192" t="s">
        <v>208</v>
      </c>
      <c r="AU334" s="192" t="s">
        <v>86</v>
      </c>
      <c r="AY334" s="19" t="s">
        <v>205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84</v>
      </c>
      <c r="BK334" s="193">
        <f>ROUND(I334*H334,2)</f>
        <v>0</v>
      </c>
      <c r="BL334" s="19" t="s">
        <v>212</v>
      </c>
      <c r="BM334" s="192" t="s">
        <v>1585</v>
      </c>
    </row>
    <row r="335" spans="1:65" s="2" customFormat="1" ht="96">
      <c r="A335" s="36"/>
      <c r="B335" s="37"/>
      <c r="C335" s="38"/>
      <c r="D335" s="194" t="s">
        <v>214</v>
      </c>
      <c r="E335" s="38"/>
      <c r="F335" s="195" t="s">
        <v>783</v>
      </c>
      <c r="G335" s="38"/>
      <c r="H335" s="38"/>
      <c r="I335" s="196"/>
      <c r="J335" s="38"/>
      <c r="K335" s="38"/>
      <c r="L335" s="41"/>
      <c r="M335" s="197"/>
      <c r="N335" s="198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214</v>
      </c>
      <c r="AU335" s="19" t="s">
        <v>86</v>
      </c>
    </row>
    <row r="336" spans="1:65" s="15" customFormat="1" ht="10.199999999999999">
      <c r="B336" s="231"/>
      <c r="C336" s="232"/>
      <c r="D336" s="194" t="s">
        <v>216</v>
      </c>
      <c r="E336" s="233" t="s">
        <v>75</v>
      </c>
      <c r="F336" s="234" t="s">
        <v>296</v>
      </c>
      <c r="G336" s="232"/>
      <c r="H336" s="233" t="s">
        <v>75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216</v>
      </c>
      <c r="AU336" s="240" t="s">
        <v>86</v>
      </c>
      <c r="AV336" s="15" t="s">
        <v>84</v>
      </c>
      <c r="AW336" s="15" t="s">
        <v>38</v>
      </c>
      <c r="AX336" s="15" t="s">
        <v>77</v>
      </c>
      <c r="AY336" s="240" t="s">
        <v>205</v>
      </c>
    </row>
    <row r="337" spans="1:65" s="13" customFormat="1" ht="10.199999999999999">
      <c r="B337" s="199"/>
      <c r="C337" s="200"/>
      <c r="D337" s="194" t="s">
        <v>216</v>
      </c>
      <c r="E337" s="201" t="s">
        <v>75</v>
      </c>
      <c r="F337" s="202" t="s">
        <v>84</v>
      </c>
      <c r="G337" s="200"/>
      <c r="H337" s="203">
        <v>1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216</v>
      </c>
      <c r="AU337" s="209" t="s">
        <v>86</v>
      </c>
      <c r="AV337" s="13" t="s">
        <v>86</v>
      </c>
      <c r="AW337" s="13" t="s">
        <v>38</v>
      </c>
      <c r="AX337" s="13" t="s">
        <v>77</v>
      </c>
      <c r="AY337" s="209" t="s">
        <v>205</v>
      </c>
    </row>
    <row r="338" spans="1:65" s="14" customFormat="1" ht="10.199999999999999">
      <c r="B338" s="210"/>
      <c r="C338" s="211"/>
      <c r="D338" s="194" t="s">
        <v>216</v>
      </c>
      <c r="E338" s="212" t="s">
        <v>75</v>
      </c>
      <c r="F338" s="213" t="s">
        <v>218</v>
      </c>
      <c r="G338" s="211"/>
      <c r="H338" s="214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216</v>
      </c>
      <c r="AU338" s="220" t="s">
        <v>86</v>
      </c>
      <c r="AV338" s="14" t="s">
        <v>212</v>
      </c>
      <c r="AW338" s="14" t="s">
        <v>38</v>
      </c>
      <c r="AX338" s="14" t="s">
        <v>84</v>
      </c>
      <c r="AY338" s="220" t="s">
        <v>205</v>
      </c>
    </row>
    <row r="339" spans="1:65" s="2" customFormat="1" ht="14.4" customHeight="1">
      <c r="A339" s="36"/>
      <c r="B339" s="37"/>
      <c r="C339" s="181" t="s">
        <v>842</v>
      </c>
      <c r="D339" s="181" t="s">
        <v>208</v>
      </c>
      <c r="E339" s="182" t="s">
        <v>780</v>
      </c>
      <c r="F339" s="183" t="s">
        <v>781</v>
      </c>
      <c r="G339" s="184" t="s">
        <v>293</v>
      </c>
      <c r="H339" s="185">
        <v>1</v>
      </c>
      <c r="I339" s="186"/>
      <c r="J339" s="187">
        <f>ROUND(I339*H339,2)</f>
        <v>0</v>
      </c>
      <c r="K339" s="183" t="s">
        <v>211</v>
      </c>
      <c r="L339" s="41"/>
      <c r="M339" s="188" t="s">
        <v>75</v>
      </c>
      <c r="N339" s="189" t="s">
        <v>47</v>
      </c>
      <c r="O339" s="66"/>
      <c r="P339" s="190">
        <f>O339*H339</f>
        <v>0</v>
      </c>
      <c r="Q339" s="190">
        <v>0.32272000000000001</v>
      </c>
      <c r="R339" s="190">
        <f>Q339*H339</f>
        <v>0.32272000000000001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212</v>
      </c>
      <c r="AT339" s="192" t="s">
        <v>208</v>
      </c>
      <c r="AU339" s="192" t="s">
        <v>86</v>
      </c>
      <c r="AY339" s="19" t="s">
        <v>205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9" t="s">
        <v>84</v>
      </c>
      <c r="BK339" s="193">
        <f>ROUND(I339*H339,2)</f>
        <v>0</v>
      </c>
      <c r="BL339" s="19" t="s">
        <v>212</v>
      </c>
      <c r="BM339" s="192" t="s">
        <v>1586</v>
      </c>
    </row>
    <row r="340" spans="1:65" s="2" customFormat="1" ht="96">
      <c r="A340" s="36"/>
      <c r="B340" s="37"/>
      <c r="C340" s="38"/>
      <c r="D340" s="194" t="s">
        <v>214</v>
      </c>
      <c r="E340" s="38"/>
      <c r="F340" s="195" t="s">
        <v>783</v>
      </c>
      <c r="G340" s="38"/>
      <c r="H340" s="38"/>
      <c r="I340" s="196"/>
      <c r="J340" s="38"/>
      <c r="K340" s="38"/>
      <c r="L340" s="41"/>
      <c r="M340" s="197"/>
      <c r="N340" s="198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214</v>
      </c>
      <c r="AU340" s="19" t="s">
        <v>86</v>
      </c>
    </row>
    <row r="341" spans="1:65" s="15" customFormat="1" ht="10.199999999999999">
      <c r="B341" s="231"/>
      <c r="C341" s="232"/>
      <c r="D341" s="194" t="s">
        <v>216</v>
      </c>
      <c r="E341" s="233" t="s">
        <v>75</v>
      </c>
      <c r="F341" s="234" t="s">
        <v>296</v>
      </c>
      <c r="G341" s="232"/>
      <c r="H341" s="233" t="s">
        <v>75</v>
      </c>
      <c r="I341" s="235"/>
      <c r="J341" s="232"/>
      <c r="K341" s="232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216</v>
      </c>
      <c r="AU341" s="240" t="s">
        <v>86</v>
      </c>
      <c r="AV341" s="15" t="s">
        <v>84</v>
      </c>
      <c r="AW341" s="15" t="s">
        <v>38</v>
      </c>
      <c r="AX341" s="15" t="s">
        <v>77</v>
      </c>
      <c r="AY341" s="240" t="s">
        <v>205</v>
      </c>
    </row>
    <row r="342" spans="1:65" s="13" customFormat="1" ht="10.199999999999999">
      <c r="B342" s="199"/>
      <c r="C342" s="200"/>
      <c r="D342" s="194" t="s">
        <v>216</v>
      </c>
      <c r="E342" s="201" t="s">
        <v>75</v>
      </c>
      <c r="F342" s="202" t="s">
        <v>84</v>
      </c>
      <c r="G342" s="200"/>
      <c r="H342" s="203">
        <v>1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216</v>
      </c>
      <c r="AU342" s="209" t="s">
        <v>86</v>
      </c>
      <c r="AV342" s="13" t="s">
        <v>86</v>
      </c>
      <c r="AW342" s="13" t="s">
        <v>38</v>
      </c>
      <c r="AX342" s="13" t="s">
        <v>77</v>
      </c>
      <c r="AY342" s="209" t="s">
        <v>205</v>
      </c>
    </row>
    <row r="343" spans="1:65" s="14" customFormat="1" ht="10.199999999999999">
      <c r="B343" s="210"/>
      <c r="C343" s="211"/>
      <c r="D343" s="194" t="s">
        <v>216</v>
      </c>
      <c r="E343" s="212" t="s">
        <v>75</v>
      </c>
      <c r="F343" s="213" t="s">
        <v>218</v>
      </c>
      <c r="G343" s="211"/>
      <c r="H343" s="214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216</v>
      </c>
      <c r="AU343" s="220" t="s">
        <v>86</v>
      </c>
      <c r="AV343" s="14" t="s">
        <v>212</v>
      </c>
      <c r="AW343" s="14" t="s">
        <v>38</v>
      </c>
      <c r="AX343" s="14" t="s">
        <v>84</v>
      </c>
      <c r="AY343" s="220" t="s">
        <v>205</v>
      </c>
    </row>
    <row r="344" spans="1:65" s="2" customFormat="1" ht="14.4" customHeight="1">
      <c r="A344" s="36"/>
      <c r="B344" s="37"/>
      <c r="C344" s="181" t="s">
        <v>848</v>
      </c>
      <c r="D344" s="181" t="s">
        <v>208</v>
      </c>
      <c r="E344" s="182" t="s">
        <v>785</v>
      </c>
      <c r="F344" s="183" t="s">
        <v>786</v>
      </c>
      <c r="G344" s="184" t="s">
        <v>293</v>
      </c>
      <c r="H344" s="185">
        <v>2</v>
      </c>
      <c r="I344" s="186"/>
      <c r="J344" s="187">
        <f>ROUND(I344*H344,2)</f>
        <v>0</v>
      </c>
      <c r="K344" s="183" t="s">
        <v>211</v>
      </c>
      <c r="L344" s="41"/>
      <c r="M344" s="188" t="s">
        <v>75</v>
      </c>
      <c r="N344" s="189" t="s">
        <v>47</v>
      </c>
      <c r="O344" s="66"/>
      <c r="P344" s="190">
        <f>O344*H344</f>
        <v>0</v>
      </c>
      <c r="Q344" s="190">
        <v>0.32973999999999998</v>
      </c>
      <c r="R344" s="190">
        <f>Q344*H344</f>
        <v>0.65947999999999996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212</v>
      </c>
      <c r="AT344" s="192" t="s">
        <v>208</v>
      </c>
      <c r="AU344" s="192" t="s">
        <v>86</v>
      </c>
      <c r="AY344" s="19" t="s">
        <v>205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84</v>
      </c>
      <c r="BK344" s="193">
        <f>ROUND(I344*H344,2)</f>
        <v>0</v>
      </c>
      <c r="BL344" s="19" t="s">
        <v>212</v>
      </c>
      <c r="BM344" s="192" t="s">
        <v>1587</v>
      </c>
    </row>
    <row r="345" spans="1:65" s="2" customFormat="1" ht="96">
      <c r="A345" s="36"/>
      <c r="B345" s="37"/>
      <c r="C345" s="38"/>
      <c r="D345" s="194" t="s">
        <v>214</v>
      </c>
      <c r="E345" s="38"/>
      <c r="F345" s="195" t="s">
        <v>783</v>
      </c>
      <c r="G345" s="38"/>
      <c r="H345" s="38"/>
      <c r="I345" s="196"/>
      <c r="J345" s="38"/>
      <c r="K345" s="38"/>
      <c r="L345" s="41"/>
      <c r="M345" s="197"/>
      <c r="N345" s="198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214</v>
      </c>
      <c r="AU345" s="19" t="s">
        <v>86</v>
      </c>
    </row>
    <row r="346" spans="1:65" s="15" customFormat="1" ht="10.199999999999999">
      <c r="B346" s="231"/>
      <c r="C346" s="232"/>
      <c r="D346" s="194" t="s">
        <v>216</v>
      </c>
      <c r="E346" s="233" t="s">
        <v>75</v>
      </c>
      <c r="F346" s="234" t="s">
        <v>296</v>
      </c>
      <c r="G346" s="232"/>
      <c r="H346" s="233" t="s">
        <v>75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216</v>
      </c>
      <c r="AU346" s="240" t="s">
        <v>86</v>
      </c>
      <c r="AV346" s="15" t="s">
        <v>84</v>
      </c>
      <c r="AW346" s="15" t="s">
        <v>38</v>
      </c>
      <c r="AX346" s="15" t="s">
        <v>77</v>
      </c>
      <c r="AY346" s="240" t="s">
        <v>205</v>
      </c>
    </row>
    <row r="347" spans="1:65" s="13" customFormat="1" ht="10.199999999999999">
      <c r="B347" s="199"/>
      <c r="C347" s="200"/>
      <c r="D347" s="194" t="s">
        <v>216</v>
      </c>
      <c r="E347" s="201" t="s">
        <v>75</v>
      </c>
      <c r="F347" s="202" t="s">
        <v>86</v>
      </c>
      <c r="G347" s="200"/>
      <c r="H347" s="203">
        <v>2</v>
      </c>
      <c r="I347" s="204"/>
      <c r="J347" s="200"/>
      <c r="K347" s="200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216</v>
      </c>
      <c r="AU347" s="209" t="s">
        <v>86</v>
      </c>
      <c r="AV347" s="13" t="s">
        <v>86</v>
      </c>
      <c r="AW347" s="13" t="s">
        <v>38</v>
      </c>
      <c r="AX347" s="13" t="s">
        <v>77</v>
      </c>
      <c r="AY347" s="209" t="s">
        <v>205</v>
      </c>
    </row>
    <row r="348" spans="1:65" s="14" customFormat="1" ht="10.199999999999999">
      <c r="B348" s="210"/>
      <c r="C348" s="211"/>
      <c r="D348" s="194" t="s">
        <v>216</v>
      </c>
      <c r="E348" s="212" t="s">
        <v>75</v>
      </c>
      <c r="F348" s="213" t="s">
        <v>218</v>
      </c>
      <c r="G348" s="211"/>
      <c r="H348" s="214">
        <v>2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216</v>
      </c>
      <c r="AU348" s="220" t="s">
        <v>86</v>
      </c>
      <c r="AV348" s="14" t="s">
        <v>212</v>
      </c>
      <c r="AW348" s="14" t="s">
        <v>38</v>
      </c>
      <c r="AX348" s="14" t="s">
        <v>84</v>
      </c>
      <c r="AY348" s="220" t="s">
        <v>205</v>
      </c>
    </row>
    <row r="349" spans="1:65" s="2" customFormat="1" ht="24.15" customHeight="1">
      <c r="A349" s="36"/>
      <c r="B349" s="37"/>
      <c r="C349" s="181" t="s">
        <v>853</v>
      </c>
      <c r="D349" s="181" t="s">
        <v>208</v>
      </c>
      <c r="E349" s="182" t="s">
        <v>789</v>
      </c>
      <c r="F349" s="183" t="s">
        <v>790</v>
      </c>
      <c r="G349" s="184" t="s">
        <v>293</v>
      </c>
      <c r="H349" s="185">
        <v>3</v>
      </c>
      <c r="I349" s="186"/>
      <c r="J349" s="187">
        <f>ROUND(I349*H349,2)</f>
        <v>0</v>
      </c>
      <c r="K349" s="183" t="s">
        <v>211</v>
      </c>
      <c r="L349" s="41"/>
      <c r="M349" s="188" t="s">
        <v>75</v>
      </c>
      <c r="N349" s="189" t="s">
        <v>47</v>
      </c>
      <c r="O349" s="66"/>
      <c r="P349" s="190">
        <f>O349*H349</f>
        <v>0</v>
      </c>
      <c r="Q349" s="190">
        <v>0.31108000000000002</v>
      </c>
      <c r="R349" s="190">
        <f>Q349*H349</f>
        <v>0.93324000000000007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212</v>
      </c>
      <c r="AT349" s="192" t="s">
        <v>208</v>
      </c>
      <c r="AU349" s="192" t="s">
        <v>86</v>
      </c>
      <c r="AY349" s="19" t="s">
        <v>205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84</v>
      </c>
      <c r="BK349" s="193">
        <f>ROUND(I349*H349,2)</f>
        <v>0</v>
      </c>
      <c r="BL349" s="19" t="s">
        <v>212</v>
      </c>
      <c r="BM349" s="192" t="s">
        <v>1588</v>
      </c>
    </row>
    <row r="350" spans="1:65" s="2" customFormat="1" ht="96">
      <c r="A350" s="36"/>
      <c r="B350" s="37"/>
      <c r="C350" s="38"/>
      <c r="D350" s="194" t="s">
        <v>214</v>
      </c>
      <c r="E350" s="38"/>
      <c r="F350" s="195" t="s">
        <v>783</v>
      </c>
      <c r="G350" s="38"/>
      <c r="H350" s="38"/>
      <c r="I350" s="196"/>
      <c r="J350" s="38"/>
      <c r="K350" s="38"/>
      <c r="L350" s="41"/>
      <c r="M350" s="197"/>
      <c r="N350" s="198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214</v>
      </c>
      <c r="AU350" s="19" t="s">
        <v>86</v>
      </c>
    </row>
    <row r="351" spans="1:65" s="15" customFormat="1" ht="10.199999999999999">
      <c r="B351" s="231"/>
      <c r="C351" s="232"/>
      <c r="D351" s="194" t="s">
        <v>216</v>
      </c>
      <c r="E351" s="233" t="s">
        <v>75</v>
      </c>
      <c r="F351" s="234" t="s">
        <v>296</v>
      </c>
      <c r="G351" s="232"/>
      <c r="H351" s="233" t="s">
        <v>75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216</v>
      </c>
      <c r="AU351" s="240" t="s">
        <v>86</v>
      </c>
      <c r="AV351" s="15" t="s">
        <v>84</v>
      </c>
      <c r="AW351" s="15" t="s">
        <v>38</v>
      </c>
      <c r="AX351" s="15" t="s">
        <v>77</v>
      </c>
      <c r="AY351" s="240" t="s">
        <v>205</v>
      </c>
    </row>
    <row r="352" spans="1:65" s="13" customFormat="1" ht="10.199999999999999">
      <c r="B352" s="199"/>
      <c r="C352" s="200"/>
      <c r="D352" s="194" t="s">
        <v>216</v>
      </c>
      <c r="E352" s="201" t="s">
        <v>75</v>
      </c>
      <c r="F352" s="202" t="s">
        <v>344</v>
      </c>
      <c r="G352" s="200"/>
      <c r="H352" s="203">
        <v>3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216</v>
      </c>
      <c r="AU352" s="209" t="s">
        <v>86</v>
      </c>
      <c r="AV352" s="13" t="s">
        <v>86</v>
      </c>
      <c r="AW352" s="13" t="s">
        <v>38</v>
      </c>
      <c r="AX352" s="13" t="s">
        <v>77</v>
      </c>
      <c r="AY352" s="209" t="s">
        <v>205</v>
      </c>
    </row>
    <row r="353" spans="1:65" s="14" customFormat="1" ht="10.199999999999999">
      <c r="B353" s="210"/>
      <c r="C353" s="211"/>
      <c r="D353" s="194" t="s">
        <v>216</v>
      </c>
      <c r="E353" s="212" t="s">
        <v>75</v>
      </c>
      <c r="F353" s="213" t="s">
        <v>218</v>
      </c>
      <c r="G353" s="211"/>
      <c r="H353" s="214">
        <v>3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216</v>
      </c>
      <c r="AU353" s="220" t="s">
        <v>86</v>
      </c>
      <c r="AV353" s="14" t="s">
        <v>212</v>
      </c>
      <c r="AW353" s="14" t="s">
        <v>38</v>
      </c>
      <c r="AX353" s="14" t="s">
        <v>84</v>
      </c>
      <c r="AY353" s="220" t="s">
        <v>205</v>
      </c>
    </row>
    <row r="354" spans="1:65" s="2" customFormat="1" ht="24.15" customHeight="1">
      <c r="A354" s="36"/>
      <c r="B354" s="37"/>
      <c r="C354" s="181" t="s">
        <v>858</v>
      </c>
      <c r="D354" s="181" t="s">
        <v>208</v>
      </c>
      <c r="E354" s="182" t="s">
        <v>793</v>
      </c>
      <c r="F354" s="183" t="s">
        <v>794</v>
      </c>
      <c r="G354" s="184" t="s">
        <v>293</v>
      </c>
      <c r="H354" s="185">
        <v>3</v>
      </c>
      <c r="I354" s="186"/>
      <c r="J354" s="187">
        <f>ROUND(I354*H354,2)</f>
        <v>0</v>
      </c>
      <c r="K354" s="183" t="s">
        <v>211</v>
      </c>
      <c r="L354" s="41"/>
      <c r="M354" s="188" t="s">
        <v>75</v>
      </c>
      <c r="N354" s="189" t="s">
        <v>47</v>
      </c>
      <c r="O354" s="66"/>
      <c r="P354" s="190">
        <f>O354*H354</f>
        <v>0</v>
      </c>
      <c r="Q354" s="190">
        <v>0.26469999999999999</v>
      </c>
      <c r="R354" s="190">
        <f>Q354*H354</f>
        <v>0.79410000000000003</v>
      </c>
      <c r="S354" s="190">
        <v>0</v>
      </c>
      <c r="T354" s="191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212</v>
      </c>
      <c r="AT354" s="192" t="s">
        <v>208</v>
      </c>
      <c r="AU354" s="192" t="s">
        <v>86</v>
      </c>
      <c r="AY354" s="19" t="s">
        <v>205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9" t="s">
        <v>84</v>
      </c>
      <c r="BK354" s="193">
        <f>ROUND(I354*H354,2)</f>
        <v>0</v>
      </c>
      <c r="BL354" s="19" t="s">
        <v>212</v>
      </c>
      <c r="BM354" s="192" t="s">
        <v>1589</v>
      </c>
    </row>
    <row r="355" spans="1:65" s="2" customFormat="1" ht="96">
      <c r="A355" s="36"/>
      <c r="B355" s="37"/>
      <c r="C355" s="38"/>
      <c r="D355" s="194" t="s">
        <v>214</v>
      </c>
      <c r="E355" s="38"/>
      <c r="F355" s="195" t="s">
        <v>783</v>
      </c>
      <c r="G355" s="38"/>
      <c r="H355" s="38"/>
      <c r="I355" s="196"/>
      <c r="J355" s="38"/>
      <c r="K355" s="38"/>
      <c r="L355" s="41"/>
      <c r="M355" s="197"/>
      <c r="N355" s="198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214</v>
      </c>
      <c r="AU355" s="19" t="s">
        <v>86</v>
      </c>
    </row>
    <row r="356" spans="1:65" s="15" customFormat="1" ht="10.199999999999999">
      <c r="B356" s="231"/>
      <c r="C356" s="232"/>
      <c r="D356" s="194" t="s">
        <v>216</v>
      </c>
      <c r="E356" s="233" t="s">
        <v>75</v>
      </c>
      <c r="F356" s="234" t="s">
        <v>296</v>
      </c>
      <c r="G356" s="232"/>
      <c r="H356" s="233" t="s">
        <v>75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216</v>
      </c>
      <c r="AU356" s="240" t="s">
        <v>86</v>
      </c>
      <c r="AV356" s="15" t="s">
        <v>84</v>
      </c>
      <c r="AW356" s="15" t="s">
        <v>38</v>
      </c>
      <c r="AX356" s="15" t="s">
        <v>77</v>
      </c>
      <c r="AY356" s="240" t="s">
        <v>205</v>
      </c>
    </row>
    <row r="357" spans="1:65" s="13" customFormat="1" ht="10.199999999999999">
      <c r="B357" s="199"/>
      <c r="C357" s="200"/>
      <c r="D357" s="194" t="s">
        <v>216</v>
      </c>
      <c r="E357" s="201" t="s">
        <v>75</v>
      </c>
      <c r="F357" s="202" t="s">
        <v>344</v>
      </c>
      <c r="G357" s="200"/>
      <c r="H357" s="203">
        <v>3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216</v>
      </c>
      <c r="AU357" s="209" t="s">
        <v>86</v>
      </c>
      <c r="AV357" s="13" t="s">
        <v>86</v>
      </c>
      <c r="AW357" s="13" t="s">
        <v>38</v>
      </c>
      <c r="AX357" s="13" t="s">
        <v>77</v>
      </c>
      <c r="AY357" s="209" t="s">
        <v>205</v>
      </c>
    </row>
    <row r="358" spans="1:65" s="14" customFormat="1" ht="10.199999999999999">
      <c r="B358" s="210"/>
      <c r="C358" s="211"/>
      <c r="D358" s="194" t="s">
        <v>216</v>
      </c>
      <c r="E358" s="212" t="s">
        <v>75</v>
      </c>
      <c r="F358" s="213" t="s">
        <v>218</v>
      </c>
      <c r="G358" s="211"/>
      <c r="H358" s="214">
        <v>3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216</v>
      </c>
      <c r="AU358" s="220" t="s">
        <v>86</v>
      </c>
      <c r="AV358" s="14" t="s">
        <v>212</v>
      </c>
      <c r="AW358" s="14" t="s">
        <v>38</v>
      </c>
      <c r="AX358" s="14" t="s">
        <v>84</v>
      </c>
      <c r="AY358" s="220" t="s">
        <v>205</v>
      </c>
    </row>
    <row r="359" spans="1:65" s="2" customFormat="1" ht="14.4" customHeight="1">
      <c r="A359" s="36"/>
      <c r="B359" s="37"/>
      <c r="C359" s="181" t="s">
        <v>864</v>
      </c>
      <c r="D359" s="181" t="s">
        <v>208</v>
      </c>
      <c r="E359" s="182" t="s">
        <v>797</v>
      </c>
      <c r="F359" s="183" t="s">
        <v>798</v>
      </c>
      <c r="G359" s="184" t="s">
        <v>240</v>
      </c>
      <c r="H359" s="185">
        <v>1.512</v>
      </c>
      <c r="I359" s="186"/>
      <c r="J359" s="187">
        <f>ROUND(I359*H359,2)</f>
        <v>0</v>
      </c>
      <c r="K359" s="183" t="s">
        <v>211</v>
      </c>
      <c r="L359" s="41"/>
      <c r="M359" s="188" t="s">
        <v>75</v>
      </c>
      <c r="N359" s="189" t="s">
        <v>47</v>
      </c>
      <c r="O359" s="66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212</v>
      </c>
      <c r="AT359" s="192" t="s">
        <v>208</v>
      </c>
      <c r="AU359" s="192" t="s">
        <v>86</v>
      </c>
      <c r="AY359" s="19" t="s">
        <v>205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84</v>
      </c>
      <c r="BK359" s="193">
        <f>ROUND(I359*H359,2)</f>
        <v>0</v>
      </c>
      <c r="BL359" s="19" t="s">
        <v>212</v>
      </c>
      <c r="BM359" s="192" t="s">
        <v>1590</v>
      </c>
    </row>
    <row r="360" spans="1:65" s="2" customFormat="1" ht="38.4">
      <c r="A360" s="36"/>
      <c r="B360" s="37"/>
      <c r="C360" s="38"/>
      <c r="D360" s="194" t="s">
        <v>214</v>
      </c>
      <c r="E360" s="38"/>
      <c r="F360" s="195" t="s">
        <v>800</v>
      </c>
      <c r="G360" s="38"/>
      <c r="H360" s="38"/>
      <c r="I360" s="196"/>
      <c r="J360" s="38"/>
      <c r="K360" s="38"/>
      <c r="L360" s="41"/>
      <c r="M360" s="197"/>
      <c r="N360" s="198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214</v>
      </c>
      <c r="AU360" s="19" t="s">
        <v>86</v>
      </c>
    </row>
    <row r="361" spans="1:65" s="15" customFormat="1" ht="10.199999999999999">
      <c r="B361" s="231"/>
      <c r="C361" s="232"/>
      <c r="D361" s="194" t="s">
        <v>216</v>
      </c>
      <c r="E361" s="233" t="s">
        <v>75</v>
      </c>
      <c r="F361" s="234" t="s">
        <v>801</v>
      </c>
      <c r="G361" s="232"/>
      <c r="H361" s="233" t="s">
        <v>75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216</v>
      </c>
      <c r="AU361" s="240" t="s">
        <v>86</v>
      </c>
      <c r="AV361" s="15" t="s">
        <v>84</v>
      </c>
      <c r="AW361" s="15" t="s">
        <v>38</v>
      </c>
      <c r="AX361" s="15" t="s">
        <v>77</v>
      </c>
      <c r="AY361" s="240" t="s">
        <v>205</v>
      </c>
    </row>
    <row r="362" spans="1:65" s="13" customFormat="1" ht="10.199999999999999">
      <c r="B362" s="199"/>
      <c r="C362" s="200"/>
      <c r="D362" s="194" t="s">
        <v>216</v>
      </c>
      <c r="E362" s="201" t="s">
        <v>533</v>
      </c>
      <c r="F362" s="202" t="s">
        <v>1591</v>
      </c>
      <c r="G362" s="200"/>
      <c r="H362" s="203">
        <v>1.512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216</v>
      </c>
      <c r="AU362" s="209" t="s">
        <v>86</v>
      </c>
      <c r="AV362" s="13" t="s">
        <v>86</v>
      </c>
      <c r="AW362" s="13" t="s">
        <v>38</v>
      </c>
      <c r="AX362" s="13" t="s">
        <v>77</v>
      </c>
      <c r="AY362" s="209" t="s">
        <v>205</v>
      </c>
    </row>
    <row r="363" spans="1:65" s="14" customFormat="1" ht="10.199999999999999">
      <c r="B363" s="210"/>
      <c r="C363" s="211"/>
      <c r="D363" s="194" t="s">
        <v>216</v>
      </c>
      <c r="E363" s="212" t="s">
        <v>75</v>
      </c>
      <c r="F363" s="213" t="s">
        <v>218</v>
      </c>
      <c r="G363" s="211"/>
      <c r="H363" s="214">
        <v>1.512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216</v>
      </c>
      <c r="AU363" s="220" t="s">
        <v>86</v>
      </c>
      <c r="AV363" s="14" t="s">
        <v>212</v>
      </c>
      <c r="AW363" s="14" t="s">
        <v>38</v>
      </c>
      <c r="AX363" s="14" t="s">
        <v>84</v>
      </c>
      <c r="AY363" s="220" t="s">
        <v>205</v>
      </c>
    </row>
    <row r="364" spans="1:65" s="2" customFormat="1" ht="24.15" customHeight="1">
      <c r="A364" s="36"/>
      <c r="B364" s="37"/>
      <c r="C364" s="181" t="s">
        <v>322</v>
      </c>
      <c r="D364" s="181" t="s">
        <v>208</v>
      </c>
      <c r="E364" s="182" t="s">
        <v>804</v>
      </c>
      <c r="F364" s="183" t="s">
        <v>1592</v>
      </c>
      <c r="G364" s="184" t="s">
        <v>293</v>
      </c>
      <c r="H364" s="185">
        <v>1</v>
      </c>
      <c r="I364" s="186"/>
      <c r="J364" s="187">
        <f>ROUND(I364*H364,2)</f>
        <v>0</v>
      </c>
      <c r="K364" s="183" t="s">
        <v>75</v>
      </c>
      <c r="L364" s="41"/>
      <c r="M364" s="188" t="s">
        <v>75</v>
      </c>
      <c r="N364" s="189" t="s">
        <v>47</v>
      </c>
      <c r="O364" s="66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212</v>
      </c>
      <c r="AT364" s="192" t="s">
        <v>208</v>
      </c>
      <c r="AU364" s="192" t="s">
        <v>86</v>
      </c>
      <c r="AY364" s="19" t="s">
        <v>205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84</v>
      </c>
      <c r="BK364" s="193">
        <f>ROUND(I364*H364,2)</f>
        <v>0</v>
      </c>
      <c r="BL364" s="19" t="s">
        <v>212</v>
      </c>
      <c r="BM364" s="192" t="s">
        <v>1593</v>
      </c>
    </row>
    <row r="365" spans="1:65" s="15" customFormat="1" ht="10.199999999999999">
      <c r="B365" s="231"/>
      <c r="C365" s="232"/>
      <c r="D365" s="194" t="s">
        <v>216</v>
      </c>
      <c r="E365" s="233" t="s">
        <v>75</v>
      </c>
      <c r="F365" s="234" t="s">
        <v>296</v>
      </c>
      <c r="G365" s="232"/>
      <c r="H365" s="233" t="s">
        <v>75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216</v>
      </c>
      <c r="AU365" s="240" t="s">
        <v>86</v>
      </c>
      <c r="AV365" s="15" t="s">
        <v>84</v>
      </c>
      <c r="AW365" s="15" t="s">
        <v>38</v>
      </c>
      <c r="AX365" s="15" t="s">
        <v>77</v>
      </c>
      <c r="AY365" s="240" t="s">
        <v>205</v>
      </c>
    </row>
    <row r="366" spans="1:65" s="13" customFormat="1" ht="10.199999999999999">
      <c r="B366" s="199"/>
      <c r="C366" s="200"/>
      <c r="D366" s="194" t="s">
        <v>216</v>
      </c>
      <c r="E366" s="201" t="s">
        <v>75</v>
      </c>
      <c r="F366" s="202" t="s">
        <v>84</v>
      </c>
      <c r="G366" s="200"/>
      <c r="H366" s="203">
        <v>1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216</v>
      </c>
      <c r="AU366" s="209" t="s">
        <v>86</v>
      </c>
      <c r="AV366" s="13" t="s">
        <v>86</v>
      </c>
      <c r="AW366" s="13" t="s">
        <v>38</v>
      </c>
      <c r="AX366" s="13" t="s">
        <v>77</v>
      </c>
      <c r="AY366" s="209" t="s">
        <v>205</v>
      </c>
    </row>
    <row r="367" spans="1:65" s="14" customFormat="1" ht="10.199999999999999">
      <c r="B367" s="210"/>
      <c r="C367" s="211"/>
      <c r="D367" s="194" t="s">
        <v>216</v>
      </c>
      <c r="E367" s="212" t="s">
        <v>75</v>
      </c>
      <c r="F367" s="213" t="s">
        <v>218</v>
      </c>
      <c r="G367" s="211"/>
      <c r="H367" s="214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216</v>
      </c>
      <c r="AU367" s="220" t="s">
        <v>86</v>
      </c>
      <c r="AV367" s="14" t="s">
        <v>212</v>
      </c>
      <c r="AW367" s="14" t="s">
        <v>38</v>
      </c>
      <c r="AX367" s="14" t="s">
        <v>84</v>
      </c>
      <c r="AY367" s="220" t="s">
        <v>205</v>
      </c>
    </row>
    <row r="368" spans="1:65" s="12" customFormat="1" ht="22.8" customHeight="1">
      <c r="B368" s="165"/>
      <c r="C368" s="166"/>
      <c r="D368" s="167" t="s">
        <v>76</v>
      </c>
      <c r="E368" s="179" t="s">
        <v>288</v>
      </c>
      <c r="F368" s="179" t="s">
        <v>289</v>
      </c>
      <c r="G368" s="166"/>
      <c r="H368" s="166"/>
      <c r="I368" s="169"/>
      <c r="J368" s="180">
        <f>BK368</f>
        <v>0</v>
      </c>
      <c r="K368" s="166"/>
      <c r="L368" s="171"/>
      <c r="M368" s="172"/>
      <c r="N368" s="173"/>
      <c r="O368" s="173"/>
      <c r="P368" s="174">
        <f>P369+SUM(P370:P421)</f>
        <v>0</v>
      </c>
      <c r="Q368" s="173"/>
      <c r="R368" s="174">
        <f>R369+SUM(R370:R421)</f>
        <v>56.961292999999998</v>
      </c>
      <c r="S368" s="173"/>
      <c r="T368" s="175">
        <f>T369+SUM(T370:T421)</f>
        <v>555.62519999999995</v>
      </c>
      <c r="AR368" s="176" t="s">
        <v>84</v>
      </c>
      <c r="AT368" s="177" t="s">
        <v>76</v>
      </c>
      <c r="AU368" s="177" t="s">
        <v>84</v>
      </c>
      <c r="AY368" s="176" t="s">
        <v>205</v>
      </c>
      <c r="BK368" s="178">
        <f>BK369+SUM(BK370:BK421)</f>
        <v>0</v>
      </c>
    </row>
    <row r="369" spans="1:65" s="2" customFormat="1" ht="14.4" customHeight="1">
      <c r="A369" s="36"/>
      <c r="B369" s="37"/>
      <c r="C369" s="181" t="s">
        <v>882</v>
      </c>
      <c r="D369" s="181" t="s">
        <v>208</v>
      </c>
      <c r="E369" s="182" t="s">
        <v>808</v>
      </c>
      <c r="F369" s="183" t="s">
        <v>809</v>
      </c>
      <c r="G369" s="184" t="s">
        <v>156</v>
      </c>
      <c r="H369" s="185">
        <v>111.2</v>
      </c>
      <c r="I369" s="186"/>
      <c r="J369" s="187">
        <f>ROUND(I369*H369,2)</f>
        <v>0</v>
      </c>
      <c r="K369" s="183" t="s">
        <v>211</v>
      </c>
      <c r="L369" s="41"/>
      <c r="M369" s="188" t="s">
        <v>75</v>
      </c>
      <c r="N369" s="189" t="s">
        <v>47</v>
      </c>
      <c r="O369" s="66"/>
      <c r="P369" s="190">
        <f>O369*H369</f>
        <v>0</v>
      </c>
      <c r="Q369" s="190">
        <v>2.0000000000000001E-4</v>
      </c>
      <c r="R369" s="190">
        <f>Q369*H369</f>
        <v>2.2240000000000003E-2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212</v>
      </c>
      <c r="AT369" s="192" t="s">
        <v>208</v>
      </c>
      <c r="AU369" s="192" t="s">
        <v>86</v>
      </c>
      <c r="AY369" s="19" t="s">
        <v>205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84</v>
      </c>
      <c r="BK369" s="193">
        <f>ROUND(I369*H369,2)</f>
        <v>0</v>
      </c>
      <c r="BL369" s="19" t="s">
        <v>212</v>
      </c>
      <c r="BM369" s="192" t="s">
        <v>1594</v>
      </c>
    </row>
    <row r="370" spans="1:65" s="2" customFormat="1" ht="105.6">
      <c r="A370" s="36"/>
      <c r="B370" s="37"/>
      <c r="C370" s="38"/>
      <c r="D370" s="194" t="s">
        <v>214</v>
      </c>
      <c r="E370" s="38"/>
      <c r="F370" s="195" t="s">
        <v>811</v>
      </c>
      <c r="G370" s="38"/>
      <c r="H370" s="38"/>
      <c r="I370" s="196"/>
      <c r="J370" s="38"/>
      <c r="K370" s="38"/>
      <c r="L370" s="41"/>
      <c r="M370" s="197"/>
      <c r="N370" s="198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214</v>
      </c>
      <c r="AU370" s="19" t="s">
        <v>86</v>
      </c>
    </row>
    <row r="371" spans="1:65" s="15" customFormat="1" ht="10.199999999999999">
      <c r="B371" s="231"/>
      <c r="C371" s="232"/>
      <c r="D371" s="194" t="s">
        <v>216</v>
      </c>
      <c r="E371" s="233" t="s">
        <v>75</v>
      </c>
      <c r="F371" s="234" t="s">
        <v>314</v>
      </c>
      <c r="G371" s="232"/>
      <c r="H371" s="233" t="s">
        <v>75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216</v>
      </c>
      <c r="AU371" s="240" t="s">
        <v>86</v>
      </c>
      <c r="AV371" s="15" t="s">
        <v>84</v>
      </c>
      <c r="AW371" s="15" t="s">
        <v>38</v>
      </c>
      <c r="AX371" s="15" t="s">
        <v>77</v>
      </c>
      <c r="AY371" s="240" t="s">
        <v>205</v>
      </c>
    </row>
    <row r="372" spans="1:65" s="13" customFormat="1" ht="10.199999999999999">
      <c r="B372" s="199"/>
      <c r="C372" s="200"/>
      <c r="D372" s="194" t="s">
        <v>216</v>
      </c>
      <c r="E372" s="201" t="s">
        <v>488</v>
      </c>
      <c r="F372" s="202" t="s">
        <v>1595</v>
      </c>
      <c r="G372" s="200"/>
      <c r="H372" s="203">
        <v>111.2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216</v>
      </c>
      <c r="AU372" s="209" t="s">
        <v>86</v>
      </c>
      <c r="AV372" s="13" t="s">
        <v>86</v>
      </c>
      <c r="AW372" s="13" t="s">
        <v>38</v>
      </c>
      <c r="AX372" s="13" t="s">
        <v>77</v>
      </c>
      <c r="AY372" s="209" t="s">
        <v>205</v>
      </c>
    </row>
    <row r="373" spans="1:65" s="14" customFormat="1" ht="10.199999999999999">
      <c r="B373" s="210"/>
      <c r="C373" s="211"/>
      <c r="D373" s="194" t="s">
        <v>216</v>
      </c>
      <c r="E373" s="212" t="s">
        <v>75</v>
      </c>
      <c r="F373" s="213" t="s">
        <v>218</v>
      </c>
      <c r="G373" s="211"/>
      <c r="H373" s="214">
        <v>111.2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216</v>
      </c>
      <c r="AU373" s="220" t="s">
        <v>86</v>
      </c>
      <c r="AV373" s="14" t="s">
        <v>212</v>
      </c>
      <c r="AW373" s="14" t="s">
        <v>38</v>
      </c>
      <c r="AX373" s="14" t="s">
        <v>84</v>
      </c>
      <c r="AY373" s="220" t="s">
        <v>205</v>
      </c>
    </row>
    <row r="374" spans="1:65" s="2" customFormat="1" ht="14.4" customHeight="1">
      <c r="A374" s="36"/>
      <c r="B374" s="37"/>
      <c r="C374" s="181" t="s">
        <v>888</v>
      </c>
      <c r="D374" s="181" t="s">
        <v>208</v>
      </c>
      <c r="E374" s="182" t="s">
        <v>814</v>
      </c>
      <c r="F374" s="183" t="s">
        <v>815</v>
      </c>
      <c r="G374" s="184" t="s">
        <v>156</v>
      </c>
      <c r="H374" s="185">
        <v>129.1</v>
      </c>
      <c r="I374" s="186"/>
      <c r="J374" s="187">
        <f>ROUND(I374*H374,2)</f>
        <v>0</v>
      </c>
      <c r="K374" s="183" t="s">
        <v>211</v>
      </c>
      <c r="L374" s="41"/>
      <c r="M374" s="188" t="s">
        <v>75</v>
      </c>
      <c r="N374" s="189" t="s">
        <v>47</v>
      </c>
      <c r="O374" s="66"/>
      <c r="P374" s="190">
        <f>O374*H374</f>
        <v>0</v>
      </c>
      <c r="Q374" s="190">
        <v>1.2999999999999999E-4</v>
      </c>
      <c r="R374" s="190">
        <f>Q374*H374</f>
        <v>1.6782999999999999E-2</v>
      </c>
      <c r="S374" s="190">
        <v>0</v>
      </c>
      <c r="T374" s="191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212</v>
      </c>
      <c r="AT374" s="192" t="s">
        <v>208</v>
      </c>
      <c r="AU374" s="192" t="s">
        <v>86</v>
      </c>
      <c r="AY374" s="19" t="s">
        <v>205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9" t="s">
        <v>84</v>
      </c>
      <c r="BK374" s="193">
        <f>ROUND(I374*H374,2)</f>
        <v>0</v>
      </c>
      <c r="BL374" s="19" t="s">
        <v>212</v>
      </c>
      <c r="BM374" s="192" t="s">
        <v>1596</v>
      </c>
    </row>
    <row r="375" spans="1:65" s="2" customFormat="1" ht="105.6">
      <c r="A375" s="36"/>
      <c r="B375" s="37"/>
      <c r="C375" s="38"/>
      <c r="D375" s="194" t="s">
        <v>214</v>
      </c>
      <c r="E375" s="38"/>
      <c r="F375" s="195" t="s">
        <v>811</v>
      </c>
      <c r="G375" s="38"/>
      <c r="H375" s="38"/>
      <c r="I375" s="196"/>
      <c r="J375" s="38"/>
      <c r="K375" s="38"/>
      <c r="L375" s="41"/>
      <c r="M375" s="197"/>
      <c r="N375" s="198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214</v>
      </c>
      <c r="AU375" s="19" t="s">
        <v>86</v>
      </c>
    </row>
    <row r="376" spans="1:65" s="15" customFormat="1" ht="10.199999999999999">
      <c r="B376" s="231"/>
      <c r="C376" s="232"/>
      <c r="D376" s="194" t="s">
        <v>216</v>
      </c>
      <c r="E376" s="233" t="s">
        <v>75</v>
      </c>
      <c r="F376" s="234" t="s">
        <v>314</v>
      </c>
      <c r="G376" s="232"/>
      <c r="H376" s="233" t="s">
        <v>75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216</v>
      </c>
      <c r="AU376" s="240" t="s">
        <v>86</v>
      </c>
      <c r="AV376" s="15" t="s">
        <v>84</v>
      </c>
      <c r="AW376" s="15" t="s">
        <v>38</v>
      </c>
      <c r="AX376" s="15" t="s">
        <v>77</v>
      </c>
      <c r="AY376" s="240" t="s">
        <v>205</v>
      </c>
    </row>
    <row r="377" spans="1:65" s="13" customFormat="1" ht="10.199999999999999">
      <c r="B377" s="199"/>
      <c r="C377" s="200"/>
      <c r="D377" s="194" t="s">
        <v>216</v>
      </c>
      <c r="E377" s="201" t="s">
        <v>490</v>
      </c>
      <c r="F377" s="202" t="s">
        <v>1597</v>
      </c>
      <c r="G377" s="200"/>
      <c r="H377" s="203">
        <v>129.1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216</v>
      </c>
      <c r="AU377" s="209" t="s">
        <v>86</v>
      </c>
      <c r="AV377" s="13" t="s">
        <v>86</v>
      </c>
      <c r="AW377" s="13" t="s">
        <v>38</v>
      </c>
      <c r="AX377" s="13" t="s">
        <v>77</v>
      </c>
      <c r="AY377" s="209" t="s">
        <v>205</v>
      </c>
    </row>
    <row r="378" spans="1:65" s="14" customFormat="1" ht="10.199999999999999">
      <c r="B378" s="210"/>
      <c r="C378" s="211"/>
      <c r="D378" s="194" t="s">
        <v>216</v>
      </c>
      <c r="E378" s="212" t="s">
        <v>75</v>
      </c>
      <c r="F378" s="213" t="s">
        <v>218</v>
      </c>
      <c r="G378" s="211"/>
      <c r="H378" s="214">
        <v>129.1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216</v>
      </c>
      <c r="AU378" s="220" t="s">
        <v>86</v>
      </c>
      <c r="AV378" s="14" t="s">
        <v>212</v>
      </c>
      <c r="AW378" s="14" t="s">
        <v>38</v>
      </c>
      <c r="AX378" s="14" t="s">
        <v>84</v>
      </c>
      <c r="AY378" s="220" t="s">
        <v>205</v>
      </c>
    </row>
    <row r="379" spans="1:65" s="2" customFormat="1" ht="14.4" customHeight="1">
      <c r="A379" s="36"/>
      <c r="B379" s="37"/>
      <c r="C379" s="181" t="s">
        <v>893</v>
      </c>
      <c r="D379" s="181" t="s">
        <v>208</v>
      </c>
      <c r="E379" s="182" t="s">
        <v>1598</v>
      </c>
      <c r="F379" s="183" t="s">
        <v>1599</v>
      </c>
      <c r="G379" s="184" t="s">
        <v>143</v>
      </c>
      <c r="H379" s="185">
        <v>1.5</v>
      </c>
      <c r="I379" s="186"/>
      <c r="J379" s="187">
        <f>ROUND(I379*H379,2)</f>
        <v>0</v>
      </c>
      <c r="K379" s="183" t="s">
        <v>211</v>
      </c>
      <c r="L379" s="41"/>
      <c r="M379" s="188" t="s">
        <v>75</v>
      </c>
      <c r="N379" s="189" t="s">
        <v>47</v>
      </c>
      <c r="O379" s="66"/>
      <c r="P379" s="190">
        <f>O379*H379</f>
        <v>0</v>
      </c>
      <c r="Q379" s="190">
        <v>1.6000000000000001E-3</v>
      </c>
      <c r="R379" s="190">
        <f>Q379*H379</f>
        <v>2.4000000000000002E-3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212</v>
      </c>
      <c r="AT379" s="192" t="s">
        <v>208</v>
      </c>
      <c r="AU379" s="192" t="s">
        <v>86</v>
      </c>
      <c r="AY379" s="19" t="s">
        <v>205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84</v>
      </c>
      <c r="BK379" s="193">
        <f>ROUND(I379*H379,2)</f>
        <v>0</v>
      </c>
      <c r="BL379" s="19" t="s">
        <v>212</v>
      </c>
      <c r="BM379" s="192" t="s">
        <v>1600</v>
      </c>
    </row>
    <row r="380" spans="1:65" s="2" customFormat="1" ht="105.6">
      <c r="A380" s="36"/>
      <c r="B380" s="37"/>
      <c r="C380" s="38"/>
      <c r="D380" s="194" t="s">
        <v>214</v>
      </c>
      <c r="E380" s="38"/>
      <c r="F380" s="195" t="s">
        <v>811</v>
      </c>
      <c r="G380" s="38"/>
      <c r="H380" s="38"/>
      <c r="I380" s="196"/>
      <c r="J380" s="38"/>
      <c r="K380" s="38"/>
      <c r="L380" s="41"/>
      <c r="M380" s="197"/>
      <c r="N380" s="198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214</v>
      </c>
      <c r="AU380" s="19" t="s">
        <v>86</v>
      </c>
    </row>
    <row r="381" spans="1:65" s="15" customFormat="1" ht="10.199999999999999">
      <c r="B381" s="231"/>
      <c r="C381" s="232"/>
      <c r="D381" s="194" t="s">
        <v>216</v>
      </c>
      <c r="E381" s="233" t="s">
        <v>75</v>
      </c>
      <c r="F381" s="234" t="s">
        <v>237</v>
      </c>
      <c r="G381" s="232"/>
      <c r="H381" s="233" t="s">
        <v>75</v>
      </c>
      <c r="I381" s="235"/>
      <c r="J381" s="232"/>
      <c r="K381" s="232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216</v>
      </c>
      <c r="AU381" s="240" t="s">
        <v>86</v>
      </c>
      <c r="AV381" s="15" t="s">
        <v>84</v>
      </c>
      <c r="AW381" s="15" t="s">
        <v>38</v>
      </c>
      <c r="AX381" s="15" t="s">
        <v>77</v>
      </c>
      <c r="AY381" s="240" t="s">
        <v>205</v>
      </c>
    </row>
    <row r="382" spans="1:65" s="13" customFormat="1" ht="10.199999999999999">
      <c r="B382" s="199"/>
      <c r="C382" s="200"/>
      <c r="D382" s="194" t="s">
        <v>216</v>
      </c>
      <c r="E382" s="201" t="s">
        <v>493</v>
      </c>
      <c r="F382" s="202" t="s">
        <v>1601</v>
      </c>
      <c r="G382" s="200"/>
      <c r="H382" s="203">
        <v>1.5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216</v>
      </c>
      <c r="AU382" s="209" t="s">
        <v>86</v>
      </c>
      <c r="AV382" s="13" t="s">
        <v>86</v>
      </c>
      <c r="AW382" s="13" t="s">
        <v>38</v>
      </c>
      <c r="AX382" s="13" t="s">
        <v>77</v>
      </c>
      <c r="AY382" s="209" t="s">
        <v>205</v>
      </c>
    </row>
    <row r="383" spans="1:65" s="14" customFormat="1" ht="10.199999999999999">
      <c r="B383" s="210"/>
      <c r="C383" s="211"/>
      <c r="D383" s="194" t="s">
        <v>216</v>
      </c>
      <c r="E383" s="212" t="s">
        <v>75</v>
      </c>
      <c r="F383" s="213" t="s">
        <v>218</v>
      </c>
      <c r="G383" s="211"/>
      <c r="H383" s="214">
        <v>1.5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216</v>
      </c>
      <c r="AU383" s="220" t="s">
        <v>86</v>
      </c>
      <c r="AV383" s="14" t="s">
        <v>212</v>
      </c>
      <c r="AW383" s="14" t="s">
        <v>38</v>
      </c>
      <c r="AX383" s="14" t="s">
        <v>84</v>
      </c>
      <c r="AY383" s="220" t="s">
        <v>205</v>
      </c>
    </row>
    <row r="384" spans="1:65" s="2" customFormat="1" ht="24.15" customHeight="1">
      <c r="A384" s="36"/>
      <c r="B384" s="37"/>
      <c r="C384" s="181" t="s">
        <v>361</v>
      </c>
      <c r="D384" s="181" t="s">
        <v>208</v>
      </c>
      <c r="E384" s="182" t="s">
        <v>824</v>
      </c>
      <c r="F384" s="183" t="s">
        <v>825</v>
      </c>
      <c r="G384" s="184" t="s">
        <v>156</v>
      </c>
      <c r="H384" s="185">
        <v>240.3</v>
      </c>
      <c r="I384" s="186"/>
      <c r="J384" s="187">
        <f>ROUND(I384*H384,2)</f>
        <v>0</v>
      </c>
      <c r="K384" s="183" t="s">
        <v>211</v>
      </c>
      <c r="L384" s="41"/>
      <c r="M384" s="188" t="s">
        <v>75</v>
      </c>
      <c r="N384" s="189" t="s">
        <v>47</v>
      </c>
      <c r="O384" s="66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2" t="s">
        <v>212</v>
      </c>
      <c r="AT384" s="192" t="s">
        <v>208</v>
      </c>
      <c r="AU384" s="192" t="s">
        <v>86</v>
      </c>
      <c r="AY384" s="19" t="s">
        <v>205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9" t="s">
        <v>84</v>
      </c>
      <c r="BK384" s="193">
        <f>ROUND(I384*H384,2)</f>
        <v>0</v>
      </c>
      <c r="BL384" s="19" t="s">
        <v>212</v>
      </c>
      <c r="BM384" s="192" t="s">
        <v>1602</v>
      </c>
    </row>
    <row r="385" spans="1:65" s="2" customFormat="1" ht="48">
      <c r="A385" s="36"/>
      <c r="B385" s="37"/>
      <c r="C385" s="38"/>
      <c r="D385" s="194" t="s">
        <v>214</v>
      </c>
      <c r="E385" s="38"/>
      <c r="F385" s="195" t="s">
        <v>827</v>
      </c>
      <c r="G385" s="38"/>
      <c r="H385" s="38"/>
      <c r="I385" s="196"/>
      <c r="J385" s="38"/>
      <c r="K385" s="38"/>
      <c r="L385" s="41"/>
      <c r="M385" s="197"/>
      <c r="N385" s="198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214</v>
      </c>
      <c r="AU385" s="19" t="s">
        <v>86</v>
      </c>
    </row>
    <row r="386" spans="1:65" s="13" customFormat="1" ht="10.199999999999999">
      <c r="B386" s="199"/>
      <c r="C386" s="200"/>
      <c r="D386" s="194" t="s">
        <v>216</v>
      </c>
      <c r="E386" s="201" t="s">
        <v>75</v>
      </c>
      <c r="F386" s="202" t="s">
        <v>1603</v>
      </c>
      <c r="G386" s="200"/>
      <c r="H386" s="203">
        <v>240.3</v>
      </c>
      <c r="I386" s="204"/>
      <c r="J386" s="200"/>
      <c r="K386" s="200"/>
      <c r="L386" s="205"/>
      <c r="M386" s="206"/>
      <c r="N386" s="207"/>
      <c r="O386" s="207"/>
      <c r="P386" s="207"/>
      <c r="Q386" s="207"/>
      <c r="R386" s="207"/>
      <c r="S386" s="207"/>
      <c r="T386" s="208"/>
      <c r="AT386" s="209" t="s">
        <v>216</v>
      </c>
      <c r="AU386" s="209" t="s">
        <v>86</v>
      </c>
      <c r="AV386" s="13" t="s">
        <v>86</v>
      </c>
      <c r="AW386" s="13" t="s">
        <v>38</v>
      </c>
      <c r="AX386" s="13" t="s">
        <v>77</v>
      </c>
      <c r="AY386" s="209" t="s">
        <v>205</v>
      </c>
    </row>
    <row r="387" spans="1:65" s="14" customFormat="1" ht="10.199999999999999">
      <c r="B387" s="210"/>
      <c r="C387" s="211"/>
      <c r="D387" s="194" t="s">
        <v>216</v>
      </c>
      <c r="E387" s="212" t="s">
        <v>75</v>
      </c>
      <c r="F387" s="213" t="s">
        <v>218</v>
      </c>
      <c r="G387" s="211"/>
      <c r="H387" s="214">
        <v>240.3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216</v>
      </c>
      <c r="AU387" s="220" t="s">
        <v>86</v>
      </c>
      <c r="AV387" s="14" t="s">
        <v>212</v>
      </c>
      <c r="AW387" s="14" t="s">
        <v>38</v>
      </c>
      <c r="AX387" s="14" t="s">
        <v>84</v>
      </c>
      <c r="AY387" s="220" t="s">
        <v>205</v>
      </c>
    </row>
    <row r="388" spans="1:65" s="2" customFormat="1" ht="24.15" customHeight="1">
      <c r="A388" s="36"/>
      <c r="B388" s="37"/>
      <c r="C388" s="181" t="s">
        <v>899</v>
      </c>
      <c r="D388" s="181" t="s">
        <v>208</v>
      </c>
      <c r="E388" s="182" t="s">
        <v>830</v>
      </c>
      <c r="F388" s="183" t="s">
        <v>831</v>
      </c>
      <c r="G388" s="184" t="s">
        <v>143</v>
      </c>
      <c r="H388" s="185">
        <v>1.5</v>
      </c>
      <c r="I388" s="186"/>
      <c r="J388" s="187">
        <f>ROUND(I388*H388,2)</f>
        <v>0</v>
      </c>
      <c r="K388" s="183" t="s">
        <v>211</v>
      </c>
      <c r="L388" s="41"/>
      <c r="M388" s="188" t="s">
        <v>75</v>
      </c>
      <c r="N388" s="189" t="s">
        <v>47</v>
      </c>
      <c r="O388" s="66"/>
      <c r="P388" s="190">
        <f>O388*H388</f>
        <v>0</v>
      </c>
      <c r="Q388" s="190">
        <v>1.0000000000000001E-5</v>
      </c>
      <c r="R388" s="190">
        <f>Q388*H388</f>
        <v>1.5000000000000002E-5</v>
      </c>
      <c r="S388" s="190">
        <v>0</v>
      </c>
      <c r="T388" s="191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2" t="s">
        <v>212</v>
      </c>
      <c r="AT388" s="192" t="s">
        <v>208</v>
      </c>
      <c r="AU388" s="192" t="s">
        <v>86</v>
      </c>
      <c r="AY388" s="19" t="s">
        <v>205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9" t="s">
        <v>84</v>
      </c>
      <c r="BK388" s="193">
        <f>ROUND(I388*H388,2)</f>
        <v>0</v>
      </c>
      <c r="BL388" s="19" t="s">
        <v>212</v>
      </c>
      <c r="BM388" s="192" t="s">
        <v>1604</v>
      </c>
    </row>
    <row r="389" spans="1:65" s="2" customFormat="1" ht="48">
      <c r="A389" s="36"/>
      <c r="B389" s="37"/>
      <c r="C389" s="38"/>
      <c r="D389" s="194" t="s">
        <v>214</v>
      </c>
      <c r="E389" s="38"/>
      <c r="F389" s="195" t="s">
        <v>827</v>
      </c>
      <c r="G389" s="38"/>
      <c r="H389" s="38"/>
      <c r="I389" s="196"/>
      <c r="J389" s="38"/>
      <c r="K389" s="38"/>
      <c r="L389" s="41"/>
      <c r="M389" s="197"/>
      <c r="N389" s="198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214</v>
      </c>
      <c r="AU389" s="19" t="s">
        <v>86</v>
      </c>
    </row>
    <row r="390" spans="1:65" s="13" customFormat="1" ht="10.199999999999999">
      <c r="B390" s="199"/>
      <c r="C390" s="200"/>
      <c r="D390" s="194" t="s">
        <v>216</v>
      </c>
      <c r="E390" s="201" t="s">
        <v>75</v>
      </c>
      <c r="F390" s="202" t="s">
        <v>493</v>
      </c>
      <c r="G390" s="200"/>
      <c r="H390" s="203">
        <v>1.5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216</v>
      </c>
      <c r="AU390" s="209" t="s">
        <v>86</v>
      </c>
      <c r="AV390" s="13" t="s">
        <v>86</v>
      </c>
      <c r="AW390" s="13" t="s">
        <v>38</v>
      </c>
      <c r="AX390" s="13" t="s">
        <v>77</v>
      </c>
      <c r="AY390" s="209" t="s">
        <v>205</v>
      </c>
    </row>
    <row r="391" spans="1:65" s="14" customFormat="1" ht="10.199999999999999">
      <c r="B391" s="210"/>
      <c r="C391" s="211"/>
      <c r="D391" s="194" t="s">
        <v>216</v>
      </c>
      <c r="E391" s="212" t="s">
        <v>75</v>
      </c>
      <c r="F391" s="213" t="s">
        <v>218</v>
      </c>
      <c r="G391" s="211"/>
      <c r="H391" s="214">
        <v>1.5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216</v>
      </c>
      <c r="AU391" s="220" t="s">
        <v>86</v>
      </c>
      <c r="AV391" s="14" t="s">
        <v>212</v>
      </c>
      <c r="AW391" s="14" t="s">
        <v>38</v>
      </c>
      <c r="AX391" s="14" t="s">
        <v>84</v>
      </c>
      <c r="AY391" s="220" t="s">
        <v>205</v>
      </c>
    </row>
    <row r="392" spans="1:65" s="2" customFormat="1" ht="24.15" customHeight="1">
      <c r="A392" s="36"/>
      <c r="B392" s="37"/>
      <c r="C392" s="181" t="s">
        <v>373</v>
      </c>
      <c r="D392" s="181" t="s">
        <v>208</v>
      </c>
      <c r="E392" s="182" t="s">
        <v>834</v>
      </c>
      <c r="F392" s="183" t="s">
        <v>835</v>
      </c>
      <c r="G392" s="184" t="s">
        <v>156</v>
      </c>
      <c r="H392" s="185">
        <v>165</v>
      </c>
      <c r="I392" s="186"/>
      <c r="J392" s="187">
        <f>ROUND(I392*H392,2)</f>
        <v>0</v>
      </c>
      <c r="K392" s="183" t="s">
        <v>211</v>
      </c>
      <c r="L392" s="41"/>
      <c r="M392" s="188" t="s">
        <v>75</v>
      </c>
      <c r="N392" s="189" t="s">
        <v>47</v>
      </c>
      <c r="O392" s="66"/>
      <c r="P392" s="190">
        <f>O392*H392</f>
        <v>0</v>
      </c>
      <c r="Q392" s="190">
        <v>0.16849</v>
      </c>
      <c r="R392" s="190">
        <f>Q392*H392</f>
        <v>27.800850000000001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212</v>
      </c>
      <c r="AT392" s="192" t="s">
        <v>208</v>
      </c>
      <c r="AU392" s="192" t="s">
        <v>86</v>
      </c>
      <c r="AY392" s="19" t="s">
        <v>205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84</v>
      </c>
      <c r="BK392" s="193">
        <f>ROUND(I392*H392,2)</f>
        <v>0</v>
      </c>
      <c r="BL392" s="19" t="s">
        <v>212</v>
      </c>
      <c r="BM392" s="192" t="s">
        <v>1605</v>
      </c>
    </row>
    <row r="393" spans="1:65" s="2" customFormat="1" ht="96">
      <c r="A393" s="36"/>
      <c r="B393" s="37"/>
      <c r="C393" s="38"/>
      <c r="D393" s="194" t="s">
        <v>214</v>
      </c>
      <c r="E393" s="38"/>
      <c r="F393" s="195" t="s">
        <v>837</v>
      </c>
      <c r="G393" s="38"/>
      <c r="H393" s="38"/>
      <c r="I393" s="196"/>
      <c r="J393" s="38"/>
      <c r="K393" s="38"/>
      <c r="L393" s="41"/>
      <c r="M393" s="197"/>
      <c r="N393" s="198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214</v>
      </c>
      <c r="AU393" s="19" t="s">
        <v>86</v>
      </c>
    </row>
    <row r="394" spans="1:65" s="2" customFormat="1" ht="38.4">
      <c r="A394" s="36"/>
      <c r="B394" s="37"/>
      <c r="C394" s="38"/>
      <c r="D394" s="194" t="s">
        <v>270</v>
      </c>
      <c r="E394" s="38"/>
      <c r="F394" s="195" t="s">
        <v>838</v>
      </c>
      <c r="G394" s="38"/>
      <c r="H394" s="38"/>
      <c r="I394" s="196"/>
      <c r="J394" s="38"/>
      <c r="K394" s="38"/>
      <c r="L394" s="41"/>
      <c r="M394" s="197"/>
      <c r="N394" s="198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270</v>
      </c>
      <c r="AU394" s="19" t="s">
        <v>86</v>
      </c>
    </row>
    <row r="395" spans="1:65" s="15" customFormat="1" ht="10.199999999999999">
      <c r="B395" s="231"/>
      <c r="C395" s="232"/>
      <c r="D395" s="194" t="s">
        <v>216</v>
      </c>
      <c r="E395" s="233" t="s">
        <v>75</v>
      </c>
      <c r="F395" s="234" t="s">
        <v>314</v>
      </c>
      <c r="G395" s="232"/>
      <c r="H395" s="233" t="s">
        <v>75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216</v>
      </c>
      <c r="AU395" s="240" t="s">
        <v>86</v>
      </c>
      <c r="AV395" s="15" t="s">
        <v>84</v>
      </c>
      <c r="AW395" s="15" t="s">
        <v>38</v>
      </c>
      <c r="AX395" s="15" t="s">
        <v>77</v>
      </c>
      <c r="AY395" s="240" t="s">
        <v>205</v>
      </c>
    </row>
    <row r="396" spans="1:65" s="13" customFormat="1" ht="10.199999999999999">
      <c r="B396" s="199"/>
      <c r="C396" s="200"/>
      <c r="D396" s="194" t="s">
        <v>216</v>
      </c>
      <c r="E396" s="201" t="s">
        <v>468</v>
      </c>
      <c r="F396" s="202" t="s">
        <v>1606</v>
      </c>
      <c r="G396" s="200"/>
      <c r="H396" s="203">
        <v>152.66999999999999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216</v>
      </c>
      <c r="AU396" s="209" t="s">
        <v>86</v>
      </c>
      <c r="AV396" s="13" t="s">
        <v>86</v>
      </c>
      <c r="AW396" s="13" t="s">
        <v>38</v>
      </c>
      <c r="AX396" s="13" t="s">
        <v>77</v>
      </c>
      <c r="AY396" s="209" t="s">
        <v>205</v>
      </c>
    </row>
    <row r="397" spans="1:65" s="13" customFormat="1" ht="10.199999999999999">
      <c r="B397" s="199"/>
      <c r="C397" s="200"/>
      <c r="D397" s="194" t="s">
        <v>216</v>
      </c>
      <c r="E397" s="201" t="s">
        <v>477</v>
      </c>
      <c r="F397" s="202" t="s">
        <v>1607</v>
      </c>
      <c r="G397" s="200"/>
      <c r="H397" s="203">
        <v>4.5599999999999996</v>
      </c>
      <c r="I397" s="204"/>
      <c r="J397" s="200"/>
      <c r="K397" s="200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216</v>
      </c>
      <c r="AU397" s="209" t="s">
        <v>86</v>
      </c>
      <c r="AV397" s="13" t="s">
        <v>86</v>
      </c>
      <c r="AW397" s="13" t="s">
        <v>38</v>
      </c>
      <c r="AX397" s="13" t="s">
        <v>77</v>
      </c>
      <c r="AY397" s="209" t="s">
        <v>205</v>
      </c>
    </row>
    <row r="398" spans="1:65" s="13" customFormat="1" ht="10.199999999999999">
      <c r="B398" s="199"/>
      <c r="C398" s="200"/>
      <c r="D398" s="194" t="s">
        <v>216</v>
      </c>
      <c r="E398" s="201" t="s">
        <v>480</v>
      </c>
      <c r="F398" s="202" t="s">
        <v>1608</v>
      </c>
      <c r="G398" s="200"/>
      <c r="H398" s="203">
        <v>7.77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216</v>
      </c>
      <c r="AU398" s="209" t="s">
        <v>86</v>
      </c>
      <c r="AV398" s="13" t="s">
        <v>86</v>
      </c>
      <c r="AW398" s="13" t="s">
        <v>38</v>
      </c>
      <c r="AX398" s="13" t="s">
        <v>77</v>
      </c>
      <c r="AY398" s="209" t="s">
        <v>205</v>
      </c>
    </row>
    <row r="399" spans="1:65" s="14" customFormat="1" ht="10.199999999999999">
      <c r="B399" s="210"/>
      <c r="C399" s="211"/>
      <c r="D399" s="194" t="s">
        <v>216</v>
      </c>
      <c r="E399" s="212" t="s">
        <v>75</v>
      </c>
      <c r="F399" s="213" t="s">
        <v>218</v>
      </c>
      <c r="G399" s="211"/>
      <c r="H399" s="214">
        <v>165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216</v>
      </c>
      <c r="AU399" s="220" t="s">
        <v>86</v>
      </c>
      <c r="AV399" s="14" t="s">
        <v>212</v>
      </c>
      <c r="AW399" s="14" t="s">
        <v>38</v>
      </c>
      <c r="AX399" s="14" t="s">
        <v>84</v>
      </c>
      <c r="AY399" s="220" t="s">
        <v>205</v>
      </c>
    </row>
    <row r="400" spans="1:65" s="2" customFormat="1" ht="14.4" customHeight="1">
      <c r="A400" s="36"/>
      <c r="B400" s="37"/>
      <c r="C400" s="221" t="s">
        <v>911</v>
      </c>
      <c r="D400" s="221" t="s">
        <v>226</v>
      </c>
      <c r="E400" s="222" t="s">
        <v>843</v>
      </c>
      <c r="F400" s="223" t="s">
        <v>844</v>
      </c>
      <c r="G400" s="224" t="s">
        <v>156</v>
      </c>
      <c r="H400" s="225">
        <v>76.671000000000006</v>
      </c>
      <c r="I400" s="226"/>
      <c r="J400" s="227">
        <f>ROUND(I400*H400,2)</f>
        <v>0</v>
      </c>
      <c r="K400" s="223" t="s">
        <v>211</v>
      </c>
      <c r="L400" s="228"/>
      <c r="M400" s="229" t="s">
        <v>75</v>
      </c>
      <c r="N400" s="230" t="s">
        <v>47</v>
      </c>
      <c r="O400" s="66"/>
      <c r="P400" s="190">
        <f>O400*H400</f>
        <v>0</v>
      </c>
      <c r="Q400" s="190">
        <v>0.15</v>
      </c>
      <c r="R400" s="190">
        <f>Q400*H400</f>
        <v>11.50065</v>
      </c>
      <c r="S400" s="190">
        <v>0</v>
      </c>
      <c r="T400" s="191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2" t="s">
        <v>229</v>
      </c>
      <c r="AT400" s="192" t="s">
        <v>226</v>
      </c>
      <c r="AU400" s="192" t="s">
        <v>86</v>
      </c>
      <c r="AY400" s="19" t="s">
        <v>205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9" t="s">
        <v>84</v>
      </c>
      <c r="BK400" s="193">
        <f>ROUND(I400*H400,2)</f>
        <v>0</v>
      </c>
      <c r="BL400" s="19" t="s">
        <v>212</v>
      </c>
      <c r="BM400" s="192" t="s">
        <v>1609</v>
      </c>
    </row>
    <row r="401" spans="1:65" s="13" customFormat="1" ht="10.199999999999999">
      <c r="B401" s="199"/>
      <c r="C401" s="200"/>
      <c r="D401" s="194" t="s">
        <v>216</v>
      </c>
      <c r="E401" s="201" t="s">
        <v>75</v>
      </c>
      <c r="F401" s="202" t="s">
        <v>1610</v>
      </c>
      <c r="G401" s="200"/>
      <c r="H401" s="203">
        <v>73.02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216</v>
      </c>
      <c r="AU401" s="209" t="s">
        <v>86</v>
      </c>
      <c r="AV401" s="13" t="s">
        <v>86</v>
      </c>
      <c r="AW401" s="13" t="s">
        <v>38</v>
      </c>
      <c r="AX401" s="13" t="s">
        <v>77</v>
      </c>
      <c r="AY401" s="209" t="s">
        <v>205</v>
      </c>
    </row>
    <row r="402" spans="1:65" s="14" customFormat="1" ht="10.199999999999999">
      <c r="B402" s="210"/>
      <c r="C402" s="211"/>
      <c r="D402" s="194" t="s">
        <v>216</v>
      </c>
      <c r="E402" s="212" t="s">
        <v>75</v>
      </c>
      <c r="F402" s="213" t="s">
        <v>218</v>
      </c>
      <c r="G402" s="211"/>
      <c r="H402" s="214">
        <v>73.02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216</v>
      </c>
      <c r="AU402" s="220" t="s">
        <v>86</v>
      </c>
      <c r="AV402" s="14" t="s">
        <v>212</v>
      </c>
      <c r="AW402" s="14" t="s">
        <v>38</v>
      </c>
      <c r="AX402" s="14" t="s">
        <v>84</v>
      </c>
      <c r="AY402" s="220" t="s">
        <v>205</v>
      </c>
    </row>
    <row r="403" spans="1:65" s="13" customFormat="1" ht="10.199999999999999">
      <c r="B403" s="199"/>
      <c r="C403" s="200"/>
      <c r="D403" s="194" t="s">
        <v>216</v>
      </c>
      <c r="E403" s="200"/>
      <c r="F403" s="202" t="s">
        <v>1611</v>
      </c>
      <c r="G403" s="200"/>
      <c r="H403" s="203">
        <v>76.671000000000006</v>
      </c>
      <c r="I403" s="204"/>
      <c r="J403" s="200"/>
      <c r="K403" s="200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216</v>
      </c>
      <c r="AU403" s="209" t="s">
        <v>86</v>
      </c>
      <c r="AV403" s="13" t="s">
        <v>86</v>
      </c>
      <c r="AW403" s="13" t="s">
        <v>4</v>
      </c>
      <c r="AX403" s="13" t="s">
        <v>84</v>
      </c>
      <c r="AY403" s="209" t="s">
        <v>205</v>
      </c>
    </row>
    <row r="404" spans="1:65" s="2" customFormat="1" ht="14.4" customHeight="1">
      <c r="A404" s="36"/>
      <c r="B404" s="37"/>
      <c r="C404" s="221" t="s">
        <v>918</v>
      </c>
      <c r="D404" s="221" t="s">
        <v>226</v>
      </c>
      <c r="E404" s="222" t="s">
        <v>849</v>
      </c>
      <c r="F404" s="223" t="s">
        <v>850</v>
      </c>
      <c r="G404" s="224" t="s">
        <v>156</v>
      </c>
      <c r="H404" s="225">
        <v>5.016</v>
      </c>
      <c r="I404" s="226"/>
      <c r="J404" s="227">
        <f>ROUND(I404*H404,2)</f>
        <v>0</v>
      </c>
      <c r="K404" s="223" t="s">
        <v>211</v>
      </c>
      <c r="L404" s="228"/>
      <c r="M404" s="229" t="s">
        <v>75</v>
      </c>
      <c r="N404" s="230" t="s">
        <v>47</v>
      </c>
      <c r="O404" s="66"/>
      <c r="P404" s="190">
        <f>O404*H404</f>
        <v>0</v>
      </c>
      <c r="Q404" s="190">
        <v>0.15</v>
      </c>
      <c r="R404" s="190">
        <f>Q404*H404</f>
        <v>0.75239999999999996</v>
      </c>
      <c r="S404" s="190">
        <v>0</v>
      </c>
      <c r="T404" s="19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2" t="s">
        <v>229</v>
      </c>
      <c r="AT404" s="192" t="s">
        <v>226</v>
      </c>
      <c r="AU404" s="192" t="s">
        <v>86</v>
      </c>
      <c r="AY404" s="19" t="s">
        <v>205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9" t="s">
        <v>84</v>
      </c>
      <c r="BK404" s="193">
        <f>ROUND(I404*H404,2)</f>
        <v>0</v>
      </c>
      <c r="BL404" s="19" t="s">
        <v>212</v>
      </c>
      <c r="BM404" s="192" t="s">
        <v>1612</v>
      </c>
    </row>
    <row r="405" spans="1:65" s="13" customFormat="1" ht="10.199999999999999">
      <c r="B405" s="199"/>
      <c r="C405" s="200"/>
      <c r="D405" s="194" t="s">
        <v>216</v>
      </c>
      <c r="E405" s="201" t="s">
        <v>75</v>
      </c>
      <c r="F405" s="202" t="s">
        <v>477</v>
      </c>
      <c r="G405" s="200"/>
      <c r="H405" s="203">
        <v>4.5599999999999996</v>
      </c>
      <c r="I405" s="204"/>
      <c r="J405" s="200"/>
      <c r="K405" s="200"/>
      <c r="L405" s="205"/>
      <c r="M405" s="206"/>
      <c r="N405" s="207"/>
      <c r="O405" s="207"/>
      <c r="P405" s="207"/>
      <c r="Q405" s="207"/>
      <c r="R405" s="207"/>
      <c r="S405" s="207"/>
      <c r="T405" s="208"/>
      <c r="AT405" s="209" t="s">
        <v>216</v>
      </c>
      <c r="AU405" s="209" t="s">
        <v>86</v>
      </c>
      <c r="AV405" s="13" t="s">
        <v>86</v>
      </c>
      <c r="AW405" s="13" t="s">
        <v>38</v>
      </c>
      <c r="AX405" s="13" t="s">
        <v>77</v>
      </c>
      <c r="AY405" s="209" t="s">
        <v>205</v>
      </c>
    </row>
    <row r="406" spans="1:65" s="14" customFormat="1" ht="10.199999999999999">
      <c r="B406" s="210"/>
      <c r="C406" s="211"/>
      <c r="D406" s="194" t="s">
        <v>216</v>
      </c>
      <c r="E406" s="212" t="s">
        <v>75</v>
      </c>
      <c r="F406" s="213" t="s">
        <v>218</v>
      </c>
      <c r="G406" s="211"/>
      <c r="H406" s="214">
        <v>4.5599999999999996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216</v>
      </c>
      <c r="AU406" s="220" t="s">
        <v>86</v>
      </c>
      <c r="AV406" s="14" t="s">
        <v>212</v>
      </c>
      <c r="AW406" s="14" t="s">
        <v>38</v>
      </c>
      <c r="AX406" s="14" t="s">
        <v>84</v>
      </c>
      <c r="AY406" s="220" t="s">
        <v>205</v>
      </c>
    </row>
    <row r="407" spans="1:65" s="13" customFormat="1" ht="10.199999999999999">
      <c r="B407" s="199"/>
      <c r="C407" s="200"/>
      <c r="D407" s="194" t="s">
        <v>216</v>
      </c>
      <c r="E407" s="200"/>
      <c r="F407" s="202" t="s">
        <v>1613</v>
      </c>
      <c r="G407" s="200"/>
      <c r="H407" s="203">
        <v>5.016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216</v>
      </c>
      <c r="AU407" s="209" t="s">
        <v>86</v>
      </c>
      <c r="AV407" s="13" t="s">
        <v>86</v>
      </c>
      <c r="AW407" s="13" t="s">
        <v>4</v>
      </c>
      <c r="AX407" s="13" t="s">
        <v>84</v>
      </c>
      <c r="AY407" s="209" t="s">
        <v>205</v>
      </c>
    </row>
    <row r="408" spans="1:65" s="2" customFormat="1" ht="14.4" customHeight="1">
      <c r="A408" s="36"/>
      <c r="B408" s="37"/>
      <c r="C408" s="221" t="s">
        <v>339</v>
      </c>
      <c r="D408" s="221" t="s">
        <v>226</v>
      </c>
      <c r="E408" s="222" t="s">
        <v>854</v>
      </c>
      <c r="F408" s="223" t="s">
        <v>855</v>
      </c>
      <c r="G408" s="224" t="s">
        <v>156</v>
      </c>
      <c r="H408" s="225">
        <v>8.5470000000000006</v>
      </c>
      <c r="I408" s="226"/>
      <c r="J408" s="227">
        <f>ROUND(I408*H408,2)</f>
        <v>0</v>
      </c>
      <c r="K408" s="223" t="s">
        <v>211</v>
      </c>
      <c r="L408" s="228"/>
      <c r="M408" s="229" t="s">
        <v>75</v>
      </c>
      <c r="N408" s="230" t="s">
        <v>47</v>
      </c>
      <c r="O408" s="66"/>
      <c r="P408" s="190">
        <f>O408*H408</f>
        <v>0</v>
      </c>
      <c r="Q408" s="190">
        <v>0.15</v>
      </c>
      <c r="R408" s="190">
        <f>Q408*H408</f>
        <v>1.2820500000000001</v>
      </c>
      <c r="S408" s="190">
        <v>0</v>
      </c>
      <c r="T408" s="191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2" t="s">
        <v>229</v>
      </c>
      <c r="AT408" s="192" t="s">
        <v>226</v>
      </c>
      <c r="AU408" s="192" t="s">
        <v>86</v>
      </c>
      <c r="AY408" s="19" t="s">
        <v>205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9" t="s">
        <v>84</v>
      </c>
      <c r="BK408" s="193">
        <f>ROUND(I408*H408,2)</f>
        <v>0</v>
      </c>
      <c r="BL408" s="19" t="s">
        <v>212</v>
      </c>
      <c r="BM408" s="192" t="s">
        <v>1614</v>
      </c>
    </row>
    <row r="409" spans="1:65" s="13" customFormat="1" ht="10.199999999999999">
      <c r="B409" s="199"/>
      <c r="C409" s="200"/>
      <c r="D409" s="194" t="s">
        <v>216</v>
      </c>
      <c r="E409" s="201" t="s">
        <v>75</v>
      </c>
      <c r="F409" s="202" t="s">
        <v>480</v>
      </c>
      <c r="G409" s="200"/>
      <c r="H409" s="203">
        <v>7.77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216</v>
      </c>
      <c r="AU409" s="209" t="s">
        <v>86</v>
      </c>
      <c r="AV409" s="13" t="s">
        <v>86</v>
      </c>
      <c r="AW409" s="13" t="s">
        <v>38</v>
      </c>
      <c r="AX409" s="13" t="s">
        <v>77</v>
      </c>
      <c r="AY409" s="209" t="s">
        <v>205</v>
      </c>
    </row>
    <row r="410" spans="1:65" s="14" customFormat="1" ht="10.199999999999999">
      <c r="B410" s="210"/>
      <c r="C410" s="211"/>
      <c r="D410" s="194" t="s">
        <v>216</v>
      </c>
      <c r="E410" s="212" t="s">
        <v>75</v>
      </c>
      <c r="F410" s="213" t="s">
        <v>218</v>
      </c>
      <c r="G410" s="211"/>
      <c r="H410" s="214">
        <v>7.77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216</v>
      </c>
      <c r="AU410" s="220" t="s">
        <v>86</v>
      </c>
      <c r="AV410" s="14" t="s">
        <v>212</v>
      </c>
      <c r="AW410" s="14" t="s">
        <v>38</v>
      </c>
      <c r="AX410" s="14" t="s">
        <v>84</v>
      </c>
      <c r="AY410" s="220" t="s">
        <v>205</v>
      </c>
    </row>
    <row r="411" spans="1:65" s="13" customFormat="1" ht="10.199999999999999">
      <c r="B411" s="199"/>
      <c r="C411" s="200"/>
      <c r="D411" s="194" t="s">
        <v>216</v>
      </c>
      <c r="E411" s="200"/>
      <c r="F411" s="202" t="s">
        <v>1615</v>
      </c>
      <c r="G411" s="200"/>
      <c r="H411" s="203">
        <v>8.5470000000000006</v>
      </c>
      <c r="I411" s="204"/>
      <c r="J411" s="200"/>
      <c r="K411" s="200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216</v>
      </c>
      <c r="AU411" s="209" t="s">
        <v>86</v>
      </c>
      <c r="AV411" s="13" t="s">
        <v>86</v>
      </c>
      <c r="AW411" s="13" t="s">
        <v>4</v>
      </c>
      <c r="AX411" s="13" t="s">
        <v>84</v>
      </c>
      <c r="AY411" s="209" t="s">
        <v>205</v>
      </c>
    </row>
    <row r="412" spans="1:65" s="2" customFormat="1" ht="24.15" customHeight="1">
      <c r="A412" s="36"/>
      <c r="B412" s="37"/>
      <c r="C412" s="181" t="s">
        <v>387</v>
      </c>
      <c r="D412" s="181" t="s">
        <v>208</v>
      </c>
      <c r="E412" s="182" t="s">
        <v>865</v>
      </c>
      <c r="F412" s="183" t="s">
        <v>866</v>
      </c>
      <c r="G412" s="184" t="s">
        <v>156</v>
      </c>
      <c r="H412" s="185">
        <v>49.2</v>
      </c>
      <c r="I412" s="186"/>
      <c r="J412" s="187">
        <f>ROUND(I412*H412,2)</f>
        <v>0</v>
      </c>
      <c r="K412" s="183" t="s">
        <v>211</v>
      </c>
      <c r="L412" s="41"/>
      <c r="M412" s="188" t="s">
        <v>75</v>
      </c>
      <c r="N412" s="189" t="s">
        <v>47</v>
      </c>
      <c r="O412" s="66"/>
      <c r="P412" s="190">
        <f>O412*H412</f>
        <v>0</v>
      </c>
      <c r="Q412" s="190">
        <v>5.9999999999999995E-4</v>
      </c>
      <c r="R412" s="190">
        <f>Q412*H412</f>
        <v>2.9519999999999998E-2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212</v>
      </c>
      <c r="AT412" s="192" t="s">
        <v>208</v>
      </c>
      <c r="AU412" s="192" t="s">
        <v>86</v>
      </c>
      <c r="AY412" s="19" t="s">
        <v>205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84</v>
      </c>
      <c r="BK412" s="193">
        <f>ROUND(I412*H412,2)</f>
        <v>0</v>
      </c>
      <c r="BL412" s="19" t="s">
        <v>212</v>
      </c>
      <c r="BM412" s="192" t="s">
        <v>1616</v>
      </c>
    </row>
    <row r="413" spans="1:65" s="2" customFormat="1" ht="28.8">
      <c r="A413" s="36"/>
      <c r="B413" s="37"/>
      <c r="C413" s="38"/>
      <c r="D413" s="194" t="s">
        <v>214</v>
      </c>
      <c r="E413" s="38"/>
      <c r="F413" s="195" t="s">
        <v>868</v>
      </c>
      <c r="G413" s="38"/>
      <c r="H413" s="38"/>
      <c r="I413" s="196"/>
      <c r="J413" s="38"/>
      <c r="K413" s="38"/>
      <c r="L413" s="41"/>
      <c r="M413" s="197"/>
      <c r="N413" s="19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214</v>
      </c>
      <c r="AU413" s="19" t="s">
        <v>86</v>
      </c>
    </row>
    <row r="414" spans="1:65" s="13" customFormat="1" ht="10.199999999999999">
      <c r="B414" s="199"/>
      <c r="C414" s="200"/>
      <c r="D414" s="194" t="s">
        <v>216</v>
      </c>
      <c r="E414" s="201" t="s">
        <v>75</v>
      </c>
      <c r="F414" s="202" t="s">
        <v>531</v>
      </c>
      <c r="G414" s="200"/>
      <c r="H414" s="203">
        <v>49.2</v>
      </c>
      <c r="I414" s="204"/>
      <c r="J414" s="200"/>
      <c r="K414" s="200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216</v>
      </c>
      <c r="AU414" s="209" t="s">
        <v>86</v>
      </c>
      <c r="AV414" s="13" t="s">
        <v>86</v>
      </c>
      <c r="AW414" s="13" t="s">
        <v>38</v>
      </c>
      <c r="AX414" s="13" t="s">
        <v>77</v>
      </c>
      <c r="AY414" s="209" t="s">
        <v>205</v>
      </c>
    </row>
    <row r="415" spans="1:65" s="14" customFormat="1" ht="10.199999999999999">
      <c r="B415" s="210"/>
      <c r="C415" s="211"/>
      <c r="D415" s="194" t="s">
        <v>216</v>
      </c>
      <c r="E415" s="212" t="s">
        <v>75</v>
      </c>
      <c r="F415" s="213" t="s">
        <v>218</v>
      </c>
      <c r="G415" s="211"/>
      <c r="H415" s="214">
        <v>49.2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216</v>
      </c>
      <c r="AU415" s="220" t="s">
        <v>86</v>
      </c>
      <c r="AV415" s="14" t="s">
        <v>212</v>
      </c>
      <c r="AW415" s="14" t="s">
        <v>38</v>
      </c>
      <c r="AX415" s="14" t="s">
        <v>84</v>
      </c>
      <c r="AY415" s="220" t="s">
        <v>205</v>
      </c>
    </row>
    <row r="416" spans="1:65" s="2" customFormat="1" ht="24.15" customHeight="1">
      <c r="A416" s="36"/>
      <c r="B416" s="37"/>
      <c r="C416" s="181" t="s">
        <v>448</v>
      </c>
      <c r="D416" s="181" t="s">
        <v>208</v>
      </c>
      <c r="E416" s="182" t="s">
        <v>870</v>
      </c>
      <c r="F416" s="183" t="s">
        <v>871</v>
      </c>
      <c r="G416" s="184" t="s">
        <v>156</v>
      </c>
      <c r="H416" s="185">
        <v>173.25</v>
      </c>
      <c r="I416" s="186"/>
      <c r="J416" s="187">
        <f>ROUND(I416*H416,2)</f>
        <v>0</v>
      </c>
      <c r="K416" s="183" t="s">
        <v>75</v>
      </c>
      <c r="L416" s="41"/>
      <c r="M416" s="188" t="s">
        <v>75</v>
      </c>
      <c r="N416" s="189" t="s">
        <v>47</v>
      </c>
      <c r="O416" s="66"/>
      <c r="P416" s="190">
        <f>O416*H416</f>
        <v>0</v>
      </c>
      <c r="Q416" s="190">
        <v>8.9779999999999999E-2</v>
      </c>
      <c r="R416" s="190">
        <f>Q416*H416</f>
        <v>15.554385</v>
      </c>
      <c r="S416" s="190">
        <v>0</v>
      </c>
      <c r="T416" s="191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2" t="s">
        <v>212</v>
      </c>
      <c r="AT416" s="192" t="s">
        <v>208</v>
      </c>
      <c r="AU416" s="192" t="s">
        <v>86</v>
      </c>
      <c r="AY416" s="19" t="s">
        <v>205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19" t="s">
        <v>84</v>
      </c>
      <c r="BK416" s="193">
        <f>ROUND(I416*H416,2)</f>
        <v>0</v>
      </c>
      <c r="BL416" s="19" t="s">
        <v>212</v>
      </c>
      <c r="BM416" s="192" t="s">
        <v>1617</v>
      </c>
    </row>
    <row r="417" spans="1:65" s="2" customFormat="1" ht="134.4">
      <c r="A417" s="36"/>
      <c r="B417" s="37"/>
      <c r="C417" s="38"/>
      <c r="D417" s="194" t="s">
        <v>214</v>
      </c>
      <c r="E417" s="38"/>
      <c r="F417" s="195" t="s">
        <v>873</v>
      </c>
      <c r="G417" s="38"/>
      <c r="H417" s="38"/>
      <c r="I417" s="196"/>
      <c r="J417" s="38"/>
      <c r="K417" s="38"/>
      <c r="L417" s="41"/>
      <c r="M417" s="197"/>
      <c r="N417" s="198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214</v>
      </c>
      <c r="AU417" s="19" t="s">
        <v>86</v>
      </c>
    </row>
    <row r="418" spans="1:65" s="13" customFormat="1" ht="10.199999999999999">
      <c r="B418" s="199"/>
      <c r="C418" s="200"/>
      <c r="D418" s="194" t="s">
        <v>216</v>
      </c>
      <c r="E418" s="201" t="s">
        <v>75</v>
      </c>
      <c r="F418" s="202" t="s">
        <v>1618</v>
      </c>
      <c r="G418" s="200"/>
      <c r="H418" s="203">
        <v>165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216</v>
      </c>
      <c r="AU418" s="209" t="s">
        <v>86</v>
      </c>
      <c r="AV418" s="13" t="s">
        <v>86</v>
      </c>
      <c r="AW418" s="13" t="s">
        <v>38</v>
      </c>
      <c r="AX418" s="13" t="s">
        <v>77</v>
      </c>
      <c r="AY418" s="209" t="s">
        <v>205</v>
      </c>
    </row>
    <row r="419" spans="1:65" s="14" customFormat="1" ht="10.199999999999999">
      <c r="B419" s="210"/>
      <c r="C419" s="211"/>
      <c r="D419" s="194" t="s">
        <v>216</v>
      </c>
      <c r="E419" s="212" t="s">
        <v>75</v>
      </c>
      <c r="F419" s="213" t="s">
        <v>218</v>
      </c>
      <c r="G419" s="211"/>
      <c r="H419" s="214">
        <v>165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216</v>
      </c>
      <c r="AU419" s="220" t="s">
        <v>86</v>
      </c>
      <c r="AV419" s="14" t="s">
        <v>212</v>
      </c>
      <c r="AW419" s="14" t="s">
        <v>38</v>
      </c>
      <c r="AX419" s="14" t="s">
        <v>84</v>
      </c>
      <c r="AY419" s="220" t="s">
        <v>205</v>
      </c>
    </row>
    <row r="420" spans="1:65" s="13" customFormat="1" ht="10.199999999999999">
      <c r="B420" s="199"/>
      <c r="C420" s="200"/>
      <c r="D420" s="194" t="s">
        <v>216</v>
      </c>
      <c r="E420" s="200"/>
      <c r="F420" s="202" t="s">
        <v>1619</v>
      </c>
      <c r="G420" s="200"/>
      <c r="H420" s="203">
        <v>173.25</v>
      </c>
      <c r="I420" s="204"/>
      <c r="J420" s="200"/>
      <c r="K420" s="200"/>
      <c r="L420" s="205"/>
      <c r="M420" s="206"/>
      <c r="N420" s="207"/>
      <c r="O420" s="207"/>
      <c r="P420" s="207"/>
      <c r="Q420" s="207"/>
      <c r="R420" s="207"/>
      <c r="S420" s="207"/>
      <c r="T420" s="208"/>
      <c r="AT420" s="209" t="s">
        <v>216</v>
      </c>
      <c r="AU420" s="209" t="s">
        <v>86</v>
      </c>
      <c r="AV420" s="13" t="s">
        <v>86</v>
      </c>
      <c r="AW420" s="13" t="s">
        <v>4</v>
      </c>
      <c r="AX420" s="13" t="s">
        <v>84</v>
      </c>
      <c r="AY420" s="209" t="s">
        <v>205</v>
      </c>
    </row>
    <row r="421" spans="1:65" s="12" customFormat="1" ht="20.85" customHeight="1">
      <c r="B421" s="165"/>
      <c r="C421" s="166"/>
      <c r="D421" s="167" t="s">
        <v>76</v>
      </c>
      <c r="E421" s="179" t="s">
        <v>339</v>
      </c>
      <c r="F421" s="179" t="s">
        <v>340</v>
      </c>
      <c r="G421" s="166"/>
      <c r="H421" s="166"/>
      <c r="I421" s="169"/>
      <c r="J421" s="180">
        <f>BK421</f>
        <v>0</v>
      </c>
      <c r="K421" s="166"/>
      <c r="L421" s="171"/>
      <c r="M421" s="172"/>
      <c r="N421" s="173"/>
      <c r="O421" s="173"/>
      <c r="P421" s="174">
        <f>SUM(P422:P455)</f>
        <v>0</v>
      </c>
      <c r="Q421" s="173"/>
      <c r="R421" s="174">
        <f>SUM(R422:R455)</f>
        <v>0</v>
      </c>
      <c r="S421" s="173"/>
      <c r="T421" s="175">
        <f>SUM(T422:T455)</f>
        <v>555.62519999999995</v>
      </c>
      <c r="AR421" s="176" t="s">
        <v>84</v>
      </c>
      <c r="AT421" s="177" t="s">
        <v>76</v>
      </c>
      <c r="AU421" s="177" t="s">
        <v>86</v>
      </c>
      <c r="AY421" s="176" t="s">
        <v>205</v>
      </c>
      <c r="BK421" s="178">
        <f>SUM(BK422:BK455)</f>
        <v>0</v>
      </c>
    </row>
    <row r="422" spans="1:65" s="2" customFormat="1" ht="37.799999999999997" customHeight="1">
      <c r="A422" s="36"/>
      <c r="B422" s="37"/>
      <c r="C422" s="181" t="s">
        <v>956</v>
      </c>
      <c r="D422" s="181" t="s">
        <v>208</v>
      </c>
      <c r="E422" s="182" t="s">
        <v>353</v>
      </c>
      <c r="F422" s="183" t="s">
        <v>354</v>
      </c>
      <c r="G422" s="184" t="s">
        <v>143</v>
      </c>
      <c r="H422" s="185">
        <v>882.7</v>
      </c>
      <c r="I422" s="186"/>
      <c r="J422" s="187">
        <f>ROUND(I422*H422,2)</f>
        <v>0</v>
      </c>
      <c r="K422" s="183" t="s">
        <v>211</v>
      </c>
      <c r="L422" s="41"/>
      <c r="M422" s="188" t="s">
        <v>75</v>
      </c>
      <c r="N422" s="189" t="s">
        <v>47</v>
      </c>
      <c r="O422" s="66"/>
      <c r="P422" s="190">
        <f>O422*H422</f>
        <v>0</v>
      </c>
      <c r="Q422" s="190">
        <v>0</v>
      </c>
      <c r="R422" s="190">
        <f>Q422*H422</f>
        <v>0</v>
      </c>
      <c r="S422" s="190">
        <v>0.28999999999999998</v>
      </c>
      <c r="T422" s="191">
        <f>S422*H422</f>
        <v>255.983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2" t="s">
        <v>212</v>
      </c>
      <c r="AT422" s="192" t="s">
        <v>208</v>
      </c>
      <c r="AU422" s="192" t="s">
        <v>344</v>
      </c>
      <c r="AY422" s="19" t="s">
        <v>205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19" t="s">
        <v>84</v>
      </c>
      <c r="BK422" s="193">
        <f>ROUND(I422*H422,2)</f>
        <v>0</v>
      </c>
      <c r="BL422" s="19" t="s">
        <v>212</v>
      </c>
      <c r="BM422" s="192" t="s">
        <v>1620</v>
      </c>
    </row>
    <row r="423" spans="1:65" s="2" customFormat="1" ht="201.6">
      <c r="A423" s="36"/>
      <c r="B423" s="37"/>
      <c r="C423" s="38"/>
      <c r="D423" s="194" t="s">
        <v>214</v>
      </c>
      <c r="E423" s="38"/>
      <c r="F423" s="195" t="s">
        <v>351</v>
      </c>
      <c r="G423" s="38"/>
      <c r="H423" s="38"/>
      <c r="I423" s="196"/>
      <c r="J423" s="38"/>
      <c r="K423" s="38"/>
      <c r="L423" s="41"/>
      <c r="M423" s="197"/>
      <c r="N423" s="198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214</v>
      </c>
      <c r="AU423" s="19" t="s">
        <v>344</v>
      </c>
    </row>
    <row r="424" spans="1:65" s="13" customFormat="1" ht="10.199999999999999">
      <c r="B424" s="199"/>
      <c r="C424" s="200"/>
      <c r="D424" s="194" t="s">
        <v>216</v>
      </c>
      <c r="E424" s="201" t="s">
        <v>75</v>
      </c>
      <c r="F424" s="202" t="s">
        <v>519</v>
      </c>
      <c r="G424" s="200"/>
      <c r="H424" s="203">
        <v>882.7</v>
      </c>
      <c r="I424" s="204"/>
      <c r="J424" s="200"/>
      <c r="K424" s="200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216</v>
      </c>
      <c r="AU424" s="209" t="s">
        <v>344</v>
      </c>
      <c r="AV424" s="13" t="s">
        <v>86</v>
      </c>
      <c r="AW424" s="13" t="s">
        <v>38</v>
      </c>
      <c r="AX424" s="13" t="s">
        <v>77</v>
      </c>
      <c r="AY424" s="209" t="s">
        <v>205</v>
      </c>
    </row>
    <row r="425" spans="1:65" s="14" customFormat="1" ht="10.199999999999999">
      <c r="B425" s="210"/>
      <c r="C425" s="211"/>
      <c r="D425" s="194" t="s">
        <v>216</v>
      </c>
      <c r="E425" s="212" t="s">
        <v>75</v>
      </c>
      <c r="F425" s="213" t="s">
        <v>218</v>
      </c>
      <c r="G425" s="211"/>
      <c r="H425" s="214">
        <v>882.7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216</v>
      </c>
      <c r="AU425" s="220" t="s">
        <v>344</v>
      </c>
      <c r="AV425" s="14" t="s">
        <v>212</v>
      </c>
      <c r="AW425" s="14" t="s">
        <v>38</v>
      </c>
      <c r="AX425" s="14" t="s">
        <v>84</v>
      </c>
      <c r="AY425" s="220" t="s">
        <v>205</v>
      </c>
    </row>
    <row r="426" spans="1:65" s="2" customFormat="1" ht="24.15" customHeight="1">
      <c r="A426" s="36"/>
      <c r="B426" s="37"/>
      <c r="C426" s="181" t="s">
        <v>969</v>
      </c>
      <c r="D426" s="181" t="s">
        <v>208</v>
      </c>
      <c r="E426" s="182" t="s">
        <v>878</v>
      </c>
      <c r="F426" s="183" t="s">
        <v>879</v>
      </c>
      <c r="G426" s="184" t="s">
        <v>143</v>
      </c>
      <c r="H426" s="185">
        <v>882.7</v>
      </c>
      <c r="I426" s="186"/>
      <c r="J426" s="187">
        <f>ROUND(I426*H426,2)</f>
        <v>0</v>
      </c>
      <c r="K426" s="183" t="s">
        <v>211</v>
      </c>
      <c r="L426" s="41"/>
      <c r="M426" s="188" t="s">
        <v>75</v>
      </c>
      <c r="N426" s="189" t="s">
        <v>47</v>
      </c>
      <c r="O426" s="66"/>
      <c r="P426" s="190">
        <f>O426*H426</f>
        <v>0</v>
      </c>
      <c r="Q426" s="190">
        <v>0</v>
      </c>
      <c r="R426" s="190">
        <f>Q426*H426</f>
        <v>0</v>
      </c>
      <c r="S426" s="190">
        <v>0.316</v>
      </c>
      <c r="T426" s="191">
        <f>S426*H426</f>
        <v>278.9332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2" t="s">
        <v>212</v>
      </c>
      <c r="AT426" s="192" t="s">
        <v>208</v>
      </c>
      <c r="AU426" s="192" t="s">
        <v>344</v>
      </c>
      <c r="AY426" s="19" t="s">
        <v>205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9" t="s">
        <v>84</v>
      </c>
      <c r="BK426" s="193">
        <f>ROUND(I426*H426,2)</f>
        <v>0</v>
      </c>
      <c r="BL426" s="19" t="s">
        <v>212</v>
      </c>
      <c r="BM426" s="192" t="s">
        <v>1621</v>
      </c>
    </row>
    <row r="427" spans="1:65" s="2" customFormat="1" ht="201.6">
      <c r="A427" s="36"/>
      <c r="B427" s="37"/>
      <c r="C427" s="38"/>
      <c r="D427" s="194" t="s">
        <v>214</v>
      </c>
      <c r="E427" s="38"/>
      <c r="F427" s="195" t="s">
        <v>351</v>
      </c>
      <c r="G427" s="38"/>
      <c r="H427" s="38"/>
      <c r="I427" s="196"/>
      <c r="J427" s="38"/>
      <c r="K427" s="38"/>
      <c r="L427" s="41"/>
      <c r="M427" s="197"/>
      <c r="N427" s="19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214</v>
      </c>
      <c r="AU427" s="19" t="s">
        <v>344</v>
      </c>
    </row>
    <row r="428" spans="1:65" s="15" customFormat="1" ht="10.199999999999999">
      <c r="B428" s="231"/>
      <c r="C428" s="232"/>
      <c r="D428" s="194" t="s">
        <v>216</v>
      </c>
      <c r="E428" s="233" t="s">
        <v>75</v>
      </c>
      <c r="F428" s="234" t="s">
        <v>237</v>
      </c>
      <c r="G428" s="232"/>
      <c r="H428" s="233" t="s">
        <v>75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216</v>
      </c>
      <c r="AU428" s="240" t="s">
        <v>344</v>
      </c>
      <c r="AV428" s="15" t="s">
        <v>84</v>
      </c>
      <c r="AW428" s="15" t="s">
        <v>38</v>
      </c>
      <c r="AX428" s="15" t="s">
        <v>77</v>
      </c>
      <c r="AY428" s="240" t="s">
        <v>205</v>
      </c>
    </row>
    <row r="429" spans="1:65" s="13" customFormat="1" ht="10.199999999999999">
      <c r="B429" s="199"/>
      <c r="C429" s="200"/>
      <c r="D429" s="194" t="s">
        <v>216</v>
      </c>
      <c r="E429" s="201" t="s">
        <v>519</v>
      </c>
      <c r="F429" s="202" t="s">
        <v>1622</v>
      </c>
      <c r="G429" s="200"/>
      <c r="H429" s="203">
        <v>882.7</v>
      </c>
      <c r="I429" s="204"/>
      <c r="J429" s="200"/>
      <c r="K429" s="200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216</v>
      </c>
      <c r="AU429" s="209" t="s">
        <v>344</v>
      </c>
      <c r="AV429" s="13" t="s">
        <v>86</v>
      </c>
      <c r="AW429" s="13" t="s">
        <v>38</v>
      </c>
      <c r="AX429" s="13" t="s">
        <v>77</v>
      </c>
      <c r="AY429" s="209" t="s">
        <v>205</v>
      </c>
    </row>
    <row r="430" spans="1:65" s="14" customFormat="1" ht="10.199999999999999">
      <c r="B430" s="210"/>
      <c r="C430" s="211"/>
      <c r="D430" s="194" t="s">
        <v>216</v>
      </c>
      <c r="E430" s="212" t="s">
        <v>75</v>
      </c>
      <c r="F430" s="213" t="s">
        <v>218</v>
      </c>
      <c r="G430" s="211"/>
      <c r="H430" s="214">
        <v>882.7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216</v>
      </c>
      <c r="AU430" s="220" t="s">
        <v>344</v>
      </c>
      <c r="AV430" s="14" t="s">
        <v>212</v>
      </c>
      <c r="AW430" s="14" t="s">
        <v>38</v>
      </c>
      <c r="AX430" s="14" t="s">
        <v>84</v>
      </c>
      <c r="AY430" s="220" t="s">
        <v>205</v>
      </c>
    </row>
    <row r="431" spans="1:65" s="2" customFormat="1" ht="24.15" customHeight="1">
      <c r="A431" s="36"/>
      <c r="B431" s="37"/>
      <c r="C431" s="181" t="s">
        <v>1268</v>
      </c>
      <c r="D431" s="181" t="s">
        <v>208</v>
      </c>
      <c r="E431" s="182" t="s">
        <v>883</v>
      </c>
      <c r="F431" s="183" t="s">
        <v>884</v>
      </c>
      <c r="G431" s="184" t="s">
        <v>156</v>
      </c>
      <c r="H431" s="185">
        <v>159.30000000000001</v>
      </c>
      <c r="I431" s="186"/>
      <c r="J431" s="187">
        <f>ROUND(I431*H431,2)</f>
        <v>0</v>
      </c>
      <c r="K431" s="183" t="s">
        <v>211</v>
      </c>
      <c r="L431" s="41"/>
      <c r="M431" s="188" t="s">
        <v>75</v>
      </c>
      <c r="N431" s="189" t="s">
        <v>47</v>
      </c>
      <c r="O431" s="66"/>
      <c r="P431" s="190">
        <f>O431*H431</f>
        <v>0</v>
      </c>
      <c r="Q431" s="190">
        <v>0</v>
      </c>
      <c r="R431" s="190">
        <f>Q431*H431</f>
        <v>0</v>
      </c>
      <c r="S431" s="190">
        <v>0.13</v>
      </c>
      <c r="T431" s="191">
        <f>S431*H431</f>
        <v>20.709000000000003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212</v>
      </c>
      <c r="AT431" s="192" t="s">
        <v>208</v>
      </c>
      <c r="AU431" s="192" t="s">
        <v>344</v>
      </c>
      <c r="AY431" s="19" t="s">
        <v>205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9" t="s">
        <v>84</v>
      </c>
      <c r="BK431" s="193">
        <f>ROUND(I431*H431,2)</f>
        <v>0</v>
      </c>
      <c r="BL431" s="19" t="s">
        <v>212</v>
      </c>
      <c r="BM431" s="192" t="s">
        <v>1623</v>
      </c>
    </row>
    <row r="432" spans="1:65" s="2" customFormat="1" ht="134.4">
      <c r="A432" s="36"/>
      <c r="B432" s="37"/>
      <c r="C432" s="38"/>
      <c r="D432" s="194" t="s">
        <v>214</v>
      </c>
      <c r="E432" s="38"/>
      <c r="F432" s="195" t="s">
        <v>365</v>
      </c>
      <c r="G432" s="38"/>
      <c r="H432" s="38"/>
      <c r="I432" s="196"/>
      <c r="J432" s="38"/>
      <c r="K432" s="38"/>
      <c r="L432" s="41"/>
      <c r="M432" s="197"/>
      <c r="N432" s="198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214</v>
      </c>
      <c r="AU432" s="19" t="s">
        <v>344</v>
      </c>
    </row>
    <row r="433" spans="1:65" s="2" customFormat="1" ht="28.8">
      <c r="A433" s="36"/>
      <c r="B433" s="37"/>
      <c r="C433" s="38"/>
      <c r="D433" s="194" t="s">
        <v>270</v>
      </c>
      <c r="E433" s="38"/>
      <c r="F433" s="195" t="s">
        <v>886</v>
      </c>
      <c r="G433" s="38"/>
      <c r="H433" s="38"/>
      <c r="I433" s="196"/>
      <c r="J433" s="38"/>
      <c r="K433" s="38"/>
      <c r="L433" s="41"/>
      <c r="M433" s="197"/>
      <c r="N433" s="198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270</v>
      </c>
      <c r="AU433" s="19" t="s">
        <v>344</v>
      </c>
    </row>
    <row r="434" spans="1:65" s="15" customFormat="1" ht="10.199999999999999">
      <c r="B434" s="231"/>
      <c r="C434" s="232"/>
      <c r="D434" s="194" t="s">
        <v>216</v>
      </c>
      <c r="E434" s="233" t="s">
        <v>75</v>
      </c>
      <c r="F434" s="234" t="s">
        <v>314</v>
      </c>
      <c r="G434" s="232"/>
      <c r="H434" s="233" t="s">
        <v>75</v>
      </c>
      <c r="I434" s="235"/>
      <c r="J434" s="232"/>
      <c r="K434" s="232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216</v>
      </c>
      <c r="AU434" s="240" t="s">
        <v>344</v>
      </c>
      <c r="AV434" s="15" t="s">
        <v>84</v>
      </c>
      <c r="AW434" s="15" t="s">
        <v>38</v>
      </c>
      <c r="AX434" s="15" t="s">
        <v>77</v>
      </c>
      <c r="AY434" s="240" t="s">
        <v>205</v>
      </c>
    </row>
    <row r="435" spans="1:65" s="13" customFormat="1" ht="10.199999999999999">
      <c r="B435" s="199"/>
      <c r="C435" s="200"/>
      <c r="D435" s="194" t="s">
        <v>216</v>
      </c>
      <c r="E435" s="201" t="s">
        <v>485</v>
      </c>
      <c r="F435" s="202" t="s">
        <v>1624</v>
      </c>
      <c r="G435" s="200"/>
      <c r="H435" s="203">
        <v>159.30000000000001</v>
      </c>
      <c r="I435" s="204"/>
      <c r="J435" s="200"/>
      <c r="K435" s="200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216</v>
      </c>
      <c r="AU435" s="209" t="s">
        <v>344</v>
      </c>
      <c r="AV435" s="13" t="s">
        <v>86</v>
      </c>
      <c r="AW435" s="13" t="s">
        <v>38</v>
      </c>
      <c r="AX435" s="13" t="s">
        <v>77</v>
      </c>
      <c r="AY435" s="209" t="s">
        <v>205</v>
      </c>
    </row>
    <row r="436" spans="1:65" s="14" customFormat="1" ht="10.199999999999999">
      <c r="B436" s="210"/>
      <c r="C436" s="211"/>
      <c r="D436" s="194" t="s">
        <v>216</v>
      </c>
      <c r="E436" s="212" t="s">
        <v>75</v>
      </c>
      <c r="F436" s="213" t="s">
        <v>218</v>
      </c>
      <c r="G436" s="211"/>
      <c r="H436" s="214">
        <v>159.30000000000001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216</v>
      </c>
      <c r="AU436" s="220" t="s">
        <v>344</v>
      </c>
      <c r="AV436" s="14" t="s">
        <v>212</v>
      </c>
      <c r="AW436" s="14" t="s">
        <v>38</v>
      </c>
      <c r="AX436" s="14" t="s">
        <v>84</v>
      </c>
      <c r="AY436" s="220" t="s">
        <v>205</v>
      </c>
    </row>
    <row r="437" spans="1:65" s="2" customFormat="1" ht="37.799999999999997" customHeight="1">
      <c r="A437" s="36"/>
      <c r="B437" s="37"/>
      <c r="C437" s="181" t="s">
        <v>1270</v>
      </c>
      <c r="D437" s="181" t="s">
        <v>208</v>
      </c>
      <c r="E437" s="182" t="s">
        <v>889</v>
      </c>
      <c r="F437" s="183" t="s">
        <v>890</v>
      </c>
      <c r="G437" s="184" t="s">
        <v>156</v>
      </c>
      <c r="H437" s="185">
        <v>159.30000000000001</v>
      </c>
      <c r="I437" s="186"/>
      <c r="J437" s="187">
        <f>ROUND(I437*H437,2)</f>
        <v>0</v>
      </c>
      <c r="K437" s="183" t="s">
        <v>211</v>
      </c>
      <c r="L437" s="41"/>
      <c r="M437" s="188" t="s">
        <v>75</v>
      </c>
      <c r="N437" s="189" t="s">
        <v>47</v>
      </c>
      <c r="O437" s="66"/>
      <c r="P437" s="190">
        <f>O437*H437</f>
        <v>0</v>
      </c>
      <c r="Q437" s="190">
        <v>0</v>
      </c>
      <c r="R437" s="190">
        <f>Q437*H437</f>
        <v>0</v>
      </c>
      <c r="S437" s="190">
        <v>0</v>
      </c>
      <c r="T437" s="19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2" t="s">
        <v>212</v>
      </c>
      <c r="AT437" s="192" t="s">
        <v>208</v>
      </c>
      <c r="AU437" s="192" t="s">
        <v>344</v>
      </c>
      <c r="AY437" s="19" t="s">
        <v>205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9" t="s">
        <v>84</v>
      </c>
      <c r="BK437" s="193">
        <f>ROUND(I437*H437,2)</f>
        <v>0</v>
      </c>
      <c r="BL437" s="19" t="s">
        <v>212</v>
      </c>
      <c r="BM437" s="192" t="s">
        <v>1625</v>
      </c>
    </row>
    <row r="438" spans="1:65" s="2" customFormat="1" ht="57.6">
      <c r="A438" s="36"/>
      <c r="B438" s="37"/>
      <c r="C438" s="38"/>
      <c r="D438" s="194" t="s">
        <v>214</v>
      </c>
      <c r="E438" s="38"/>
      <c r="F438" s="195" t="s">
        <v>892</v>
      </c>
      <c r="G438" s="38"/>
      <c r="H438" s="38"/>
      <c r="I438" s="196"/>
      <c r="J438" s="38"/>
      <c r="K438" s="38"/>
      <c r="L438" s="41"/>
      <c r="M438" s="197"/>
      <c r="N438" s="198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214</v>
      </c>
      <c r="AU438" s="19" t="s">
        <v>344</v>
      </c>
    </row>
    <row r="439" spans="1:65" s="13" customFormat="1" ht="10.199999999999999">
      <c r="B439" s="199"/>
      <c r="C439" s="200"/>
      <c r="D439" s="194" t="s">
        <v>216</v>
      </c>
      <c r="E439" s="201" t="s">
        <v>75</v>
      </c>
      <c r="F439" s="202" t="s">
        <v>485</v>
      </c>
      <c r="G439" s="200"/>
      <c r="H439" s="203">
        <v>159.30000000000001</v>
      </c>
      <c r="I439" s="204"/>
      <c r="J439" s="200"/>
      <c r="K439" s="200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216</v>
      </c>
      <c r="AU439" s="209" t="s">
        <v>344</v>
      </c>
      <c r="AV439" s="13" t="s">
        <v>86</v>
      </c>
      <c r="AW439" s="13" t="s">
        <v>38</v>
      </c>
      <c r="AX439" s="13" t="s">
        <v>77</v>
      </c>
      <c r="AY439" s="209" t="s">
        <v>205</v>
      </c>
    </row>
    <row r="440" spans="1:65" s="14" customFormat="1" ht="10.199999999999999">
      <c r="B440" s="210"/>
      <c r="C440" s="211"/>
      <c r="D440" s="194" t="s">
        <v>216</v>
      </c>
      <c r="E440" s="212" t="s">
        <v>75</v>
      </c>
      <c r="F440" s="213" t="s">
        <v>218</v>
      </c>
      <c r="G440" s="211"/>
      <c r="H440" s="214">
        <v>159.30000000000001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216</v>
      </c>
      <c r="AU440" s="220" t="s">
        <v>344</v>
      </c>
      <c r="AV440" s="14" t="s">
        <v>212</v>
      </c>
      <c r="AW440" s="14" t="s">
        <v>38</v>
      </c>
      <c r="AX440" s="14" t="s">
        <v>84</v>
      </c>
      <c r="AY440" s="220" t="s">
        <v>205</v>
      </c>
    </row>
    <row r="441" spans="1:65" s="2" customFormat="1" ht="14.4" customHeight="1">
      <c r="A441" s="36"/>
      <c r="B441" s="37"/>
      <c r="C441" s="181" t="s">
        <v>1274</v>
      </c>
      <c r="D441" s="181" t="s">
        <v>208</v>
      </c>
      <c r="E441" s="182" t="s">
        <v>894</v>
      </c>
      <c r="F441" s="183" t="s">
        <v>895</v>
      </c>
      <c r="G441" s="184" t="s">
        <v>293</v>
      </c>
      <c r="H441" s="185">
        <v>130</v>
      </c>
      <c r="I441" s="186"/>
      <c r="J441" s="187">
        <f>ROUND(I441*H441,2)</f>
        <v>0</v>
      </c>
      <c r="K441" s="183" t="s">
        <v>75</v>
      </c>
      <c r="L441" s="41"/>
      <c r="M441" s="188" t="s">
        <v>75</v>
      </c>
      <c r="N441" s="189" t="s">
        <v>47</v>
      </c>
      <c r="O441" s="66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212</v>
      </c>
      <c r="AT441" s="192" t="s">
        <v>208</v>
      </c>
      <c r="AU441" s="192" t="s">
        <v>344</v>
      </c>
      <c r="AY441" s="19" t="s">
        <v>205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84</v>
      </c>
      <c r="BK441" s="193">
        <f>ROUND(I441*H441,2)</f>
        <v>0</v>
      </c>
      <c r="BL441" s="19" t="s">
        <v>212</v>
      </c>
      <c r="BM441" s="192" t="s">
        <v>1626</v>
      </c>
    </row>
    <row r="442" spans="1:65" s="2" customFormat="1" ht="19.2">
      <c r="A442" s="36"/>
      <c r="B442" s="37"/>
      <c r="C442" s="38"/>
      <c r="D442" s="194" t="s">
        <v>270</v>
      </c>
      <c r="E442" s="38"/>
      <c r="F442" s="195" t="s">
        <v>897</v>
      </c>
      <c r="G442" s="38"/>
      <c r="H442" s="38"/>
      <c r="I442" s="196"/>
      <c r="J442" s="38"/>
      <c r="K442" s="38"/>
      <c r="L442" s="41"/>
      <c r="M442" s="197"/>
      <c r="N442" s="19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270</v>
      </c>
      <c r="AU442" s="19" t="s">
        <v>344</v>
      </c>
    </row>
    <row r="443" spans="1:65" s="15" customFormat="1" ht="10.199999999999999">
      <c r="B443" s="231"/>
      <c r="C443" s="232"/>
      <c r="D443" s="194" t="s">
        <v>216</v>
      </c>
      <c r="E443" s="233" t="s">
        <v>75</v>
      </c>
      <c r="F443" s="234" t="s">
        <v>296</v>
      </c>
      <c r="G443" s="232"/>
      <c r="H443" s="233" t="s">
        <v>75</v>
      </c>
      <c r="I443" s="235"/>
      <c r="J443" s="232"/>
      <c r="K443" s="232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216</v>
      </c>
      <c r="AU443" s="240" t="s">
        <v>344</v>
      </c>
      <c r="AV443" s="15" t="s">
        <v>84</v>
      </c>
      <c r="AW443" s="15" t="s">
        <v>38</v>
      </c>
      <c r="AX443" s="15" t="s">
        <v>77</v>
      </c>
      <c r="AY443" s="240" t="s">
        <v>205</v>
      </c>
    </row>
    <row r="444" spans="1:65" s="13" customFormat="1" ht="10.199999999999999">
      <c r="B444" s="199"/>
      <c r="C444" s="200"/>
      <c r="D444" s="194" t="s">
        <v>216</v>
      </c>
      <c r="E444" s="201" t="s">
        <v>75</v>
      </c>
      <c r="F444" s="202" t="s">
        <v>1472</v>
      </c>
      <c r="G444" s="200"/>
      <c r="H444" s="203">
        <v>130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216</v>
      </c>
      <c r="AU444" s="209" t="s">
        <v>344</v>
      </c>
      <c r="AV444" s="13" t="s">
        <v>86</v>
      </c>
      <c r="AW444" s="13" t="s">
        <v>38</v>
      </c>
      <c r="AX444" s="13" t="s">
        <v>77</v>
      </c>
      <c r="AY444" s="209" t="s">
        <v>205</v>
      </c>
    </row>
    <row r="445" spans="1:65" s="14" customFormat="1" ht="10.199999999999999">
      <c r="B445" s="210"/>
      <c r="C445" s="211"/>
      <c r="D445" s="194" t="s">
        <v>216</v>
      </c>
      <c r="E445" s="212" t="s">
        <v>75</v>
      </c>
      <c r="F445" s="213" t="s">
        <v>218</v>
      </c>
      <c r="G445" s="211"/>
      <c r="H445" s="214">
        <v>130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216</v>
      </c>
      <c r="AU445" s="220" t="s">
        <v>344</v>
      </c>
      <c r="AV445" s="14" t="s">
        <v>212</v>
      </c>
      <c r="AW445" s="14" t="s">
        <v>38</v>
      </c>
      <c r="AX445" s="14" t="s">
        <v>84</v>
      </c>
      <c r="AY445" s="220" t="s">
        <v>205</v>
      </c>
    </row>
    <row r="446" spans="1:65" s="2" customFormat="1" ht="24.15" customHeight="1">
      <c r="A446" s="36"/>
      <c r="B446" s="37"/>
      <c r="C446" s="181" t="s">
        <v>1627</v>
      </c>
      <c r="D446" s="181" t="s">
        <v>208</v>
      </c>
      <c r="E446" s="182" t="s">
        <v>900</v>
      </c>
      <c r="F446" s="183" t="s">
        <v>901</v>
      </c>
      <c r="G446" s="184" t="s">
        <v>156</v>
      </c>
      <c r="H446" s="185">
        <v>49.2</v>
      </c>
      <c r="I446" s="186"/>
      <c r="J446" s="187">
        <f>ROUND(I446*H446,2)</f>
        <v>0</v>
      </c>
      <c r="K446" s="183" t="s">
        <v>211</v>
      </c>
      <c r="L446" s="41"/>
      <c r="M446" s="188" t="s">
        <v>75</v>
      </c>
      <c r="N446" s="189" t="s">
        <v>47</v>
      </c>
      <c r="O446" s="66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2" t="s">
        <v>212</v>
      </c>
      <c r="AT446" s="192" t="s">
        <v>208</v>
      </c>
      <c r="AU446" s="192" t="s">
        <v>344</v>
      </c>
      <c r="AY446" s="19" t="s">
        <v>205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9" t="s">
        <v>84</v>
      </c>
      <c r="BK446" s="193">
        <f>ROUND(I446*H446,2)</f>
        <v>0</v>
      </c>
      <c r="BL446" s="19" t="s">
        <v>212</v>
      </c>
      <c r="BM446" s="192" t="s">
        <v>1628</v>
      </c>
    </row>
    <row r="447" spans="1:65" s="2" customFormat="1" ht="48">
      <c r="A447" s="36"/>
      <c r="B447" s="37"/>
      <c r="C447" s="38"/>
      <c r="D447" s="194" t="s">
        <v>214</v>
      </c>
      <c r="E447" s="38"/>
      <c r="F447" s="195" t="s">
        <v>903</v>
      </c>
      <c r="G447" s="38"/>
      <c r="H447" s="38"/>
      <c r="I447" s="196"/>
      <c r="J447" s="38"/>
      <c r="K447" s="38"/>
      <c r="L447" s="41"/>
      <c r="M447" s="197"/>
      <c r="N447" s="198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214</v>
      </c>
      <c r="AU447" s="19" t="s">
        <v>344</v>
      </c>
    </row>
    <row r="448" spans="1:65" s="13" customFormat="1" ht="10.199999999999999">
      <c r="B448" s="199"/>
      <c r="C448" s="200"/>
      <c r="D448" s="194" t="s">
        <v>216</v>
      </c>
      <c r="E448" s="201" t="s">
        <v>75</v>
      </c>
      <c r="F448" s="202" t="s">
        <v>531</v>
      </c>
      <c r="G448" s="200"/>
      <c r="H448" s="203">
        <v>49.2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216</v>
      </c>
      <c r="AU448" s="209" t="s">
        <v>344</v>
      </c>
      <c r="AV448" s="13" t="s">
        <v>86</v>
      </c>
      <c r="AW448" s="13" t="s">
        <v>38</v>
      </c>
      <c r="AX448" s="13" t="s">
        <v>77</v>
      </c>
      <c r="AY448" s="209" t="s">
        <v>205</v>
      </c>
    </row>
    <row r="449" spans="1:65" s="14" customFormat="1" ht="10.199999999999999">
      <c r="B449" s="210"/>
      <c r="C449" s="211"/>
      <c r="D449" s="194" t="s">
        <v>216</v>
      </c>
      <c r="E449" s="212" t="s">
        <v>75</v>
      </c>
      <c r="F449" s="213" t="s">
        <v>218</v>
      </c>
      <c r="G449" s="211"/>
      <c r="H449" s="214">
        <v>49.2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216</v>
      </c>
      <c r="AU449" s="220" t="s">
        <v>344</v>
      </c>
      <c r="AV449" s="14" t="s">
        <v>212</v>
      </c>
      <c r="AW449" s="14" t="s">
        <v>38</v>
      </c>
      <c r="AX449" s="14" t="s">
        <v>84</v>
      </c>
      <c r="AY449" s="220" t="s">
        <v>205</v>
      </c>
    </row>
    <row r="450" spans="1:65" s="2" customFormat="1" ht="14.4" customHeight="1">
      <c r="A450" s="36"/>
      <c r="B450" s="37"/>
      <c r="C450" s="181" t="s">
        <v>1629</v>
      </c>
      <c r="D450" s="181" t="s">
        <v>208</v>
      </c>
      <c r="E450" s="182" t="s">
        <v>905</v>
      </c>
      <c r="F450" s="183" t="s">
        <v>906</v>
      </c>
      <c r="G450" s="184" t="s">
        <v>156</v>
      </c>
      <c r="H450" s="185">
        <v>73.2</v>
      </c>
      <c r="I450" s="186"/>
      <c r="J450" s="187">
        <f>ROUND(I450*H450,2)</f>
        <v>0</v>
      </c>
      <c r="K450" s="183" t="s">
        <v>211</v>
      </c>
      <c r="L450" s="41"/>
      <c r="M450" s="188" t="s">
        <v>75</v>
      </c>
      <c r="N450" s="189" t="s">
        <v>47</v>
      </c>
      <c r="O450" s="66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2" t="s">
        <v>212</v>
      </c>
      <c r="AT450" s="192" t="s">
        <v>208</v>
      </c>
      <c r="AU450" s="192" t="s">
        <v>344</v>
      </c>
      <c r="AY450" s="19" t="s">
        <v>205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84</v>
      </c>
      <c r="BK450" s="193">
        <f>ROUND(I450*H450,2)</f>
        <v>0</v>
      </c>
      <c r="BL450" s="19" t="s">
        <v>212</v>
      </c>
      <c r="BM450" s="192" t="s">
        <v>1630</v>
      </c>
    </row>
    <row r="451" spans="1:65" s="2" customFormat="1" ht="28.8">
      <c r="A451" s="36"/>
      <c r="B451" s="37"/>
      <c r="C451" s="38"/>
      <c r="D451" s="194" t="s">
        <v>214</v>
      </c>
      <c r="E451" s="38"/>
      <c r="F451" s="195" t="s">
        <v>908</v>
      </c>
      <c r="G451" s="38"/>
      <c r="H451" s="38"/>
      <c r="I451" s="196"/>
      <c r="J451" s="38"/>
      <c r="K451" s="38"/>
      <c r="L451" s="41"/>
      <c r="M451" s="197"/>
      <c r="N451" s="198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214</v>
      </c>
      <c r="AU451" s="19" t="s">
        <v>344</v>
      </c>
    </row>
    <row r="452" spans="1:65" s="15" customFormat="1" ht="10.199999999999999">
      <c r="B452" s="231"/>
      <c r="C452" s="232"/>
      <c r="D452" s="194" t="s">
        <v>216</v>
      </c>
      <c r="E452" s="233" t="s">
        <v>75</v>
      </c>
      <c r="F452" s="234" t="s">
        <v>314</v>
      </c>
      <c r="G452" s="232"/>
      <c r="H452" s="233" t="s">
        <v>75</v>
      </c>
      <c r="I452" s="235"/>
      <c r="J452" s="232"/>
      <c r="K452" s="232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216</v>
      </c>
      <c r="AU452" s="240" t="s">
        <v>344</v>
      </c>
      <c r="AV452" s="15" t="s">
        <v>84</v>
      </c>
      <c r="AW452" s="15" t="s">
        <v>38</v>
      </c>
      <c r="AX452" s="15" t="s">
        <v>77</v>
      </c>
      <c r="AY452" s="240" t="s">
        <v>205</v>
      </c>
    </row>
    <row r="453" spans="1:65" s="13" customFormat="1" ht="10.199999999999999">
      <c r="B453" s="199"/>
      <c r="C453" s="200"/>
      <c r="D453" s="194" t="s">
        <v>216</v>
      </c>
      <c r="E453" s="201" t="s">
        <v>531</v>
      </c>
      <c r="F453" s="202" t="s">
        <v>1631</v>
      </c>
      <c r="G453" s="200"/>
      <c r="H453" s="203">
        <v>49.2</v>
      </c>
      <c r="I453" s="204"/>
      <c r="J453" s="200"/>
      <c r="K453" s="200"/>
      <c r="L453" s="205"/>
      <c r="M453" s="206"/>
      <c r="N453" s="207"/>
      <c r="O453" s="207"/>
      <c r="P453" s="207"/>
      <c r="Q453" s="207"/>
      <c r="R453" s="207"/>
      <c r="S453" s="207"/>
      <c r="T453" s="208"/>
      <c r="AT453" s="209" t="s">
        <v>216</v>
      </c>
      <c r="AU453" s="209" t="s">
        <v>344</v>
      </c>
      <c r="AV453" s="13" t="s">
        <v>86</v>
      </c>
      <c r="AW453" s="13" t="s">
        <v>38</v>
      </c>
      <c r="AX453" s="13" t="s">
        <v>77</v>
      </c>
      <c r="AY453" s="209" t="s">
        <v>205</v>
      </c>
    </row>
    <row r="454" spans="1:65" s="13" customFormat="1" ht="10.199999999999999">
      <c r="B454" s="199"/>
      <c r="C454" s="200"/>
      <c r="D454" s="194" t="s">
        <v>216</v>
      </c>
      <c r="E454" s="201" t="s">
        <v>75</v>
      </c>
      <c r="F454" s="202" t="s">
        <v>1255</v>
      </c>
      <c r="G454" s="200"/>
      <c r="H454" s="203">
        <v>24</v>
      </c>
      <c r="I454" s="204"/>
      <c r="J454" s="200"/>
      <c r="K454" s="200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216</v>
      </c>
      <c r="AU454" s="209" t="s">
        <v>344</v>
      </c>
      <c r="AV454" s="13" t="s">
        <v>86</v>
      </c>
      <c r="AW454" s="13" t="s">
        <v>38</v>
      </c>
      <c r="AX454" s="13" t="s">
        <v>77</v>
      </c>
      <c r="AY454" s="209" t="s">
        <v>205</v>
      </c>
    </row>
    <row r="455" spans="1:65" s="14" customFormat="1" ht="10.199999999999999">
      <c r="B455" s="210"/>
      <c r="C455" s="211"/>
      <c r="D455" s="194" t="s">
        <v>216</v>
      </c>
      <c r="E455" s="212" t="s">
        <v>75</v>
      </c>
      <c r="F455" s="213" t="s">
        <v>218</v>
      </c>
      <c r="G455" s="211"/>
      <c r="H455" s="214">
        <v>73.2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216</v>
      </c>
      <c r="AU455" s="220" t="s">
        <v>344</v>
      </c>
      <c r="AV455" s="14" t="s">
        <v>212</v>
      </c>
      <c r="AW455" s="14" t="s">
        <v>38</v>
      </c>
      <c r="AX455" s="14" t="s">
        <v>84</v>
      </c>
      <c r="AY455" s="220" t="s">
        <v>205</v>
      </c>
    </row>
    <row r="456" spans="1:65" s="12" customFormat="1" ht="22.8" customHeight="1">
      <c r="B456" s="165"/>
      <c r="C456" s="166"/>
      <c r="D456" s="167" t="s">
        <v>76</v>
      </c>
      <c r="E456" s="179" t="s">
        <v>379</v>
      </c>
      <c r="F456" s="179" t="s">
        <v>380</v>
      </c>
      <c r="G456" s="166"/>
      <c r="H456" s="166"/>
      <c r="I456" s="169"/>
      <c r="J456" s="180">
        <f>BK456</f>
        <v>0</v>
      </c>
      <c r="K456" s="166"/>
      <c r="L456" s="171"/>
      <c r="M456" s="172"/>
      <c r="N456" s="173"/>
      <c r="O456" s="173"/>
      <c r="P456" s="174">
        <f>SUM(P457:P468)</f>
        <v>0</v>
      </c>
      <c r="Q456" s="173"/>
      <c r="R456" s="174">
        <f>SUM(R457:R468)</f>
        <v>0</v>
      </c>
      <c r="S456" s="173"/>
      <c r="T456" s="175">
        <f>SUM(T457:T468)</f>
        <v>0</v>
      </c>
      <c r="AR456" s="176" t="s">
        <v>84</v>
      </c>
      <c r="AT456" s="177" t="s">
        <v>76</v>
      </c>
      <c r="AU456" s="177" t="s">
        <v>84</v>
      </c>
      <c r="AY456" s="176" t="s">
        <v>205</v>
      </c>
      <c r="BK456" s="178">
        <f>SUM(BK457:BK468)</f>
        <v>0</v>
      </c>
    </row>
    <row r="457" spans="1:65" s="2" customFormat="1" ht="24.15" customHeight="1">
      <c r="A457" s="36"/>
      <c r="B457" s="37"/>
      <c r="C457" s="181" t="s">
        <v>1465</v>
      </c>
      <c r="D457" s="181" t="s">
        <v>208</v>
      </c>
      <c r="E457" s="182" t="s">
        <v>381</v>
      </c>
      <c r="F457" s="183" t="s">
        <v>382</v>
      </c>
      <c r="G457" s="184" t="s">
        <v>383</v>
      </c>
      <c r="H457" s="185">
        <v>555.625</v>
      </c>
      <c r="I457" s="186"/>
      <c r="J457" s="187">
        <f>ROUND(I457*H457,2)</f>
        <v>0</v>
      </c>
      <c r="K457" s="183" t="s">
        <v>211</v>
      </c>
      <c r="L457" s="41"/>
      <c r="M457" s="188" t="s">
        <v>75</v>
      </c>
      <c r="N457" s="189" t="s">
        <v>47</v>
      </c>
      <c r="O457" s="66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2" t="s">
        <v>212</v>
      </c>
      <c r="AT457" s="192" t="s">
        <v>208</v>
      </c>
      <c r="AU457" s="192" t="s">
        <v>86</v>
      </c>
      <c r="AY457" s="19" t="s">
        <v>205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9" t="s">
        <v>84</v>
      </c>
      <c r="BK457" s="193">
        <f>ROUND(I457*H457,2)</f>
        <v>0</v>
      </c>
      <c r="BL457" s="19" t="s">
        <v>212</v>
      </c>
      <c r="BM457" s="192" t="s">
        <v>1632</v>
      </c>
    </row>
    <row r="458" spans="1:65" s="2" customFormat="1" ht="76.8">
      <c r="A458" s="36"/>
      <c r="B458" s="37"/>
      <c r="C458" s="38"/>
      <c r="D458" s="194" t="s">
        <v>214</v>
      </c>
      <c r="E458" s="38"/>
      <c r="F458" s="195" t="s">
        <v>385</v>
      </c>
      <c r="G458" s="38"/>
      <c r="H458" s="38"/>
      <c r="I458" s="196"/>
      <c r="J458" s="38"/>
      <c r="K458" s="38"/>
      <c r="L458" s="41"/>
      <c r="M458" s="197"/>
      <c r="N458" s="198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214</v>
      </c>
      <c r="AU458" s="19" t="s">
        <v>86</v>
      </c>
    </row>
    <row r="459" spans="1:65" s="2" customFormat="1" ht="19.2">
      <c r="A459" s="36"/>
      <c r="B459" s="37"/>
      <c r="C459" s="38"/>
      <c r="D459" s="194" t="s">
        <v>270</v>
      </c>
      <c r="E459" s="38"/>
      <c r="F459" s="195" t="s">
        <v>386</v>
      </c>
      <c r="G459" s="38"/>
      <c r="H459" s="38"/>
      <c r="I459" s="196"/>
      <c r="J459" s="38"/>
      <c r="K459" s="38"/>
      <c r="L459" s="41"/>
      <c r="M459" s="197"/>
      <c r="N459" s="19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270</v>
      </c>
      <c r="AU459" s="19" t="s">
        <v>86</v>
      </c>
    </row>
    <row r="460" spans="1:65" s="2" customFormat="1" ht="24.15" customHeight="1">
      <c r="A460" s="36"/>
      <c r="B460" s="37"/>
      <c r="C460" s="181" t="s">
        <v>1467</v>
      </c>
      <c r="D460" s="181" t="s">
        <v>208</v>
      </c>
      <c r="E460" s="182" t="s">
        <v>388</v>
      </c>
      <c r="F460" s="183" t="s">
        <v>389</v>
      </c>
      <c r="G460" s="184" t="s">
        <v>383</v>
      </c>
      <c r="H460" s="185">
        <v>2222.5</v>
      </c>
      <c r="I460" s="186"/>
      <c r="J460" s="187">
        <f>ROUND(I460*H460,2)</f>
        <v>0</v>
      </c>
      <c r="K460" s="183" t="s">
        <v>211</v>
      </c>
      <c r="L460" s="41"/>
      <c r="M460" s="188" t="s">
        <v>75</v>
      </c>
      <c r="N460" s="189" t="s">
        <v>47</v>
      </c>
      <c r="O460" s="66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2" t="s">
        <v>212</v>
      </c>
      <c r="AT460" s="192" t="s">
        <v>208</v>
      </c>
      <c r="AU460" s="192" t="s">
        <v>86</v>
      </c>
      <c r="AY460" s="19" t="s">
        <v>205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9" t="s">
        <v>84</v>
      </c>
      <c r="BK460" s="193">
        <f>ROUND(I460*H460,2)</f>
        <v>0</v>
      </c>
      <c r="BL460" s="19" t="s">
        <v>212</v>
      </c>
      <c r="BM460" s="192" t="s">
        <v>1633</v>
      </c>
    </row>
    <row r="461" spans="1:65" s="2" customFormat="1" ht="76.8">
      <c r="A461" s="36"/>
      <c r="B461" s="37"/>
      <c r="C461" s="38"/>
      <c r="D461" s="194" t="s">
        <v>214</v>
      </c>
      <c r="E461" s="38"/>
      <c r="F461" s="195" t="s">
        <v>385</v>
      </c>
      <c r="G461" s="38"/>
      <c r="H461" s="38"/>
      <c r="I461" s="196"/>
      <c r="J461" s="38"/>
      <c r="K461" s="38"/>
      <c r="L461" s="41"/>
      <c r="M461" s="197"/>
      <c r="N461" s="198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214</v>
      </c>
      <c r="AU461" s="19" t="s">
        <v>86</v>
      </c>
    </row>
    <row r="462" spans="1:65" s="13" customFormat="1" ht="10.199999999999999">
      <c r="B462" s="199"/>
      <c r="C462" s="200"/>
      <c r="D462" s="194" t="s">
        <v>216</v>
      </c>
      <c r="E462" s="200"/>
      <c r="F462" s="202" t="s">
        <v>1634</v>
      </c>
      <c r="G462" s="200"/>
      <c r="H462" s="203">
        <v>2222.5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216</v>
      </c>
      <c r="AU462" s="209" t="s">
        <v>86</v>
      </c>
      <c r="AV462" s="13" t="s">
        <v>86</v>
      </c>
      <c r="AW462" s="13" t="s">
        <v>4</v>
      </c>
      <c r="AX462" s="13" t="s">
        <v>84</v>
      </c>
      <c r="AY462" s="209" t="s">
        <v>205</v>
      </c>
    </row>
    <row r="463" spans="1:65" s="2" customFormat="1" ht="24.15" customHeight="1">
      <c r="A463" s="36"/>
      <c r="B463" s="37"/>
      <c r="C463" s="181" t="s">
        <v>1470</v>
      </c>
      <c r="D463" s="181" t="s">
        <v>208</v>
      </c>
      <c r="E463" s="182" t="s">
        <v>393</v>
      </c>
      <c r="F463" s="183" t="s">
        <v>394</v>
      </c>
      <c r="G463" s="184" t="s">
        <v>383</v>
      </c>
      <c r="H463" s="185">
        <v>20.709</v>
      </c>
      <c r="I463" s="186"/>
      <c r="J463" s="187">
        <f>ROUND(I463*H463,2)</f>
        <v>0</v>
      </c>
      <c r="K463" s="183" t="s">
        <v>211</v>
      </c>
      <c r="L463" s="41"/>
      <c r="M463" s="188" t="s">
        <v>75</v>
      </c>
      <c r="N463" s="189" t="s">
        <v>47</v>
      </c>
      <c r="O463" s="66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2" t="s">
        <v>212</v>
      </c>
      <c r="AT463" s="192" t="s">
        <v>208</v>
      </c>
      <c r="AU463" s="192" t="s">
        <v>86</v>
      </c>
      <c r="AY463" s="19" t="s">
        <v>205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9" t="s">
        <v>84</v>
      </c>
      <c r="BK463" s="193">
        <f>ROUND(I463*H463,2)</f>
        <v>0</v>
      </c>
      <c r="BL463" s="19" t="s">
        <v>212</v>
      </c>
      <c r="BM463" s="192" t="s">
        <v>1635</v>
      </c>
    </row>
    <row r="464" spans="1:65" s="2" customFormat="1" ht="38.4">
      <c r="A464" s="36"/>
      <c r="B464" s="37"/>
      <c r="C464" s="38"/>
      <c r="D464" s="194" t="s">
        <v>214</v>
      </c>
      <c r="E464" s="38"/>
      <c r="F464" s="195" t="s">
        <v>396</v>
      </c>
      <c r="G464" s="38"/>
      <c r="H464" s="38"/>
      <c r="I464" s="196"/>
      <c r="J464" s="38"/>
      <c r="K464" s="38"/>
      <c r="L464" s="41"/>
      <c r="M464" s="197"/>
      <c r="N464" s="198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214</v>
      </c>
      <c r="AU464" s="19" t="s">
        <v>86</v>
      </c>
    </row>
    <row r="465" spans="1:65" s="2" customFormat="1" ht="24.15" customHeight="1">
      <c r="A465" s="36"/>
      <c r="B465" s="37"/>
      <c r="C465" s="181" t="s">
        <v>1474</v>
      </c>
      <c r="D465" s="181" t="s">
        <v>208</v>
      </c>
      <c r="E465" s="182" t="s">
        <v>402</v>
      </c>
      <c r="F465" s="183" t="s">
        <v>403</v>
      </c>
      <c r="G465" s="184" t="s">
        <v>383</v>
      </c>
      <c r="H465" s="185">
        <v>278.93299999999999</v>
      </c>
      <c r="I465" s="186"/>
      <c r="J465" s="187">
        <f>ROUND(I465*H465,2)</f>
        <v>0</v>
      </c>
      <c r="K465" s="183" t="s">
        <v>211</v>
      </c>
      <c r="L465" s="41"/>
      <c r="M465" s="188" t="s">
        <v>75</v>
      </c>
      <c r="N465" s="189" t="s">
        <v>47</v>
      </c>
      <c r="O465" s="66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212</v>
      </c>
      <c r="AT465" s="192" t="s">
        <v>208</v>
      </c>
      <c r="AU465" s="192" t="s">
        <v>86</v>
      </c>
      <c r="AY465" s="19" t="s">
        <v>205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84</v>
      </c>
      <c r="BK465" s="193">
        <f>ROUND(I465*H465,2)</f>
        <v>0</v>
      </c>
      <c r="BL465" s="19" t="s">
        <v>212</v>
      </c>
      <c r="BM465" s="192" t="s">
        <v>1636</v>
      </c>
    </row>
    <row r="466" spans="1:65" s="2" customFormat="1" ht="38.4">
      <c r="A466" s="36"/>
      <c r="B466" s="37"/>
      <c r="C466" s="38"/>
      <c r="D466" s="194" t="s">
        <v>214</v>
      </c>
      <c r="E466" s="38"/>
      <c r="F466" s="195" t="s">
        <v>396</v>
      </c>
      <c r="G466" s="38"/>
      <c r="H466" s="38"/>
      <c r="I466" s="196"/>
      <c r="J466" s="38"/>
      <c r="K466" s="38"/>
      <c r="L466" s="41"/>
      <c r="M466" s="197"/>
      <c r="N466" s="19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214</v>
      </c>
      <c r="AU466" s="19" t="s">
        <v>86</v>
      </c>
    </row>
    <row r="467" spans="1:65" s="2" customFormat="1" ht="24.15" customHeight="1">
      <c r="A467" s="36"/>
      <c r="B467" s="37"/>
      <c r="C467" s="181" t="s">
        <v>1472</v>
      </c>
      <c r="D467" s="181" t="s">
        <v>208</v>
      </c>
      <c r="E467" s="182" t="s">
        <v>398</v>
      </c>
      <c r="F467" s="183" t="s">
        <v>399</v>
      </c>
      <c r="G467" s="184" t="s">
        <v>383</v>
      </c>
      <c r="H467" s="185">
        <v>255.983</v>
      </c>
      <c r="I467" s="186"/>
      <c r="J467" s="187">
        <f>ROUND(I467*H467,2)</f>
        <v>0</v>
      </c>
      <c r="K467" s="183" t="s">
        <v>211</v>
      </c>
      <c r="L467" s="41"/>
      <c r="M467" s="188" t="s">
        <v>75</v>
      </c>
      <c r="N467" s="189" t="s">
        <v>47</v>
      </c>
      <c r="O467" s="66"/>
      <c r="P467" s="190">
        <f>O467*H467</f>
        <v>0</v>
      </c>
      <c r="Q467" s="190">
        <v>0</v>
      </c>
      <c r="R467" s="190">
        <f>Q467*H467</f>
        <v>0</v>
      </c>
      <c r="S467" s="190">
        <v>0</v>
      </c>
      <c r="T467" s="191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2" t="s">
        <v>212</v>
      </c>
      <c r="AT467" s="192" t="s">
        <v>208</v>
      </c>
      <c r="AU467" s="192" t="s">
        <v>86</v>
      </c>
      <c r="AY467" s="19" t="s">
        <v>205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9" t="s">
        <v>84</v>
      </c>
      <c r="BK467" s="193">
        <f>ROUND(I467*H467,2)</f>
        <v>0</v>
      </c>
      <c r="BL467" s="19" t="s">
        <v>212</v>
      </c>
      <c r="BM467" s="192" t="s">
        <v>1637</v>
      </c>
    </row>
    <row r="468" spans="1:65" s="2" customFormat="1" ht="38.4">
      <c r="A468" s="36"/>
      <c r="B468" s="37"/>
      <c r="C468" s="38"/>
      <c r="D468" s="194" t="s">
        <v>214</v>
      </c>
      <c r="E468" s="38"/>
      <c r="F468" s="195" t="s">
        <v>396</v>
      </c>
      <c r="G468" s="38"/>
      <c r="H468" s="38"/>
      <c r="I468" s="196"/>
      <c r="J468" s="38"/>
      <c r="K468" s="38"/>
      <c r="L468" s="41"/>
      <c r="M468" s="197"/>
      <c r="N468" s="198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214</v>
      </c>
      <c r="AU468" s="19" t="s">
        <v>86</v>
      </c>
    </row>
    <row r="469" spans="1:65" s="12" customFormat="1" ht="22.8" customHeight="1">
      <c r="B469" s="165"/>
      <c r="C469" s="166"/>
      <c r="D469" s="167" t="s">
        <v>76</v>
      </c>
      <c r="E469" s="179" t="s">
        <v>405</v>
      </c>
      <c r="F469" s="179" t="s">
        <v>406</v>
      </c>
      <c r="G469" s="166"/>
      <c r="H469" s="166"/>
      <c r="I469" s="169"/>
      <c r="J469" s="180">
        <f>BK469</f>
        <v>0</v>
      </c>
      <c r="K469" s="166"/>
      <c r="L469" s="171"/>
      <c r="M469" s="172"/>
      <c r="N469" s="173"/>
      <c r="O469" s="173"/>
      <c r="P469" s="174">
        <f>SUM(P470:P471)</f>
        <v>0</v>
      </c>
      <c r="Q469" s="173"/>
      <c r="R469" s="174">
        <f>SUM(R470:R471)</f>
        <v>0</v>
      </c>
      <c r="S469" s="173"/>
      <c r="T469" s="175">
        <f>SUM(T470:T471)</f>
        <v>0</v>
      </c>
      <c r="AR469" s="176" t="s">
        <v>84</v>
      </c>
      <c r="AT469" s="177" t="s">
        <v>76</v>
      </c>
      <c r="AU469" s="177" t="s">
        <v>84</v>
      </c>
      <c r="AY469" s="176" t="s">
        <v>205</v>
      </c>
      <c r="BK469" s="178">
        <f>SUM(BK470:BK471)</f>
        <v>0</v>
      </c>
    </row>
    <row r="470" spans="1:65" s="2" customFormat="1" ht="24.15" customHeight="1">
      <c r="A470" s="36"/>
      <c r="B470" s="37"/>
      <c r="C470" s="181" t="s">
        <v>1476</v>
      </c>
      <c r="D470" s="181" t="s">
        <v>208</v>
      </c>
      <c r="E470" s="182" t="s">
        <v>408</v>
      </c>
      <c r="F470" s="183" t="s">
        <v>409</v>
      </c>
      <c r="G470" s="184" t="s">
        <v>383</v>
      </c>
      <c r="H470" s="185">
        <v>76.438999999999993</v>
      </c>
      <c r="I470" s="186"/>
      <c r="J470" s="187">
        <f>ROUND(I470*H470,2)</f>
        <v>0</v>
      </c>
      <c r="K470" s="183" t="s">
        <v>211</v>
      </c>
      <c r="L470" s="41"/>
      <c r="M470" s="188" t="s">
        <v>75</v>
      </c>
      <c r="N470" s="189" t="s">
        <v>47</v>
      </c>
      <c r="O470" s="66"/>
      <c r="P470" s="190">
        <f>O470*H470</f>
        <v>0</v>
      </c>
      <c r="Q470" s="190">
        <v>0</v>
      </c>
      <c r="R470" s="190">
        <f>Q470*H470</f>
        <v>0</v>
      </c>
      <c r="S470" s="190">
        <v>0</v>
      </c>
      <c r="T470" s="191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2" t="s">
        <v>212</v>
      </c>
      <c r="AT470" s="192" t="s">
        <v>208</v>
      </c>
      <c r="AU470" s="192" t="s">
        <v>86</v>
      </c>
      <c r="AY470" s="19" t="s">
        <v>205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9" t="s">
        <v>84</v>
      </c>
      <c r="BK470" s="193">
        <f>ROUND(I470*H470,2)</f>
        <v>0</v>
      </c>
      <c r="BL470" s="19" t="s">
        <v>212</v>
      </c>
      <c r="BM470" s="192" t="s">
        <v>1638</v>
      </c>
    </row>
    <row r="471" spans="1:65" s="2" customFormat="1" ht="28.8">
      <c r="A471" s="36"/>
      <c r="B471" s="37"/>
      <c r="C471" s="38"/>
      <c r="D471" s="194" t="s">
        <v>214</v>
      </c>
      <c r="E471" s="38"/>
      <c r="F471" s="195" t="s">
        <v>411</v>
      </c>
      <c r="G471" s="38"/>
      <c r="H471" s="38"/>
      <c r="I471" s="196"/>
      <c r="J471" s="38"/>
      <c r="K471" s="38"/>
      <c r="L471" s="41"/>
      <c r="M471" s="197"/>
      <c r="N471" s="198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214</v>
      </c>
      <c r="AU471" s="19" t="s">
        <v>86</v>
      </c>
    </row>
    <row r="472" spans="1:65" s="12" customFormat="1" ht="22.8" customHeight="1">
      <c r="B472" s="165"/>
      <c r="C472" s="166"/>
      <c r="D472" s="167" t="s">
        <v>76</v>
      </c>
      <c r="E472" s="179" t="s">
        <v>929</v>
      </c>
      <c r="F472" s="179" t="s">
        <v>930</v>
      </c>
      <c r="G472" s="166"/>
      <c r="H472" s="166"/>
      <c r="I472" s="169"/>
      <c r="J472" s="180">
        <f>BK472</f>
        <v>0</v>
      </c>
      <c r="K472" s="166"/>
      <c r="L472" s="171"/>
      <c r="M472" s="172"/>
      <c r="N472" s="173"/>
      <c r="O472" s="173"/>
      <c r="P472" s="174">
        <f>SUM(P473:P510)</f>
        <v>0</v>
      </c>
      <c r="Q472" s="173"/>
      <c r="R472" s="174">
        <f>SUM(R473:R510)</f>
        <v>0</v>
      </c>
      <c r="S472" s="173"/>
      <c r="T472" s="175">
        <f>SUM(T473:T510)</f>
        <v>0</v>
      </c>
      <c r="AR472" s="176" t="s">
        <v>84</v>
      </c>
      <c r="AT472" s="177" t="s">
        <v>76</v>
      </c>
      <c r="AU472" s="177" t="s">
        <v>84</v>
      </c>
      <c r="AY472" s="176" t="s">
        <v>205</v>
      </c>
      <c r="BK472" s="178">
        <f>SUM(BK473:BK510)</f>
        <v>0</v>
      </c>
    </row>
    <row r="473" spans="1:65" s="2" customFormat="1" ht="14.4" customHeight="1">
      <c r="A473" s="36"/>
      <c r="B473" s="37"/>
      <c r="C473" s="181" t="s">
        <v>1486</v>
      </c>
      <c r="D473" s="181" t="s">
        <v>208</v>
      </c>
      <c r="E473" s="182" t="s">
        <v>931</v>
      </c>
      <c r="F473" s="183" t="s">
        <v>932</v>
      </c>
      <c r="G473" s="184" t="s">
        <v>293</v>
      </c>
      <c r="H473" s="185">
        <v>1</v>
      </c>
      <c r="I473" s="186"/>
      <c r="J473" s="187">
        <f>ROUND(I473*H473,2)</f>
        <v>0</v>
      </c>
      <c r="K473" s="183" t="s">
        <v>75</v>
      </c>
      <c r="L473" s="41"/>
      <c r="M473" s="188" t="s">
        <v>75</v>
      </c>
      <c r="N473" s="189" t="s">
        <v>47</v>
      </c>
      <c r="O473" s="66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2" t="s">
        <v>212</v>
      </c>
      <c r="AT473" s="192" t="s">
        <v>208</v>
      </c>
      <c r="AU473" s="192" t="s">
        <v>86</v>
      </c>
      <c r="AY473" s="19" t="s">
        <v>205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9" t="s">
        <v>84</v>
      </c>
      <c r="BK473" s="193">
        <f>ROUND(I473*H473,2)</f>
        <v>0</v>
      </c>
      <c r="BL473" s="19" t="s">
        <v>212</v>
      </c>
      <c r="BM473" s="192" t="s">
        <v>1639</v>
      </c>
    </row>
    <row r="474" spans="1:65" s="2" customFormat="1" ht="38.4">
      <c r="A474" s="36"/>
      <c r="B474" s="37"/>
      <c r="C474" s="38"/>
      <c r="D474" s="194" t="s">
        <v>270</v>
      </c>
      <c r="E474" s="38"/>
      <c r="F474" s="195" t="s">
        <v>934</v>
      </c>
      <c r="G474" s="38"/>
      <c r="H474" s="38"/>
      <c r="I474" s="196"/>
      <c r="J474" s="38"/>
      <c r="K474" s="38"/>
      <c r="L474" s="41"/>
      <c r="M474" s="197"/>
      <c r="N474" s="198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270</v>
      </c>
      <c r="AU474" s="19" t="s">
        <v>86</v>
      </c>
    </row>
    <row r="475" spans="1:65" s="2" customFormat="1" ht="14.4" customHeight="1">
      <c r="A475" s="36"/>
      <c r="B475" s="37"/>
      <c r="C475" s="181" t="s">
        <v>1488</v>
      </c>
      <c r="D475" s="181" t="s">
        <v>208</v>
      </c>
      <c r="E475" s="182" t="s">
        <v>547</v>
      </c>
      <c r="F475" s="183" t="s">
        <v>548</v>
      </c>
      <c r="G475" s="184" t="s">
        <v>240</v>
      </c>
      <c r="H475" s="185">
        <v>123.113</v>
      </c>
      <c r="I475" s="186"/>
      <c r="J475" s="187">
        <f>ROUND(I475*H475,2)</f>
        <v>0</v>
      </c>
      <c r="K475" s="183" t="s">
        <v>211</v>
      </c>
      <c r="L475" s="41"/>
      <c r="M475" s="188" t="s">
        <v>75</v>
      </c>
      <c r="N475" s="189" t="s">
        <v>47</v>
      </c>
      <c r="O475" s="66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2" t="s">
        <v>212</v>
      </c>
      <c r="AT475" s="192" t="s">
        <v>208</v>
      </c>
      <c r="AU475" s="192" t="s">
        <v>86</v>
      </c>
      <c r="AY475" s="19" t="s">
        <v>205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19" t="s">
        <v>84</v>
      </c>
      <c r="BK475" s="193">
        <f>ROUND(I475*H475,2)</f>
        <v>0</v>
      </c>
      <c r="BL475" s="19" t="s">
        <v>212</v>
      </c>
      <c r="BM475" s="192" t="s">
        <v>1640</v>
      </c>
    </row>
    <row r="476" spans="1:65" s="2" customFormat="1" ht="38.4">
      <c r="A476" s="36"/>
      <c r="B476" s="37"/>
      <c r="C476" s="38"/>
      <c r="D476" s="194" t="s">
        <v>214</v>
      </c>
      <c r="E476" s="38"/>
      <c r="F476" s="195" t="s">
        <v>550</v>
      </c>
      <c r="G476" s="38"/>
      <c r="H476" s="38"/>
      <c r="I476" s="196"/>
      <c r="J476" s="38"/>
      <c r="K476" s="38"/>
      <c r="L476" s="41"/>
      <c r="M476" s="197"/>
      <c r="N476" s="198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214</v>
      </c>
      <c r="AU476" s="19" t="s">
        <v>86</v>
      </c>
    </row>
    <row r="477" spans="1:65" s="2" customFormat="1" ht="28.8">
      <c r="A477" s="36"/>
      <c r="B477" s="37"/>
      <c r="C477" s="38"/>
      <c r="D477" s="194" t="s">
        <v>270</v>
      </c>
      <c r="E477" s="38"/>
      <c r="F477" s="195" t="s">
        <v>551</v>
      </c>
      <c r="G477" s="38"/>
      <c r="H477" s="38"/>
      <c r="I477" s="196"/>
      <c r="J477" s="38"/>
      <c r="K477" s="38"/>
      <c r="L477" s="41"/>
      <c r="M477" s="197"/>
      <c r="N477" s="198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270</v>
      </c>
      <c r="AU477" s="19" t="s">
        <v>86</v>
      </c>
    </row>
    <row r="478" spans="1:65" s="15" customFormat="1" ht="10.199999999999999">
      <c r="B478" s="231"/>
      <c r="C478" s="232"/>
      <c r="D478" s="194" t="s">
        <v>216</v>
      </c>
      <c r="E478" s="233" t="s">
        <v>75</v>
      </c>
      <c r="F478" s="234" t="s">
        <v>936</v>
      </c>
      <c r="G478" s="232"/>
      <c r="H478" s="233" t="s">
        <v>75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216</v>
      </c>
      <c r="AU478" s="240" t="s">
        <v>86</v>
      </c>
      <c r="AV478" s="15" t="s">
        <v>84</v>
      </c>
      <c r="AW478" s="15" t="s">
        <v>38</v>
      </c>
      <c r="AX478" s="15" t="s">
        <v>77</v>
      </c>
      <c r="AY478" s="240" t="s">
        <v>205</v>
      </c>
    </row>
    <row r="479" spans="1:65" s="13" customFormat="1" ht="10.199999999999999">
      <c r="B479" s="199"/>
      <c r="C479" s="200"/>
      <c r="D479" s="194" t="s">
        <v>216</v>
      </c>
      <c r="E479" s="201" t="s">
        <v>75</v>
      </c>
      <c r="F479" s="202" t="s">
        <v>937</v>
      </c>
      <c r="G479" s="200"/>
      <c r="H479" s="203">
        <v>123.113</v>
      </c>
      <c r="I479" s="204"/>
      <c r="J479" s="200"/>
      <c r="K479" s="200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216</v>
      </c>
      <c r="AU479" s="209" t="s">
        <v>86</v>
      </c>
      <c r="AV479" s="13" t="s">
        <v>86</v>
      </c>
      <c r="AW479" s="13" t="s">
        <v>38</v>
      </c>
      <c r="AX479" s="13" t="s">
        <v>77</v>
      </c>
      <c r="AY479" s="209" t="s">
        <v>205</v>
      </c>
    </row>
    <row r="480" spans="1:65" s="14" customFormat="1" ht="10.199999999999999">
      <c r="B480" s="210"/>
      <c r="C480" s="211"/>
      <c r="D480" s="194" t="s">
        <v>216</v>
      </c>
      <c r="E480" s="212" t="s">
        <v>75</v>
      </c>
      <c r="F480" s="213" t="s">
        <v>218</v>
      </c>
      <c r="G480" s="211"/>
      <c r="H480" s="214">
        <v>123.113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216</v>
      </c>
      <c r="AU480" s="220" t="s">
        <v>86</v>
      </c>
      <c r="AV480" s="14" t="s">
        <v>212</v>
      </c>
      <c r="AW480" s="14" t="s">
        <v>38</v>
      </c>
      <c r="AX480" s="14" t="s">
        <v>84</v>
      </c>
      <c r="AY480" s="220" t="s">
        <v>205</v>
      </c>
    </row>
    <row r="481" spans="1:65" s="2" customFormat="1" ht="24.15" customHeight="1">
      <c r="A481" s="36"/>
      <c r="B481" s="37"/>
      <c r="C481" s="181" t="s">
        <v>1490</v>
      </c>
      <c r="D481" s="181" t="s">
        <v>208</v>
      </c>
      <c r="E481" s="182" t="s">
        <v>554</v>
      </c>
      <c r="F481" s="183" t="s">
        <v>555</v>
      </c>
      <c r="G481" s="184" t="s">
        <v>240</v>
      </c>
      <c r="H481" s="185">
        <v>287.26400000000001</v>
      </c>
      <c r="I481" s="186"/>
      <c r="J481" s="187">
        <f>ROUND(I481*H481,2)</f>
        <v>0</v>
      </c>
      <c r="K481" s="183" t="s">
        <v>211</v>
      </c>
      <c r="L481" s="41"/>
      <c r="M481" s="188" t="s">
        <v>75</v>
      </c>
      <c r="N481" s="189" t="s">
        <v>47</v>
      </c>
      <c r="O481" s="66"/>
      <c r="P481" s="190">
        <f>O481*H481</f>
        <v>0</v>
      </c>
      <c r="Q481" s="190">
        <v>0</v>
      </c>
      <c r="R481" s="190">
        <f>Q481*H481</f>
        <v>0</v>
      </c>
      <c r="S481" s="190">
        <v>0</v>
      </c>
      <c r="T481" s="191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2" t="s">
        <v>212</v>
      </c>
      <c r="AT481" s="192" t="s">
        <v>208</v>
      </c>
      <c r="AU481" s="192" t="s">
        <v>86</v>
      </c>
      <c r="AY481" s="19" t="s">
        <v>205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9" t="s">
        <v>84</v>
      </c>
      <c r="BK481" s="193">
        <f>ROUND(I481*H481,2)</f>
        <v>0</v>
      </c>
      <c r="BL481" s="19" t="s">
        <v>212</v>
      </c>
      <c r="BM481" s="192" t="s">
        <v>1641</v>
      </c>
    </row>
    <row r="482" spans="1:65" s="2" customFormat="1" ht="76.8">
      <c r="A482" s="36"/>
      <c r="B482" s="37"/>
      <c r="C482" s="38"/>
      <c r="D482" s="194" t="s">
        <v>214</v>
      </c>
      <c r="E482" s="38"/>
      <c r="F482" s="195" t="s">
        <v>557</v>
      </c>
      <c r="G482" s="38"/>
      <c r="H482" s="38"/>
      <c r="I482" s="196"/>
      <c r="J482" s="38"/>
      <c r="K482" s="38"/>
      <c r="L482" s="41"/>
      <c r="M482" s="197"/>
      <c r="N482" s="198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214</v>
      </c>
      <c r="AU482" s="19" t="s">
        <v>86</v>
      </c>
    </row>
    <row r="483" spans="1:65" s="2" customFormat="1" ht="28.8">
      <c r="A483" s="36"/>
      <c r="B483" s="37"/>
      <c r="C483" s="38"/>
      <c r="D483" s="194" t="s">
        <v>270</v>
      </c>
      <c r="E483" s="38"/>
      <c r="F483" s="195" t="s">
        <v>558</v>
      </c>
      <c r="G483" s="38"/>
      <c r="H483" s="38"/>
      <c r="I483" s="196"/>
      <c r="J483" s="38"/>
      <c r="K483" s="38"/>
      <c r="L483" s="41"/>
      <c r="M483" s="197"/>
      <c r="N483" s="198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270</v>
      </c>
      <c r="AU483" s="19" t="s">
        <v>86</v>
      </c>
    </row>
    <row r="484" spans="1:65" s="15" customFormat="1" ht="10.199999999999999">
      <c r="B484" s="231"/>
      <c r="C484" s="232"/>
      <c r="D484" s="194" t="s">
        <v>216</v>
      </c>
      <c r="E484" s="233" t="s">
        <v>75</v>
      </c>
      <c r="F484" s="234" t="s">
        <v>936</v>
      </c>
      <c r="G484" s="232"/>
      <c r="H484" s="233" t="s">
        <v>75</v>
      </c>
      <c r="I484" s="235"/>
      <c r="J484" s="232"/>
      <c r="K484" s="232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216</v>
      </c>
      <c r="AU484" s="240" t="s">
        <v>86</v>
      </c>
      <c r="AV484" s="15" t="s">
        <v>84</v>
      </c>
      <c r="AW484" s="15" t="s">
        <v>38</v>
      </c>
      <c r="AX484" s="15" t="s">
        <v>77</v>
      </c>
      <c r="AY484" s="240" t="s">
        <v>205</v>
      </c>
    </row>
    <row r="485" spans="1:65" s="13" customFormat="1" ht="10.199999999999999">
      <c r="B485" s="199"/>
      <c r="C485" s="200"/>
      <c r="D485" s="194" t="s">
        <v>216</v>
      </c>
      <c r="E485" s="201" t="s">
        <v>75</v>
      </c>
      <c r="F485" s="202" t="s">
        <v>939</v>
      </c>
      <c r="G485" s="200"/>
      <c r="H485" s="203">
        <v>287.26400000000001</v>
      </c>
      <c r="I485" s="204"/>
      <c r="J485" s="200"/>
      <c r="K485" s="200"/>
      <c r="L485" s="205"/>
      <c r="M485" s="206"/>
      <c r="N485" s="207"/>
      <c r="O485" s="207"/>
      <c r="P485" s="207"/>
      <c r="Q485" s="207"/>
      <c r="R485" s="207"/>
      <c r="S485" s="207"/>
      <c r="T485" s="208"/>
      <c r="AT485" s="209" t="s">
        <v>216</v>
      </c>
      <c r="AU485" s="209" t="s">
        <v>86</v>
      </c>
      <c r="AV485" s="13" t="s">
        <v>86</v>
      </c>
      <c r="AW485" s="13" t="s">
        <v>38</v>
      </c>
      <c r="AX485" s="13" t="s">
        <v>77</v>
      </c>
      <c r="AY485" s="209" t="s">
        <v>205</v>
      </c>
    </row>
    <row r="486" spans="1:65" s="14" customFormat="1" ht="10.199999999999999">
      <c r="B486" s="210"/>
      <c r="C486" s="211"/>
      <c r="D486" s="194" t="s">
        <v>216</v>
      </c>
      <c r="E486" s="212" t="s">
        <v>75</v>
      </c>
      <c r="F486" s="213" t="s">
        <v>218</v>
      </c>
      <c r="G486" s="211"/>
      <c r="H486" s="214">
        <v>287.26400000000001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216</v>
      </c>
      <c r="AU486" s="220" t="s">
        <v>86</v>
      </c>
      <c r="AV486" s="14" t="s">
        <v>212</v>
      </c>
      <c r="AW486" s="14" t="s">
        <v>38</v>
      </c>
      <c r="AX486" s="14" t="s">
        <v>84</v>
      </c>
      <c r="AY486" s="220" t="s">
        <v>205</v>
      </c>
    </row>
    <row r="487" spans="1:65" s="2" customFormat="1" ht="37.799999999999997" customHeight="1">
      <c r="A487" s="36"/>
      <c r="B487" s="37"/>
      <c r="C487" s="181" t="s">
        <v>1642</v>
      </c>
      <c r="D487" s="181" t="s">
        <v>208</v>
      </c>
      <c r="E487" s="182" t="s">
        <v>582</v>
      </c>
      <c r="F487" s="183" t="s">
        <v>583</v>
      </c>
      <c r="G487" s="184" t="s">
        <v>240</v>
      </c>
      <c r="H487" s="185">
        <v>410.37799999999999</v>
      </c>
      <c r="I487" s="186"/>
      <c r="J487" s="187">
        <f>ROUND(I487*H487,2)</f>
        <v>0</v>
      </c>
      <c r="K487" s="183" t="s">
        <v>211</v>
      </c>
      <c r="L487" s="41"/>
      <c r="M487" s="188" t="s">
        <v>75</v>
      </c>
      <c r="N487" s="189" t="s">
        <v>47</v>
      </c>
      <c r="O487" s="66"/>
      <c r="P487" s="190">
        <f>O487*H487</f>
        <v>0</v>
      </c>
      <c r="Q487" s="190">
        <v>0</v>
      </c>
      <c r="R487" s="190">
        <f>Q487*H487</f>
        <v>0</v>
      </c>
      <c r="S487" s="190">
        <v>0</v>
      </c>
      <c r="T487" s="191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2" t="s">
        <v>212</v>
      </c>
      <c r="AT487" s="192" t="s">
        <v>208</v>
      </c>
      <c r="AU487" s="192" t="s">
        <v>86</v>
      </c>
      <c r="AY487" s="19" t="s">
        <v>205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9" t="s">
        <v>84</v>
      </c>
      <c r="BK487" s="193">
        <f>ROUND(I487*H487,2)</f>
        <v>0</v>
      </c>
      <c r="BL487" s="19" t="s">
        <v>212</v>
      </c>
      <c r="BM487" s="192" t="s">
        <v>1643</v>
      </c>
    </row>
    <row r="488" spans="1:65" s="2" customFormat="1" ht="57.6">
      <c r="A488" s="36"/>
      <c r="B488" s="37"/>
      <c r="C488" s="38"/>
      <c r="D488" s="194" t="s">
        <v>214</v>
      </c>
      <c r="E488" s="38"/>
      <c r="F488" s="195" t="s">
        <v>585</v>
      </c>
      <c r="G488" s="38"/>
      <c r="H488" s="38"/>
      <c r="I488" s="196"/>
      <c r="J488" s="38"/>
      <c r="K488" s="38"/>
      <c r="L488" s="41"/>
      <c r="M488" s="197"/>
      <c r="N488" s="198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214</v>
      </c>
      <c r="AU488" s="19" t="s">
        <v>86</v>
      </c>
    </row>
    <row r="489" spans="1:65" s="2" customFormat="1" ht="19.2">
      <c r="A489" s="36"/>
      <c r="B489" s="37"/>
      <c r="C489" s="38"/>
      <c r="D489" s="194" t="s">
        <v>270</v>
      </c>
      <c r="E489" s="38"/>
      <c r="F489" s="195" t="s">
        <v>386</v>
      </c>
      <c r="G489" s="38"/>
      <c r="H489" s="38"/>
      <c r="I489" s="196"/>
      <c r="J489" s="38"/>
      <c r="K489" s="38"/>
      <c r="L489" s="41"/>
      <c r="M489" s="197"/>
      <c r="N489" s="198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270</v>
      </c>
      <c r="AU489" s="19" t="s">
        <v>86</v>
      </c>
    </row>
    <row r="490" spans="1:65" s="15" customFormat="1" ht="10.199999999999999">
      <c r="B490" s="231"/>
      <c r="C490" s="232"/>
      <c r="D490" s="194" t="s">
        <v>216</v>
      </c>
      <c r="E490" s="233" t="s">
        <v>75</v>
      </c>
      <c r="F490" s="234" t="s">
        <v>942</v>
      </c>
      <c r="G490" s="232"/>
      <c r="H490" s="233" t="s">
        <v>75</v>
      </c>
      <c r="I490" s="235"/>
      <c r="J490" s="232"/>
      <c r="K490" s="232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216</v>
      </c>
      <c r="AU490" s="240" t="s">
        <v>86</v>
      </c>
      <c r="AV490" s="15" t="s">
        <v>84</v>
      </c>
      <c r="AW490" s="15" t="s">
        <v>38</v>
      </c>
      <c r="AX490" s="15" t="s">
        <v>77</v>
      </c>
      <c r="AY490" s="240" t="s">
        <v>205</v>
      </c>
    </row>
    <row r="491" spans="1:65" s="13" customFormat="1" ht="10.199999999999999">
      <c r="B491" s="199"/>
      <c r="C491" s="200"/>
      <c r="D491" s="194" t="s">
        <v>216</v>
      </c>
      <c r="E491" s="201" t="s">
        <v>75</v>
      </c>
      <c r="F491" s="202" t="s">
        <v>943</v>
      </c>
      <c r="G491" s="200"/>
      <c r="H491" s="203">
        <v>410.37799999999999</v>
      </c>
      <c r="I491" s="204"/>
      <c r="J491" s="200"/>
      <c r="K491" s="200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216</v>
      </c>
      <c r="AU491" s="209" t="s">
        <v>86</v>
      </c>
      <c r="AV491" s="13" t="s">
        <v>86</v>
      </c>
      <c r="AW491" s="13" t="s">
        <v>38</v>
      </c>
      <c r="AX491" s="13" t="s">
        <v>77</v>
      </c>
      <c r="AY491" s="209" t="s">
        <v>205</v>
      </c>
    </row>
    <row r="492" spans="1:65" s="14" customFormat="1" ht="10.199999999999999">
      <c r="B492" s="210"/>
      <c r="C492" s="211"/>
      <c r="D492" s="194" t="s">
        <v>216</v>
      </c>
      <c r="E492" s="212" t="s">
        <v>75</v>
      </c>
      <c r="F492" s="213" t="s">
        <v>218</v>
      </c>
      <c r="G492" s="211"/>
      <c r="H492" s="214">
        <v>410.37799999999999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216</v>
      </c>
      <c r="AU492" s="220" t="s">
        <v>86</v>
      </c>
      <c r="AV492" s="14" t="s">
        <v>212</v>
      </c>
      <c r="AW492" s="14" t="s">
        <v>38</v>
      </c>
      <c r="AX492" s="14" t="s">
        <v>84</v>
      </c>
      <c r="AY492" s="220" t="s">
        <v>205</v>
      </c>
    </row>
    <row r="493" spans="1:65" s="2" customFormat="1" ht="24.15" customHeight="1">
      <c r="A493" s="36"/>
      <c r="B493" s="37"/>
      <c r="C493" s="181" t="s">
        <v>1644</v>
      </c>
      <c r="D493" s="181" t="s">
        <v>208</v>
      </c>
      <c r="E493" s="182" t="s">
        <v>588</v>
      </c>
      <c r="F493" s="183" t="s">
        <v>589</v>
      </c>
      <c r="G493" s="184" t="s">
        <v>240</v>
      </c>
      <c r="H493" s="185">
        <v>410.37799999999999</v>
      </c>
      <c r="I493" s="186"/>
      <c r="J493" s="187">
        <f>ROUND(I493*H493,2)</f>
        <v>0</v>
      </c>
      <c r="K493" s="183" t="s">
        <v>211</v>
      </c>
      <c r="L493" s="41"/>
      <c r="M493" s="188" t="s">
        <v>75</v>
      </c>
      <c r="N493" s="189" t="s">
        <v>47</v>
      </c>
      <c r="O493" s="66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2" t="s">
        <v>212</v>
      </c>
      <c r="AT493" s="192" t="s">
        <v>208</v>
      </c>
      <c r="AU493" s="192" t="s">
        <v>86</v>
      </c>
      <c r="AY493" s="19" t="s">
        <v>205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9" t="s">
        <v>84</v>
      </c>
      <c r="BK493" s="193">
        <f>ROUND(I493*H493,2)</f>
        <v>0</v>
      </c>
      <c r="BL493" s="19" t="s">
        <v>212</v>
      </c>
      <c r="BM493" s="192" t="s">
        <v>1645</v>
      </c>
    </row>
    <row r="494" spans="1:65" s="2" customFormat="1" ht="105.6">
      <c r="A494" s="36"/>
      <c r="B494" s="37"/>
      <c r="C494" s="38"/>
      <c r="D494" s="194" t="s">
        <v>214</v>
      </c>
      <c r="E494" s="38"/>
      <c r="F494" s="195" t="s">
        <v>591</v>
      </c>
      <c r="G494" s="38"/>
      <c r="H494" s="38"/>
      <c r="I494" s="196"/>
      <c r="J494" s="38"/>
      <c r="K494" s="38"/>
      <c r="L494" s="41"/>
      <c r="M494" s="197"/>
      <c r="N494" s="198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214</v>
      </c>
      <c r="AU494" s="19" t="s">
        <v>86</v>
      </c>
    </row>
    <row r="495" spans="1:65" s="15" customFormat="1" ht="10.199999999999999">
      <c r="B495" s="231"/>
      <c r="C495" s="232"/>
      <c r="D495" s="194" t="s">
        <v>216</v>
      </c>
      <c r="E495" s="233" t="s">
        <v>75</v>
      </c>
      <c r="F495" s="234" t="s">
        <v>942</v>
      </c>
      <c r="G495" s="232"/>
      <c r="H495" s="233" t="s">
        <v>75</v>
      </c>
      <c r="I495" s="235"/>
      <c r="J495" s="232"/>
      <c r="K495" s="232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216</v>
      </c>
      <c r="AU495" s="240" t="s">
        <v>86</v>
      </c>
      <c r="AV495" s="15" t="s">
        <v>84</v>
      </c>
      <c r="AW495" s="15" t="s">
        <v>38</v>
      </c>
      <c r="AX495" s="15" t="s">
        <v>77</v>
      </c>
      <c r="AY495" s="240" t="s">
        <v>205</v>
      </c>
    </row>
    <row r="496" spans="1:65" s="13" customFormat="1" ht="10.199999999999999">
      <c r="B496" s="199"/>
      <c r="C496" s="200"/>
      <c r="D496" s="194" t="s">
        <v>216</v>
      </c>
      <c r="E496" s="201" t="s">
        <v>75</v>
      </c>
      <c r="F496" s="202" t="s">
        <v>943</v>
      </c>
      <c r="G496" s="200"/>
      <c r="H496" s="203">
        <v>410.37799999999999</v>
      </c>
      <c r="I496" s="204"/>
      <c r="J496" s="200"/>
      <c r="K496" s="200"/>
      <c r="L496" s="205"/>
      <c r="M496" s="206"/>
      <c r="N496" s="207"/>
      <c r="O496" s="207"/>
      <c r="P496" s="207"/>
      <c r="Q496" s="207"/>
      <c r="R496" s="207"/>
      <c r="S496" s="207"/>
      <c r="T496" s="208"/>
      <c r="AT496" s="209" t="s">
        <v>216</v>
      </c>
      <c r="AU496" s="209" t="s">
        <v>86</v>
      </c>
      <c r="AV496" s="13" t="s">
        <v>86</v>
      </c>
      <c r="AW496" s="13" t="s">
        <v>38</v>
      </c>
      <c r="AX496" s="13" t="s">
        <v>77</v>
      </c>
      <c r="AY496" s="209" t="s">
        <v>205</v>
      </c>
    </row>
    <row r="497" spans="1:65" s="14" customFormat="1" ht="10.199999999999999">
      <c r="B497" s="210"/>
      <c r="C497" s="211"/>
      <c r="D497" s="194" t="s">
        <v>216</v>
      </c>
      <c r="E497" s="212" t="s">
        <v>75</v>
      </c>
      <c r="F497" s="213" t="s">
        <v>218</v>
      </c>
      <c r="G497" s="211"/>
      <c r="H497" s="214">
        <v>410.37799999999999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216</v>
      </c>
      <c r="AU497" s="220" t="s">
        <v>86</v>
      </c>
      <c r="AV497" s="14" t="s">
        <v>212</v>
      </c>
      <c r="AW497" s="14" t="s">
        <v>38</v>
      </c>
      <c r="AX497" s="14" t="s">
        <v>84</v>
      </c>
      <c r="AY497" s="220" t="s">
        <v>205</v>
      </c>
    </row>
    <row r="498" spans="1:65" s="2" customFormat="1" ht="24.15" customHeight="1">
      <c r="A498" s="36"/>
      <c r="B498" s="37"/>
      <c r="C498" s="181" t="s">
        <v>1646</v>
      </c>
      <c r="D498" s="181" t="s">
        <v>208</v>
      </c>
      <c r="E498" s="182" t="s">
        <v>592</v>
      </c>
      <c r="F498" s="183" t="s">
        <v>399</v>
      </c>
      <c r="G498" s="184" t="s">
        <v>383</v>
      </c>
      <c r="H498" s="185">
        <v>738.68</v>
      </c>
      <c r="I498" s="186"/>
      <c r="J498" s="187">
        <f>ROUND(I498*H498,2)</f>
        <v>0</v>
      </c>
      <c r="K498" s="183" t="s">
        <v>211</v>
      </c>
      <c r="L498" s="41"/>
      <c r="M498" s="188" t="s">
        <v>75</v>
      </c>
      <c r="N498" s="189" t="s">
        <v>47</v>
      </c>
      <c r="O498" s="66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2" t="s">
        <v>212</v>
      </c>
      <c r="AT498" s="192" t="s">
        <v>208</v>
      </c>
      <c r="AU498" s="192" t="s">
        <v>86</v>
      </c>
      <c r="AY498" s="19" t="s">
        <v>205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9" t="s">
        <v>84</v>
      </c>
      <c r="BK498" s="193">
        <f>ROUND(I498*H498,2)</f>
        <v>0</v>
      </c>
      <c r="BL498" s="19" t="s">
        <v>212</v>
      </c>
      <c r="BM498" s="192" t="s">
        <v>1647</v>
      </c>
    </row>
    <row r="499" spans="1:65" s="2" customFormat="1" ht="38.4">
      <c r="A499" s="36"/>
      <c r="B499" s="37"/>
      <c r="C499" s="38"/>
      <c r="D499" s="194" t="s">
        <v>214</v>
      </c>
      <c r="E499" s="38"/>
      <c r="F499" s="195" t="s">
        <v>396</v>
      </c>
      <c r="G499" s="38"/>
      <c r="H499" s="38"/>
      <c r="I499" s="196"/>
      <c r="J499" s="38"/>
      <c r="K499" s="38"/>
      <c r="L499" s="41"/>
      <c r="M499" s="197"/>
      <c r="N499" s="198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214</v>
      </c>
      <c r="AU499" s="19" t="s">
        <v>86</v>
      </c>
    </row>
    <row r="500" spans="1:65" s="15" customFormat="1" ht="10.199999999999999">
      <c r="B500" s="231"/>
      <c r="C500" s="232"/>
      <c r="D500" s="194" t="s">
        <v>216</v>
      </c>
      <c r="E500" s="233" t="s">
        <v>75</v>
      </c>
      <c r="F500" s="234" t="s">
        <v>594</v>
      </c>
      <c r="G500" s="232"/>
      <c r="H500" s="233" t="s">
        <v>75</v>
      </c>
      <c r="I500" s="235"/>
      <c r="J500" s="232"/>
      <c r="K500" s="232"/>
      <c r="L500" s="236"/>
      <c r="M500" s="237"/>
      <c r="N500" s="238"/>
      <c r="O500" s="238"/>
      <c r="P500" s="238"/>
      <c r="Q500" s="238"/>
      <c r="R500" s="238"/>
      <c r="S500" s="238"/>
      <c r="T500" s="239"/>
      <c r="AT500" s="240" t="s">
        <v>216</v>
      </c>
      <c r="AU500" s="240" t="s">
        <v>86</v>
      </c>
      <c r="AV500" s="15" t="s">
        <v>84</v>
      </c>
      <c r="AW500" s="15" t="s">
        <v>38</v>
      </c>
      <c r="AX500" s="15" t="s">
        <v>77</v>
      </c>
      <c r="AY500" s="240" t="s">
        <v>205</v>
      </c>
    </row>
    <row r="501" spans="1:65" s="13" customFormat="1" ht="10.199999999999999">
      <c r="B501" s="199"/>
      <c r="C501" s="200"/>
      <c r="D501" s="194" t="s">
        <v>216</v>
      </c>
      <c r="E501" s="201" t="s">
        <v>75</v>
      </c>
      <c r="F501" s="202" t="s">
        <v>948</v>
      </c>
      <c r="G501" s="200"/>
      <c r="H501" s="203">
        <v>738.68</v>
      </c>
      <c r="I501" s="204"/>
      <c r="J501" s="200"/>
      <c r="K501" s="200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216</v>
      </c>
      <c r="AU501" s="209" t="s">
        <v>86</v>
      </c>
      <c r="AV501" s="13" t="s">
        <v>86</v>
      </c>
      <c r="AW501" s="13" t="s">
        <v>38</v>
      </c>
      <c r="AX501" s="13" t="s">
        <v>77</v>
      </c>
      <c r="AY501" s="209" t="s">
        <v>205</v>
      </c>
    </row>
    <row r="502" spans="1:65" s="14" customFormat="1" ht="10.199999999999999">
      <c r="B502" s="210"/>
      <c r="C502" s="211"/>
      <c r="D502" s="194" t="s">
        <v>216</v>
      </c>
      <c r="E502" s="212" t="s">
        <v>75</v>
      </c>
      <c r="F502" s="213" t="s">
        <v>218</v>
      </c>
      <c r="G502" s="211"/>
      <c r="H502" s="214">
        <v>738.68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216</v>
      </c>
      <c r="AU502" s="220" t="s">
        <v>86</v>
      </c>
      <c r="AV502" s="14" t="s">
        <v>212</v>
      </c>
      <c r="AW502" s="14" t="s">
        <v>38</v>
      </c>
      <c r="AX502" s="14" t="s">
        <v>84</v>
      </c>
      <c r="AY502" s="220" t="s">
        <v>205</v>
      </c>
    </row>
    <row r="503" spans="1:65" s="2" customFormat="1" ht="14.4" customHeight="1">
      <c r="A503" s="36"/>
      <c r="B503" s="37"/>
      <c r="C503" s="181" t="s">
        <v>1648</v>
      </c>
      <c r="D503" s="181" t="s">
        <v>208</v>
      </c>
      <c r="E503" s="182" t="s">
        <v>950</v>
      </c>
      <c r="F503" s="183" t="s">
        <v>951</v>
      </c>
      <c r="G503" s="184" t="s">
        <v>143</v>
      </c>
      <c r="H503" s="185">
        <v>1823.9</v>
      </c>
      <c r="I503" s="186"/>
      <c r="J503" s="187">
        <f>ROUND(I503*H503,2)</f>
        <v>0</v>
      </c>
      <c r="K503" s="183" t="s">
        <v>211</v>
      </c>
      <c r="L503" s="41"/>
      <c r="M503" s="188" t="s">
        <v>75</v>
      </c>
      <c r="N503" s="189" t="s">
        <v>47</v>
      </c>
      <c r="O503" s="66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2" t="s">
        <v>212</v>
      </c>
      <c r="AT503" s="192" t="s">
        <v>208</v>
      </c>
      <c r="AU503" s="192" t="s">
        <v>86</v>
      </c>
      <c r="AY503" s="19" t="s">
        <v>205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9" t="s">
        <v>84</v>
      </c>
      <c r="BK503" s="193">
        <f>ROUND(I503*H503,2)</f>
        <v>0</v>
      </c>
      <c r="BL503" s="19" t="s">
        <v>212</v>
      </c>
      <c r="BM503" s="192" t="s">
        <v>1649</v>
      </c>
    </row>
    <row r="504" spans="1:65" s="2" customFormat="1" ht="48">
      <c r="A504" s="36"/>
      <c r="B504" s="37"/>
      <c r="C504" s="38"/>
      <c r="D504" s="194" t="s">
        <v>270</v>
      </c>
      <c r="E504" s="38"/>
      <c r="F504" s="195" t="s">
        <v>953</v>
      </c>
      <c r="G504" s="38"/>
      <c r="H504" s="38"/>
      <c r="I504" s="196"/>
      <c r="J504" s="38"/>
      <c r="K504" s="38"/>
      <c r="L504" s="41"/>
      <c r="M504" s="197"/>
      <c r="N504" s="198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270</v>
      </c>
      <c r="AU504" s="19" t="s">
        <v>86</v>
      </c>
    </row>
    <row r="505" spans="1:65" s="13" customFormat="1" ht="10.199999999999999">
      <c r="B505" s="199"/>
      <c r="C505" s="200"/>
      <c r="D505" s="194" t="s">
        <v>216</v>
      </c>
      <c r="E505" s="201" t="s">
        <v>473</v>
      </c>
      <c r="F505" s="202" t="s">
        <v>954</v>
      </c>
      <c r="G505" s="200"/>
      <c r="H505" s="203">
        <v>911.95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216</v>
      </c>
      <c r="AU505" s="209" t="s">
        <v>86</v>
      </c>
      <c r="AV505" s="13" t="s">
        <v>86</v>
      </c>
      <c r="AW505" s="13" t="s">
        <v>38</v>
      </c>
      <c r="AX505" s="13" t="s">
        <v>77</v>
      </c>
      <c r="AY505" s="209" t="s">
        <v>205</v>
      </c>
    </row>
    <row r="506" spans="1:65" s="14" customFormat="1" ht="10.199999999999999">
      <c r="B506" s="210"/>
      <c r="C506" s="211"/>
      <c r="D506" s="194" t="s">
        <v>216</v>
      </c>
      <c r="E506" s="212" t="s">
        <v>75</v>
      </c>
      <c r="F506" s="213" t="s">
        <v>218</v>
      </c>
      <c r="G506" s="211"/>
      <c r="H506" s="214">
        <v>911.95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216</v>
      </c>
      <c r="AU506" s="220" t="s">
        <v>86</v>
      </c>
      <c r="AV506" s="14" t="s">
        <v>212</v>
      </c>
      <c r="AW506" s="14" t="s">
        <v>38</v>
      </c>
      <c r="AX506" s="14" t="s">
        <v>84</v>
      </c>
      <c r="AY506" s="220" t="s">
        <v>205</v>
      </c>
    </row>
    <row r="507" spans="1:65" s="13" customFormat="1" ht="10.199999999999999">
      <c r="B507" s="199"/>
      <c r="C507" s="200"/>
      <c r="D507" s="194" t="s">
        <v>216</v>
      </c>
      <c r="E507" s="200"/>
      <c r="F507" s="202" t="s">
        <v>1650</v>
      </c>
      <c r="G507" s="200"/>
      <c r="H507" s="203">
        <v>1823.9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216</v>
      </c>
      <c r="AU507" s="209" t="s">
        <v>86</v>
      </c>
      <c r="AV507" s="13" t="s">
        <v>86</v>
      </c>
      <c r="AW507" s="13" t="s">
        <v>4</v>
      </c>
      <c r="AX507" s="13" t="s">
        <v>84</v>
      </c>
      <c r="AY507" s="209" t="s">
        <v>205</v>
      </c>
    </row>
    <row r="508" spans="1:65" s="2" customFormat="1" ht="14.4" customHeight="1">
      <c r="A508" s="36"/>
      <c r="B508" s="37"/>
      <c r="C508" s="181" t="s">
        <v>1651</v>
      </c>
      <c r="D508" s="181" t="s">
        <v>208</v>
      </c>
      <c r="E508" s="182" t="s">
        <v>957</v>
      </c>
      <c r="F508" s="183" t="s">
        <v>958</v>
      </c>
      <c r="G508" s="184" t="s">
        <v>143</v>
      </c>
      <c r="H508" s="185">
        <v>911.95</v>
      </c>
      <c r="I508" s="186"/>
      <c r="J508" s="187">
        <f>ROUND(I508*H508,2)</f>
        <v>0</v>
      </c>
      <c r="K508" s="183" t="s">
        <v>211</v>
      </c>
      <c r="L508" s="41"/>
      <c r="M508" s="188" t="s">
        <v>75</v>
      </c>
      <c r="N508" s="189" t="s">
        <v>47</v>
      </c>
      <c r="O508" s="66"/>
      <c r="P508" s="190">
        <f>O508*H508</f>
        <v>0</v>
      </c>
      <c r="Q508" s="190">
        <v>0</v>
      </c>
      <c r="R508" s="190">
        <f>Q508*H508</f>
        <v>0</v>
      </c>
      <c r="S508" s="190">
        <v>0</v>
      </c>
      <c r="T508" s="191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2" t="s">
        <v>212</v>
      </c>
      <c r="AT508" s="192" t="s">
        <v>208</v>
      </c>
      <c r="AU508" s="192" t="s">
        <v>86</v>
      </c>
      <c r="AY508" s="19" t="s">
        <v>205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9" t="s">
        <v>84</v>
      </c>
      <c r="BK508" s="193">
        <f>ROUND(I508*H508,2)</f>
        <v>0</v>
      </c>
      <c r="BL508" s="19" t="s">
        <v>212</v>
      </c>
      <c r="BM508" s="192" t="s">
        <v>1652</v>
      </c>
    </row>
    <row r="509" spans="1:65" s="13" customFormat="1" ht="10.199999999999999">
      <c r="B509" s="199"/>
      <c r="C509" s="200"/>
      <c r="D509" s="194" t="s">
        <v>216</v>
      </c>
      <c r="E509" s="201" t="s">
        <v>75</v>
      </c>
      <c r="F509" s="202" t="s">
        <v>960</v>
      </c>
      <c r="G509" s="200"/>
      <c r="H509" s="203">
        <v>911.95</v>
      </c>
      <c r="I509" s="204"/>
      <c r="J509" s="200"/>
      <c r="K509" s="200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216</v>
      </c>
      <c r="AU509" s="209" t="s">
        <v>86</v>
      </c>
      <c r="AV509" s="13" t="s">
        <v>86</v>
      </c>
      <c r="AW509" s="13" t="s">
        <v>38</v>
      </c>
      <c r="AX509" s="13" t="s">
        <v>77</v>
      </c>
      <c r="AY509" s="209" t="s">
        <v>205</v>
      </c>
    </row>
    <row r="510" spans="1:65" s="14" customFormat="1" ht="10.199999999999999">
      <c r="B510" s="210"/>
      <c r="C510" s="211"/>
      <c r="D510" s="194" t="s">
        <v>216</v>
      </c>
      <c r="E510" s="212" t="s">
        <v>75</v>
      </c>
      <c r="F510" s="213" t="s">
        <v>218</v>
      </c>
      <c r="G510" s="211"/>
      <c r="H510" s="214">
        <v>911.95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216</v>
      </c>
      <c r="AU510" s="220" t="s">
        <v>86</v>
      </c>
      <c r="AV510" s="14" t="s">
        <v>212</v>
      </c>
      <c r="AW510" s="14" t="s">
        <v>38</v>
      </c>
      <c r="AX510" s="14" t="s">
        <v>84</v>
      </c>
      <c r="AY510" s="220" t="s">
        <v>205</v>
      </c>
    </row>
    <row r="511" spans="1:65" s="12" customFormat="1" ht="25.95" customHeight="1">
      <c r="B511" s="165"/>
      <c r="C511" s="166"/>
      <c r="D511" s="167" t="s">
        <v>76</v>
      </c>
      <c r="E511" s="168" t="s">
        <v>226</v>
      </c>
      <c r="F511" s="168" t="s">
        <v>961</v>
      </c>
      <c r="G511" s="166"/>
      <c r="H511" s="166"/>
      <c r="I511" s="169"/>
      <c r="J511" s="170">
        <f>BK511</f>
        <v>0</v>
      </c>
      <c r="K511" s="166"/>
      <c r="L511" s="171"/>
      <c r="M511" s="172"/>
      <c r="N511" s="173"/>
      <c r="O511" s="173"/>
      <c r="P511" s="174">
        <f>P512</f>
        <v>0</v>
      </c>
      <c r="Q511" s="173"/>
      <c r="R511" s="174">
        <f>R512</f>
        <v>0</v>
      </c>
      <c r="S511" s="173"/>
      <c r="T511" s="175">
        <f>T512</f>
        <v>0</v>
      </c>
      <c r="AR511" s="176" t="s">
        <v>344</v>
      </c>
      <c r="AT511" s="177" t="s">
        <v>76</v>
      </c>
      <c r="AU511" s="177" t="s">
        <v>77</v>
      </c>
      <c r="AY511" s="176" t="s">
        <v>205</v>
      </c>
      <c r="BK511" s="178">
        <f>BK512</f>
        <v>0</v>
      </c>
    </row>
    <row r="512" spans="1:65" s="12" customFormat="1" ht="22.8" customHeight="1">
      <c r="B512" s="165"/>
      <c r="C512" s="166"/>
      <c r="D512" s="167" t="s">
        <v>76</v>
      </c>
      <c r="E512" s="179" t="s">
        <v>962</v>
      </c>
      <c r="F512" s="179" t="s">
        <v>963</v>
      </c>
      <c r="G512" s="166"/>
      <c r="H512" s="166"/>
      <c r="I512" s="169"/>
      <c r="J512" s="180">
        <f>BK512</f>
        <v>0</v>
      </c>
      <c r="K512" s="166"/>
      <c r="L512" s="171"/>
      <c r="M512" s="172"/>
      <c r="N512" s="173"/>
      <c r="O512" s="173"/>
      <c r="P512" s="174">
        <f>SUM(P513:P519)</f>
        <v>0</v>
      </c>
      <c r="Q512" s="173"/>
      <c r="R512" s="174">
        <f>SUM(R513:R519)</f>
        <v>0</v>
      </c>
      <c r="S512" s="173"/>
      <c r="T512" s="175">
        <f>SUM(T513:T519)</f>
        <v>0</v>
      </c>
      <c r="AR512" s="176" t="s">
        <v>344</v>
      </c>
      <c r="AT512" s="177" t="s">
        <v>76</v>
      </c>
      <c r="AU512" s="177" t="s">
        <v>84</v>
      </c>
      <c r="AY512" s="176" t="s">
        <v>205</v>
      </c>
      <c r="BK512" s="178">
        <f>SUM(BK513:BK519)</f>
        <v>0</v>
      </c>
    </row>
    <row r="513" spans="1:65" s="2" customFormat="1" ht="14.4" customHeight="1">
      <c r="A513" s="36"/>
      <c r="B513" s="37"/>
      <c r="C513" s="181" t="s">
        <v>1653</v>
      </c>
      <c r="D513" s="181" t="s">
        <v>208</v>
      </c>
      <c r="E513" s="182" t="s">
        <v>965</v>
      </c>
      <c r="F513" s="183" t="s">
        <v>966</v>
      </c>
      <c r="G513" s="184" t="s">
        <v>967</v>
      </c>
      <c r="H513" s="185">
        <v>1</v>
      </c>
      <c r="I513" s="186"/>
      <c r="J513" s="187">
        <f>ROUND(I513*H513,2)</f>
        <v>0</v>
      </c>
      <c r="K513" s="183" t="s">
        <v>211</v>
      </c>
      <c r="L513" s="41"/>
      <c r="M513" s="188" t="s">
        <v>75</v>
      </c>
      <c r="N513" s="189" t="s">
        <v>47</v>
      </c>
      <c r="O513" s="66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2" t="s">
        <v>807</v>
      </c>
      <c r="AT513" s="192" t="s">
        <v>208</v>
      </c>
      <c r="AU513" s="192" t="s">
        <v>86</v>
      </c>
      <c r="AY513" s="19" t="s">
        <v>205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9" t="s">
        <v>84</v>
      </c>
      <c r="BK513" s="193">
        <f>ROUND(I513*H513,2)</f>
        <v>0</v>
      </c>
      <c r="BL513" s="19" t="s">
        <v>807</v>
      </c>
      <c r="BM513" s="192" t="s">
        <v>1654</v>
      </c>
    </row>
    <row r="514" spans="1:65" s="15" customFormat="1" ht="10.199999999999999">
      <c r="B514" s="231"/>
      <c r="C514" s="232"/>
      <c r="D514" s="194" t="s">
        <v>216</v>
      </c>
      <c r="E514" s="233" t="s">
        <v>75</v>
      </c>
      <c r="F514" s="234" t="s">
        <v>296</v>
      </c>
      <c r="G514" s="232"/>
      <c r="H514" s="233" t="s">
        <v>75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216</v>
      </c>
      <c r="AU514" s="240" t="s">
        <v>86</v>
      </c>
      <c r="AV514" s="15" t="s">
        <v>84</v>
      </c>
      <c r="AW514" s="15" t="s">
        <v>38</v>
      </c>
      <c r="AX514" s="15" t="s">
        <v>77</v>
      </c>
      <c r="AY514" s="240" t="s">
        <v>205</v>
      </c>
    </row>
    <row r="515" spans="1:65" s="13" customFormat="1" ht="10.199999999999999">
      <c r="B515" s="199"/>
      <c r="C515" s="200"/>
      <c r="D515" s="194" t="s">
        <v>216</v>
      </c>
      <c r="E515" s="201" t="s">
        <v>75</v>
      </c>
      <c r="F515" s="202" t="s">
        <v>84</v>
      </c>
      <c r="G515" s="200"/>
      <c r="H515" s="203">
        <v>1</v>
      </c>
      <c r="I515" s="204"/>
      <c r="J515" s="200"/>
      <c r="K515" s="200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216</v>
      </c>
      <c r="AU515" s="209" t="s">
        <v>86</v>
      </c>
      <c r="AV515" s="13" t="s">
        <v>86</v>
      </c>
      <c r="AW515" s="13" t="s">
        <v>38</v>
      </c>
      <c r="AX515" s="13" t="s">
        <v>77</v>
      </c>
      <c r="AY515" s="209" t="s">
        <v>205</v>
      </c>
    </row>
    <row r="516" spans="1:65" s="14" customFormat="1" ht="10.199999999999999">
      <c r="B516" s="210"/>
      <c r="C516" s="211"/>
      <c r="D516" s="194" t="s">
        <v>216</v>
      </c>
      <c r="E516" s="212" t="s">
        <v>75</v>
      </c>
      <c r="F516" s="213" t="s">
        <v>218</v>
      </c>
      <c r="G516" s="211"/>
      <c r="H516" s="214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216</v>
      </c>
      <c r="AU516" s="220" t="s">
        <v>86</v>
      </c>
      <c r="AV516" s="14" t="s">
        <v>212</v>
      </c>
      <c r="AW516" s="14" t="s">
        <v>38</v>
      </c>
      <c r="AX516" s="14" t="s">
        <v>84</v>
      </c>
      <c r="AY516" s="220" t="s">
        <v>205</v>
      </c>
    </row>
    <row r="517" spans="1:65" s="2" customFormat="1" ht="14.4" customHeight="1">
      <c r="A517" s="36"/>
      <c r="B517" s="37"/>
      <c r="C517" s="181" t="s">
        <v>1655</v>
      </c>
      <c r="D517" s="181" t="s">
        <v>208</v>
      </c>
      <c r="E517" s="182" t="s">
        <v>970</v>
      </c>
      <c r="F517" s="183" t="s">
        <v>971</v>
      </c>
      <c r="G517" s="184" t="s">
        <v>156</v>
      </c>
      <c r="H517" s="185">
        <v>44.4</v>
      </c>
      <c r="I517" s="186"/>
      <c r="J517" s="187">
        <f>ROUND(I517*H517,2)</f>
        <v>0</v>
      </c>
      <c r="K517" s="183" t="s">
        <v>211</v>
      </c>
      <c r="L517" s="41"/>
      <c r="M517" s="188" t="s">
        <v>75</v>
      </c>
      <c r="N517" s="189" t="s">
        <v>47</v>
      </c>
      <c r="O517" s="66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2" t="s">
        <v>807</v>
      </c>
      <c r="AT517" s="192" t="s">
        <v>208</v>
      </c>
      <c r="AU517" s="192" t="s">
        <v>86</v>
      </c>
      <c r="AY517" s="19" t="s">
        <v>205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9" t="s">
        <v>84</v>
      </c>
      <c r="BK517" s="193">
        <f>ROUND(I517*H517,2)</f>
        <v>0</v>
      </c>
      <c r="BL517" s="19" t="s">
        <v>807</v>
      </c>
      <c r="BM517" s="192" t="s">
        <v>1656</v>
      </c>
    </row>
    <row r="518" spans="1:65" s="13" customFormat="1" ht="10.199999999999999">
      <c r="B518" s="199"/>
      <c r="C518" s="200"/>
      <c r="D518" s="194" t="s">
        <v>216</v>
      </c>
      <c r="E518" s="201" t="s">
        <v>75</v>
      </c>
      <c r="F518" s="202" t="s">
        <v>1657</v>
      </c>
      <c r="G518" s="200"/>
      <c r="H518" s="203">
        <v>44.4</v>
      </c>
      <c r="I518" s="204"/>
      <c r="J518" s="200"/>
      <c r="K518" s="200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216</v>
      </c>
      <c r="AU518" s="209" t="s">
        <v>86</v>
      </c>
      <c r="AV518" s="13" t="s">
        <v>86</v>
      </c>
      <c r="AW518" s="13" t="s">
        <v>38</v>
      </c>
      <c r="AX518" s="13" t="s">
        <v>77</v>
      </c>
      <c r="AY518" s="209" t="s">
        <v>205</v>
      </c>
    </row>
    <row r="519" spans="1:65" s="14" customFormat="1" ht="10.199999999999999">
      <c r="B519" s="210"/>
      <c r="C519" s="211"/>
      <c r="D519" s="194" t="s">
        <v>216</v>
      </c>
      <c r="E519" s="212" t="s">
        <v>75</v>
      </c>
      <c r="F519" s="213" t="s">
        <v>218</v>
      </c>
      <c r="G519" s="211"/>
      <c r="H519" s="214">
        <v>44.4</v>
      </c>
      <c r="I519" s="215"/>
      <c r="J519" s="211"/>
      <c r="K519" s="211"/>
      <c r="L519" s="216"/>
      <c r="M519" s="241"/>
      <c r="N519" s="242"/>
      <c r="O519" s="242"/>
      <c r="P519" s="242"/>
      <c r="Q519" s="242"/>
      <c r="R519" s="242"/>
      <c r="S519" s="242"/>
      <c r="T519" s="243"/>
      <c r="AT519" s="220" t="s">
        <v>216</v>
      </c>
      <c r="AU519" s="220" t="s">
        <v>86</v>
      </c>
      <c r="AV519" s="14" t="s">
        <v>212</v>
      </c>
      <c r="AW519" s="14" t="s">
        <v>38</v>
      </c>
      <c r="AX519" s="14" t="s">
        <v>84</v>
      </c>
      <c r="AY519" s="220" t="s">
        <v>205</v>
      </c>
    </row>
    <row r="520" spans="1:65" s="2" customFormat="1" ht="6.9" customHeight="1">
      <c r="A520" s="36"/>
      <c r="B520" s="49"/>
      <c r="C520" s="50"/>
      <c r="D520" s="50"/>
      <c r="E520" s="50"/>
      <c r="F520" s="50"/>
      <c r="G520" s="50"/>
      <c r="H520" s="50"/>
      <c r="I520" s="50"/>
      <c r="J520" s="50"/>
      <c r="K520" s="50"/>
      <c r="L520" s="41"/>
      <c r="M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</row>
  </sheetData>
  <sheetProtection algorithmName="SHA-512" hashValue="725tK85eyG+im/+Uf02xIfH57ezuGS5vOSXIrN5f5SAJx8Im4ulElwZNkaOamqFH69ovnwuHVRnBN750W9JflA==" saltValue="qQNnrCTAm9np6X3tDpfZbrMIwX2gZPXERiQ5uF9AZ7JAQpOfOtaNhBVpxx5DoDlabujiTL9/RcjYBZR9FxFtjA==" spinCount="100000" sheet="1" objects="1" scenarios="1" formatColumns="0" formatRows="0" autoFilter="0"/>
  <autoFilter ref="C98:K519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4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119</v>
      </c>
      <c r="AZ2" s="110" t="s">
        <v>462</v>
      </c>
      <c r="BA2" s="110" t="s">
        <v>1658</v>
      </c>
      <c r="BB2" s="110" t="s">
        <v>383</v>
      </c>
      <c r="BC2" s="110" t="s">
        <v>1659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466</v>
      </c>
      <c r="BA3" s="110" t="s">
        <v>1660</v>
      </c>
      <c r="BB3" s="110" t="s">
        <v>156</v>
      </c>
      <c r="BC3" s="110" t="s">
        <v>443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471</v>
      </c>
      <c r="BA4" s="110" t="s">
        <v>1661</v>
      </c>
      <c r="BB4" s="110" t="s">
        <v>293</v>
      </c>
      <c r="BC4" s="110" t="s">
        <v>344</v>
      </c>
      <c r="BD4" s="110" t="s">
        <v>86</v>
      </c>
    </row>
    <row r="5" spans="1:56" s="1" customFormat="1" ht="6.9" customHeight="1">
      <c r="B5" s="22"/>
      <c r="L5" s="22"/>
      <c r="AZ5" s="110" t="s">
        <v>464</v>
      </c>
      <c r="BA5" s="110" t="s">
        <v>1660</v>
      </c>
      <c r="BB5" s="110" t="s">
        <v>156</v>
      </c>
      <c r="BC5" s="110" t="s">
        <v>288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483</v>
      </c>
      <c r="BA6" s="110" t="s">
        <v>1662</v>
      </c>
      <c r="BB6" s="110" t="s">
        <v>293</v>
      </c>
      <c r="BC6" s="110" t="s">
        <v>344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504</v>
      </c>
      <c r="BA7" s="110" t="s">
        <v>1662</v>
      </c>
      <c r="BB7" s="110" t="s">
        <v>293</v>
      </c>
      <c r="BC7" s="110" t="s">
        <v>86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141</v>
      </c>
      <c r="BA8" s="110" t="s">
        <v>1663</v>
      </c>
      <c r="BB8" s="110" t="s">
        <v>156</v>
      </c>
      <c r="BC8" s="110" t="s">
        <v>761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1664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145</v>
      </c>
      <c r="BA9" s="110" t="s">
        <v>1663</v>
      </c>
      <c r="BB9" s="110" t="s">
        <v>156</v>
      </c>
      <c r="BC9" s="110" t="s">
        <v>944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148</v>
      </c>
      <c r="BA10" s="110" t="s">
        <v>1663</v>
      </c>
      <c r="BB10" s="110" t="s">
        <v>156</v>
      </c>
      <c r="BC10" s="110" t="s">
        <v>659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1665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150</v>
      </c>
      <c r="BA11" s="110" t="s">
        <v>1666</v>
      </c>
      <c r="BB11" s="110" t="s">
        <v>156</v>
      </c>
      <c r="BC11" s="110" t="s">
        <v>741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152</v>
      </c>
      <c r="BA12" s="110" t="s">
        <v>1666</v>
      </c>
      <c r="BB12" s="110" t="s">
        <v>156</v>
      </c>
      <c r="BC12" s="110" t="s">
        <v>219</v>
      </c>
      <c r="BD12" s="110" t="s">
        <v>86</v>
      </c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116</v>
      </c>
      <c r="G13" s="36"/>
      <c r="H13" s="36"/>
      <c r="I13" s="115" t="s">
        <v>20</v>
      </c>
      <c r="J13" s="105" t="s">
        <v>1667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473</v>
      </c>
      <c r="BA13" s="110" t="s">
        <v>1668</v>
      </c>
      <c r="BB13" s="110" t="s">
        <v>240</v>
      </c>
      <c r="BC13" s="110" t="s">
        <v>1296</v>
      </c>
      <c r="BD13" s="110" t="s">
        <v>86</v>
      </c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166</v>
      </c>
      <c r="BA14" s="110" t="s">
        <v>1669</v>
      </c>
      <c r="BB14" s="110" t="s">
        <v>75</v>
      </c>
      <c r="BC14" s="110" t="s">
        <v>288</v>
      </c>
      <c r="BD14" s="110" t="s">
        <v>86</v>
      </c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1670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1671</v>
      </c>
      <c r="F23" s="36"/>
      <c r="G23" s="36"/>
      <c r="H23" s="36"/>
      <c r="I23" s="115" t="s">
        <v>30</v>
      </c>
      <c r="J23" s="105" t="s">
        <v>1672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1673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1671</v>
      </c>
      <c r="F26" s="36"/>
      <c r="G26" s="36"/>
      <c r="H26" s="36"/>
      <c r="I26" s="115" t="s">
        <v>30</v>
      </c>
      <c r="J26" s="105" t="s">
        <v>1672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ROUND((SUM(BE90:BE339)),  2)</f>
        <v>0</v>
      </c>
      <c r="G35" s="36"/>
      <c r="H35" s="36"/>
      <c r="I35" s="127">
        <v>0.21</v>
      </c>
      <c r="J35" s="126">
        <f>ROUND(((SUM(BE90:BE339))*I35),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ROUND((SUM(BF90:BF339)),  2)</f>
        <v>0</v>
      </c>
      <c r="G36" s="36"/>
      <c r="H36" s="36"/>
      <c r="I36" s="127">
        <v>0.15</v>
      </c>
      <c r="J36" s="126">
        <f>ROUND(((SUM(BF90:BF339))*I36),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ROUND((SUM(BG90:BG339)),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ROUND((SUM(BH90:BH339)),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ROUND((SUM(BI90:BI339)),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1664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2017-04-432-SP-N - SO 432 - Soupis prací - Veřejné osvětlení - MK Karlova - NEuznatelné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Jiří Stehlík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Jiří Stehlík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1674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95" customHeight="1">
      <c r="B65" s="149"/>
      <c r="C65" s="99"/>
      <c r="D65" s="150" t="s">
        <v>1675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4.85" customHeight="1">
      <c r="B66" s="149"/>
      <c r="C66" s="99"/>
      <c r="D66" s="150" t="s">
        <v>1676</v>
      </c>
      <c r="E66" s="151"/>
      <c r="F66" s="151"/>
      <c r="G66" s="151"/>
      <c r="H66" s="151"/>
      <c r="I66" s="151"/>
      <c r="J66" s="152">
        <f>J93</f>
        <v>0</v>
      </c>
      <c r="K66" s="99"/>
      <c r="L66" s="153"/>
    </row>
    <row r="67" spans="1:31" s="10" customFormat="1" ht="14.85" customHeight="1">
      <c r="B67" s="149"/>
      <c r="C67" s="99"/>
      <c r="D67" s="150" t="s">
        <v>1677</v>
      </c>
      <c r="E67" s="151"/>
      <c r="F67" s="151"/>
      <c r="G67" s="151"/>
      <c r="H67" s="151"/>
      <c r="I67" s="151"/>
      <c r="J67" s="152">
        <f>J242</f>
        <v>0</v>
      </c>
      <c r="K67" s="99"/>
      <c r="L67" s="153"/>
    </row>
    <row r="68" spans="1:31" s="10" customFormat="1" ht="14.85" customHeight="1">
      <c r="B68" s="149"/>
      <c r="C68" s="99"/>
      <c r="D68" s="150" t="s">
        <v>1678</v>
      </c>
      <c r="E68" s="151"/>
      <c r="F68" s="151"/>
      <c r="G68" s="151"/>
      <c r="H68" s="151"/>
      <c r="I68" s="151"/>
      <c r="J68" s="152">
        <f>J318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190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0" t="str">
        <f>E7</f>
        <v>Rekonstrukce MK Karlova a Dukelská, Cheb - II-IV etapa</v>
      </c>
      <c r="F78" s="411"/>
      <c r="G78" s="411"/>
      <c r="H78" s="41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158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0" t="s">
        <v>1664</v>
      </c>
      <c r="F80" s="412"/>
      <c r="G80" s="412"/>
      <c r="H80" s="412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165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4" t="str">
        <f>E11</f>
        <v>2017-04-432-SP-N - SO 432 - Soupis prací - Veřejné osvětlení - MK Karlova - NEuznatelné náklady</v>
      </c>
      <c r="F82" s="412"/>
      <c r="G82" s="412"/>
      <c r="H82" s="412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MK Karlova, Cheb, Karlovarský kraj</v>
      </c>
      <c r="G84" s="38"/>
      <c r="H84" s="38"/>
      <c r="I84" s="31" t="s">
        <v>24</v>
      </c>
      <c r="J84" s="61" t="str">
        <f>IF(J14="","",J14)</f>
        <v>4. 1. 2018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26</v>
      </c>
      <c r="D86" s="38"/>
      <c r="E86" s="38"/>
      <c r="F86" s="29" t="str">
        <f>E17</f>
        <v>Město Cheb</v>
      </c>
      <c r="G86" s="38"/>
      <c r="H86" s="38"/>
      <c r="I86" s="31" t="s">
        <v>34</v>
      </c>
      <c r="J86" s="34" t="str">
        <f>E23</f>
        <v>Ing. Jiří Stehlík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32</v>
      </c>
      <c r="D87" s="38"/>
      <c r="E87" s="38"/>
      <c r="F87" s="29" t="str">
        <f>IF(E20="","",E20)</f>
        <v>Vyplň údaj</v>
      </c>
      <c r="G87" s="38"/>
      <c r="H87" s="38"/>
      <c r="I87" s="31" t="s">
        <v>39</v>
      </c>
      <c r="J87" s="34" t="str">
        <f>E26</f>
        <v>Ing. Jiří Stehlík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191</v>
      </c>
      <c r="D89" s="157" t="s">
        <v>61</v>
      </c>
      <c r="E89" s="157" t="s">
        <v>57</v>
      </c>
      <c r="F89" s="157" t="s">
        <v>58</v>
      </c>
      <c r="G89" s="157" t="s">
        <v>192</v>
      </c>
      <c r="H89" s="157" t="s">
        <v>193</v>
      </c>
      <c r="I89" s="157" t="s">
        <v>194</v>
      </c>
      <c r="J89" s="157" t="s">
        <v>178</v>
      </c>
      <c r="K89" s="158" t="s">
        <v>195</v>
      </c>
      <c r="L89" s="159"/>
      <c r="M89" s="70" t="s">
        <v>75</v>
      </c>
      <c r="N89" s="71" t="s">
        <v>46</v>
      </c>
      <c r="O89" s="71" t="s">
        <v>196</v>
      </c>
      <c r="P89" s="71" t="s">
        <v>197</v>
      </c>
      <c r="Q89" s="71" t="s">
        <v>198</v>
      </c>
      <c r="R89" s="71" t="s">
        <v>199</v>
      </c>
      <c r="S89" s="71" t="s">
        <v>200</v>
      </c>
      <c r="T89" s="72" t="s">
        <v>201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8" customHeight="1">
      <c r="A90" s="36"/>
      <c r="B90" s="37"/>
      <c r="C90" s="77" t="s">
        <v>202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17.770008699999998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76</v>
      </c>
      <c r="AU90" s="19" t="s">
        <v>179</v>
      </c>
      <c r="BK90" s="164">
        <f>BK91</f>
        <v>0</v>
      </c>
    </row>
    <row r="91" spans="1:65" s="12" customFormat="1" ht="25.95" customHeight="1">
      <c r="B91" s="165"/>
      <c r="C91" s="166"/>
      <c r="D91" s="167" t="s">
        <v>76</v>
      </c>
      <c r="E91" s="168" t="s">
        <v>1679</v>
      </c>
      <c r="F91" s="168" t="s">
        <v>1680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17.770008699999998</v>
      </c>
      <c r="S91" s="173"/>
      <c r="T91" s="175">
        <f>T92</f>
        <v>0</v>
      </c>
      <c r="AR91" s="176" t="s">
        <v>344</v>
      </c>
      <c r="AT91" s="177" t="s">
        <v>76</v>
      </c>
      <c r="AU91" s="177" t="s">
        <v>77</v>
      </c>
      <c r="AY91" s="176" t="s">
        <v>205</v>
      </c>
      <c r="BK91" s="178">
        <f>BK92</f>
        <v>0</v>
      </c>
    </row>
    <row r="92" spans="1:65" s="12" customFormat="1" ht="22.8" customHeight="1">
      <c r="B92" s="165"/>
      <c r="C92" s="166"/>
      <c r="D92" s="167" t="s">
        <v>76</v>
      </c>
      <c r="E92" s="179" t="s">
        <v>226</v>
      </c>
      <c r="F92" s="179" t="s">
        <v>1681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P93+P242+P318</f>
        <v>0</v>
      </c>
      <c r="Q92" s="173"/>
      <c r="R92" s="174">
        <f>R93+R242+R318</f>
        <v>17.770008699999998</v>
      </c>
      <c r="S92" s="173"/>
      <c r="T92" s="175">
        <f>T93+T242+T318</f>
        <v>0</v>
      </c>
      <c r="AR92" s="176" t="s">
        <v>344</v>
      </c>
      <c r="AT92" s="177" t="s">
        <v>76</v>
      </c>
      <c r="AU92" s="177" t="s">
        <v>84</v>
      </c>
      <c r="AY92" s="176" t="s">
        <v>205</v>
      </c>
      <c r="BK92" s="178">
        <f>BK93+BK242+BK318</f>
        <v>0</v>
      </c>
    </row>
    <row r="93" spans="1:65" s="12" customFormat="1" ht="20.85" customHeight="1">
      <c r="B93" s="165"/>
      <c r="C93" s="166"/>
      <c r="D93" s="167" t="s">
        <v>76</v>
      </c>
      <c r="E93" s="179" t="s">
        <v>1682</v>
      </c>
      <c r="F93" s="179" t="s">
        <v>1683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SUM(P94:P241)</f>
        <v>0</v>
      </c>
      <c r="Q93" s="173"/>
      <c r="R93" s="174">
        <f>SUM(R94:R241)</f>
        <v>1.2758735000000001</v>
      </c>
      <c r="S93" s="173"/>
      <c r="T93" s="175">
        <f>SUM(T94:T241)</f>
        <v>0</v>
      </c>
      <c r="AR93" s="176" t="s">
        <v>344</v>
      </c>
      <c r="AT93" s="177" t="s">
        <v>76</v>
      </c>
      <c r="AU93" s="177" t="s">
        <v>86</v>
      </c>
      <c r="AY93" s="176" t="s">
        <v>205</v>
      </c>
      <c r="BK93" s="178">
        <f>SUM(BK94:BK241)</f>
        <v>0</v>
      </c>
    </row>
    <row r="94" spans="1:65" s="2" customFormat="1" ht="24.15" customHeight="1">
      <c r="A94" s="36"/>
      <c r="B94" s="37"/>
      <c r="C94" s="181" t="s">
        <v>84</v>
      </c>
      <c r="D94" s="181" t="s">
        <v>208</v>
      </c>
      <c r="E94" s="182" t="s">
        <v>1684</v>
      </c>
      <c r="F94" s="183" t="s">
        <v>1685</v>
      </c>
      <c r="G94" s="184" t="s">
        <v>293</v>
      </c>
      <c r="H94" s="185">
        <v>18</v>
      </c>
      <c r="I94" s="186"/>
      <c r="J94" s="187">
        <f>ROUND(I94*H94,2)</f>
        <v>0</v>
      </c>
      <c r="K94" s="183" t="s">
        <v>211</v>
      </c>
      <c r="L94" s="41"/>
      <c r="M94" s="188" t="s">
        <v>75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807</v>
      </c>
      <c r="AT94" s="192" t="s">
        <v>208</v>
      </c>
      <c r="AU94" s="192" t="s">
        <v>344</v>
      </c>
      <c r="AY94" s="19" t="s">
        <v>205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84</v>
      </c>
      <c r="BK94" s="193">
        <f>ROUND(I94*H94,2)</f>
        <v>0</v>
      </c>
      <c r="BL94" s="19" t="s">
        <v>807</v>
      </c>
      <c r="BM94" s="192" t="s">
        <v>1686</v>
      </c>
    </row>
    <row r="95" spans="1:65" s="15" customFormat="1" ht="10.199999999999999">
      <c r="B95" s="231"/>
      <c r="C95" s="232"/>
      <c r="D95" s="194" t="s">
        <v>216</v>
      </c>
      <c r="E95" s="233" t="s">
        <v>75</v>
      </c>
      <c r="F95" s="234" t="s">
        <v>296</v>
      </c>
      <c r="G95" s="232"/>
      <c r="H95" s="233" t="s">
        <v>75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216</v>
      </c>
      <c r="AU95" s="240" t="s">
        <v>344</v>
      </c>
      <c r="AV95" s="15" t="s">
        <v>84</v>
      </c>
      <c r="AW95" s="15" t="s">
        <v>38</v>
      </c>
      <c r="AX95" s="15" t="s">
        <v>77</v>
      </c>
      <c r="AY95" s="240" t="s">
        <v>205</v>
      </c>
    </row>
    <row r="96" spans="1:65" s="13" customFormat="1" ht="10.199999999999999">
      <c r="B96" s="199"/>
      <c r="C96" s="200"/>
      <c r="D96" s="194" t="s">
        <v>216</v>
      </c>
      <c r="E96" s="201" t="s">
        <v>75</v>
      </c>
      <c r="F96" s="202" t="s">
        <v>219</v>
      </c>
      <c r="G96" s="200"/>
      <c r="H96" s="203">
        <v>18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216</v>
      </c>
      <c r="AU96" s="209" t="s">
        <v>344</v>
      </c>
      <c r="AV96" s="13" t="s">
        <v>86</v>
      </c>
      <c r="AW96" s="13" t="s">
        <v>38</v>
      </c>
      <c r="AX96" s="13" t="s">
        <v>77</v>
      </c>
      <c r="AY96" s="209" t="s">
        <v>205</v>
      </c>
    </row>
    <row r="97" spans="1:65" s="14" customFormat="1" ht="10.199999999999999">
      <c r="B97" s="210"/>
      <c r="C97" s="211"/>
      <c r="D97" s="194" t="s">
        <v>216</v>
      </c>
      <c r="E97" s="212" t="s">
        <v>75</v>
      </c>
      <c r="F97" s="213" t="s">
        <v>218</v>
      </c>
      <c r="G97" s="211"/>
      <c r="H97" s="214">
        <v>18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216</v>
      </c>
      <c r="AU97" s="220" t="s">
        <v>344</v>
      </c>
      <c r="AV97" s="14" t="s">
        <v>212</v>
      </c>
      <c r="AW97" s="14" t="s">
        <v>38</v>
      </c>
      <c r="AX97" s="14" t="s">
        <v>84</v>
      </c>
      <c r="AY97" s="220" t="s">
        <v>205</v>
      </c>
    </row>
    <row r="98" spans="1:65" s="2" customFormat="1" ht="14.4" customHeight="1">
      <c r="A98" s="36"/>
      <c r="B98" s="37"/>
      <c r="C98" s="181" t="s">
        <v>86</v>
      </c>
      <c r="D98" s="181" t="s">
        <v>208</v>
      </c>
      <c r="E98" s="182" t="s">
        <v>1687</v>
      </c>
      <c r="F98" s="183" t="s">
        <v>1688</v>
      </c>
      <c r="G98" s="184" t="s">
        <v>156</v>
      </c>
      <c r="H98" s="185">
        <v>130</v>
      </c>
      <c r="I98" s="186"/>
      <c r="J98" s="187">
        <f>ROUND(I98*H98,2)</f>
        <v>0</v>
      </c>
      <c r="K98" s="183" t="s">
        <v>75</v>
      </c>
      <c r="L98" s="41"/>
      <c r="M98" s="188" t="s">
        <v>75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225</v>
      </c>
      <c r="AT98" s="192" t="s">
        <v>208</v>
      </c>
      <c r="AU98" s="192" t="s">
        <v>344</v>
      </c>
      <c r="AY98" s="19" t="s">
        <v>205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84</v>
      </c>
      <c r="BK98" s="193">
        <f>ROUND(I98*H98,2)</f>
        <v>0</v>
      </c>
      <c r="BL98" s="19" t="s">
        <v>225</v>
      </c>
      <c r="BM98" s="192" t="s">
        <v>1689</v>
      </c>
    </row>
    <row r="99" spans="1:65" s="15" customFormat="1" ht="10.199999999999999">
      <c r="B99" s="231"/>
      <c r="C99" s="232"/>
      <c r="D99" s="194" t="s">
        <v>216</v>
      </c>
      <c r="E99" s="233" t="s">
        <v>75</v>
      </c>
      <c r="F99" s="234" t="s">
        <v>314</v>
      </c>
      <c r="G99" s="232"/>
      <c r="H99" s="233" t="s">
        <v>75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216</v>
      </c>
      <c r="AU99" s="240" t="s">
        <v>344</v>
      </c>
      <c r="AV99" s="15" t="s">
        <v>84</v>
      </c>
      <c r="AW99" s="15" t="s">
        <v>38</v>
      </c>
      <c r="AX99" s="15" t="s">
        <v>77</v>
      </c>
      <c r="AY99" s="240" t="s">
        <v>205</v>
      </c>
    </row>
    <row r="100" spans="1:65" s="13" customFormat="1" ht="10.199999999999999">
      <c r="B100" s="199"/>
      <c r="C100" s="200"/>
      <c r="D100" s="194" t="s">
        <v>216</v>
      </c>
      <c r="E100" s="201" t="s">
        <v>75</v>
      </c>
      <c r="F100" s="202" t="s">
        <v>1472</v>
      </c>
      <c r="G100" s="200"/>
      <c r="H100" s="203">
        <v>130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216</v>
      </c>
      <c r="AU100" s="209" t="s">
        <v>344</v>
      </c>
      <c r="AV100" s="13" t="s">
        <v>86</v>
      </c>
      <c r="AW100" s="13" t="s">
        <v>38</v>
      </c>
      <c r="AX100" s="13" t="s">
        <v>77</v>
      </c>
      <c r="AY100" s="209" t="s">
        <v>205</v>
      </c>
    </row>
    <row r="101" spans="1:65" s="14" customFormat="1" ht="10.199999999999999">
      <c r="B101" s="210"/>
      <c r="C101" s="211"/>
      <c r="D101" s="194" t="s">
        <v>216</v>
      </c>
      <c r="E101" s="212" t="s">
        <v>75</v>
      </c>
      <c r="F101" s="213" t="s">
        <v>218</v>
      </c>
      <c r="G101" s="211"/>
      <c r="H101" s="214">
        <v>130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216</v>
      </c>
      <c r="AU101" s="220" t="s">
        <v>344</v>
      </c>
      <c r="AV101" s="14" t="s">
        <v>212</v>
      </c>
      <c r="AW101" s="14" t="s">
        <v>38</v>
      </c>
      <c r="AX101" s="14" t="s">
        <v>84</v>
      </c>
      <c r="AY101" s="220" t="s">
        <v>205</v>
      </c>
    </row>
    <row r="102" spans="1:65" s="2" customFormat="1" ht="24.15" customHeight="1">
      <c r="A102" s="36"/>
      <c r="B102" s="37"/>
      <c r="C102" s="181" t="s">
        <v>344</v>
      </c>
      <c r="D102" s="181" t="s">
        <v>208</v>
      </c>
      <c r="E102" s="182" t="s">
        <v>1690</v>
      </c>
      <c r="F102" s="183" t="s">
        <v>1691</v>
      </c>
      <c r="G102" s="184" t="s">
        <v>293</v>
      </c>
      <c r="H102" s="185">
        <v>32</v>
      </c>
      <c r="I102" s="186"/>
      <c r="J102" s="187">
        <f>ROUND(I102*H102,2)</f>
        <v>0</v>
      </c>
      <c r="K102" s="183" t="s">
        <v>211</v>
      </c>
      <c r="L102" s="41"/>
      <c r="M102" s="188" t="s">
        <v>75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807</v>
      </c>
      <c r="AT102" s="192" t="s">
        <v>208</v>
      </c>
      <c r="AU102" s="192" t="s">
        <v>344</v>
      </c>
      <c r="AY102" s="19" t="s">
        <v>205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84</v>
      </c>
      <c r="BK102" s="193">
        <f>ROUND(I102*H102,2)</f>
        <v>0</v>
      </c>
      <c r="BL102" s="19" t="s">
        <v>807</v>
      </c>
      <c r="BM102" s="192" t="s">
        <v>1692</v>
      </c>
    </row>
    <row r="103" spans="1:65" s="15" customFormat="1" ht="10.199999999999999">
      <c r="B103" s="231"/>
      <c r="C103" s="232"/>
      <c r="D103" s="194" t="s">
        <v>216</v>
      </c>
      <c r="E103" s="233" t="s">
        <v>75</v>
      </c>
      <c r="F103" s="234" t="s">
        <v>296</v>
      </c>
      <c r="G103" s="232"/>
      <c r="H103" s="233" t="s">
        <v>75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216</v>
      </c>
      <c r="AU103" s="240" t="s">
        <v>344</v>
      </c>
      <c r="AV103" s="15" t="s">
        <v>84</v>
      </c>
      <c r="AW103" s="15" t="s">
        <v>38</v>
      </c>
      <c r="AX103" s="15" t="s">
        <v>77</v>
      </c>
      <c r="AY103" s="240" t="s">
        <v>205</v>
      </c>
    </row>
    <row r="104" spans="1:65" s="13" customFormat="1" ht="10.199999999999999">
      <c r="B104" s="199"/>
      <c r="C104" s="200"/>
      <c r="D104" s="194" t="s">
        <v>216</v>
      </c>
      <c r="E104" s="201" t="s">
        <v>75</v>
      </c>
      <c r="F104" s="202" t="s">
        <v>693</v>
      </c>
      <c r="G104" s="200"/>
      <c r="H104" s="203">
        <v>32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216</v>
      </c>
      <c r="AU104" s="209" t="s">
        <v>344</v>
      </c>
      <c r="AV104" s="13" t="s">
        <v>86</v>
      </c>
      <c r="AW104" s="13" t="s">
        <v>38</v>
      </c>
      <c r="AX104" s="13" t="s">
        <v>77</v>
      </c>
      <c r="AY104" s="209" t="s">
        <v>205</v>
      </c>
    </row>
    <row r="105" spans="1:65" s="14" customFormat="1" ht="10.199999999999999">
      <c r="B105" s="210"/>
      <c r="C105" s="211"/>
      <c r="D105" s="194" t="s">
        <v>216</v>
      </c>
      <c r="E105" s="212" t="s">
        <v>75</v>
      </c>
      <c r="F105" s="213" t="s">
        <v>218</v>
      </c>
      <c r="G105" s="211"/>
      <c r="H105" s="214">
        <v>32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216</v>
      </c>
      <c r="AU105" s="220" t="s">
        <v>344</v>
      </c>
      <c r="AV105" s="14" t="s">
        <v>212</v>
      </c>
      <c r="AW105" s="14" t="s">
        <v>38</v>
      </c>
      <c r="AX105" s="14" t="s">
        <v>84</v>
      </c>
      <c r="AY105" s="220" t="s">
        <v>205</v>
      </c>
    </row>
    <row r="106" spans="1:65" s="2" customFormat="1" ht="24.15" customHeight="1">
      <c r="A106" s="36"/>
      <c r="B106" s="37"/>
      <c r="C106" s="181" t="s">
        <v>212</v>
      </c>
      <c r="D106" s="181" t="s">
        <v>208</v>
      </c>
      <c r="E106" s="182" t="s">
        <v>1693</v>
      </c>
      <c r="F106" s="183" t="s">
        <v>1694</v>
      </c>
      <c r="G106" s="184" t="s">
        <v>156</v>
      </c>
      <c r="H106" s="185">
        <v>16</v>
      </c>
      <c r="I106" s="186"/>
      <c r="J106" s="187">
        <f>ROUND(I106*H106,2)</f>
        <v>0</v>
      </c>
      <c r="K106" s="183" t="s">
        <v>75</v>
      </c>
      <c r="L106" s="41"/>
      <c r="M106" s="188" t="s">
        <v>75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807</v>
      </c>
      <c r="AT106" s="192" t="s">
        <v>208</v>
      </c>
      <c r="AU106" s="192" t="s">
        <v>344</v>
      </c>
      <c r="AY106" s="19" t="s">
        <v>205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84</v>
      </c>
      <c r="BK106" s="193">
        <f>ROUND(I106*H106,2)</f>
        <v>0</v>
      </c>
      <c r="BL106" s="19" t="s">
        <v>807</v>
      </c>
      <c r="BM106" s="192" t="s">
        <v>1695</v>
      </c>
    </row>
    <row r="107" spans="1:65" s="15" customFormat="1" ht="10.199999999999999">
      <c r="B107" s="231"/>
      <c r="C107" s="232"/>
      <c r="D107" s="194" t="s">
        <v>216</v>
      </c>
      <c r="E107" s="233" t="s">
        <v>75</v>
      </c>
      <c r="F107" s="234" t="s">
        <v>314</v>
      </c>
      <c r="G107" s="232"/>
      <c r="H107" s="233" t="s">
        <v>75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344</v>
      </c>
      <c r="AV107" s="15" t="s">
        <v>84</v>
      </c>
      <c r="AW107" s="15" t="s">
        <v>38</v>
      </c>
      <c r="AX107" s="15" t="s">
        <v>77</v>
      </c>
      <c r="AY107" s="240" t="s">
        <v>205</v>
      </c>
    </row>
    <row r="108" spans="1:65" s="13" customFormat="1" ht="10.199999999999999">
      <c r="B108" s="199"/>
      <c r="C108" s="200"/>
      <c r="D108" s="194" t="s">
        <v>216</v>
      </c>
      <c r="E108" s="201" t="s">
        <v>75</v>
      </c>
      <c r="F108" s="202" t="s">
        <v>225</v>
      </c>
      <c r="G108" s="200"/>
      <c r="H108" s="203">
        <v>16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216</v>
      </c>
      <c r="AU108" s="209" t="s">
        <v>344</v>
      </c>
      <c r="AV108" s="13" t="s">
        <v>86</v>
      </c>
      <c r="AW108" s="13" t="s">
        <v>38</v>
      </c>
      <c r="AX108" s="13" t="s">
        <v>77</v>
      </c>
      <c r="AY108" s="209" t="s">
        <v>205</v>
      </c>
    </row>
    <row r="109" spans="1:65" s="14" customFormat="1" ht="10.199999999999999">
      <c r="B109" s="210"/>
      <c r="C109" s="211"/>
      <c r="D109" s="194" t="s">
        <v>216</v>
      </c>
      <c r="E109" s="212" t="s">
        <v>75</v>
      </c>
      <c r="F109" s="213" t="s">
        <v>218</v>
      </c>
      <c r="G109" s="211"/>
      <c r="H109" s="214">
        <v>16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216</v>
      </c>
      <c r="AU109" s="220" t="s">
        <v>344</v>
      </c>
      <c r="AV109" s="14" t="s">
        <v>212</v>
      </c>
      <c r="AW109" s="14" t="s">
        <v>38</v>
      </c>
      <c r="AX109" s="14" t="s">
        <v>84</v>
      </c>
      <c r="AY109" s="220" t="s">
        <v>205</v>
      </c>
    </row>
    <row r="110" spans="1:65" s="2" customFormat="1" ht="24.15" customHeight="1">
      <c r="A110" s="36"/>
      <c r="B110" s="37"/>
      <c r="C110" s="181" t="s">
        <v>243</v>
      </c>
      <c r="D110" s="181" t="s">
        <v>208</v>
      </c>
      <c r="E110" s="182" t="s">
        <v>1696</v>
      </c>
      <c r="F110" s="183" t="s">
        <v>1697</v>
      </c>
      <c r="G110" s="184" t="s">
        <v>156</v>
      </c>
      <c r="H110" s="185">
        <v>110</v>
      </c>
      <c r="I110" s="186"/>
      <c r="J110" s="187">
        <f>ROUND(I110*H110,2)</f>
        <v>0</v>
      </c>
      <c r="K110" s="183" t="s">
        <v>75</v>
      </c>
      <c r="L110" s="41"/>
      <c r="M110" s="188" t="s">
        <v>75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807</v>
      </c>
      <c r="AT110" s="192" t="s">
        <v>208</v>
      </c>
      <c r="AU110" s="192" t="s">
        <v>344</v>
      </c>
      <c r="AY110" s="19" t="s">
        <v>205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84</v>
      </c>
      <c r="BK110" s="193">
        <f>ROUND(I110*H110,2)</f>
        <v>0</v>
      </c>
      <c r="BL110" s="19" t="s">
        <v>807</v>
      </c>
      <c r="BM110" s="192" t="s">
        <v>1698</v>
      </c>
    </row>
    <row r="111" spans="1:65" s="15" customFormat="1" ht="10.199999999999999">
      <c r="B111" s="231"/>
      <c r="C111" s="232"/>
      <c r="D111" s="194" t="s">
        <v>216</v>
      </c>
      <c r="E111" s="233" t="s">
        <v>75</v>
      </c>
      <c r="F111" s="234" t="s">
        <v>314</v>
      </c>
      <c r="G111" s="232"/>
      <c r="H111" s="233" t="s">
        <v>75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216</v>
      </c>
      <c r="AU111" s="240" t="s">
        <v>344</v>
      </c>
      <c r="AV111" s="15" t="s">
        <v>84</v>
      </c>
      <c r="AW111" s="15" t="s">
        <v>38</v>
      </c>
      <c r="AX111" s="15" t="s">
        <v>77</v>
      </c>
      <c r="AY111" s="240" t="s">
        <v>205</v>
      </c>
    </row>
    <row r="112" spans="1:65" s="13" customFormat="1" ht="10.199999999999999">
      <c r="B112" s="199"/>
      <c r="C112" s="200"/>
      <c r="D112" s="194" t="s">
        <v>216</v>
      </c>
      <c r="E112" s="201" t="s">
        <v>75</v>
      </c>
      <c r="F112" s="202" t="s">
        <v>944</v>
      </c>
      <c r="G112" s="200"/>
      <c r="H112" s="203">
        <v>110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216</v>
      </c>
      <c r="AU112" s="209" t="s">
        <v>344</v>
      </c>
      <c r="AV112" s="13" t="s">
        <v>86</v>
      </c>
      <c r="AW112" s="13" t="s">
        <v>38</v>
      </c>
      <c r="AX112" s="13" t="s">
        <v>77</v>
      </c>
      <c r="AY112" s="209" t="s">
        <v>205</v>
      </c>
    </row>
    <row r="113" spans="1:65" s="14" customFormat="1" ht="10.199999999999999">
      <c r="B113" s="210"/>
      <c r="C113" s="211"/>
      <c r="D113" s="194" t="s">
        <v>216</v>
      </c>
      <c r="E113" s="212" t="s">
        <v>75</v>
      </c>
      <c r="F113" s="213" t="s">
        <v>218</v>
      </c>
      <c r="G113" s="211"/>
      <c r="H113" s="214">
        <v>110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216</v>
      </c>
      <c r="AU113" s="220" t="s">
        <v>344</v>
      </c>
      <c r="AV113" s="14" t="s">
        <v>212</v>
      </c>
      <c r="AW113" s="14" t="s">
        <v>38</v>
      </c>
      <c r="AX113" s="14" t="s">
        <v>84</v>
      </c>
      <c r="AY113" s="220" t="s">
        <v>205</v>
      </c>
    </row>
    <row r="114" spans="1:65" s="2" customFormat="1" ht="14.4" customHeight="1">
      <c r="A114" s="36"/>
      <c r="B114" s="37"/>
      <c r="C114" s="181" t="s">
        <v>461</v>
      </c>
      <c r="D114" s="181" t="s">
        <v>208</v>
      </c>
      <c r="E114" s="182" t="s">
        <v>1699</v>
      </c>
      <c r="F114" s="183" t="s">
        <v>1700</v>
      </c>
      <c r="G114" s="184" t="s">
        <v>293</v>
      </c>
      <c r="H114" s="185">
        <v>3</v>
      </c>
      <c r="I114" s="186"/>
      <c r="J114" s="187">
        <f>ROUND(I114*H114,2)</f>
        <v>0</v>
      </c>
      <c r="K114" s="183" t="s">
        <v>211</v>
      </c>
      <c r="L114" s="41"/>
      <c r="M114" s="188" t="s">
        <v>75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807</v>
      </c>
      <c r="AT114" s="192" t="s">
        <v>208</v>
      </c>
      <c r="AU114" s="192" t="s">
        <v>344</v>
      </c>
      <c r="AY114" s="19" t="s">
        <v>205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84</v>
      </c>
      <c r="BK114" s="193">
        <f>ROUND(I114*H114,2)</f>
        <v>0</v>
      </c>
      <c r="BL114" s="19" t="s">
        <v>807</v>
      </c>
      <c r="BM114" s="192" t="s">
        <v>1701</v>
      </c>
    </row>
    <row r="115" spans="1:65" s="15" customFormat="1" ht="10.199999999999999">
      <c r="B115" s="231"/>
      <c r="C115" s="232"/>
      <c r="D115" s="194" t="s">
        <v>216</v>
      </c>
      <c r="E115" s="233" t="s">
        <v>75</v>
      </c>
      <c r="F115" s="234" t="s">
        <v>296</v>
      </c>
      <c r="G115" s="232"/>
      <c r="H115" s="233" t="s">
        <v>75</v>
      </c>
      <c r="I115" s="235"/>
      <c r="J115" s="232"/>
      <c r="K115" s="232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216</v>
      </c>
      <c r="AU115" s="240" t="s">
        <v>344</v>
      </c>
      <c r="AV115" s="15" t="s">
        <v>84</v>
      </c>
      <c r="AW115" s="15" t="s">
        <v>38</v>
      </c>
      <c r="AX115" s="15" t="s">
        <v>77</v>
      </c>
      <c r="AY115" s="240" t="s">
        <v>205</v>
      </c>
    </row>
    <row r="116" spans="1:65" s="13" customFormat="1" ht="10.199999999999999">
      <c r="B116" s="199"/>
      <c r="C116" s="200"/>
      <c r="D116" s="194" t="s">
        <v>216</v>
      </c>
      <c r="E116" s="201" t="s">
        <v>471</v>
      </c>
      <c r="F116" s="202" t="s">
        <v>344</v>
      </c>
      <c r="G116" s="200"/>
      <c r="H116" s="203">
        <v>3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216</v>
      </c>
      <c r="AU116" s="209" t="s">
        <v>344</v>
      </c>
      <c r="AV116" s="13" t="s">
        <v>86</v>
      </c>
      <c r="AW116" s="13" t="s">
        <v>38</v>
      </c>
      <c r="AX116" s="13" t="s">
        <v>77</v>
      </c>
      <c r="AY116" s="209" t="s">
        <v>205</v>
      </c>
    </row>
    <row r="117" spans="1:65" s="14" customFormat="1" ht="10.199999999999999">
      <c r="B117" s="210"/>
      <c r="C117" s="211"/>
      <c r="D117" s="194" t="s">
        <v>216</v>
      </c>
      <c r="E117" s="212" t="s">
        <v>75</v>
      </c>
      <c r="F117" s="213" t="s">
        <v>218</v>
      </c>
      <c r="G117" s="211"/>
      <c r="H117" s="214">
        <v>3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216</v>
      </c>
      <c r="AU117" s="220" t="s">
        <v>344</v>
      </c>
      <c r="AV117" s="14" t="s">
        <v>212</v>
      </c>
      <c r="AW117" s="14" t="s">
        <v>38</v>
      </c>
      <c r="AX117" s="14" t="s">
        <v>84</v>
      </c>
      <c r="AY117" s="220" t="s">
        <v>205</v>
      </c>
    </row>
    <row r="118" spans="1:65" s="2" customFormat="1" ht="24.15" customHeight="1">
      <c r="A118" s="36"/>
      <c r="B118" s="37"/>
      <c r="C118" s="181" t="s">
        <v>581</v>
      </c>
      <c r="D118" s="181" t="s">
        <v>208</v>
      </c>
      <c r="E118" s="182" t="s">
        <v>1702</v>
      </c>
      <c r="F118" s="183" t="s">
        <v>1703</v>
      </c>
      <c r="G118" s="184" t="s">
        <v>293</v>
      </c>
      <c r="H118" s="185">
        <v>3</v>
      </c>
      <c r="I118" s="186"/>
      <c r="J118" s="187">
        <f>ROUND(I118*H118,2)</f>
        <v>0</v>
      </c>
      <c r="K118" s="183" t="s">
        <v>75</v>
      </c>
      <c r="L118" s="41"/>
      <c r="M118" s="188" t="s">
        <v>75</v>
      </c>
      <c r="N118" s="189" t="s">
        <v>47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225</v>
      </c>
      <c r="AT118" s="192" t="s">
        <v>208</v>
      </c>
      <c r="AU118" s="192" t="s">
        <v>344</v>
      </c>
      <c r="AY118" s="19" t="s">
        <v>205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84</v>
      </c>
      <c r="BK118" s="193">
        <f>ROUND(I118*H118,2)</f>
        <v>0</v>
      </c>
      <c r="BL118" s="19" t="s">
        <v>225</v>
      </c>
      <c r="BM118" s="192" t="s">
        <v>1704</v>
      </c>
    </row>
    <row r="119" spans="1:65" s="13" customFormat="1" ht="10.199999999999999">
      <c r="B119" s="199"/>
      <c r="C119" s="200"/>
      <c r="D119" s="194" t="s">
        <v>216</v>
      </c>
      <c r="E119" s="201" t="s">
        <v>75</v>
      </c>
      <c r="F119" s="202" t="s">
        <v>471</v>
      </c>
      <c r="G119" s="200"/>
      <c r="H119" s="203">
        <v>3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216</v>
      </c>
      <c r="AU119" s="209" t="s">
        <v>344</v>
      </c>
      <c r="AV119" s="13" t="s">
        <v>86</v>
      </c>
      <c r="AW119" s="13" t="s">
        <v>38</v>
      </c>
      <c r="AX119" s="13" t="s">
        <v>77</v>
      </c>
      <c r="AY119" s="209" t="s">
        <v>205</v>
      </c>
    </row>
    <row r="120" spans="1:65" s="14" customFormat="1" ht="10.199999999999999">
      <c r="B120" s="210"/>
      <c r="C120" s="211"/>
      <c r="D120" s="194" t="s">
        <v>216</v>
      </c>
      <c r="E120" s="212" t="s">
        <v>75</v>
      </c>
      <c r="F120" s="213" t="s">
        <v>218</v>
      </c>
      <c r="G120" s="211"/>
      <c r="H120" s="214">
        <v>3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216</v>
      </c>
      <c r="AU120" s="220" t="s">
        <v>344</v>
      </c>
      <c r="AV120" s="14" t="s">
        <v>212</v>
      </c>
      <c r="AW120" s="14" t="s">
        <v>38</v>
      </c>
      <c r="AX120" s="14" t="s">
        <v>84</v>
      </c>
      <c r="AY120" s="220" t="s">
        <v>205</v>
      </c>
    </row>
    <row r="121" spans="1:65" s="2" customFormat="1" ht="14.4" customHeight="1">
      <c r="A121" s="36"/>
      <c r="B121" s="37"/>
      <c r="C121" s="181" t="s">
        <v>229</v>
      </c>
      <c r="D121" s="181" t="s">
        <v>208</v>
      </c>
      <c r="E121" s="182" t="s">
        <v>1705</v>
      </c>
      <c r="F121" s="183" t="s">
        <v>1706</v>
      </c>
      <c r="G121" s="184" t="s">
        <v>293</v>
      </c>
      <c r="H121" s="185">
        <v>3</v>
      </c>
      <c r="I121" s="186"/>
      <c r="J121" s="187">
        <f>ROUND(I121*H121,2)</f>
        <v>0</v>
      </c>
      <c r="K121" s="183" t="s">
        <v>211</v>
      </c>
      <c r="L121" s="41"/>
      <c r="M121" s="188" t="s">
        <v>75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225</v>
      </c>
      <c r="AT121" s="192" t="s">
        <v>208</v>
      </c>
      <c r="AU121" s="192" t="s">
        <v>344</v>
      </c>
      <c r="AY121" s="19" t="s">
        <v>205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84</v>
      </c>
      <c r="BK121" s="193">
        <f>ROUND(I121*H121,2)</f>
        <v>0</v>
      </c>
      <c r="BL121" s="19" t="s">
        <v>225</v>
      </c>
      <c r="BM121" s="192" t="s">
        <v>1707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471</v>
      </c>
      <c r="G122" s="200"/>
      <c r="H122" s="203">
        <v>3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344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75</v>
      </c>
      <c r="F123" s="213" t="s">
        <v>218</v>
      </c>
      <c r="G123" s="211"/>
      <c r="H123" s="214">
        <v>3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344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14.4" customHeight="1">
      <c r="A124" s="36"/>
      <c r="B124" s="37"/>
      <c r="C124" s="181" t="s">
        <v>288</v>
      </c>
      <c r="D124" s="181" t="s">
        <v>208</v>
      </c>
      <c r="E124" s="182" t="s">
        <v>1708</v>
      </c>
      <c r="F124" s="183" t="s">
        <v>1709</v>
      </c>
      <c r="G124" s="184" t="s">
        <v>293</v>
      </c>
      <c r="H124" s="185">
        <v>3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225</v>
      </c>
      <c r="AT124" s="192" t="s">
        <v>208</v>
      </c>
      <c r="AU124" s="192" t="s">
        <v>344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225</v>
      </c>
      <c r="BM124" s="192" t="s">
        <v>1710</v>
      </c>
    </row>
    <row r="125" spans="1:65" s="13" customFormat="1" ht="10.199999999999999">
      <c r="B125" s="199"/>
      <c r="C125" s="200"/>
      <c r="D125" s="194" t="s">
        <v>216</v>
      </c>
      <c r="E125" s="201" t="s">
        <v>75</v>
      </c>
      <c r="F125" s="202" t="s">
        <v>471</v>
      </c>
      <c r="G125" s="200"/>
      <c r="H125" s="203">
        <v>3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216</v>
      </c>
      <c r="AU125" s="209" t="s">
        <v>344</v>
      </c>
      <c r="AV125" s="13" t="s">
        <v>86</v>
      </c>
      <c r="AW125" s="13" t="s">
        <v>38</v>
      </c>
      <c r="AX125" s="13" t="s">
        <v>77</v>
      </c>
      <c r="AY125" s="209" t="s">
        <v>205</v>
      </c>
    </row>
    <row r="126" spans="1:65" s="14" customFormat="1" ht="10.199999999999999">
      <c r="B126" s="210"/>
      <c r="C126" s="211"/>
      <c r="D126" s="194" t="s">
        <v>216</v>
      </c>
      <c r="E126" s="212" t="s">
        <v>75</v>
      </c>
      <c r="F126" s="213" t="s">
        <v>218</v>
      </c>
      <c r="G126" s="211"/>
      <c r="H126" s="214">
        <v>3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216</v>
      </c>
      <c r="AU126" s="220" t="s">
        <v>344</v>
      </c>
      <c r="AV126" s="14" t="s">
        <v>212</v>
      </c>
      <c r="AW126" s="14" t="s">
        <v>38</v>
      </c>
      <c r="AX126" s="14" t="s">
        <v>84</v>
      </c>
      <c r="AY126" s="220" t="s">
        <v>205</v>
      </c>
    </row>
    <row r="127" spans="1:65" s="2" customFormat="1" ht="14.4" customHeight="1">
      <c r="A127" s="36"/>
      <c r="B127" s="37"/>
      <c r="C127" s="181" t="s">
        <v>596</v>
      </c>
      <c r="D127" s="181" t="s">
        <v>208</v>
      </c>
      <c r="E127" s="182" t="s">
        <v>1711</v>
      </c>
      <c r="F127" s="183" t="s">
        <v>1712</v>
      </c>
      <c r="G127" s="184" t="s">
        <v>293</v>
      </c>
      <c r="H127" s="185">
        <v>5</v>
      </c>
      <c r="I127" s="186"/>
      <c r="J127" s="187">
        <f>ROUND(I127*H127,2)</f>
        <v>0</v>
      </c>
      <c r="K127" s="183" t="s">
        <v>211</v>
      </c>
      <c r="L127" s="41"/>
      <c r="M127" s="188" t="s">
        <v>75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807</v>
      </c>
      <c r="AT127" s="192" t="s">
        <v>208</v>
      </c>
      <c r="AU127" s="192" t="s">
        <v>344</v>
      </c>
      <c r="AY127" s="19" t="s">
        <v>205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807</v>
      </c>
      <c r="BM127" s="192" t="s">
        <v>1713</v>
      </c>
    </row>
    <row r="128" spans="1:65" s="15" customFormat="1" ht="10.199999999999999">
      <c r="B128" s="231"/>
      <c r="C128" s="232"/>
      <c r="D128" s="194" t="s">
        <v>216</v>
      </c>
      <c r="E128" s="233" t="s">
        <v>75</v>
      </c>
      <c r="F128" s="234" t="s">
        <v>1714</v>
      </c>
      <c r="G128" s="232"/>
      <c r="H128" s="233" t="s">
        <v>75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216</v>
      </c>
      <c r="AU128" s="240" t="s">
        <v>344</v>
      </c>
      <c r="AV128" s="15" t="s">
        <v>84</v>
      </c>
      <c r="AW128" s="15" t="s">
        <v>38</v>
      </c>
      <c r="AX128" s="15" t="s">
        <v>77</v>
      </c>
      <c r="AY128" s="240" t="s">
        <v>205</v>
      </c>
    </row>
    <row r="129" spans="1:65" s="13" customFormat="1" ht="10.199999999999999">
      <c r="B129" s="199"/>
      <c r="C129" s="200"/>
      <c r="D129" s="194" t="s">
        <v>216</v>
      </c>
      <c r="E129" s="201" t="s">
        <v>483</v>
      </c>
      <c r="F129" s="202" t="s">
        <v>1715</v>
      </c>
      <c r="G129" s="200"/>
      <c r="H129" s="203">
        <v>3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216</v>
      </c>
      <c r="AU129" s="209" t="s">
        <v>344</v>
      </c>
      <c r="AV129" s="13" t="s">
        <v>86</v>
      </c>
      <c r="AW129" s="13" t="s">
        <v>38</v>
      </c>
      <c r="AX129" s="13" t="s">
        <v>77</v>
      </c>
      <c r="AY129" s="209" t="s">
        <v>205</v>
      </c>
    </row>
    <row r="130" spans="1:65" s="13" customFormat="1" ht="10.199999999999999">
      <c r="B130" s="199"/>
      <c r="C130" s="200"/>
      <c r="D130" s="194" t="s">
        <v>216</v>
      </c>
      <c r="E130" s="201" t="s">
        <v>504</v>
      </c>
      <c r="F130" s="202" t="s">
        <v>1716</v>
      </c>
      <c r="G130" s="200"/>
      <c r="H130" s="203">
        <v>2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216</v>
      </c>
      <c r="AU130" s="209" t="s">
        <v>344</v>
      </c>
      <c r="AV130" s="13" t="s">
        <v>86</v>
      </c>
      <c r="AW130" s="13" t="s">
        <v>38</v>
      </c>
      <c r="AX130" s="13" t="s">
        <v>77</v>
      </c>
      <c r="AY130" s="209" t="s">
        <v>205</v>
      </c>
    </row>
    <row r="131" spans="1:65" s="14" customFormat="1" ht="10.199999999999999">
      <c r="B131" s="210"/>
      <c r="C131" s="211"/>
      <c r="D131" s="194" t="s">
        <v>216</v>
      </c>
      <c r="E131" s="212" t="s">
        <v>75</v>
      </c>
      <c r="F131" s="213" t="s">
        <v>218</v>
      </c>
      <c r="G131" s="211"/>
      <c r="H131" s="214">
        <v>5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216</v>
      </c>
      <c r="AU131" s="220" t="s">
        <v>344</v>
      </c>
      <c r="AV131" s="14" t="s">
        <v>212</v>
      </c>
      <c r="AW131" s="14" t="s">
        <v>38</v>
      </c>
      <c r="AX131" s="14" t="s">
        <v>84</v>
      </c>
      <c r="AY131" s="220" t="s">
        <v>205</v>
      </c>
    </row>
    <row r="132" spans="1:65" s="2" customFormat="1" ht="14.4" customHeight="1">
      <c r="A132" s="36"/>
      <c r="B132" s="37"/>
      <c r="C132" s="221" t="s">
        <v>605</v>
      </c>
      <c r="D132" s="221" t="s">
        <v>226</v>
      </c>
      <c r="E132" s="222" t="s">
        <v>1717</v>
      </c>
      <c r="F132" s="223" t="s">
        <v>1718</v>
      </c>
      <c r="G132" s="224" t="s">
        <v>293</v>
      </c>
      <c r="H132" s="225">
        <v>3</v>
      </c>
      <c r="I132" s="226"/>
      <c r="J132" s="227">
        <f>ROUND(I132*H132,2)</f>
        <v>0</v>
      </c>
      <c r="K132" s="223" t="s">
        <v>75</v>
      </c>
      <c r="L132" s="228"/>
      <c r="M132" s="229" t="s">
        <v>75</v>
      </c>
      <c r="N132" s="230" t="s">
        <v>47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1719</v>
      </c>
      <c r="AT132" s="192" t="s">
        <v>226</v>
      </c>
      <c r="AU132" s="192" t="s">
        <v>344</v>
      </c>
      <c r="AY132" s="19" t="s">
        <v>205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807</v>
      </c>
      <c r="BM132" s="192" t="s">
        <v>1720</v>
      </c>
    </row>
    <row r="133" spans="1:65" s="2" customFormat="1" ht="28.8">
      <c r="A133" s="36"/>
      <c r="B133" s="37"/>
      <c r="C133" s="38"/>
      <c r="D133" s="194" t="s">
        <v>270</v>
      </c>
      <c r="E133" s="38"/>
      <c r="F133" s="195" t="s">
        <v>1721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270</v>
      </c>
      <c r="AU133" s="19" t="s">
        <v>344</v>
      </c>
    </row>
    <row r="134" spans="1:65" s="13" customFormat="1" ht="10.199999999999999">
      <c r="B134" s="199"/>
      <c r="C134" s="200"/>
      <c r="D134" s="194" t="s">
        <v>216</v>
      </c>
      <c r="E134" s="201" t="s">
        <v>75</v>
      </c>
      <c r="F134" s="202" t="s">
        <v>483</v>
      </c>
      <c r="G134" s="200"/>
      <c r="H134" s="203">
        <v>3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216</v>
      </c>
      <c r="AU134" s="209" t="s">
        <v>344</v>
      </c>
      <c r="AV134" s="13" t="s">
        <v>86</v>
      </c>
      <c r="AW134" s="13" t="s">
        <v>38</v>
      </c>
      <c r="AX134" s="13" t="s">
        <v>77</v>
      </c>
      <c r="AY134" s="209" t="s">
        <v>205</v>
      </c>
    </row>
    <row r="135" spans="1:65" s="14" customFormat="1" ht="10.199999999999999">
      <c r="B135" s="210"/>
      <c r="C135" s="211"/>
      <c r="D135" s="194" t="s">
        <v>216</v>
      </c>
      <c r="E135" s="212" t="s">
        <v>75</v>
      </c>
      <c r="F135" s="213" t="s">
        <v>218</v>
      </c>
      <c r="G135" s="211"/>
      <c r="H135" s="214">
        <v>3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216</v>
      </c>
      <c r="AU135" s="220" t="s">
        <v>344</v>
      </c>
      <c r="AV135" s="14" t="s">
        <v>212</v>
      </c>
      <c r="AW135" s="14" t="s">
        <v>38</v>
      </c>
      <c r="AX135" s="14" t="s">
        <v>84</v>
      </c>
      <c r="AY135" s="220" t="s">
        <v>205</v>
      </c>
    </row>
    <row r="136" spans="1:65" s="2" customFormat="1" ht="14.4" customHeight="1">
      <c r="A136" s="36"/>
      <c r="B136" s="37"/>
      <c r="C136" s="221" t="s">
        <v>611</v>
      </c>
      <c r="D136" s="221" t="s">
        <v>226</v>
      </c>
      <c r="E136" s="222" t="s">
        <v>1722</v>
      </c>
      <c r="F136" s="223" t="s">
        <v>1723</v>
      </c>
      <c r="G136" s="224" t="s">
        <v>293</v>
      </c>
      <c r="H136" s="225">
        <v>2</v>
      </c>
      <c r="I136" s="226"/>
      <c r="J136" s="227">
        <f>ROUND(I136*H136,2)</f>
        <v>0</v>
      </c>
      <c r="K136" s="223" t="s">
        <v>75</v>
      </c>
      <c r="L136" s="228"/>
      <c r="M136" s="229" t="s">
        <v>75</v>
      </c>
      <c r="N136" s="230" t="s">
        <v>47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1719</v>
      </c>
      <c r="AT136" s="192" t="s">
        <v>226</v>
      </c>
      <c r="AU136" s="192" t="s">
        <v>344</v>
      </c>
      <c r="AY136" s="19" t="s">
        <v>205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807</v>
      </c>
      <c r="BM136" s="192" t="s">
        <v>1724</v>
      </c>
    </row>
    <row r="137" spans="1:65" s="2" customFormat="1" ht="28.8">
      <c r="A137" s="36"/>
      <c r="B137" s="37"/>
      <c r="C137" s="38"/>
      <c r="D137" s="194" t="s">
        <v>270</v>
      </c>
      <c r="E137" s="38"/>
      <c r="F137" s="195" t="s">
        <v>1725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270</v>
      </c>
      <c r="AU137" s="19" t="s">
        <v>344</v>
      </c>
    </row>
    <row r="138" spans="1:65" s="13" customFormat="1" ht="10.199999999999999">
      <c r="B138" s="199"/>
      <c r="C138" s="200"/>
      <c r="D138" s="194" t="s">
        <v>216</v>
      </c>
      <c r="E138" s="201" t="s">
        <v>75</v>
      </c>
      <c r="F138" s="202" t="s">
        <v>504</v>
      </c>
      <c r="G138" s="200"/>
      <c r="H138" s="203">
        <v>2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216</v>
      </c>
      <c r="AU138" s="209" t="s">
        <v>344</v>
      </c>
      <c r="AV138" s="13" t="s">
        <v>86</v>
      </c>
      <c r="AW138" s="13" t="s">
        <v>38</v>
      </c>
      <c r="AX138" s="13" t="s">
        <v>77</v>
      </c>
      <c r="AY138" s="209" t="s">
        <v>205</v>
      </c>
    </row>
    <row r="139" spans="1:65" s="14" customFormat="1" ht="10.199999999999999">
      <c r="B139" s="210"/>
      <c r="C139" s="211"/>
      <c r="D139" s="194" t="s">
        <v>216</v>
      </c>
      <c r="E139" s="212" t="s">
        <v>75</v>
      </c>
      <c r="F139" s="213" t="s">
        <v>218</v>
      </c>
      <c r="G139" s="211"/>
      <c r="H139" s="214">
        <v>2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216</v>
      </c>
      <c r="AU139" s="220" t="s">
        <v>344</v>
      </c>
      <c r="AV139" s="14" t="s">
        <v>212</v>
      </c>
      <c r="AW139" s="14" t="s">
        <v>38</v>
      </c>
      <c r="AX139" s="14" t="s">
        <v>84</v>
      </c>
      <c r="AY139" s="220" t="s">
        <v>205</v>
      </c>
    </row>
    <row r="140" spans="1:65" s="2" customFormat="1" ht="14.4" customHeight="1">
      <c r="A140" s="36"/>
      <c r="B140" s="37"/>
      <c r="C140" s="221" t="s">
        <v>618</v>
      </c>
      <c r="D140" s="221" t="s">
        <v>226</v>
      </c>
      <c r="E140" s="222" t="s">
        <v>1726</v>
      </c>
      <c r="F140" s="223" t="s">
        <v>1727</v>
      </c>
      <c r="G140" s="224" t="s">
        <v>293</v>
      </c>
      <c r="H140" s="225">
        <v>5</v>
      </c>
      <c r="I140" s="226"/>
      <c r="J140" s="227">
        <f>ROUND(I140*H140,2)</f>
        <v>0</v>
      </c>
      <c r="K140" s="223" t="s">
        <v>75</v>
      </c>
      <c r="L140" s="228"/>
      <c r="M140" s="229" t="s">
        <v>75</v>
      </c>
      <c r="N140" s="230" t="s">
        <v>47</v>
      </c>
      <c r="O140" s="66"/>
      <c r="P140" s="190">
        <f>O140*H140</f>
        <v>0</v>
      </c>
      <c r="Q140" s="190">
        <v>0.20799999999999999</v>
      </c>
      <c r="R140" s="190">
        <f>Q140*H140</f>
        <v>1.04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1719</v>
      </c>
      <c r="AT140" s="192" t="s">
        <v>226</v>
      </c>
      <c r="AU140" s="192" t="s">
        <v>344</v>
      </c>
      <c r="AY140" s="19" t="s">
        <v>205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807</v>
      </c>
      <c r="BM140" s="192" t="s">
        <v>1728</v>
      </c>
    </row>
    <row r="141" spans="1:65" s="13" customFormat="1" ht="10.199999999999999">
      <c r="B141" s="199"/>
      <c r="C141" s="200"/>
      <c r="D141" s="194" t="s">
        <v>216</v>
      </c>
      <c r="E141" s="201" t="s">
        <v>75</v>
      </c>
      <c r="F141" s="202" t="s">
        <v>1020</v>
      </c>
      <c r="G141" s="200"/>
      <c r="H141" s="203">
        <v>5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216</v>
      </c>
      <c r="AU141" s="209" t="s">
        <v>344</v>
      </c>
      <c r="AV141" s="13" t="s">
        <v>86</v>
      </c>
      <c r="AW141" s="13" t="s">
        <v>38</v>
      </c>
      <c r="AX141" s="13" t="s">
        <v>77</v>
      </c>
      <c r="AY141" s="209" t="s">
        <v>205</v>
      </c>
    </row>
    <row r="142" spans="1:65" s="14" customFormat="1" ht="10.199999999999999">
      <c r="B142" s="210"/>
      <c r="C142" s="211"/>
      <c r="D142" s="194" t="s">
        <v>216</v>
      </c>
      <c r="E142" s="212" t="s">
        <v>75</v>
      </c>
      <c r="F142" s="213" t="s">
        <v>218</v>
      </c>
      <c r="G142" s="211"/>
      <c r="H142" s="214">
        <v>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216</v>
      </c>
      <c r="AU142" s="220" t="s">
        <v>344</v>
      </c>
      <c r="AV142" s="14" t="s">
        <v>212</v>
      </c>
      <c r="AW142" s="14" t="s">
        <v>38</v>
      </c>
      <c r="AX142" s="14" t="s">
        <v>84</v>
      </c>
      <c r="AY142" s="220" t="s">
        <v>205</v>
      </c>
    </row>
    <row r="143" spans="1:65" s="2" customFormat="1" ht="14.4" customHeight="1">
      <c r="A143" s="36"/>
      <c r="B143" s="37"/>
      <c r="C143" s="181" t="s">
        <v>207</v>
      </c>
      <c r="D143" s="181" t="s">
        <v>208</v>
      </c>
      <c r="E143" s="182" t="s">
        <v>1729</v>
      </c>
      <c r="F143" s="183" t="s">
        <v>1730</v>
      </c>
      <c r="G143" s="184" t="s">
        <v>293</v>
      </c>
      <c r="H143" s="185">
        <v>2</v>
      </c>
      <c r="I143" s="186"/>
      <c r="J143" s="187">
        <f>ROUND(I143*H143,2)</f>
        <v>0</v>
      </c>
      <c r="K143" s="183" t="s">
        <v>211</v>
      </c>
      <c r="L143" s="41"/>
      <c r="M143" s="188" t="s">
        <v>75</v>
      </c>
      <c r="N143" s="189" t="s">
        <v>47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807</v>
      </c>
      <c r="AT143" s="192" t="s">
        <v>208</v>
      </c>
      <c r="AU143" s="192" t="s">
        <v>344</v>
      </c>
      <c r="AY143" s="19" t="s">
        <v>205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807</v>
      </c>
      <c r="BM143" s="192" t="s">
        <v>1731</v>
      </c>
    </row>
    <row r="144" spans="1:65" s="15" customFormat="1" ht="10.199999999999999">
      <c r="B144" s="231"/>
      <c r="C144" s="232"/>
      <c r="D144" s="194" t="s">
        <v>216</v>
      </c>
      <c r="E144" s="233" t="s">
        <v>75</v>
      </c>
      <c r="F144" s="234" t="s">
        <v>1714</v>
      </c>
      <c r="G144" s="232"/>
      <c r="H144" s="233" t="s">
        <v>75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216</v>
      </c>
      <c r="AU144" s="240" t="s">
        <v>344</v>
      </c>
      <c r="AV144" s="15" t="s">
        <v>84</v>
      </c>
      <c r="AW144" s="15" t="s">
        <v>38</v>
      </c>
      <c r="AX144" s="15" t="s">
        <v>77</v>
      </c>
      <c r="AY144" s="240" t="s">
        <v>205</v>
      </c>
    </row>
    <row r="145" spans="1:65" s="13" customFormat="1" ht="10.199999999999999">
      <c r="B145" s="199"/>
      <c r="C145" s="200"/>
      <c r="D145" s="194" t="s">
        <v>216</v>
      </c>
      <c r="E145" s="201" t="s">
        <v>75</v>
      </c>
      <c r="F145" s="202" t="s">
        <v>86</v>
      </c>
      <c r="G145" s="200"/>
      <c r="H145" s="203">
        <v>2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216</v>
      </c>
      <c r="AU145" s="209" t="s">
        <v>344</v>
      </c>
      <c r="AV145" s="13" t="s">
        <v>86</v>
      </c>
      <c r="AW145" s="13" t="s">
        <v>38</v>
      </c>
      <c r="AX145" s="13" t="s">
        <v>77</v>
      </c>
      <c r="AY145" s="209" t="s">
        <v>205</v>
      </c>
    </row>
    <row r="146" spans="1:65" s="14" customFormat="1" ht="10.199999999999999">
      <c r="B146" s="210"/>
      <c r="C146" s="211"/>
      <c r="D146" s="194" t="s">
        <v>216</v>
      </c>
      <c r="E146" s="212" t="s">
        <v>75</v>
      </c>
      <c r="F146" s="213" t="s">
        <v>218</v>
      </c>
      <c r="G146" s="211"/>
      <c r="H146" s="214">
        <v>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216</v>
      </c>
      <c r="AU146" s="220" t="s">
        <v>344</v>
      </c>
      <c r="AV146" s="14" t="s">
        <v>212</v>
      </c>
      <c r="AW146" s="14" t="s">
        <v>38</v>
      </c>
      <c r="AX146" s="14" t="s">
        <v>84</v>
      </c>
      <c r="AY146" s="220" t="s">
        <v>205</v>
      </c>
    </row>
    <row r="147" spans="1:65" s="2" customFormat="1" ht="14.4" customHeight="1">
      <c r="A147" s="36"/>
      <c r="B147" s="37"/>
      <c r="C147" s="221" t="s">
        <v>8</v>
      </c>
      <c r="D147" s="221" t="s">
        <v>226</v>
      </c>
      <c r="E147" s="222" t="s">
        <v>1732</v>
      </c>
      <c r="F147" s="223" t="s">
        <v>1733</v>
      </c>
      <c r="G147" s="224" t="s">
        <v>293</v>
      </c>
      <c r="H147" s="225">
        <v>1</v>
      </c>
      <c r="I147" s="226"/>
      <c r="J147" s="227">
        <f>ROUND(I147*H147,2)</f>
        <v>0</v>
      </c>
      <c r="K147" s="223" t="s">
        <v>75</v>
      </c>
      <c r="L147" s="228"/>
      <c r="M147" s="229" t="s">
        <v>75</v>
      </c>
      <c r="N147" s="230" t="s">
        <v>47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1719</v>
      </c>
      <c r="AT147" s="192" t="s">
        <v>226</v>
      </c>
      <c r="AU147" s="192" t="s">
        <v>344</v>
      </c>
      <c r="AY147" s="19" t="s">
        <v>205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807</v>
      </c>
      <c r="BM147" s="192" t="s">
        <v>1734</v>
      </c>
    </row>
    <row r="148" spans="1:65" s="2" customFormat="1" ht="19.2">
      <c r="A148" s="36"/>
      <c r="B148" s="37"/>
      <c r="C148" s="38"/>
      <c r="D148" s="194" t="s">
        <v>270</v>
      </c>
      <c r="E148" s="38"/>
      <c r="F148" s="195" t="s">
        <v>1735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270</v>
      </c>
      <c r="AU148" s="19" t="s">
        <v>344</v>
      </c>
    </row>
    <row r="149" spans="1:65" s="15" customFormat="1" ht="10.199999999999999">
      <c r="B149" s="231"/>
      <c r="C149" s="232"/>
      <c r="D149" s="194" t="s">
        <v>216</v>
      </c>
      <c r="E149" s="233" t="s">
        <v>75</v>
      </c>
      <c r="F149" s="234" t="s">
        <v>296</v>
      </c>
      <c r="G149" s="232"/>
      <c r="H149" s="233" t="s">
        <v>75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216</v>
      </c>
      <c r="AU149" s="240" t="s">
        <v>344</v>
      </c>
      <c r="AV149" s="15" t="s">
        <v>84</v>
      </c>
      <c r="AW149" s="15" t="s">
        <v>38</v>
      </c>
      <c r="AX149" s="15" t="s">
        <v>77</v>
      </c>
      <c r="AY149" s="240" t="s">
        <v>205</v>
      </c>
    </row>
    <row r="150" spans="1:65" s="13" customFormat="1" ht="10.199999999999999">
      <c r="B150" s="199"/>
      <c r="C150" s="200"/>
      <c r="D150" s="194" t="s">
        <v>216</v>
      </c>
      <c r="E150" s="201" t="s">
        <v>75</v>
      </c>
      <c r="F150" s="202" t="s">
        <v>84</v>
      </c>
      <c r="G150" s="200"/>
      <c r="H150" s="203">
        <v>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216</v>
      </c>
      <c r="AU150" s="209" t="s">
        <v>344</v>
      </c>
      <c r="AV150" s="13" t="s">
        <v>86</v>
      </c>
      <c r="AW150" s="13" t="s">
        <v>38</v>
      </c>
      <c r="AX150" s="13" t="s">
        <v>77</v>
      </c>
      <c r="AY150" s="209" t="s">
        <v>205</v>
      </c>
    </row>
    <row r="151" spans="1:65" s="14" customFormat="1" ht="10.199999999999999">
      <c r="B151" s="210"/>
      <c r="C151" s="211"/>
      <c r="D151" s="194" t="s">
        <v>216</v>
      </c>
      <c r="E151" s="212" t="s">
        <v>75</v>
      </c>
      <c r="F151" s="213" t="s">
        <v>218</v>
      </c>
      <c r="G151" s="211"/>
      <c r="H151" s="214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216</v>
      </c>
      <c r="AU151" s="220" t="s">
        <v>344</v>
      </c>
      <c r="AV151" s="14" t="s">
        <v>212</v>
      </c>
      <c r="AW151" s="14" t="s">
        <v>38</v>
      </c>
      <c r="AX151" s="14" t="s">
        <v>84</v>
      </c>
      <c r="AY151" s="220" t="s">
        <v>205</v>
      </c>
    </row>
    <row r="152" spans="1:65" s="2" customFormat="1" ht="14.4" customHeight="1">
      <c r="A152" s="36"/>
      <c r="B152" s="37"/>
      <c r="C152" s="221" t="s">
        <v>225</v>
      </c>
      <c r="D152" s="221" t="s">
        <v>226</v>
      </c>
      <c r="E152" s="222" t="s">
        <v>1736</v>
      </c>
      <c r="F152" s="223" t="s">
        <v>1737</v>
      </c>
      <c r="G152" s="224" t="s">
        <v>293</v>
      </c>
      <c r="H152" s="225">
        <v>1</v>
      </c>
      <c r="I152" s="226"/>
      <c r="J152" s="227">
        <f>ROUND(I152*H152,2)</f>
        <v>0</v>
      </c>
      <c r="K152" s="223" t="s">
        <v>75</v>
      </c>
      <c r="L152" s="228"/>
      <c r="M152" s="229" t="s">
        <v>75</v>
      </c>
      <c r="N152" s="230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1719</v>
      </c>
      <c r="AT152" s="192" t="s">
        <v>226</v>
      </c>
      <c r="AU152" s="192" t="s">
        <v>344</v>
      </c>
      <c r="AY152" s="19" t="s">
        <v>205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807</v>
      </c>
      <c r="BM152" s="192" t="s">
        <v>1738</v>
      </c>
    </row>
    <row r="153" spans="1:65" s="2" customFormat="1" ht="19.2">
      <c r="A153" s="36"/>
      <c r="B153" s="37"/>
      <c r="C153" s="38"/>
      <c r="D153" s="194" t="s">
        <v>270</v>
      </c>
      <c r="E153" s="38"/>
      <c r="F153" s="195" t="s">
        <v>1735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270</v>
      </c>
      <c r="AU153" s="19" t="s">
        <v>344</v>
      </c>
    </row>
    <row r="154" spans="1:65" s="15" customFormat="1" ht="10.199999999999999">
      <c r="B154" s="231"/>
      <c r="C154" s="232"/>
      <c r="D154" s="194" t="s">
        <v>216</v>
      </c>
      <c r="E154" s="233" t="s">
        <v>75</v>
      </c>
      <c r="F154" s="234" t="s">
        <v>296</v>
      </c>
      <c r="G154" s="232"/>
      <c r="H154" s="233" t="s">
        <v>75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216</v>
      </c>
      <c r="AU154" s="240" t="s">
        <v>344</v>
      </c>
      <c r="AV154" s="15" t="s">
        <v>84</v>
      </c>
      <c r="AW154" s="15" t="s">
        <v>38</v>
      </c>
      <c r="AX154" s="15" t="s">
        <v>77</v>
      </c>
      <c r="AY154" s="240" t="s">
        <v>205</v>
      </c>
    </row>
    <row r="155" spans="1:65" s="13" customFormat="1" ht="10.199999999999999">
      <c r="B155" s="199"/>
      <c r="C155" s="200"/>
      <c r="D155" s="194" t="s">
        <v>216</v>
      </c>
      <c r="E155" s="201" t="s">
        <v>75</v>
      </c>
      <c r="F155" s="202" t="s">
        <v>84</v>
      </c>
      <c r="G155" s="200"/>
      <c r="H155" s="203">
        <v>1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216</v>
      </c>
      <c r="AU155" s="209" t="s">
        <v>344</v>
      </c>
      <c r="AV155" s="13" t="s">
        <v>86</v>
      </c>
      <c r="AW155" s="13" t="s">
        <v>38</v>
      </c>
      <c r="AX155" s="13" t="s">
        <v>77</v>
      </c>
      <c r="AY155" s="209" t="s">
        <v>205</v>
      </c>
    </row>
    <row r="156" spans="1:65" s="14" customFormat="1" ht="10.199999999999999">
      <c r="B156" s="210"/>
      <c r="C156" s="211"/>
      <c r="D156" s="194" t="s">
        <v>216</v>
      </c>
      <c r="E156" s="212" t="s">
        <v>75</v>
      </c>
      <c r="F156" s="213" t="s">
        <v>218</v>
      </c>
      <c r="G156" s="211"/>
      <c r="H156" s="214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216</v>
      </c>
      <c r="AU156" s="220" t="s">
        <v>344</v>
      </c>
      <c r="AV156" s="14" t="s">
        <v>212</v>
      </c>
      <c r="AW156" s="14" t="s">
        <v>38</v>
      </c>
      <c r="AX156" s="14" t="s">
        <v>84</v>
      </c>
      <c r="AY156" s="220" t="s">
        <v>205</v>
      </c>
    </row>
    <row r="157" spans="1:65" s="2" customFormat="1" ht="14.4" customHeight="1">
      <c r="A157" s="36"/>
      <c r="B157" s="37"/>
      <c r="C157" s="181" t="s">
        <v>232</v>
      </c>
      <c r="D157" s="181" t="s">
        <v>208</v>
      </c>
      <c r="E157" s="182" t="s">
        <v>1739</v>
      </c>
      <c r="F157" s="183" t="s">
        <v>1740</v>
      </c>
      <c r="G157" s="184" t="s">
        <v>293</v>
      </c>
      <c r="H157" s="185">
        <v>5</v>
      </c>
      <c r="I157" s="186"/>
      <c r="J157" s="187">
        <f>ROUND(I157*H157,2)</f>
        <v>0</v>
      </c>
      <c r="K157" s="183" t="s">
        <v>211</v>
      </c>
      <c r="L157" s="41"/>
      <c r="M157" s="188" t="s">
        <v>75</v>
      </c>
      <c r="N157" s="189" t="s">
        <v>47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807</v>
      </c>
      <c r="AT157" s="192" t="s">
        <v>208</v>
      </c>
      <c r="AU157" s="192" t="s">
        <v>344</v>
      </c>
      <c r="AY157" s="19" t="s">
        <v>205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807</v>
      </c>
      <c r="BM157" s="192" t="s">
        <v>1741</v>
      </c>
    </row>
    <row r="158" spans="1:65" s="13" customFormat="1" ht="10.199999999999999">
      <c r="B158" s="199"/>
      <c r="C158" s="200"/>
      <c r="D158" s="194" t="s">
        <v>216</v>
      </c>
      <c r="E158" s="201" t="s">
        <v>75</v>
      </c>
      <c r="F158" s="202" t="s">
        <v>1020</v>
      </c>
      <c r="G158" s="200"/>
      <c r="H158" s="203">
        <v>5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216</v>
      </c>
      <c r="AU158" s="209" t="s">
        <v>344</v>
      </c>
      <c r="AV158" s="13" t="s">
        <v>86</v>
      </c>
      <c r="AW158" s="13" t="s">
        <v>38</v>
      </c>
      <c r="AX158" s="13" t="s">
        <v>77</v>
      </c>
      <c r="AY158" s="209" t="s">
        <v>205</v>
      </c>
    </row>
    <row r="159" spans="1:65" s="14" customFormat="1" ht="10.199999999999999">
      <c r="B159" s="210"/>
      <c r="C159" s="211"/>
      <c r="D159" s="194" t="s">
        <v>216</v>
      </c>
      <c r="E159" s="212" t="s">
        <v>75</v>
      </c>
      <c r="F159" s="213" t="s">
        <v>218</v>
      </c>
      <c r="G159" s="211"/>
      <c r="H159" s="214">
        <v>5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216</v>
      </c>
      <c r="AU159" s="220" t="s">
        <v>344</v>
      </c>
      <c r="AV159" s="14" t="s">
        <v>212</v>
      </c>
      <c r="AW159" s="14" t="s">
        <v>38</v>
      </c>
      <c r="AX159" s="14" t="s">
        <v>84</v>
      </c>
      <c r="AY159" s="220" t="s">
        <v>205</v>
      </c>
    </row>
    <row r="160" spans="1:65" s="2" customFormat="1" ht="14.4" customHeight="1">
      <c r="A160" s="36"/>
      <c r="B160" s="37"/>
      <c r="C160" s="221" t="s">
        <v>219</v>
      </c>
      <c r="D160" s="221" t="s">
        <v>226</v>
      </c>
      <c r="E160" s="222" t="s">
        <v>1742</v>
      </c>
      <c r="F160" s="223" t="s">
        <v>1743</v>
      </c>
      <c r="G160" s="224" t="s">
        <v>293</v>
      </c>
      <c r="H160" s="225">
        <v>4</v>
      </c>
      <c r="I160" s="226"/>
      <c r="J160" s="227">
        <f>ROUND(I160*H160,2)</f>
        <v>0</v>
      </c>
      <c r="K160" s="223" t="s">
        <v>75</v>
      </c>
      <c r="L160" s="228"/>
      <c r="M160" s="229" t="s">
        <v>75</v>
      </c>
      <c r="N160" s="230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1719</v>
      </c>
      <c r="AT160" s="192" t="s">
        <v>226</v>
      </c>
      <c r="AU160" s="192" t="s">
        <v>344</v>
      </c>
      <c r="AY160" s="19" t="s">
        <v>205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807</v>
      </c>
      <c r="BM160" s="192" t="s">
        <v>1744</v>
      </c>
    </row>
    <row r="161" spans="1:65" s="2" customFormat="1" ht="19.2">
      <c r="A161" s="36"/>
      <c r="B161" s="37"/>
      <c r="C161" s="38"/>
      <c r="D161" s="194" t="s">
        <v>270</v>
      </c>
      <c r="E161" s="38"/>
      <c r="F161" s="195" t="s">
        <v>1735</v>
      </c>
      <c r="G161" s="38"/>
      <c r="H161" s="38"/>
      <c r="I161" s="196"/>
      <c r="J161" s="38"/>
      <c r="K161" s="38"/>
      <c r="L161" s="41"/>
      <c r="M161" s="197"/>
      <c r="N161" s="198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270</v>
      </c>
      <c r="AU161" s="19" t="s">
        <v>344</v>
      </c>
    </row>
    <row r="162" spans="1:65" s="15" customFormat="1" ht="10.199999999999999">
      <c r="B162" s="231"/>
      <c r="C162" s="232"/>
      <c r="D162" s="194" t="s">
        <v>216</v>
      </c>
      <c r="E162" s="233" t="s">
        <v>75</v>
      </c>
      <c r="F162" s="234" t="s">
        <v>296</v>
      </c>
      <c r="G162" s="232"/>
      <c r="H162" s="233" t="s">
        <v>75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216</v>
      </c>
      <c r="AU162" s="240" t="s">
        <v>344</v>
      </c>
      <c r="AV162" s="15" t="s">
        <v>84</v>
      </c>
      <c r="AW162" s="15" t="s">
        <v>38</v>
      </c>
      <c r="AX162" s="15" t="s">
        <v>77</v>
      </c>
      <c r="AY162" s="240" t="s">
        <v>205</v>
      </c>
    </row>
    <row r="163" spans="1:65" s="13" customFormat="1" ht="10.199999999999999">
      <c r="B163" s="199"/>
      <c r="C163" s="200"/>
      <c r="D163" s="194" t="s">
        <v>216</v>
      </c>
      <c r="E163" s="201" t="s">
        <v>75</v>
      </c>
      <c r="F163" s="202" t="s">
        <v>212</v>
      </c>
      <c r="G163" s="200"/>
      <c r="H163" s="203">
        <v>4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216</v>
      </c>
      <c r="AU163" s="209" t="s">
        <v>344</v>
      </c>
      <c r="AV163" s="13" t="s">
        <v>86</v>
      </c>
      <c r="AW163" s="13" t="s">
        <v>38</v>
      </c>
      <c r="AX163" s="13" t="s">
        <v>77</v>
      </c>
      <c r="AY163" s="209" t="s">
        <v>205</v>
      </c>
    </row>
    <row r="164" spans="1:65" s="14" customFormat="1" ht="10.199999999999999">
      <c r="B164" s="210"/>
      <c r="C164" s="211"/>
      <c r="D164" s="194" t="s">
        <v>216</v>
      </c>
      <c r="E164" s="212" t="s">
        <v>75</v>
      </c>
      <c r="F164" s="213" t="s">
        <v>218</v>
      </c>
      <c r="G164" s="211"/>
      <c r="H164" s="214">
        <v>4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216</v>
      </c>
      <c r="AU164" s="220" t="s">
        <v>344</v>
      </c>
      <c r="AV164" s="14" t="s">
        <v>212</v>
      </c>
      <c r="AW164" s="14" t="s">
        <v>38</v>
      </c>
      <c r="AX164" s="14" t="s">
        <v>84</v>
      </c>
      <c r="AY164" s="220" t="s">
        <v>205</v>
      </c>
    </row>
    <row r="165" spans="1:65" s="2" customFormat="1" ht="14.4" customHeight="1">
      <c r="A165" s="36"/>
      <c r="B165" s="37"/>
      <c r="C165" s="221" t="s">
        <v>626</v>
      </c>
      <c r="D165" s="221" t="s">
        <v>226</v>
      </c>
      <c r="E165" s="222" t="s">
        <v>1745</v>
      </c>
      <c r="F165" s="223" t="s">
        <v>1746</v>
      </c>
      <c r="G165" s="224" t="s">
        <v>293</v>
      </c>
      <c r="H165" s="225">
        <v>1</v>
      </c>
      <c r="I165" s="226"/>
      <c r="J165" s="227">
        <f>ROUND(I165*H165,2)</f>
        <v>0</v>
      </c>
      <c r="K165" s="223" t="s">
        <v>75</v>
      </c>
      <c r="L165" s="228"/>
      <c r="M165" s="229" t="s">
        <v>75</v>
      </c>
      <c r="N165" s="230" t="s">
        <v>47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1719</v>
      </c>
      <c r="AT165" s="192" t="s">
        <v>226</v>
      </c>
      <c r="AU165" s="192" t="s">
        <v>344</v>
      </c>
      <c r="AY165" s="19" t="s">
        <v>205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84</v>
      </c>
      <c r="BK165" s="193">
        <f>ROUND(I165*H165,2)</f>
        <v>0</v>
      </c>
      <c r="BL165" s="19" t="s">
        <v>807</v>
      </c>
      <c r="BM165" s="192" t="s">
        <v>1747</v>
      </c>
    </row>
    <row r="166" spans="1:65" s="2" customFormat="1" ht="19.2">
      <c r="A166" s="36"/>
      <c r="B166" s="37"/>
      <c r="C166" s="38"/>
      <c r="D166" s="194" t="s">
        <v>270</v>
      </c>
      <c r="E166" s="38"/>
      <c r="F166" s="195" t="s">
        <v>1735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270</v>
      </c>
      <c r="AU166" s="19" t="s">
        <v>344</v>
      </c>
    </row>
    <row r="167" spans="1:65" s="15" customFormat="1" ht="10.199999999999999">
      <c r="B167" s="231"/>
      <c r="C167" s="232"/>
      <c r="D167" s="194" t="s">
        <v>216</v>
      </c>
      <c r="E167" s="233" t="s">
        <v>75</v>
      </c>
      <c r="F167" s="234" t="s">
        <v>296</v>
      </c>
      <c r="G167" s="232"/>
      <c r="H167" s="233" t="s">
        <v>75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216</v>
      </c>
      <c r="AU167" s="240" t="s">
        <v>344</v>
      </c>
      <c r="AV167" s="15" t="s">
        <v>84</v>
      </c>
      <c r="AW167" s="15" t="s">
        <v>38</v>
      </c>
      <c r="AX167" s="15" t="s">
        <v>77</v>
      </c>
      <c r="AY167" s="240" t="s">
        <v>205</v>
      </c>
    </row>
    <row r="168" spans="1:65" s="13" customFormat="1" ht="10.199999999999999">
      <c r="B168" s="199"/>
      <c r="C168" s="200"/>
      <c r="D168" s="194" t="s">
        <v>216</v>
      </c>
      <c r="E168" s="201" t="s">
        <v>75</v>
      </c>
      <c r="F168" s="202" t="s">
        <v>84</v>
      </c>
      <c r="G168" s="200"/>
      <c r="H168" s="203">
        <v>1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216</v>
      </c>
      <c r="AU168" s="209" t="s">
        <v>344</v>
      </c>
      <c r="AV168" s="13" t="s">
        <v>86</v>
      </c>
      <c r="AW168" s="13" t="s">
        <v>38</v>
      </c>
      <c r="AX168" s="13" t="s">
        <v>77</v>
      </c>
      <c r="AY168" s="209" t="s">
        <v>205</v>
      </c>
    </row>
    <row r="169" spans="1:65" s="14" customFormat="1" ht="10.199999999999999">
      <c r="B169" s="210"/>
      <c r="C169" s="211"/>
      <c r="D169" s="194" t="s">
        <v>216</v>
      </c>
      <c r="E169" s="212" t="s">
        <v>75</v>
      </c>
      <c r="F169" s="213" t="s">
        <v>218</v>
      </c>
      <c r="G169" s="211"/>
      <c r="H169" s="214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216</v>
      </c>
      <c r="AU169" s="220" t="s">
        <v>344</v>
      </c>
      <c r="AV169" s="14" t="s">
        <v>212</v>
      </c>
      <c r="AW169" s="14" t="s">
        <v>38</v>
      </c>
      <c r="AX169" s="14" t="s">
        <v>84</v>
      </c>
      <c r="AY169" s="220" t="s">
        <v>205</v>
      </c>
    </row>
    <row r="170" spans="1:65" s="2" customFormat="1" ht="14.4" customHeight="1">
      <c r="A170" s="36"/>
      <c r="B170" s="37"/>
      <c r="C170" s="181" t="s">
        <v>633</v>
      </c>
      <c r="D170" s="181" t="s">
        <v>208</v>
      </c>
      <c r="E170" s="182" t="s">
        <v>1748</v>
      </c>
      <c r="F170" s="183" t="s">
        <v>1749</v>
      </c>
      <c r="G170" s="184" t="s">
        <v>293</v>
      </c>
      <c r="H170" s="185">
        <v>5</v>
      </c>
      <c r="I170" s="186"/>
      <c r="J170" s="187">
        <f>ROUND(I170*H170,2)</f>
        <v>0</v>
      </c>
      <c r="K170" s="183" t="s">
        <v>211</v>
      </c>
      <c r="L170" s="41"/>
      <c r="M170" s="188" t="s">
        <v>75</v>
      </c>
      <c r="N170" s="189" t="s">
        <v>47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807</v>
      </c>
      <c r="AT170" s="192" t="s">
        <v>208</v>
      </c>
      <c r="AU170" s="192" t="s">
        <v>344</v>
      </c>
      <c r="AY170" s="19" t="s">
        <v>205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807</v>
      </c>
      <c r="BM170" s="192" t="s">
        <v>1750</v>
      </c>
    </row>
    <row r="171" spans="1:65" s="13" customFormat="1" ht="10.199999999999999">
      <c r="B171" s="199"/>
      <c r="C171" s="200"/>
      <c r="D171" s="194" t="s">
        <v>216</v>
      </c>
      <c r="E171" s="201" t="s">
        <v>75</v>
      </c>
      <c r="F171" s="202" t="s">
        <v>1020</v>
      </c>
      <c r="G171" s="200"/>
      <c r="H171" s="203">
        <v>5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216</v>
      </c>
      <c r="AU171" s="209" t="s">
        <v>344</v>
      </c>
      <c r="AV171" s="13" t="s">
        <v>86</v>
      </c>
      <c r="AW171" s="13" t="s">
        <v>38</v>
      </c>
      <c r="AX171" s="13" t="s">
        <v>77</v>
      </c>
      <c r="AY171" s="209" t="s">
        <v>205</v>
      </c>
    </row>
    <row r="172" spans="1:65" s="14" customFormat="1" ht="10.199999999999999">
      <c r="B172" s="210"/>
      <c r="C172" s="211"/>
      <c r="D172" s="194" t="s">
        <v>216</v>
      </c>
      <c r="E172" s="212" t="s">
        <v>75</v>
      </c>
      <c r="F172" s="213" t="s">
        <v>218</v>
      </c>
      <c r="G172" s="211"/>
      <c r="H172" s="214">
        <v>5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216</v>
      </c>
      <c r="AU172" s="220" t="s">
        <v>344</v>
      </c>
      <c r="AV172" s="14" t="s">
        <v>212</v>
      </c>
      <c r="AW172" s="14" t="s">
        <v>38</v>
      </c>
      <c r="AX172" s="14" t="s">
        <v>84</v>
      </c>
      <c r="AY172" s="220" t="s">
        <v>205</v>
      </c>
    </row>
    <row r="173" spans="1:65" s="2" customFormat="1" ht="14.4" customHeight="1">
      <c r="A173" s="36"/>
      <c r="B173" s="37"/>
      <c r="C173" s="221" t="s">
        <v>7</v>
      </c>
      <c r="D173" s="221" t="s">
        <v>226</v>
      </c>
      <c r="E173" s="222" t="s">
        <v>1751</v>
      </c>
      <c r="F173" s="223" t="s">
        <v>1752</v>
      </c>
      <c r="G173" s="224" t="s">
        <v>293</v>
      </c>
      <c r="H173" s="225">
        <v>3</v>
      </c>
      <c r="I173" s="226"/>
      <c r="J173" s="227">
        <f>ROUND(I173*H173,2)</f>
        <v>0</v>
      </c>
      <c r="K173" s="223" t="s">
        <v>75</v>
      </c>
      <c r="L173" s="228"/>
      <c r="M173" s="229" t="s">
        <v>75</v>
      </c>
      <c r="N173" s="230" t="s">
        <v>47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1719</v>
      </c>
      <c r="AT173" s="192" t="s">
        <v>226</v>
      </c>
      <c r="AU173" s="192" t="s">
        <v>344</v>
      </c>
      <c r="AY173" s="19" t="s">
        <v>205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84</v>
      </c>
      <c r="BK173" s="193">
        <f>ROUND(I173*H173,2)</f>
        <v>0</v>
      </c>
      <c r="BL173" s="19" t="s">
        <v>807</v>
      </c>
      <c r="BM173" s="192" t="s">
        <v>1753</v>
      </c>
    </row>
    <row r="174" spans="1:65" s="2" customFormat="1" ht="19.2">
      <c r="A174" s="36"/>
      <c r="B174" s="37"/>
      <c r="C174" s="38"/>
      <c r="D174" s="194" t="s">
        <v>270</v>
      </c>
      <c r="E174" s="38"/>
      <c r="F174" s="195" t="s">
        <v>1735</v>
      </c>
      <c r="G174" s="38"/>
      <c r="H174" s="38"/>
      <c r="I174" s="196"/>
      <c r="J174" s="38"/>
      <c r="K174" s="38"/>
      <c r="L174" s="41"/>
      <c r="M174" s="197"/>
      <c r="N174" s="198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270</v>
      </c>
      <c r="AU174" s="19" t="s">
        <v>344</v>
      </c>
    </row>
    <row r="175" spans="1:65" s="13" customFormat="1" ht="10.199999999999999">
      <c r="B175" s="199"/>
      <c r="C175" s="200"/>
      <c r="D175" s="194" t="s">
        <v>216</v>
      </c>
      <c r="E175" s="201" t="s">
        <v>75</v>
      </c>
      <c r="F175" s="202" t="s">
        <v>483</v>
      </c>
      <c r="G175" s="200"/>
      <c r="H175" s="203">
        <v>3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216</v>
      </c>
      <c r="AU175" s="209" t="s">
        <v>344</v>
      </c>
      <c r="AV175" s="13" t="s">
        <v>86</v>
      </c>
      <c r="AW175" s="13" t="s">
        <v>38</v>
      </c>
      <c r="AX175" s="13" t="s">
        <v>77</v>
      </c>
      <c r="AY175" s="209" t="s">
        <v>205</v>
      </c>
    </row>
    <row r="176" spans="1:65" s="14" customFormat="1" ht="10.199999999999999">
      <c r="B176" s="210"/>
      <c r="C176" s="211"/>
      <c r="D176" s="194" t="s">
        <v>216</v>
      </c>
      <c r="E176" s="212" t="s">
        <v>75</v>
      </c>
      <c r="F176" s="213" t="s">
        <v>218</v>
      </c>
      <c r="G176" s="211"/>
      <c r="H176" s="214">
        <v>3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216</v>
      </c>
      <c r="AU176" s="220" t="s">
        <v>344</v>
      </c>
      <c r="AV176" s="14" t="s">
        <v>212</v>
      </c>
      <c r="AW176" s="14" t="s">
        <v>38</v>
      </c>
      <c r="AX176" s="14" t="s">
        <v>84</v>
      </c>
      <c r="AY176" s="220" t="s">
        <v>205</v>
      </c>
    </row>
    <row r="177" spans="1:65" s="2" customFormat="1" ht="14.4" customHeight="1">
      <c r="A177" s="36"/>
      <c r="B177" s="37"/>
      <c r="C177" s="221" t="s">
        <v>643</v>
      </c>
      <c r="D177" s="221" t="s">
        <v>226</v>
      </c>
      <c r="E177" s="222" t="s">
        <v>1754</v>
      </c>
      <c r="F177" s="223" t="s">
        <v>1755</v>
      </c>
      <c r="G177" s="224" t="s">
        <v>293</v>
      </c>
      <c r="H177" s="225">
        <v>2</v>
      </c>
      <c r="I177" s="226"/>
      <c r="J177" s="227">
        <f>ROUND(I177*H177,2)</f>
        <v>0</v>
      </c>
      <c r="K177" s="223" t="s">
        <v>75</v>
      </c>
      <c r="L177" s="228"/>
      <c r="M177" s="229" t="s">
        <v>75</v>
      </c>
      <c r="N177" s="230" t="s">
        <v>47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1719</v>
      </c>
      <c r="AT177" s="192" t="s">
        <v>226</v>
      </c>
      <c r="AU177" s="192" t="s">
        <v>344</v>
      </c>
      <c r="AY177" s="19" t="s">
        <v>205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84</v>
      </c>
      <c r="BK177" s="193">
        <f>ROUND(I177*H177,2)</f>
        <v>0</v>
      </c>
      <c r="BL177" s="19" t="s">
        <v>807</v>
      </c>
      <c r="BM177" s="192" t="s">
        <v>1756</v>
      </c>
    </row>
    <row r="178" spans="1:65" s="2" customFormat="1" ht="19.2">
      <c r="A178" s="36"/>
      <c r="B178" s="37"/>
      <c r="C178" s="38"/>
      <c r="D178" s="194" t="s">
        <v>270</v>
      </c>
      <c r="E178" s="38"/>
      <c r="F178" s="195" t="s">
        <v>1735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270</v>
      </c>
      <c r="AU178" s="19" t="s">
        <v>344</v>
      </c>
    </row>
    <row r="179" spans="1:65" s="13" customFormat="1" ht="10.199999999999999">
      <c r="B179" s="199"/>
      <c r="C179" s="200"/>
      <c r="D179" s="194" t="s">
        <v>216</v>
      </c>
      <c r="E179" s="201" t="s">
        <v>75</v>
      </c>
      <c r="F179" s="202" t="s">
        <v>504</v>
      </c>
      <c r="G179" s="200"/>
      <c r="H179" s="203">
        <v>2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216</v>
      </c>
      <c r="AU179" s="209" t="s">
        <v>344</v>
      </c>
      <c r="AV179" s="13" t="s">
        <v>86</v>
      </c>
      <c r="AW179" s="13" t="s">
        <v>38</v>
      </c>
      <c r="AX179" s="13" t="s">
        <v>77</v>
      </c>
      <c r="AY179" s="209" t="s">
        <v>205</v>
      </c>
    </row>
    <row r="180" spans="1:65" s="14" customFormat="1" ht="10.199999999999999">
      <c r="B180" s="210"/>
      <c r="C180" s="211"/>
      <c r="D180" s="194" t="s">
        <v>216</v>
      </c>
      <c r="E180" s="212" t="s">
        <v>75</v>
      </c>
      <c r="F180" s="213" t="s">
        <v>218</v>
      </c>
      <c r="G180" s="211"/>
      <c r="H180" s="214">
        <v>2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216</v>
      </c>
      <c r="AU180" s="220" t="s">
        <v>344</v>
      </c>
      <c r="AV180" s="14" t="s">
        <v>212</v>
      </c>
      <c r="AW180" s="14" t="s">
        <v>38</v>
      </c>
      <c r="AX180" s="14" t="s">
        <v>84</v>
      </c>
      <c r="AY180" s="220" t="s">
        <v>205</v>
      </c>
    </row>
    <row r="181" spans="1:65" s="2" customFormat="1" ht="24.15" customHeight="1">
      <c r="A181" s="36"/>
      <c r="B181" s="37"/>
      <c r="C181" s="181" t="s">
        <v>653</v>
      </c>
      <c r="D181" s="181" t="s">
        <v>208</v>
      </c>
      <c r="E181" s="182" t="s">
        <v>1757</v>
      </c>
      <c r="F181" s="183" t="s">
        <v>1758</v>
      </c>
      <c r="G181" s="184" t="s">
        <v>156</v>
      </c>
      <c r="H181" s="185">
        <v>50</v>
      </c>
      <c r="I181" s="186"/>
      <c r="J181" s="187">
        <f>ROUND(I181*H181,2)</f>
        <v>0</v>
      </c>
      <c r="K181" s="183" t="s">
        <v>211</v>
      </c>
      <c r="L181" s="41"/>
      <c r="M181" s="188" t="s">
        <v>75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807</v>
      </c>
      <c r="AT181" s="192" t="s">
        <v>208</v>
      </c>
      <c r="AU181" s="192" t="s">
        <v>344</v>
      </c>
      <c r="AY181" s="19" t="s">
        <v>205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807</v>
      </c>
      <c r="BM181" s="192" t="s">
        <v>1759</v>
      </c>
    </row>
    <row r="182" spans="1:65" s="15" customFormat="1" ht="10.199999999999999">
      <c r="B182" s="231"/>
      <c r="C182" s="232"/>
      <c r="D182" s="194" t="s">
        <v>216</v>
      </c>
      <c r="E182" s="233" t="s">
        <v>75</v>
      </c>
      <c r="F182" s="234" t="s">
        <v>314</v>
      </c>
      <c r="G182" s="232"/>
      <c r="H182" s="233" t="s">
        <v>75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216</v>
      </c>
      <c r="AU182" s="240" t="s">
        <v>344</v>
      </c>
      <c r="AV182" s="15" t="s">
        <v>84</v>
      </c>
      <c r="AW182" s="15" t="s">
        <v>38</v>
      </c>
      <c r="AX182" s="15" t="s">
        <v>77</v>
      </c>
      <c r="AY182" s="240" t="s">
        <v>205</v>
      </c>
    </row>
    <row r="183" spans="1:65" s="13" customFormat="1" ht="10.199999999999999">
      <c r="B183" s="199"/>
      <c r="C183" s="200"/>
      <c r="D183" s="194" t="s">
        <v>216</v>
      </c>
      <c r="E183" s="201" t="s">
        <v>141</v>
      </c>
      <c r="F183" s="202" t="s">
        <v>761</v>
      </c>
      <c r="G183" s="200"/>
      <c r="H183" s="203">
        <v>50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216</v>
      </c>
      <c r="AU183" s="209" t="s">
        <v>344</v>
      </c>
      <c r="AV183" s="13" t="s">
        <v>86</v>
      </c>
      <c r="AW183" s="13" t="s">
        <v>38</v>
      </c>
      <c r="AX183" s="13" t="s">
        <v>77</v>
      </c>
      <c r="AY183" s="209" t="s">
        <v>205</v>
      </c>
    </row>
    <row r="184" spans="1:65" s="14" customFormat="1" ht="10.199999999999999">
      <c r="B184" s="210"/>
      <c r="C184" s="211"/>
      <c r="D184" s="194" t="s">
        <v>216</v>
      </c>
      <c r="E184" s="212" t="s">
        <v>75</v>
      </c>
      <c r="F184" s="213" t="s">
        <v>218</v>
      </c>
      <c r="G184" s="211"/>
      <c r="H184" s="214">
        <v>50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216</v>
      </c>
      <c r="AU184" s="220" t="s">
        <v>344</v>
      </c>
      <c r="AV184" s="14" t="s">
        <v>212</v>
      </c>
      <c r="AW184" s="14" t="s">
        <v>38</v>
      </c>
      <c r="AX184" s="14" t="s">
        <v>84</v>
      </c>
      <c r="AY184" s="220" t="s">
        <v>205</v>
      </c>
    </row>
    <row r="185" spans="1:65" s="2" customFormat="1" ht="14.4" customHeight="1">
      <c r="A185" s="36"/>
      <c r="B185" s="37"/>
      <c r="C185" s="221" t="s">
        <v>659</v>
      </c>
      <c r="D185" s="221" t="s">
        <v>226</v>
      </c>
      <c r="E185" s="222" t="s">
        <v>1760</v>
      </c>
      <c r="F185" s="223" t="s">
        <v>1761</v>
      </c>
      <c r="G185" s="224" t="s">
        <v>156</v>
      </c>
      <c r="H185" s="225">
        <v>52.5</v>
      </c>
      <c r="I185" s="226"/>
      <c r="J185" s="227">
        <f>ROUND(I185*H185,2)</f>
        <v>0</v>
      </c>
      <c r="K185" s="223" t="s">
        <v>211</v>
      </c>
      <c r="L185" s="228"/>
      <c r="M185" s="229" t="s">
        <v>75</v>
      </c>
      <c r="N185" s="230" t="s">
        <v>47</v>
      </c>
      <c r="O185" s="66"/>
      <c r="P185" s="190">
        <f>O185*H185</f>
        <v>0</v>
      </c>
      <c r="Q185" s="190">
        <v>1.2E-4</v>
      </c>
      <c r="R185" s="190">
        <f>Q185*H185</f>
        <v>6.3E-3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1719</v>
      </c>
      <c r="AT185" s="192" t="s">
        <v>226</v>
      </c>
      <c r="AU185" s="192" t="s">
        <v>344</v>
      </c>
      <c r="AY185" s="19" t="s">
        <v>205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807</v>
      </c>
      <c r="BM185" s="192" t="s">
        <v>1762</v>
      </c>
    </row>
    <row r="186" spans="1:65" s="13" customFormat="1" ht="10.199999999999999">
      <c r="B186" s="199"/>
      <c r="C186" s="200"/>
      <c r="D186" s="194" t="s">
        <v>216</v>
      </c>
      <c r="E186" s="201" t="s">
        <v>75</v>
      </c>
      <c r="F186" s="202" t="s">
        <v>141</v>
      </c>
      <c r="G186" s="200"/>
      <c r="H186" s="203">
        <v>50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216</v>
      </c>
      <c r="AU186" s="209" t="s">
        <v>344</v>
      </c>
      <c r="AV186" s="13" t="s">
        <v>86</v>
      </c>
      <c r="AW186" s="13" t="s">
        <v>38</v>
      </c>
      <c r="AX186" s="13" t="s">
        <v>77</v>
      </c>
      <c r="AY186" s="209" t="s">
        <v>205</v>
      </c>
    </row>
    <row r="187" spans="1:65" s="14" customFormat="1" ht="10.199999999999999">
      <c r="B187" s="210"/>
      <c r="C187" s="211"/>
      <c r="D187" s="194" t="s">
        <v>216</v>
      </c>
      <c r="E187" s="212" t="s">
        <v>75</v>
      </c>
      <c r="F187" s="213" t="s">
        <v>218</v>
      </c>
      <c r="G187" s="211"/>
      <c r="H187" s="214">
        <v>50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216</v>
      </c>
      <c r="AU187" s="220" t="s">
        <v>344</v>
      </c>
      <c r="AV187" s="14" t="s">
        <v>212</v>
      </c>
      <c r="AW187" s="14" t="s">
        <v>38</v>
      </c>
      <c r="AX187" s="14" t="s">
        <v>84</v>
      </c>
      <c r="AY187" s="220" t="s">
        <v>205</v>
      </c>
    </row>
    <row r="188" spans="1:65" s="13" customFormat="1" ht="10.199999999999999">
      <c r="B188" s="199"/>
      <c r="C188" s="200"/>
      <c r="D188" s="194" t="s">
        <v>216</v>
      </c>
      <c r="E188" s="200"/>
      <c r="F188" s="202" t="s">
        <v>1763</v>
      </c>
      <c r="G188" s="200"/>
      <c r="H188" s="203">
        <v>52.5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216</v>
      </c>
      <c r="AU188" s="209" t="s">
        <v>344</v>
      </c>
      <c r="AV188" s="13" t="s">
        <v>86</v>
      </c>
      <c r="AW188" s="13" t="s">
        <v>4</v>
      </c>
      <c r="AX188" s="13" t="s">
        <v>84</v>
      </c>
      <c r="AY188" s="209" t="s">
        <v>205</v>
      </c>
    </row>
    <row r="189" spans="1:65" s="2" customFormat="1" ht="24.15" customHeight="1">
      <c r="A189" s="36"/>
      <c r="B189" s="37"/>
      <c r="C189" s="181" t="s">
        <v>665</v>
      </c>
      <c r="D189" s="181" t="s">
        <v>208</v>
      </c>
      <c r="E189" s="182" t="s">
        <v>1764</v>
      </c>
      <c r="F189" s="183" t="s">
        <v>1765</v>
      </c>
      <c r="G189" s="184" t="s">
        <v>156</v>
      </c>
      <c r="H189" s="185">
        <v>110</v>
      </c>
      <c r="I189" s="186"/>
      <c r="J189" s="187">
        <f>ROUND(I189*H189,2)</f>
        <v>0</v>
      </c>
      <c r="K189" s="183" t="s">
        <v>211</v>
      </c>
      <c r="L189" s="41"/>
      <c r="M189" s="188" t="s">
        <v>75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807</v>
      </c>
      <c r="AT189" s="192" t="s">
        <v>208</v>
      </c>
      <c r="AU189" s="192" t="s">
        <v>344</v>
      </c>
      <c r="AY189" s="19" t="s">
        <v>205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84</v>
      </c>
      <c r="BK189" s="193">
        <f>ROUND(I189*H189,2)</f>
        <v>0</v>
      </c>
      <c r="BL189" s="19" t="s">
        <v>807</v>
      </c>
      <c r="BM189" s="192" t="s">
        <v>1766</v>
      </c>
    </row>
    <row r="190" spans="1:65" s="15" customFormat="1" ht="10.199999999999999">
      <c r="B190" s="231"/>
      <c r="C190" s="232"/>
      <c r="D190" s="194" t="s">
        <v>216</v>
      </c>
      <c r="E190" s="233" t="s">
        <v>75</v>
      </c>
      <c r="F190" s="234" t="s">
        <v>314</v>
      </c>
      <c r="G190" s="232"/>
      <c r="H190" s="233" t="s">
        <v>75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216</v>
      </c>
      <c r="AU190" s="240" t="s">
        <v>344</v>
      </c>
      <c r="AV190" s="15" t="s">
        <v>84</v>
      </c>
      <c r="AW190" s="15" t="s">
        <v>38</v>
      </c>
      <c r="AX190" s="15" t="s">
        <v>77</v>
      </c>
      <c r="AY190" s="240" t="s">
        <v>205</v>
      </c>
    </row>
    <row r="191" spans="1:65" s="13" customFormat="1" ht="10.199999999999999">
      <c r="B191" s="199"/>
      <c r="C191" s="200"/>
      <c r="D191" s="194" t="s">
        <v>216</v>
      </c>
      <c r="E191" s="201" t="s">
        <v>145</v>
      </c>
      <c r="F191" s="202" t="s">
        <v>944</v>
      </c>
      <c r="G191" s="200"/>
      <c r="H191" s="203">
        <v>110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216</v>
      </c>
      <c r="AU191" s="209" t="s">
        <v>344</v>
      </c>
      <c r="AV191" s="13" t="s">
        <v>86</v>
      </c>
      <c r="AW191" s="13" t="s">
        <v>38</v>
      </c>
      <c r="AX191" s="13" t="s">
        <v>77</v>
      </c>
      <c r="AY191" s="209" t="s">
        <v>205</v>
      </c>
    </row>
    <row r="192" spans="1:65" s="14" customFormat="1" ht="10.199999999999999">
      <c r="B192" s="210"/>
      <c r="C192" s="211"/>
      <c r="D192" s="194" t="s">
        <v>216</v>
      </c>
      <c r="E192" s="212" t="s">
        <v>75</v>
      </c>
      <c r="F192" s="213" t="s">
        <v>218</v>
      </c>
      <c r="G192" s="211"/>
      <c r="H192" s="214">
        <v>110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216</v>
      </c>
      <c r="AU192" s="220" t="s">
        <v>344</v>
      </c>
      <c r="AV192" s="14" t="s">
        <v>212</v>
      </c>
      <c r="AW192" s="14" t="s">
        <v>38</v>
      </c>
      <c r="AX192" s="14" t="s">
        <v>84</v>
      </c>
      <c r="AY192" s="220" t="s">
        <v>205</v>
      </c>
    </row>
    <row r="193" spans="1:65" s="2" customFormat="1" ht="24.15" customHeight="1">
      <c r="A193" s="36"/>
      <c r="B193" s="37"/>
      <c r="C193" s="181" t="s">
        <v>671</v>
      </c>
      <c r="D193" s="181" t="s">
        <v>208</v>
      </c>
      <c r="E193" s="182" t="s">
        <v>1767</v>
      </c>
      <c r="F193" s="183" t="s">
        <v>1768</v>
      </c>
      <c r="G193" s="184" t="s">
        <v>156</v>
      </c>
      <c r="H193" s="185">
        <v>24</v>
      </c>
      <c r="I193" s="186"/>
      <c r="J193" s="187">
        <f>ROUND(I193*H193,2)</f>
        <v>0</v>
      </c>
      <c r="K193" s="183" t="s">
        <v>211</v>
      </c>
      <c r="L193" s="41"/>
      <c r="M193" s="188" t="s">
        <v>75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807</v>
      </c>
      <c r="AT193" s="192" t="s">
        <v>208</v>
      </c>
      <c r="AU193" s="192" t="s">
        <v>344</v>
      </c>
      <c r="AY193" s="19" t="s">
        <v>205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84</v>
      </c>
      <c r="BK193" s="193">
        <f>ROUND(I193*H193,2)</f>
        <v>0</v>
      </c>
      <c r="BL193" s="19" t="s">
        <v>807</v>
      </c>
      <c r="BM193" s="192" t="s">
        <v>1769</v>
      </c>
    </row>
    <row r="194" spans="1:65" s="15" customFormat="1" ht="10.199999999999999">
      <c r="B194" s="231"/>
      <c r="C194" s="232"/>
      <c r="D194" s="194" t="s">
        <v>216</v>
      </c>
      <c r="E194" s="233" t="s">
        <v>75</v>
      </c>
      <c r="F194" s="234" t="s">
        <v>314</v>
      </c>
      <c r="G194" s="232"/>
      <c r="H194" s="233" t="s">
        <v>75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216</v>
      </c>
      <c r="AU194" s="240" t="s">
        <v>344</v>
      </c>
      <c r="AV194" s="15" t="s">
        <v>84</v>
      </c>
      <c r="AW194" s="15" t="s">
        <v>38</v>
      </c>
      <c r="AX194" s="15" t="s">
        <v>77</v>
      </c>
      <c r="AY194" s="240" t="s">
        <v>205</v>
      </c>
    </row>
    <row r="195" spans="1:65" s="13" customFormat="1" ht="10.199999999999999">
      <c r="B195" s="199"/>
      <c r="C195" s="200"/>
      <c r="D195" s="194" t="s">
        <v>216</v>
      </c>
      <c r="E195" s="201" t="s">
        <v>148</v>
      </c>
      <c r="F195" s="202" t="s">
        <v>659</v>
      </c>
      <c r="G195" s="200"/>
      <c r="H195" s="203">
        <v>24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216</v>
      </c>
      <c r="AU195" s="209" t="s">
        <v>344</v>
      </c>
      <c r="AV195" s="13" t="s">
        <v>86</v>
      </c>
      <c r="AW195" s="13" t="s">
        <v>38</v>
      </c>
      <c r="AX195" s="13" t="s">
        <v>77</v>
      </c>
      <c r="AY195" s="209" t="s">
        <v>205</v>
      </c>
    </row>
    <row r="196" spans="1:65" s="14" customFormat="1" ht="10.199999999999999">
      <c r="B196" s="210"/>
      <c r="C196" s="211"/>
      <c r="D196" s="194" t="s">
        <v>216</v>
      </c>
      <c r="E196" s="212" t="s">
        <v>75</v>
      </c>
      <c r="F196" s="213" t="s">
        <v>218</v>
      </c>
      <c r="G196" s="211"/>
      <c r="H196" s="214">
        <v>24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216</v>
      </c>
      <c r="AU196" s="220" t="s">
        <v>344</v>
      </c>
      <c r="AV196" s="14" t="s">
        <v>212</v>
      </c>
      <c r="AW196" s="14" t="s">
        <v>38</v>
      </c>
      <c r="AX196" s="14" t="s">
        <v>84</v>
      </c>
      <c r="AY196" s="220" t="s">
        <v>205</v>
      </c>
    </row>
    <row r="197" spans="1:65" s="2" customFormat="1" ht="14.4" customHeight="1">
      <c r="A197" s="36"/>
      <c r="B197" s="37"/>
      <c r="C197" s="221" t="s">
        <v>677</v>
      </c>
      <c r="D197" s="221" t="s">
        <v>226</v>
      </c>
      <c r="E197" s="222" t="s">
        <v>1770</v>
      </c>
      <c r="F197" s="223" t="s">
        <v>1771</v>
      </c>
      <c r="G197" s="224" t="s">
        <v>156</v>
      </c>
      <c r="H197" s="225">
        <v>140.69999999999999</v>
      </c>
      <c r="I197" s="226"/>
      <c r="J197" s="227">
        <f>ROUND(I197*H197,2)</f>
        <v>0</v>
      </c>
      <c r="K197" s="223" t="s">
        <v>211</v>
      </c>
      <c r="L197" s="228"/>
      <c r="M197" s="229" t="s">
        <v>75</v>
      </c>
      <c r="N197" s="230" t="s">
        <v>47</v>
      </c>
      <c r="O197" s="66"/>
      <c r="P197" s="190">
        <f>O197*H197</f>
        <v>0</v>
      </c>
      <c r="Q197" s="190">
        <v>8.9999999999999998E-4</v>
      </c>
      <c r="R197" s="190">
        <f>Q197*H197</f>
        <v>0.12662999999999999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1470</v>
      </c>
      <c r="AT197" s="192" t="s">
        <v>226</v>
      </c>
      <c r="AU197" s="192" t="s">
        <v>344</v>
      </c>
      <c r="AY197" s="19" t="s">
        <v>205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84</v>
      </c>
      <c r="BK197" s="193">
        <f>ROUND(I197*H197,2)</f>
        <v>0</v>
      </c>
      <c r="BL197" s="19" t="s">
        <v>1470</v>
      </c>
      <c r="BM197" s="192" t="s">
        <v>1772</v>
      </c>
    </row>
    <row r="198" spans="1:65" s="13" customFormat="1" ht="10.199999999999999">
      <c r="B198" s="199"/>
      <c r="C198" s="200"/>
      <c r="D198" s="194" t="s">
        <v>216</v>
      </c>
      <c r="E198" s="201" t="s">
        <v>75</v>
      </c>
      <c r="F198" s="202" t="s">
        <v>1396</v>
      </c>
      <c r="G198" s="200"/>
      <c r="H198" s="203">
        <v>134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216</v>
      </c>
      <c r="AU198" s="209" t="s">
        <v>344</v>
      </c>
      <c r="AV198" s="13" t="s">
        <v>86</v>
      </c>
      <c r="AW198" s="13" t="s">
        <v>38</v>
      </c>
      <c r="AX198" s="13" t="s">
        <v>77</v>
      </c>
      <c r="AY198" s="209" t="s">
        <v>205</v>
      </c>
    </row>
    <row r="199" spans="1:65" s="14" customFormat="1" ht="10.199999999999999">
      <c r="B199" s="210"/>
      <c r="C199" s="211"/>
      <c r="D199" s="194" t="s">
        <v>216</v>
      </c>
      <c r="E199" s="212" t="s">
        <v>75</v>
      </c>
      <c r="F199" s="213" t="s">
        <v>218</v>
      </c>
      <c r="G199" s="211"/>
      <c r="H199" s="214">
        <v>134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216</v>
      </c>
      <c r="AU199" s="220" t="s">
        <v>344</v>
      </c>
      <c r="AV199" s="14" t="s">
        <v>212</v>
      </c>
      <c r="AW199" s="14" t="s">
        <v>38</v>
      </c>
      <c r="AX199" s="14" t="s">
        <v>84</v>
      </c>
      <c r="AY199" s="220" t="s">
        <v>205</v>
      </c>
    </row>
    <row r="200" spans="1:65" s="13" customFormat="1" ht="10.199999999999999">
      <c r="B200" s="199"/>
      <c r="C200" s="200"/>
      <c r="D200" s="194" t="s">
        <v>216</v>
      </c>
      <c r="E200" s="200"/>
      <c r="F200" s="202" t="s">
        <v>1773</v>
      </c>
      <c r="G200" s="200"/>
      <c r="H200" s="203">
        <v>140.69999999999999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216</v>
      </c>
      <c r="AU200" s="209" t="s">
        <v>344</v>
      </c>
      <c r="AV200" s="13" t="s">
        <v>86</v>
      </c>
      <c r="AW200" s="13" t="s">
        <v>4</v>
      </c>
      <c r="AX200" s="13" t="s">
        <v>84</v>
      </c>
      <c r="AY200" s="209" t="s">
        <v>205</v>
      </c>
    </row>
    <row r="201" spans="1:65" s="2" customFormat="1" ht="14.4" customHeight="1">
      <c r="A201" s="36"/>
      <c r="B201" s="37"/>
      <c r="C201" s="181" t="s">
        <v>245</v>
      </c>
      <c r="D201" s="181" t="s">
        <v>208</v>
      </c>
      <c r="E201" s="182" t="s">
        <v>1774</v>
      </c>
      <c r="F201" s="183" t="s">
        <v>1775</v>
      </c>
      <c r="G201" s="184" t="s">
        <v>156</v>
      </c>
      <c r="H201" s="185">
        <v>45</v>
      </c>
      <c r="I201" s="186"/>
      <c r="J201" s="187">
        <f>ROUND(I201*H201,2)</f>
        <v>0</v>
      </c>
      <c r="K201" s="183" t="s">
        <v>211</v>
      </c>
      <c r="L201" s="41"/>
      <c r="M201" s="188" t="s">
        <v>75</v>
      </c>
      <c r="N201" s="189" t="s">
        <v>47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807</v>
      </c>
      <c r="AT201" s="192" t="s">
        <v>208</v>
      </c>
      <c r="AU201" s="192" t="s">
        <v>344</v>
      </c>
      <c r="AY201" s="19" t="s">
        <v>205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84</v>
      </c>
      <c r="BK201" s="193">
        <f>ROUND(I201*H201,2)</f>
        <v>0</v>
      </c>
      <c r="BL201" s="19" t="s">
        <v>807</v>
      </c>
      <c r="BM201" s="192" t="s">
        <v>1776</v>
      </c>
    </row>
    <row r="202" spans="1:65" s="15" customFormat="1" ht="10.199999999999999">
      <c r="B202" s="231"/>
      <c r="C202" s="232"/>
      <c r="D202" s="194" t="s">
        <v>216</v>
      </c>
      <c r="E202" s="233" t="s">
        <v>75</v>
      </c>
      <c r="F202" s="234" t="s">
        <v>314</v>
      </c>
      <c r="G202" s="232"/>
      <c r="H202" s="233" t="s">
        <v>75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216</v>
      </c>
      <c r="AU202" s="240" t="s">
        <v>344</v>
      </c>
      <c r="AV202" s="15" t="s">
        <v>84</v>
      </c>
      <c r="AW202" s="15" t="s">
        <v>38</v>
      </c>
      <c r="AX202" s="15" t="s">
        <v>77</v>
      </c>
      <c r="AY202" s="240" t="s">
        <v>205</v>
      </c>
    </row>
    <row r="203" spans="1:65" s="13" customFormat="1" ht="10.199999999999999">
      <c r="B203" s="199"/>
      <c r="C203" s="200"/>
      <c r="D203" s="194" t="s">
        <v>216</v>
      </c>
      <c r="E203" s="201" t="s">
        <v>150</v>
      </c>
      <c r="F203" s="202" t="s">
        <v>741</v>
      </c>
      <c r="G203" s="200"/>
      <c r="H203" s="203">
        <v>45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216</v>
      </c>
      <c r="AU203" s="209" t="s">
        <v>344</v>
      </c>
      <c r="AV203" s="13" t="s">
        <v>86</v>
      </c>
      <c r="AW203" s="13" t="s">
        <v>38</v>
      </c>
      <c r="AX203" s="13" t="s">
        <v>77</v>
      </c>
      <c r="AY203" s="209" t="s">
        <v>205</v>
      </c>
    </row>
    <row r="204" spans="1:65" s="14" customFormat="1" ht="10.199999999999999">
      <c r="B204" s="210"/>
      <c r="C204" s="211"/>
      <c r="D204" s="194" t="s">
        <v>216</v>
      </c>
      <c r="E204" s="212" t="s">
        <v>75</v>
      </c>
      <c r="F204" s="213" t="s">
        <v>218</v>
      </c>
      <c r="G204" s="211"/>
      <c r="H204" s="214">
        <v>45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216</v>
      </c>
      <c r="AU204" s="220" t="s">
        <v>344</v>
      </c>
      <c r="AV204" s="14" t="s">
        <v>212</v>
      </c>
      <c r="AW204" s="14" t="s">
        <v>38</v>
      </c>
      <c r="AX204" s="14" t="s">
        <v>84</v>
      </c>
      <c r="AY204" s="220" t="s">
        <v>205</v>
      </c>
    </row>
    <row r="205" spans="1:65" s="2" customFormat="1" ht="14.4" customHeight="1">
      <c r="A205" s="36"/>
      <c r="B205" s="37"/>
      <c r="C205" s="221" t="s">
        <v>250</v>
      </c>
      <c r="D205" s="221" t="s">
        <v>226</v>
      </c>
      <c r="E205" s="222" t="s">
        <v>1777</v>
      </c>
      <c r="F205" s="223" t="s">
        <v>1778</v>
      </c>
      <c r="G205" s="224" t="s">
        <v>156</v>
      </c>
      <c r="H205" s="225">
        <v>47.25</v>
      </c>
      <c r="I205" s="226"/>
      <c r="J205" s="227">
        <f>ROUND(I205*H205,2)</f>
        <v>0</v>
      </c>
      <c r="K205" s="223" t="s">
        <v>211</v>
      </c>
      <c r="L205" s="228"/>
      <c r="M205" s="229" t="s">
        <v>75</v>
      </c>
      <c r="N205" s="230" t="s">
        <v>47</v>
      </c>
      <c r="O205" s="66"/>
      <c r="P205" s="190">
        <f>O205*H205</f>
        <v>0</v>
      </c>
      <c r="Q205" s="190">
        <v>3.5E-4</v>
      </c>
      <c r="R205" s="190">
        <f>Q205*H205</f>
        <v>1.65375E-2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1719</v>
      </c>
      <c r="AT205" s="192" t="s">
        <v>226</v>
      </c>
      <c r="AU205" s="192" t="s">
        <v>344</v>
      </c>
      <c r="AY205" s="19" t="s">
        <v>205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84</v>
      </c>
      <c r="BK205" s="193">
        <f>ROUND(I205*H205,2)</f>
        <v>0</v>
      </c>
      <c r="BL205" s="19" t="s">
        <v>807</v>
      </c>
      <c r="BM205" s="192" t="s">
        <v>1779</v>
      </c>
    </row>
    <row r="206" spans="1:65" s="2" customFormat="1" ht="19.2">
      <c r="A206" s="36"/>
      <c r="B206" s="37"/>
      <c r="C206" s="38"/>
      <c r="D206" s="194" t="s">
        <v>270</v>
      </c>
      <c r="E206" s="38"/>
      <c r="F206" s="195" t="s">
        <v>1735</v>
      </c>
      <c r="G206" s="38"/>
      <c r="H206" s="38"/>
      <c r="I206" s="196"/>
      <c r="J206" s="38"/>
      <c r="K206" s="38"/>
      <c r="L206" s="41"/>
      <c r="M206" s="197"/>
      <c r="N206" s="198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270</v>
      </c>
      <c r="AU206" s="19" t="s">
        <v>344</v>
      </c>
    </row>
    <row r="207" spans="1:65" s="13" customFormat="1" ht="10.199999999999999">
      <c r="B207" s="199"/>
      <c r="C207" s="200"/>
      <c r="D207" s="194" t="s">
        <v>216</v>
      </c>
      <c r="E207" s="201" t="s">
        <v>75</v>
      </c>
      <c r="F207" s="202" t="s">
        <v>150</v>
      </c>
      <c r="G207" s="200"/>
      <c r="H207" s="203">
        <v>45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216</v>
      </c>
      <c r="AU207" s="209" t="s">
        <v>344</v>
      </c>
      <c r="AV207" s="13" t="s">
        <v>86</v>
      </c>
      <c r="AW207" s="13" t="s">
        <v>38</v>
      </c>
      <c r="AX207" s="13" t="s">
        <v>77</v>
      </c>
      <c r="AY207" s="209" t="s">
        <v>205</v>
      </c>
    </row>
    <row r="208" spans="1:65" s="14" customFormat="1" ht="10.199999999999999">
      <c r="B208" s="210"/>
      <c r="C208" s="211"/>
      <c r="D208" s="194" t="s">
        <v>216</v>
      </c>
      <c r="E208" s="212" t="s">
        <v>75</v>
      </c>
      <c r="F208" s="213" t="s">
        <v>218</v>
      </c>
      <c r="G208" s="211"/>
      <c r="H208" s="214">
        <v>45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216</v>
      </c>
      <c r="AU208" s="220" t="s">
        <v>344</v>
      </c>
      <c r="AV208" s="14" t="s">
        <v>212</v>
      </c>
      <c r="AW208" s="14" t="s">
        <v>38</v>
      </c>
      <c r="AX208" s="14" t="s">
        <v>84</v>
      </c>
      <c r="AY208" s="220" t="s">
        <v>205</v>
      </c>
    </row>
    <row r="209" spans="1:65" s="13" customFormat="1" ht="10.199999999999999">
      <c r="B209" s="199"/>
      <c r="C209" s="200"/>
      <c r="D209" s="194" t="s">
        <v>216</v>
      </c>
      <c r="E209" s="200"/>
      <c r="F209" s="202" t="s">
        <v>1780</v>
      </c>
      <c r="G209" s="200"/>
      <c r="H209" s="203">
        <v>47.25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216</v>
      </c>
      <c r="AU209" s="209" t="s">
        <v>344</v>
      </c>
      <c r="AV209" s="13" t="s">
        <v>86</v>
      </c>
      <c r="AW209" s="13" t="s">
        <v>4</v>
      </c>
      <c r="AX209" s="13" t="s">
        <v>84</v>
      </c>
      <c r="AY209" s="209" t="s">
        <v>205</v>
      </c>
    </row>
    <row r="210" spans="1:65" s="2" customFormat="1" ht="14.4" customHeight="1">
      <c r="A210" s="36"/>
      <c r="B210" s="37"/>
      <c r="C210" s="181" t="s">
        <v>157</v>
      </c>
      <c r="D210" s="181" t="s">
        <v>208</v>
      </c>
      <c r="E210" s="182" t="s">
        <v>1781</v>
      </c>
      <c r="F210" s="183" t="s">
        <v>1782</v>
      </c>
      <c r="G210" s="184" t="s">
        <v>156</v>
      </c>
      <c r="H210" s="185">
        <v>18</v>
      </c>
      <c r="I210" s="186"/>
      <c r="J210" s="187">
        <f>ROUND(I210*H210,2)</f>
        <v>0</v>
      </c>
      <c r="K210" s="183" t="s">
        <v>211</v>
      </c>
      <c r="L210" s="41"/>
      <c r="M210" s="188" t="s">
        <v>75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807</v>
      </c>
      <c r="AT210" s="192" t="s">
        <v>208</v>
      </c>
      <c r="AU210" s="192" t="s">
        <v>344</v>
      </c>
      <c r="AY210" s="19" t="s">
        <v>205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807</v>
      </c>
      <c r="BM210" s="192" t="s">
        <v>1783</v>
      </c>
    </row>
    <row r="211" spans="1:65" s="15" customFormat="1" ht="10.199999999999999">
      <c r="B211" s="231"/>
      <c r="C211" s="232"/>
      <c r="D211" s="194" t="s">
        <v>216</v>
      </c>
      <c r="E211" s="233" t="s">
        <v>75</v>
      </c>
      <c r="F211" s="234" t="s">
        <v>314</v>
      </c>
      <c r="G211" s="232"/>
      <c r="H211" s="233" t="s">
        <v>75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216</v>
      </c>
      <c r="AU211" s="240" t="s">
        <v>344</v>
      </c>
      <c r="AV211" s="15" t="s">
        <v>84</v>
      </c>
      <c r="AW211" s="15" t="s">
        <v>38</v>
      </c>
      <c r="AX211" s="15" t="s">
        <v>77</v>
      </c>
      <c r="AY211" s="240" t="s">
        <v>205</v>
      </c>
    </row>
    <row r="212" spans="1:65" s="13" customFormat="1" ht="10.199999999999999">
      <c r="B212" s="199"/>
      <c r="C212" s="200"/>
      <c r="D212" s="194" t="s">
        <v>216</v>
      </c>
      <c r="E212" s="201" t="s">
        <v>152</v>
      </c>
      <c r="F212" s="202" t="s">
        <v>219</v>
      </c>
      <c r="G212" s="200"/>
      <c r="H212" s="203">
        <v>18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216</v>
      </c>
      <c r="AU212" s="209" t="s">
        <v>344</v>
      </c>
      <c r="AV212" s="13" t="s">
        <v>86</v>
      </c>
      <c r="AW212" s="13" t="s">
        <v>38</v>
      </c>
      <c r="AX212" s="13" t="s">
        <v>77</v>
      </c>
      <c r="AY212" s="209" t="s">
        <v>205</v>
      </c>
    </row>
    <row r="213" spans="1:65" s="14" customFormat="1" ht="10.199999999999999">
      <c r="B213" s="210"/>
      <c r="C213" s="211"/>
      <c r="D213" s="194" t="s">
        <v>216</v>
      </c>
      <c r="E213" s="212" t="s">
        <v>75</v>
      </c>
      <c r="F213" s="213" t="s">
        <v>218</v>
      </c>
      <c r="G213" s="211"/>
      <c r="H213" s="214">
        <v>18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216</v>
      </c>
      <c r="AU213" s="220" t="s">
        <v>344</v>
      </c>
      <c r="AV213" s="14" t="s">
        <v>212</v>
      </c>
      <c r="AW213" s="14" t="s">
        <v>38</v>
      </c>
      <c r="AX213" s="14" t="s">
        <v>84</v>
      </c>
      <c r="AY213" s="220" t="s">
        <v>205</v>
      </c>
    </row>
    <row r="214" spans="1:65" s="2" customFormat="1" ht="14.4" customHeight="1">
      <c r="A214" s="36"/>
      <c r="B214" s="37"/>
      <c r="C214" s="221" t="s">
        <v>689</v>
      </c>
      <c r="D214" s="221" t="s">
        <v>226</v>
      </c>
      <c r="E214" s="222" t="s">
        <v>1784</v>
      </c>
      <c r="F214" s="223" t="s">
        <v>1785</v>
      </c>
      <c r="G214" s="224" t="s">
        <v>156</v>
      </c>
      <c r="H214" s="225">
        <v>18.899999999999999</v>
      </c>
      <c r="I214" s="226"/>
      <c r="J214" s="227">
        <f>ROUND(I214*H214,2)</f>
        <v>0</v>
      </c>
      <c r="K214" s="223" t="s">
        <v>211</v>
      </c>
      <c r="L214" s="228"/>
      <c r="M214" s="229" t="s">
        <v>75</v>
      </c>
      <c r="N214" s="230" t="s">
        <v>47</v>
      </c>
      <c r="O214" s="66"/>
      <c r="P214" s="190">
        <f>O214*H214</f>
        <v>0</v>
      </c>
      <c r="Q214" s="190">
        <v>1.9000000000000001E-4</v>
      </c>
      <c r="R214" s="190">
        <f>Q214*H214</f>
        <v>3.591E-3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1719</v>
      </c>
      <c r="AT214" s="192" t="s">
        <v>226</v>
      </c>
      <c r="AU214" s="192" t="s">
        <v>344</v>
      </c>
      <c r="AY214" s="19" t="s">
        <v>205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84</v>
      </c>
      <c r="BK214" s="193">
        <f>ROUND(I214*H214,2)</f>
        <v>0</v>
      </c>
      <c r="BL214" s="19" t="s">
        <v>807</v>
      </c>
      <c r="BM214" s="192" t="s">
        <v>1786</v>
      </c>
    </row>
    <row r="215" spans="1:65" s="13" customFormat="1" ht="10.199999999999999">
      <c r="B215" s="199"/>
      <c r="C215" s="200"/>
      <c r="D215" s="194" t="s">
        <v>216</v>
      </c>
      <c r="E215" s="201" t="s">
        <v>75</v>
      </c>
      <c r="F215" s="202" t="s">
        <v>152</v>
      </c>
      <c r="G215" s="200"/>
      <c r="H215" s="203">
        <v>18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216</v>
      </c>
      <c r="AU215" s="209" t="s">
        <v>344</v>
      </c>
      <c r="AV215" s="13" t="s">
        <v>86</v>
      </c>
      <c r="AW215" s="13" t="s">
        <v>38</v>
      </c>
      <c r="AX215" s="13" t="s">
        <v>77</v>
      </c>
      <c r="AY215" s="209" t="s">
        <v>205</v>
      </c>
    </row>
    <row r="216" spans="1:65" s="14" customFormat="1" ht="10.199999999999999">
      <c r="B216" s="210"/>
      <c r="C216" s="211"/>
      <c r="D216" s="194" t="s">
        <v>216</v>
      </c>
      <c r="E216" s="212" t="s">
        <v>75</v>
      </c>
      <c r="F216" s="213" t="s">
        <v>218</v>
      </c>
      <c r="G216" s="211"/>
      <c r="H216" s="214">
        <v>18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216</v>
      </c>
      <c r="AU216" s="220" t="s">
        <v>344</v>
      </c>
      <c r="AV216" s="14" t="s">
        <v>212</v>
      </c>
      <c r="AW216" s="14" t="s">
        <v>38</v>
      </c>
      <c r="AX216" s="14" t="s">
        <v>84</v>
      </c>
      <c r="AY216" s="220" t="s">
        <v>205</v>
      </c>
    </row>
    <row r="217" spans="1:65" s="13" customFormat="1" ht="10.199999999999999">
      <c r="B217" s="199"/>
      <c r="C217" s="200"/>
      <c r="D217" s="194" t="s">
        <v>216</v>
      </c>
      <c r="E217" s="200"/>
      <c r="F217" s="202" t="s">
        <v>1787</v>
      </c>
      <c r="G217" s="200"/>
      <c r="H217" s="203">
        <v>18.899999999999999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216</v>
      </c>
      <c r="AU217" s="209" t="s">
        <v>344</v>
      </c>
      <c r="AV217" s="13" t="s">
        <v>86</v>
      </c>
      <c r="AW217" s="13" t="s">
        <v>4</v>
      </c>
      <c r="AX217" s="13" t="s">
        <v>84</v>
      </c>
      <c r="AY217" s="209" t="s">
        <v>205</v>
      </c>
    </row>
    <row r="218" spans="1:65" s="2" customFormat="1" ht="24.15" customHeight="1">
      <c r="A218" s="36"/>
      <c r="B218" s="37"/>
      <c r="C218" s="181" t="s">
        <v>693</v>
      </c>
      <c r="D218" s="181" t="s">
        <v>208</v>
      </c>
      <c r="E218" s="182" t="s">
        <v>1788</v>
      </c>
      <c r="F218" s="183" t="s">
        <v>1789</v>
      </c>
      <c r="G218" s="184" t="s">
        <v>156</v>
      </c>
      <c r="H218" s="185">
        <v>63</v>
      </c>
      <c r="I218" s="186"/>
      <c r="J218" s="187">
        <f>ROUND(I218*H218,2)</f>
        <v>0</v>
      </c>
      <c r="K218" s="183" t="s">
        <v>211</v>
      </c>
      <c r="L218" s="41"/>
      <c r="M218" s="188" t="s">
        <v>75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807</v>
      </c>
      <c r="AT218" s="192" t="s">
        <v>208</v>
      </c>
      <c r="AU218" s="192" t="s">
        <v>344</v>
      </c>
      <c r="AY218" s="19" t="s">
        <v>205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84</v>
      </c>
      <c r="BK218" s="193">
        <f>ROUND(I218*H218,2)</f>
        <v>0</v>
      </c>
      <c r="BL218" s="19" t="s">
        <v>807</v>
      </c>
      <c r="BM218" s="192" t="s">
        <v>1790</v>
      </c>
    </row>
    <row r="219" spans="1:65" s="2" customFormat="1" ht="28.8">
      <c r="A219" s="36"/>
      <c r="B219" s="37"/>
      <c r="C219" s="38"/>
      <c r="D219" s="194" t="s">
        <v>214</v>
      </c>
      <c r="E219" s="38"/>
      <c r="F219" s="195" t="s">
        <v>1791</v>
      </c>
      <c r="G219" s="38"/>
      <c r="H219" s="38"/>
      <c r="I219" s="196"/>
      <c r="J219" s="38"/>
      <c r="K219" s="38"/>
      <c r="L219" s="41"/>
      <c r="M219" s="197"/>
      <c r="N219" s="19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214</v>
      </c>
      <c r="AU219" s="19" t="s">
        <v>344</v>
      </c>
    </row>
    <row r="220" spans="1:65" s="13" customFormat="1" ht="10.199999999999999">
      <c r="B220" s="199"/>
      <c r="C220" s="200"/>
      <c r="D220" s="194" t="s">
        <v>216</v>
      </c>
      <c r="E220" s="201" t="s">
        <v>75</v>
      </c>
      <c r="F220" s="202" t="s">
        <v>1399</v>
      </c>
      <c r="G220" s="200"/>
      <c r="H220" s="203">
        <v>63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216</v>
      </c>
      <c r="AU220" s="209" t="s">
        <v>344</v>
      </c>
      <c r="AV220" s="13" t="s">
        <v>86</v>
      </c>
      <c r="AW220" s="13" t="s">
        <v>38</v>
      </c>
      <c r="AX220" s="13" t="s">
        <v>77</v>
      </c>
      <c r="AY220" s="209" t="s">
        <v>205</v>
      </c>
    </row>
    <row r="221" spans="1:65" s="14" customFormat="1" ht="10.199999999999999">
      <c r="B221" s="210"/>
      <c r="C221" s="211"/>
      <c r="D221" s="194" t="s">
        <v>216</v>
      </c>
      <c r="E221" s="212" t="s">
        <v>75</v>
      </c>
      <c r="F221" s="213" t="s">
        <v>218</v>
      </c>
      <c r="G221" s="211"/>
      <c r="H221" s="214">
        <v>63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216</v>
      </c>
      <c r="AU221" s="220" t="s">
        <v>344</v>
      </c>
      <c r="AV221" s="14" t="s">
        <v>212</v>
      </c>
      <c r="AW221" s="14" t="s">
        <v>38</v>
      </c>
      <c r="AX221" s="14" t="s">
        <v>84</v>
      </c>
      <c r="AY221" s="220" t="s">
        <v>205</v>
      </c>
    </row>
    <row r="222" spans="1:65" s="2" customFormat="1" ht="24.15" customHeight="1">
      <c r="A222" s="36"/>
      <c r="B222" s="37"/>
      <c r="C222" s="181" t="s">
        <v>699</v>
      </c>
      <c r="D222" s="181" t="s">
        <v>208</v>
      </c>
      <c r="E222" s="182" t="s">
        <v>1792</v>
      </c>
      <c r="F222" s="183" t="s">
        <v>1793</v>
      </c>
      <c r="G222" s="184" t="s">
        <v>293</v>
      </c>
      <c r="H222" s="185">
        <v>20</v>
      </c>
      <c r="I222" s="186"/>
      <c r="J222" s="187">
        <f>ROUND(I222*H222,2)</f>
        <v>0</v>
      </c>
      <c r="K222" s="183" t="s">
        <v>211</v>
      </c>
      <c r="L222" s="41"/>
      <c r="M222" s="188" t="s">
        <v>75</v>
      </c>
      <c r="N222" s="189" t="s">
        <v>47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807</v>
      </c>
      <c r="AT222" s="192" t="s">
        <v>208</v>
      </c>
      <c r="AU222" s="192" t="s">
        <v>344</v>
      </c>
      <c r="AY222" s="19" t="s">
        <v>205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84</v>
      </c>
      <c r="BK222" s="193">
        <f>ROUND(I222*H222,2)</f>
        <v>0</v>
      </c>
      <c r="BL222" s="19" t="s">
        <v>807</v>
      </c>
      <c r="BM222" s="192" t="s">
        <v>1794</v>
      </c>
    </row>
    <row r="223" spans="1:65" s="15" customFormat="1" ht="10.199999999999999">
      <c r="B223" s="231"/>
      <c r="C223" s="232"/>
      <c r="D223" s="194" t="s">
        <v>216</v>
      </c>
      <c r="E223" s="233" t="s">
        <v>75</v>
      </c>
      <c r="F223" s="234" t="s">
        <v>296</v>
      </c>
      <c r="G223" s="232"/>
      <c r="H223" s="233" t="s">
        <v>75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216</v>
      </c>
      <c r="AU223" s="240" t="s">
        <v>344</v>
      </c>
      <c r="AV223" s="15" t="s">
        <v>84</v>
      </c>
      <c r="AW223" s="15" t="s">
        <v>38</v>
      </c>
      <c r="AX223" s="15" t="s">
        <v>77</v>
      </c>
      <c r="AY223" s="240" t="s">
        <v>205</v>
      </c>
    </row>
    <row r="224" spans="1:65" s="13" customFormat="1" ht="10.199999999999999">
      <c r="B224" s="199"/>
      <c r="C224" s="200"/>
      <c r="D224" s="194" t="s">
        <v>216</v>
      </c>
      <c r="E224" s="201" t="s">
        <v>75</v>
      </c>
      <c r="F224" s="202" t="s">
        <v>633</v>
      </c>
      <c r="G224" s="200"/>
      <c r="H224" s="203">
        <v>20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216</v>
      </c>
      <c r="AU224" s="209" t="s">
        <v>344</v>
      </c>
      <c r="AV224" s="13" t="s">
        <v>86</v>
      </c>
      <c r="AW224" s="13" t="s">
        <v>38</v>
      </c>
      <c r="AX224" s="13" t="s">
        <v>77</v>
      </c>
      <c r="AY224" s="209" t="s">
        <v>205</v>
      </c>
    </row>
    <row r="225" spans="1:65" s="14" customFormat="1" ht="10.199999999999999">
      <c r="B225" s="210"/>
      <c r="C225" s="211"/>
      <c r="D225" s="194" t="s">
        <v>216</v>
      </c>
      <c r="E225" s="212" t="s">
        <v>75</v>
      </c>
      <c r="F225" s="213" t="s">
        <v>218</v>
      </c>
      <c r="G225" s="211"/>
      <c r="H225" s="214">
        <v>20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216</v>
      </c>
      <c r="AU225" s="220" t="s">
        <v>344</v>
      </c>
      <c r="AV225" s="14" t="s">
        <v>212</v>
      </c>
      <c r="AW225" s="14" t="s">
        <v>38</v>
      </c>
      <c r="AX225" s="14" t="s">
        <v>84</v>
      </c>
      <c r="AY225" s="220" t="s">
        <v>205</v>
      </c>
    </row>
    <row r="226" spans="1:65" s="2" customFormat="1" ht="24.15" customHeight="1">
      <c r="A226" s="36"/>
      <c r="B226" s="37"/>
      <c r="C226" s="181" t="s">
        <v>704</v>
      </c>
      <c r="D226" s="181" t="s">
        <v>208</v>
      </c>
      <c r="E226" s="182" t="s">
        <v>1795</v>
      </c>
      <c r="F226" s="183" t="s">
        <v>1796</v>
      </c>
      <c r="G226" s="184" t="s">
        <v>293</v>
      </c>
      <c r="H226" s="185">
        <v>48</v>
      </c>
      <c r="I226" s="186"/>
      <c r="J226" s="187">
        <f>ROUND(I226*H226,2)</f>
        <v>0</v>
      </c>
      <c r="K226" s="183" t="s">
        <v>211</v>
      </c>
      <c r="L226" s="41"/>
      <c r="M226" s="188" t="s">
        <v>75</v>
      </c>
      <c r="N226" s="189" t="s">
        <v>47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807</v>
      </c>
      <c r="AT226" s="192" t="s">
        <v>208</v>
      </c>
      <c r="AU226" s="192" t="s">
        <v>344</v>
      </c>
      <c r="AY226" s="19" t="s">
        <v>205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84</v>
      </c>
      <c r="BK226" s="193">
        <f>ROUND(I226*H226,2)</f>
        <v>0</v>
      </c>
      <c r="BL226" s="19" t="s">
        <v>807</v>
      </c>
      <c r="BM226" s="192" t="s">
        <v>1797</v>
      </c>
    </row>
    <row r="227" spans="1:65" s="15" customFormat="1" ht="10.199999999999999">
      <c r="B227" s="231"/>
      <c r="C227" s="232"/>
      <c r="D227" s="194" t="s">
        <v>216</v>
      </c>
      <c r="E227" s="233" t="s">
        <v>75</v>
      </c>
      <c r="F227" s="234" t="s">
        <v>296</v>
      </c>
      <c r="G227" s="232"/>
      <c r="H227" s="233" t="s">
        <v>75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216</v>
      </c>
      <c r="AU227" s="240" t="s">
        <v>344</v>
      </c>
      <c r="AV227" s="15" t="s">
        <v>84</v>
      </c>
      <c r="AW227" s="15" t="s">
        <v>38</v>
      </c>
      <c r="AX227" s="15" t="s">
        <v>77</v>
      </c>
      <c r="AY227" s="240" t="s">
        <v>205</v>
      </c>
    </row>
    <row r="228" spans="1:65" s="13" customFormat="1" ht="10.199999999999999">
      <c r="B228" s="199"/>
      <c r="C228" s="200"/>
      <c r="D228" s="194" t="s">
        <v>216</v>
      </c>
      <c r="E228" s="201" t="s">
        <v>75</v>
      </c>
      <c r="F228" s="202" t="s">
        <v>753</v>
      </c>
      <c r="G228" s="200"/>
      <c r="H228" s="203">
        <v>48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216</v>
      </c>
      <c r="AU228" s="209" t="s">
        <v>344</v>
      </c>
      <c r="AV228" s="13" t="s">
        <v>86</v>
      </c>
      <c r="AW228" s="13" t="s">
        <v>38</v>
      </c>
      <c r="AX228" s="13" t="s">
        <v>77</v>
      </c>
      <c r="AY228" s="209" t="s">
        <v>205</v>
      </c>
    </row>
    <row r="229" spans="1:65" s="14" customFormat="1" ht="10.199999999999999">
      <c r="B229" s="210"/>
      <c r="C229" s="211"/>
      <c r="D229" s="194" t="s">
        <v>216</v>
      </c>
      <c r="E229" s="212" t="s">
        <v>75</v>
      </c>
      <c r="F229" s="213" t="s">
        <v>218</v>
      </c>
      <c r="G229" s="211"/>
      <c r="H229" s="214">
        <v>48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216</v>
      </c>
      <c r="AU229" s="220" t="s">
        <v>344</v>
      </c>
      <c r="AV229" s="14" t="s">
        <v>212</v>
      </c>
      <c r="AW229" s="14" t="s">
        <v>38</v>
      </c>
      <c r="AX229" s="14" t="s">
        <v>84</v>
      </c>
      <c r="AY229" s="220" t="s">
        <v>205</v>
      </c>
    </row>
    <row r="230" spans="1:65" s="2" customFormat="1" ht="24.15" customHeight="1">
      <c r="A230" s="36"/>
      <c r="B230" s="37"/>
      <c r="C230" s="181" t="s">
        <v>709</v>
      </c>
      <c r="D230" s="181" t="s">
        <v>208</v>
      </c>
      <c r="E230" s="182" t="s">
        <v>1798</v>
      </c>
      <c r="F230" s="183" t="s">
        <v>1799</v>
      </c>
      <c r="G230" s="184" t="s">
        <v>156</v>
      </c>
      <c r="H230" s="185">
        <v>125</v>
      </c>
      <c r="I230" s="186"/>
      <c r="J230" s="187">
        <f>ROUND(I230*H230,2)</f>
        <v>0</v>
      </c>
      <c r="K230" s="183" t="s">
        <v>211</v>
      </c>
      <c r="L230" s="41"/>
      <c r="M230" s="188" t="s">
        <v>75</v>
      </c>
      <c r="N230" s="189" t="s">
        <v>47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807</v>
      </c>
      <c r="AT230" s="192" t="s">
        <v>208</v>
      </c>
      <c r="AU230" s="192" t="s">
        <v>344</v>
      </c>
      <c r="AY230" s="19" t="s">
        <v>205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84</v>
      </c>
      <c r="BK230" s="193">
        <f>ROUND(I230*H230,2)</f>
        <v>0</v>
      </c>
      <c r="BL230" s="19" t="s">
        <v>807</v>
      </c>
      <c r="BM230" s="192" t="s">
        <v>1800</v>
      </c>
    </row>
    <row r="231" spans="1:65" s="13" customFormat="1" ht="10.199999999999999">
      <c r="B231" s="199"/>
      <c r="C231" s="200"/>
      <c r="D231" s="194" t="s">
        <v>216</v>
      </c>
      <c r="E231" s="201" t="s">
        <v>159</v>
      </c>
      <c r="F231" s="202" t="s">
        <v>1801</v>
      </c>
      <c r="G231" s="200"/>
      <c r="H231" s="203">
        <v>125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216</v>
      </c>
      <c r="AU231" s="209" t="s">
        <v>344</v>
      </c>
      <c r="AV231" s="13" t="s">
        <v>86</v>
      </c>
      <c r="AW231" s="13" t="s">
        <v>38</v>
      </c>
      <c r="AX231" s="13" t="s">
        <v>77</v>
      </c>
      <c r="AY231" s="209" t="s">
        <v>205</v>
      </c>
    </row>
    <row r="232" spans="1:65" s="14" customFormat="1" ht="10.199999999999999">
      <c r="B232" s="210"/>
      <c r="C232" s="211"/>
      <c r="D232" s="194" t="s">
        <v>216</v>
      </c>
      <c r="E232" s="212" t="s">
        <v>75</v>
      </c>
      <c r="F232" s="213" t="s">
        <v>218</v>
      </c>
      <c r="G232" s="211"/>
      <c r="H232" s="214">
        <v>125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216</v>
      </c>
      <c r="AU232" s="220" t="s">
        <v>344</v>
      </c>
      <c r="AV232" s="14" t="s">
        <v>212</v>
      </c>
      <c r="AW232" s="14" t="s">
        <v>38</v>
      </c>
      <c r="AX232" s="14" t="s">
        <v>84</v>
      </c>
      <c r="AY232" s="220" t="s">
        <v>205</v>
      </c>
    </row>
    <row r="233" spans="1:65" s="2" customFormat="1" ht="14.4" customHeight="1">
      <c r="A233" s="36"/>
      <c r="B233" s="37"/>
      <c r="C233" s="221" t="s">
        <v>506</v>
      </c>
      <c r="D233" s="221" t="s">
        <v>226</v>
      </c>
      <c r="E233" s="222" t="s">
        <v>1802</v>
      </c>
      <c r="F233" s="223" t="s">
        <v>1803</v>
      </c>
      <c r="G233" s="224" t="s">
        <v>293</v>
      </c>
      <c r="H233" s="225">
        <v>12</v>
      </c>
      <c r="I233" s="226"/>
      <c r="J233" s="227">
        <f>ROUND(I233*H233,2)</f>
        <v>0</v>
      </c>
      <c r="K233" s="223" t="s">
        <v>211</v>
      </c>
      <c r="L233" s="228"/>
      <c r="M233" s="229" t="s">
        <v>75</v>
      </c>
      <c r="N233" s="230" t="s">
        <v>47</v>
      </c>
      <c r="O233" s="66"/>
      <c r="P233" s="190">
        <f>O233*H233</f>
        <v>0</v>
      </c>
      <c r="Q233" s="190">
        <v>1.2E-4</v>
      </c>
      <c r="R233" s="190">
        <f>Q233*H233</f>
        <v>1.4400000000000001E-3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1470</v>
      </c>
      <c r="AT233" s="192" t="s">
        <v>226</v>
      </c>
      <c r="AU233" s="192" t="s">
        <v>344</v>
      </c>
      <c r="AY233" s="19" t="s">
        <v>205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84</v>
      </c>
      <c r="BK233" s="193">
        <f>ROUND(I233*H233,2)</f>
        <v>0</v>
      </c>
      <c r="BL233" s="19" t="s">
        <v>1470</v>
      </c>
      <c r="BM233" s="192" t="s">
        <v>1804</v>
      </c>
    </row>
    <row r="234" spans="1:65" s="15" customFormat="1" ht="10.199999999999999">
      <c r="B234" s="231"/>
      <c r="C234" s="232"/>
      <c r="D234" s="194" t="s">
        <v>216</v>
      </c>
      <c r="E234" s="233" t="s">
        <v>75</v>
      </c>
      <c r="F234" s="234" t="s">
        <v>296</v>
      </c>
      <c r="G234" s="232"/>
      <c r="H234" s="233" t="s">
        <v>75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216</v>
      </c>
      <c r="AU234" s="240" t="s">
        <v>344</v>
      </c>
      <c r="AV234" s="15" t="s">
        <v>84</v>
      </c>
      <c r="AW234" s="15" t="s">
        <v>38</v>
      </c>
      <c r="AX234" s="15" t="s">
        <v>77</v>
      </c>
      <c r="AY234" s="240" t="s">
        <v>205</v>
      </c>
    </row>
    <row r="235" spans="1:65" s="13" customFormat="1" ht="10.199999999999999">
      <c r="B235" s="199"/>
      <c r="C235" s="200"/>
      <c r="D235" s="194" t="s">
        <v>216</v>
      </c>
      <c r="E235" s="201" t="s">
        <v>75</v>
      </c>
      <c r="F235" s="202" t="s">
        <v>611</v>
      </c>
      <c r="G235" s="200"/>
      <c r="H235" s="203">
        <v>12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216</v>
      </c>
      <c r="AU235" s="209" t="s">
        <v>344</v>
      </c>
      <c r="AV235" s="13" t="s">
        <v>86</v>
      </c>
      <c r="AW235" s="13" t="s">
        <v>38</v>
      </c>
      <c r="AX235" s="13" t="s">
        <v>77</v>
      </c>
      <c r="AY235" s="209" t="s">
        <v>205</v>
      </c>
    </row>
    <row r="236" spans="1:65" s="14" customFormat="1" ht="10.199999999999999">
      <c r="B236" s="210"/>
      <c r="C236" s="211"/>
      <c r="D236" s="194" t="s">
        <v>216</v>
      </c>
      <c r="E236" s="212" t="s">
        <v>75</v>
      </c>
      <c r="F236" s="213" t="s">
        <v>218</v>
      </c>
      <c r="G236" s="211"/>
      <c r="H236" s="214">
        <v>12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216</v>
      </c>
      <c r="AU236" s="220" t="s">
        <v>344</v>
      </c>
      <c r="AV236" s="14" t="s">
        <v>212</v>
      </c>
      <c r="AW236" s="14" t="s">
        <v>38</v>
      </c>
      <c r="AX236" s="14" t="s">
        <v>84</v>
      </c>
      <c r="AY236" s="220" t="s">
        <v>205</v>
      </c>
    </row>
    <row r="237" spans="1:65" s="2" customFormat="1" ht="14.4" customHeight="1">
      <c r="A237" s="36"/>
      <c r="B237" s="37"/>
      <c r="C237" s="221" t="s">
        <v>255</v>
      </c>
      <c r="D237" s="221" t="s">
        <v>226</v>
      </c>
      <c r="E237" s="222" t="s">
        <v>1805</v>
      </c>
      <c r="F237" s="223" t="s">
        <v>1806</v>
      </c>
      <c r="G237" s="224" t="s">
        <v>1348</v>
      </c>
      <c r="H237" s="225">
        <v>81.375</v>
      </c>
      <c r="I237" s="226"/>
      <c r="J237" s="227">
        <f>ROUND(I237*H237,2)</f>
        <v>0</v>
      </c>
      <c r="K237" s="223" t="s">
        <v>211</v>
      </c>
      <c r="L237" s="228"/>
      <c r="M237" s="229" t="s">
        <v>75</v>
      </c>
      <c r="N237" s="230" t="s">
        <v>47</v>
      </c>
      <c r="O237" s="66"/>
      <c r="P237" s="190">
        <f>O237*H237</f>
        <v>0</v>
      </c>
      <c r="Q237" s="190">
        <v>1E-3</v>
      </c>
      <c r="R237" s="190">
        <f>Q237*H237</f>
        <v>8.1375000000000003E-2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1719</v>
      </c>
      <c r="AT237" s="192" t="s">
        <v>226</v>
      </c>
      <c r="AU237" s="192" t="s">
        <v>344</v>
      </c>
      <c r="AY237" s="19" t="s">
        <v>205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84</v>
      </c>
      <c r="BK237" s="193">
        <f>ROUND(I237*H237,2)</f>
        <v>0</v>
      </c>
      <c r="BL237" s="19" t="s">
        <v>807</v>
      </c>
      <c r="BM237" s="192" t="s">
        <v>1807</v>
      </c>
    </row>
    <row r="238" spans="1:65" s="15" customFormat="1" ht="10.199999999999999">
      <c r="B238" s="231"/>
      <c r="C238" s="232"/>
      <c r="D238" s="194" t="s">
        <v>216</v>
      </c>
      <c r="E238" s="233" t="s">
        <v>75</v>
      </c>
      <c r="F238" s="234" t="s">
        <v>1808</v>
      </c>
      <c r="G238" s="232"/>
      <c r="H238" s="233" t="s">
        <v>75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216</v>
      </c>
      <c r="AU238" s="240" t="s">
        <v>344</v>
      </c>
      <c r="AV238" s="15" t="s">
        <v>84</v>
      </c>
      <c r="AW238" s="15" t="s">
        <v>38</v>
      </c>
      <c r="AX238" s="15" t="s">
        <v>77</v>
      </c>
      <c r="AY238" s="240" t="s">
        <v>205</v>
      </c>
    </row>
    <row r="239" spans="1:65" s="13" customFormat="1" ht="10.199999999999999">
      <c r="B239" s="199"/>
      <c r="C239" s="200"/>
      <c r="D239" s="194" t="s">
        <v>216</v>
      </c>
      <c r="E239" s="201" t="s">
        <v>75</v>
      </c>
      <c r="F239" s="202" t="s">
        <v>1809</v>
      </c>
      <c r="G239" s="200"/>
      <c r="H239" s="203">
        <v>77.5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216</v>
      </c>
      <c r="AU239" s="209" t="s">
        <v>344</v>
      </c>
      <c r="AV239" s="13" t="s">
        <v>86</v>
      </c>
      <c r="AW239" s="13" t="s">
        <v>38</v>
      </c>
      <c r="AX239" s="13" t="s">
        <v>77</v>
      </c>
      <c r="AY239" s="209" t="s">
        <v>205</v>
      </c>
    </row>
    <row r="240" spans="1:65" s="14" customFormat="1" ht="10.199999999999999">
      <c r="B240" s="210"/>
      <c r="C240" s="211"/>
      <c r="D240" s="194" t="s">
        <v>216</v>
      </c>
      <c r="E240" s="212" t="s">
        <v>75</v>
      </c>
      <c r="F240" s="213" t="s">
        <v>218</v>
      </c>
      <c r="G240" s="211"/>
      <c r="H240" s="214">
        <v>77.5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216</v>
      </c>
      <c r="AU240" s="220" t="s">
        <v>344</v>
      </c>
      <c r="AV240" s="14" t="s">
        <v>212</v>
      </c>
      <c r="AW240" s="14" t="s">
        <v>38</v>
      </c>
      <c r="AX240" s="14" t="s">
        <v>84</v>
      </c>
      <c r="AY240" s="220" t="s">
        <v>205</v>
      </c>
    </row>
    <row r="241" spans="1:65" s="13" customFormat="1" ht="10.199999999999999">
      <c r="B241" s="199"/>
      <c r="C241" s="200"/>
      <c r="D241" s="194" t="s">
        <v>216</v>
      </c>
      <c r="E241" s="200"/>
      <c r="F241" s="202" t="s">
        <v>1810</v>
      </c>
      <c r="G241" s="200"/>
      <c r="H241" s="203">
        <v>81.375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216</v>
      </c>
      <c r="AU241" s="209" t="s">
        <v>344</v>
      </c>
      <c r="AV241" s="13" t="s">
        <v>86</v>
      </c>
      <c r="AW241" s="13" t="s">
        <v>4</v>
      </c>
      <c r="AX241" s="13" t="s">
        <v>84</v>
      </c>
      <c r="AY241" s="209" t="s">
        <v>205</v>
      </c>
    </row>
    <row r="242" spans="1:65" s="12" customFormat="1" ht="20.85" customHeight="1">
      <c r="B242" s="165"/>
      <c r="C242" s="166"/>
      <c r="D242" s="167" t="s">
        <v>76</v>
      </c>
      <c r="E242" s="179" t="s">
        <v>1811</v>
      </c>
      <c r="F242" s="179" t="s">
        <v>1812</v>
      </c>
      <c r="G242" s="166"/>
      <c r="H242" s="166"/>
      <c r="I242" s="169"/>
      <c r="J242" s="180">
        <f>BK242</f>
        <v>0</v>
      </c>
      <c r="K242" s="166"/>
      <c r="L242" s="171"/>
      <c r="M242" s="172"/>
      <c r="N242" s="173"/>
      <c r="O242" s="173"/>
      <c r="P242" s="174">
        <f>SUM(P243:P317)</f>
        <v>0</v>
      </c>
      <c r="Q242" s="173"/>
      <c r="R242" s="174">
        <f>SUM(R243:R317)</f>
        <v>16.494135199999999</v>
      </c>
      <c r="S242" s="173"/>
      <c r="T242" s="175">
        <f>SUM(T243:T317)</f>
        <v>0</v>
      </c>
      <c r="AR242" s="176" t="s">
        <v>344</v>
      </c>
      <c r="AT242" s="177" t="s">
        <v>76</v>
      </c>
      <c r="AU242" s="177" t="s">
        <v>86</v>
      </c>
      <c r="AY242" s="176" t="s">
        <v>205</v>
      </c>
      <c r="BK242" s="178">
        <f>SUM(BK243:BK317)</f>
        <v>0</v>
      </c>
    </row>
    <row r="243" spans="1:65" s="2" customFormat="1" ht="14.4" customHeight="1">
      <c r="A243" s="36"/>
      <c r="B243" s="37"/>
      <c r="C243" s="181" t="s">
        <v>266</v>
      </c>
      <c r="D243" s="181" t="s">
        <v>208</v>
      </c>
      <c r="E243" s="182" t="s">
        <v>1813</v>
      </c>
      <c r="F243" s="183" t="s">
        <v>1814</v>
      </c>
      <c r="G243" s="184" t="s">
        <v>240</v>
      </c>
      <c r="H243" s="185">
        <v>2.1</v>
      </c>
      <c r="I243" s="186"/>
      <c r="J243" s="187">
        <f>ROUND(I243*H243,2)</f>
        <v>0</v>
      </c>
      <c r="K243" s="183" t="s">
        <v>211</v>
      </c>
      <c r="L243" s="41"/>
      <c r="M243" s="188" t="s">
        <v>75</v>
      </c>
      <c r="N243" s="189" t="s">
        <v>47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807</v>
      </c>
      <c r="AT243" s="192" t="s">
        <v>208</v>
      </c>
      <c r="AU243" s="192" t="s">
        <v>344</v>
      </c>
      <c r="AY243" s="19" t="s">
        <v>205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84</v>
      </c>
      <c r="BK243" s="193">
        <f>ROUND(I243*H243,2)</f>
        <v>0</v>
      </c>
      <c r="BL243" s="19" t="s">
        <v>807</v>
      </c>
      <c r="BM243" s="192" t="s">
        <v>1815</v>
      </c>
    </row>
    <row r="244" spans="1:65" s="15" customFormat="1" ht="10.199999999999999">
      <c r="B244" s="231"/>
      <c r="C244" s="232"/>
      <c r="D244" s="194" t="s">
        <v>216</v>
      </c>
      <c r="E244" s="233" t="s">
        <v>75</v>
      </c>
      <c r="F244" s="234" t="s">
        <v>1816</v>
      </c>
      <c r="G244" s="232"/>
      <c r="H244" s="233" t="s">
        <v>75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216</v>
      </c>
      <c r="AU244" s="240" t="s">
        <v>344</v>
      </c>
      <c r="AV244" s="15" t="s">
        <v>84</v>
      </c>
      <c r="AW244" s="15" t="s">
        <v>38</v>
      </c>
      <c r="AX244" s="15" t="s">
        <v>77</v>
      </c>
      <c r="AY244" s="240" t="s">
        <v>205</v>
      </c>
    </row>
    <row r="245" spans="1:65" s="13" customFormat="1" ht="10.199999999999999">
      <c r="B245" s="199"/>
      <c r="C245" s="200"/>
      <c r="D245" s="194" t="s">
        <v>216</v>
      </c>
      <c r="E245" s="201" t="s">
        <v>473</v>
      </c>
      <c r="F245" s="202" t="s">
        <v>1817</v>
      </c>
      <c r="G245" s="200"/>
      <c r="H245" s="203">
        <v>2.1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216</v>
      </c>
      <c r="AU245" s="209" t="s">
        <v>344</v>
      </c>
      <c r="AV245" s="13" t="s">
        <v>86</v>
      </c>
      <c r="AW245" s="13" t="s">
        <v>38</v>
      </c>
      <c r="AX245" s="13" t="s">
        <v>77</v>
      </c>
      <c r="AY245" s="209" t="s">
        <v>205</v>
      </c>
    </row>
    <row r="246" spans="1:65" s="14" customFormat="1" ht="10.199999999999999">
      <c r="B246" s="210"/>
      <c r="C246" s="211"/>
      <c r="D246" s="194" t="s">
        <v>216</v>
      </c>
      <c r="E246" s="212" t="s">
        <v>75</v>
      </c>
      <c r="F246" s="213" t="s">
        <v>218</v>
      </c>
      <c r="G246" s="211"/>
      <c r="H246" s="214">
        <v>2.1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216</v>
      </c>
      <c r="AU246" s="220" t="s">
        <v>344</v>
      </c>
      <c r="AV246" s="14" t="s">
        <v>212</v>
      </c>
      <c r="AW246" s="14" t="s">
        <v>38</v>
      </c>
      <c r="AX246" s="14" t="s">
        <v>84</v>
      </c>
      <c r="AY246" s="220" t="s">
        <v>205</v>
      </c>
    </row>
    <row r="247" spans="1:65" s="2" customFormat="1" ht="14.4" customHeight="1">
      <c r="A247" s="36"/>
      <c r="B247" s="37"/>
      <c r="C247" s="181" t="s">
        <v>274</v>
      </c>
      <c r="D247" s="181" t="s">
        <v>208</v>
      </c>
      <c r="E247" s="182" t="s">
        <v>1818</v>
      </c>
      <c r="F247" s="183" t="s">
        <v>1819</v>
      </c>
      <c r="G247" s="184" t="s">
        <v>240</v>
      </c>
      <c r="H247" s="185">
        <v>2.1</v>
      </c>
      <c r="I247" s="186"/>
      <c r="J247" s="187">
        <f>ROUND(I247*H247,2)</f>
        <v>0</v>
      </c>
      <c r="K247" s="183" t="s">
        <v>211</v>
      </c>
      <c r="L247" s="41"/>
      <c r="M247" s="188" t="s">
        <v>75</v>
      </c>
      <c r="N247" s="189" t="s">
        <v>47</v>
      </c>
      <c r="O247" s="66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807</v>
      </c>
      <c r="AT247" s="192" t="s">
        <v>208</v>
      </c>
      <c r="AU247" s="192" t="s">
        <v>344</v>
      </c>
      <c r="AY247" s="19" t="s">
        <v>205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84</v>
      </c>
      <c r="BK247" s="193">
        <f>ROUND(I247*H247,2)</f>
        <v>0</v>
      </c>
      <c r="BL247" s="19" t="s">
        <v>807</v>
      </c>
      <c r="BM247" s="192" t="s">
        <v>1820</v>
      </c>
    </row>
    <row r="248" spans="1:65" s="2" customFormat="1" ht="96">
      <c r="A248" s="36"/>
      <c r="B248" s="37"/>
      <c r="C248" s="38"/>
      <c r="D248" s="194" t="s">
        <v>214</v>
      </c>
      <c r="E248" s="38"/>
      <c r="F248" s="195" t="s">
        <v>1821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214</v>
      </c>
      <c r="AU248" s="19" t="s">
        <v>344</v>
      </c>
    </row>
    <row r="249" spans="1:65" s="13" customFormat="1" ht="10.199999999999999">
      <c r="B249" s="199"/>
      <c r="C249" s="200"/>
      <c r="D249" s="194" t="s">
        <v>216</v>
      </c>
      <c r="E249" s="201" t="s">
        <v>75</v>
      </c>
      <c r="F249" s="202" t="s">
        <v>473</v>
      </c>
      <c r="G249" s="200"/>
      <c r="H249" s="203">
        <v>2.1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216</v>
      </c>
      <c r="AU249" s="209" t="s">
        <v>344</v>
      </c>
      <c r="AV249" s="13" t="s">
        <v>86</v>
      </c>
      <c r="AW249" s="13" t="s">
        <v>38</v>
      </c>
      <c r="AX249" s="13" t="s">
        <v>77</v>
      </c>
      <c r="AY249" s="209" t="s">
        <v>205</v>
      </c>
    </row>
    <row r="250" spans="1:65" s="14" customFormat="1" ht="10.199999999999999">
      <c r="B250" s="210"/>
      <c r="C250" s="211"/>
      <c r="D250" s="194" t="s">
        <v>216</v>
      </c>
      <c r="E250" s="212" t="s">
        <v>75</v>
      </c>
      <c r="F250" s="213" t="s">
        <v>218</v>
      </c>
      <c r="G250" s="211"/>
      <c r="H250" s="214">
        <v>2.1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216</v>
      </c>
      <c r="AU250" s="220" t="s">
        <v>344</v>
      </c>
      <c r="AV250" s="14" t="s">
        <v>212</v>
      </c>
      <c r="AW250" s="14" t="s">
        <v>38</v>
      </c>
      <c r="AX250" s="14" t="s">
        <v>84</v>
      </c>
      <c r="AY250" s="220" t="s">
        <v>205</v>
      </c>
    </row>
    <row r="251" spans="1:65" s="2" customFormat="1" ht="14.4" customHeight="1">
      <c r="A251" s="36"/>
      <c r="B251" s="37"/>
      <c r="C251" s="181" t="s">
        <v>281</v>
      </c>
      <c r="D251" s="181" t="s">
        <v>208</v>
      </c>
      <c r="E251" s="182" t="s">
        <v>1822</v>
      </c>
      <c r="F251" s="183" t="s">
        <v>1823</v>
      </c>
      <c r="G251" s="184" t="s">
        <v>293</v>
      </c>
      <c r="H251" s="185">
        <v>5</v>
      </c>
      <c r="I251" s="186"/>
      <c r="J251" s="187">
        <f>ROUND(I251*H251,2)</f>
        <v>0</v>
      </c>
      <c r="K251" s="183" t="s">
        <v>75</v>
      </c>
      <c r="L251" s="41"/>
      <c r="M251" s="188" t="s">
        <v>75</v>
      </c>
      <c r="N251" s="189" t="s">
        <v>47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807</v>
      </c>
      <c r="AT251" s="192" t="s">
        <v>208</v>
      </c>
      <c r="AU251" s="192" t="s">
        <v>344</v>
      </c>
      <c r="AY251" s="19" t="s">
        <v>205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84</v>
      </c>
      <c r="BK251" s="193">
        <f>ROUND(I251*H251,2)</f>
        <v>0</v>
      </c>
      <c r="BL251" s="19" t="s">
        <v>807</v>
      </c>
      <c r="BM251" s="192" t="s">
        <v>1824</v>
      </c>
    </row>
    <row r="252" spans="1:65" s="13" customFormat="1" ht="10.199999999999999">
      <c r="B252" s="199"/>
      <c r="C252" s="200"/>
      <c r="D252" s="194" t="s">
        <v>216</v>
      </c>
      <c r="E252" s="201" t="s">
        <v>75</v>
      </c>
      <c r="F252" s="202" t="s">
        <v>1020</v>
      </c>
      <c r="G252" s="200"/>
      <c r="H252" s="203">
        <v>5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216</v>
      </c>
      <c r="AU252" s="209" t="s">
        <v>344</v>
      </c>
      <c r="AV252" s="13" t="s">
        <v>86</v>
      </c>
      <c r="AW252" s="13" t="s">
        <v>38</v>
      </c>
      <c r="AX252" s="13" t="s">
        <v>77</v>
      </c>
      <c r="AY252" s="209" t="s">
        <v>205</v>
      </c>
    </row>
    <row r="253" spans="1:65" s="14" customFormat="1" ht="10.199999999999999">
      <c r="B253" s="210"/>
      <c r="C253" s="211"/>
      <c r="D253" s="194" t="s">
        <v>216</v>
      </c>
      <c r="E253" s="212" t="s">
        <v>75</v>
      </c>
      <c r="F253" s="213" t="s">
        <v>218</v>
      </c>
      <c r="G253" s="211"/>
      <c r="H253" s="214">
        <v>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216</v>
      </c>
      <c r="AU253" s="220" t="s">
        <v>344</v>
      </c>
      <c r="AV253" s="14" t="s">
        <v>212</v>
      </c>
      <c r="AW253" s="14" t="s">
        <v>38</v>
      </c>
      <c r="AX253" s="14" t="s">
        <v>84</v>
      </c>
      <c r="AY253" s="220" t="s">
        <v>205</v>
      </c>
    </row>
    <row r="254" spans="1:65" s="2" customFormat="1" ht="37.799999999999997" customHeight="1">
      <c r="A254" s="36"/>
      <c r="B254" s="37"/>
      <c r="C254" s="181" t="s">
        <v>721</v>
      </c>
      <c r="D254" s="181" t="s">
        <v>208</v>
      </c>
      <c r="E254" s="182" t="s">
        <v>1825</v>
      </c>
      <c r="F254" s="183" t="s">
        <v>1826</v>
      </c>
      <c r="G254" s="184" t="s">
        <v>293</v>
      </c>
      <c r="H254" s="185">
        <v>5</v>
      </c>
      <c r="I254" s="186"/>
      <c r="J254" s="187">
        <f>ROUND(I254*H254,2)</f>
        <v>0</v>
      </c>
      <c r="K254" s="183" t="s">
        <v>211</v>
      </c>
      <c r="L254" s="41"/>
      <c r="M254" s="188" t="s">
        <v>75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807</v>
      </c>
      <c r="AT254" s="192" t="s">
        <v>208</v>
      </c>
      <c r="AU254" s="192" t="s">
        <v>344</v>
      </c>
      <c r="AY254" s="19" t="s">
        <v>205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807</v>
      </c>
      <c r="BM254" s="192" t="s">
        <v>1827</v>
      </c>
    </row>
    <row r="255" spans="1:65" s="2" customFormat="1" ht="28.8">
      <c r="A255" s="36"/>
      <c r="B255" s="37"/>
      <c r="C255" s="38"/>
      <c r="D255" s="194" t="s">
        <v>214</v>
      </c>
      <c r="E255" s="38"/>
      <c r="F255" s="195" t="s">
        <v>1828</v>
      </c>
      <c r="G255" s="38"/>
      <c r="H255" s="38"/>
      <c r="I255" s="196"/>
      <c r="J255" s="38"/>
      <c r="K255" s="38"/>
      <c r="L255" s="41"/>
      <c r="M255" s="197"/>
      <c r="N255" s="198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214</v>
      </c>
      <c r="AU255" s="19" t="s">
        <v>344</v>
      </c>
    </row>
    <row r="256" spans="1:65" s="13" customFormat="1" ht="10.199999999999999">
      <c r="B256" s="199"/>
      <c r="C256" s="200"/>
      <c r="D256" s="194" t="s">
        <v>216</v>
      </c>
      <c r="E256" s="201" t="s">
        <v>75</v>
      </c>
      <c r="F256" s="202" t="s">
        <v>1020</v>
      </c>
      <c r="G256" s="200"/>
      <c r="H256" s="203">
        <v>5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216</v>
      </c>
      <c r="AU256" s="209" t="s">
        <v>344</v>
      </c>
      <c r="AV256" s="13" t="s">
        <v>86</v>
      </c>
      <c r="AW256" s="13" t="s">
        <v>38</v>
      </c>
      <c r="AX256" s="13" t="s">
        <v>77</v>
      </c>
      <c r="AY256" s="209" t="s">
        <v>205</v>
      </c>
    </row>
    <row r="257" spans="1:65" s="14" customFormat="1" ht="10.199999999999999">
      <c r="B257" s="210"/>
      <c r="C257" s="211"/>
      <c r="D257" s="194" t="s">
        <v>216</v>
      </c>
      <c r="E257" s="212" t="s">
        <v>75</v>
      </c>
      <c r="F257" s="213" t="s">
        <v>218</v>
      </c>
      <c r="G257" s="211"/>
      <c r="H257" s="214">
        <v>5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216</v>
      </c>
      <c r="AU257" s="220" t="s">
        <v>344</v>
      </c>
      <c r="AV257" s="14" t="s">
        <v>212</v>
      </c>
      <c r="AW257" s="14" t="s">
        <v>38</v>
      </c>
      <c r="AX257" s="14" t="s">
        <v>84</v>
      </c>
      <c r="AY257" s="220" t="s">
        <v>205</v>
      </c>
    </row>
    <row r="258" spans="1:65" s="2" customFormat="1" ht="14.4" customHeight="1">
      <c r="A258" s="36"/>
      <c r="B258" s="37"/>
      <c r="C258" s="181" t="s">
        <v>727</v>
      </c>
      <c r="D258" s="181" t="s">
        <v>208</v>
      </c>
      <c r="E258" s="182" t="s">
        <v>1829</v>
      </c>
      <c r="F258" s="183" t="s">
        <v>1830</v>
      </c>
      <c r="G258" s="184" t="s">
        <v>240</v>
      </c>
      <c r="H258" s="185">
        <v>2.74</v>
      </c>
      <c r="I258" s="186"/>
      <c r="J258" s="187">
        <f>ROUND(I258*H258,2)</f>
        <v>0</v>
      </c>
      <c r="K258" s="183" t="s">
        <v>211</v>
      </c>
      <c r="L258" s="41"/>
      <c r="M258" s="188" t="s">
        <v>75</v>
      </c>
      <c r="N258" s="189" t="s">
        <v>47</v>
      </c>
      <c r="O258" s="66"/>
      <c r="P258" s="190">
        <f>O258*H258</f>
        <v>0</v>
      </c>
      <c r="Q258" s="190">
        <v>2.2563399999999998</v>
      </c>
      <c r="R258" s="190">
        <f>Q258*H258</f>
        <v>6.1823715999999997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807</v>
      </c>
      <c r="AT258" s="192" t="s">
        <v>208</v>
      </c>
      <c r="AU258" s="192" t="s">
        <v>344</v>
      </c>
      <c r="AY258" s="19" t="s">
        <v>205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84</v>
      </c>
      <c r="BK258" s="193">
        <f>ROUND(I258*H258,2)</f>
        <v>0</v>
      </c>
      <c r="BL258" s="19" t="s">
        <v>807</v>
      </c>
      <c r="BM258" s="192" t="s">
        <v>1831</v>
      </c>
    </row>
    <row r="259" spans="1:65" s="15" customFormat="1" ht="10.199999999999999">
      <c r="B259" s="231"/>
      <c r="C259" s="232"/>
      <c r="D259" s="194" t="s">
        <v>216</v>
      </c>
      <c r="E259" s="233" t="s">
        <v>75</v>
      </c>
      <c r="F259" s="234" t="s">
        <v>1832</v>
      </c>
      <c r="G259" s="232"/>
      <c r="H259" s="233" t="s">
        <v>75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216</v>
      </c>
      <c r="AU259" s="240" t="s">
        <v>344</v>
      </c>
      <c r="AV259" s="15" t="s">
        <v>84</v>
      </c>
      <c r="AW259" s="15" t="s">
        <v>38</v>
      </c>
      <c r="AX259" s="15" t="s">
        <v>77</v>
      </c>
      <c r="AY259" s="240" t="s">
        <v>205</v>
      </c>
    </row>
    <row r="260" spans="1:65" s="13" customFormat="1" ht="10.199999999999999">
      <c r="B260" s="199"/>
      <c r="C260" s="200"/>
      <c r="D260" s="194" t="s">
        <v>216</v>
      </c>
      <c r="E260" s="201" t="s">
        <v>75</v>
      </c>
      <c r="F260" s="202" t="s">
        <v>1833</v>
      </c>
      <c r="G260" s="200"/>
      <c r="H260" s="203">
        <v>2.74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216</v>
      </c>
      <c r="AU260" s="209" t="s">
        <v>344</v>
      </c>
      <c r="AV260" s="13" t="s">
        <v>86</v>
      </c>
      <c r="AW260" s="13" t="s">
        <v>38</v>
      </c>
      <c r="AX260" s="13" t="s">
        <v>77</v>
      </c>
      <c r="AY260" s="209" t="s">
        <v>205</v>
      </c>
    </row>
    <row r="261" spans="1:65" s="14" customFormat="1" ht="10.199999999999999">
      <c r="B261" s="210"/>
      <c r="C261" s="211"/>
      <c r="D261" s="194" t="s">
        <v>216</v>
      </c>
      <c r="E261" s="212" t="s">
        <v>75</v>
      </c>
      <c r="F261" s="213" t="s">
        <v>218</v>
      </c>
      <c r="G261" s="211"/>
      <c r="H261" s="214">
        <v>2.74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216</v>
      </c>
      <c r="AU261" s="220" t="s">
        <v>344</v>
      </c>
      <c r="AV261" s="14" t="s">
        <v>212</v>
      </c>
      <c r="AW261" s="14" t="s">
        <v>38</v>
      </c>
      <c r="AX261" s="14" t="s">
        <v>84</v>
      </c>
      <c r="AY261" s="220" t="s">
        <v>205</v>
      </c>
    </row>
    <row r="262" spans="1:65" s="2" customFormat="1" ht="14.4" customHeight="1">
      <c r="A262" s="36"/>
      <c r="B262" s="37"/>
      <c r="C262" s="221" t="s">
        <v>732</v>
      </c>
      <c r="D262" s="221" t="s">
        <v>226</v>
      </c>
      <c r="E262" s="222" t="s">
        <v>1834</v>
      </c>
      <c r="F262" s="223" t="s">
        <v>1835</v>
      </c>
      <c r="G262" s="224" t="s">
        <v>293</v>
      </c>
      <c r="H262" s="225">
        <v>5</v>
      </c>
      <c r="I262" s="226"/>
      <c r="J262" s="227">
        <f>ROUND(I262*H262,2)</f>
        <v>0</v>
      </c>
      <c r="K262" s="223" t="s">
        <v>75</v>
      </c>
      <c r="L262" s="228"/>
      <c r="M262" s="229" t="s">
        <v>75</v>
      </c>
      <c r="N262" s="230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1719</v>
      </c>
      <c r="AT262" s="192" t="s">
        <v>226</v>
      </c>
      <c r="AU262" s="192" t="s">
        <v>344</v>
      </c>
      <c r="AY262" s="19" t="s">
        <v>205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84</v>
      </c>
      <c r="BK262" s="193">
        <f>ROUND(I262*H262,2)</f>
        <v>0</v>
      </c>
      <c r="BL262" s="19" t="s">
        <v>807</v>
      </c>
      <c r="BM262" s="192" t="s">
        <v>1836</v>
      </c>
    </row>
    <row r="263" spans="1:65" s="15" customFormat="1" ht="10.199999999999999">
      <c r="B263" s="231"/>
      <c r="C263" s="232"/>
      <c r="D263" s="194" t="s">
        <v>216</v>
      </c>
      <c r="E263" s="233" t="s">
        <v>75</v>
      </c>
      <c r="F263" s="234" t="s">
        <v>296</v>
      </c>
      <c r="G263" s="232"/>
      <c r="H263" s="233" t="s">
        <v>75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216</v>
      </c>
      <c r="AU263" s="240" t="s">
        <v>344</v>
      </c>
      <c r="AV263" s="15" t="s">
        <v>84</v>
      </c>
      <c r="AW263" s="15" t="s">
        <v>38</v>
      </c>
      <c r="AX263" s="15" t="s">
        <v>77</v>
      </c>
      <c r="AY263" s="240" t="s">
        <v>205</v>
      </c>
    </row>
    <row r="264" spans="1:65" s="13" customFormat="1" ht="10.199999999999999">
      <c r="B264" s="199"/>
      <c r="C264" s="200"/>
      <c r="D264" s="194" t="s">
        <v>216</v>
      </c>
      <c r="E264" s="201" t="s">
        <v>75</v>
      </c>
      <c r="F264" s="202" t="s">
        <v>1020</v>
      </c>
      <c r="G264" s="200"/>
      <c r="H264" s="203">
        <v>5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216</v>
      </c>
      <c r="AU264" s="209" t="s">
        <v>344</v>
      </c>
      <c r="AV264" s="13" t="s">
        <v>86</v>
      </c>
      <c r="AW264" s="13" t="s">
        <v>38</v>
      </c>
      <c r="AX264" s="13" t="s">
        <v>77</v>
      </c>
      <c r="AY264" s="209" t="s">
        <v>205</v>
      </c>
    </row>
    <row r="265" spans="1:65" s="14" customFormat="1" ht="10.199999999999999">
      <c r="B265" s="210"/>
      <c r="C265" s="211"/>
      <c r="D265" s="194" t="s">
        <v>216</v>
      </c>
      <c r="E265" s="212" t="s">
        <v>75</v>
      </c>
      <c r="F265" s="213" t="s">
        <v>218</v>
      </c>
      <c r="G265" s="211"/>
      <c r="H265" s="214">
        <v>5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216</v>
      </c>
      <c r="AU265" s="220" t="s">
        <v>344</v>
      </c>
      <c r="AV265" s="14" t="s">
        <v>212</v>
      </c>
      <c r="AW265" s="14" t="s">
        <v>38</v>
      </c>
      <c r="AX265" s="14" t="s">
        <v>84</v>
      </c>
      <c r="AY265" s="220" t="s">
        <v>205</v>
      </c>
    </row>
    <row r="266" spans="1:65" s="2" customFormat="1" ht="14.4" customHeight="1">
      <c r="A266" s="36"/>
      <c r="B266" s="37"/>
      <c r="C266" s="181" t="s">
        <v>736</v>
      </c>
      <c r="D266" s="181" t="s">
        <v>208</v>
      </c>
      <c r="E266" s="182" t="s">
        <v>1837</v>
      </c>
      <c r="F266" s="183" t="s">
        <v>1838</v>
      </c>
      <c r="G266" s="184" t="s">
        <v>156</v>
      </c>
      <c r="H266" s="185">
        <v>134</v>
      </c>
      <c r="I266" s="186"/>
      <c r="J266" s="187">
        <f>ROUND(I266*H266,2)</f>
        <v>0</v>
      </c>
      <c r="K266" s="183" t="s">
        <v>75</v>
      </c>
      <c r="L266" s="41"/>
      <c r="M266" s="188" t="s">
        <v>75</v>
      </c>
      <c r="N266" s="189" t="s">
        <v>47</v>
      </c>
      <c r="O266" s="66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807</v>
      </c>
      <c r="AT266" s="192" t="s">
        <v>208</v>
      </c>
      <c r="AU266" s="192" t="s">
        <v>344</v>
      </c>
      <c r="AY266" s="19" t="s">
        <v>205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84</v>
      </c>
      <c r="BK266" s="193">
        <f>ROUND(I266*H266,2)</f>
        <v>0</v>
      </c>
      <c r="BL266" s="19" t="s">
        <v>807</v>
      </c>
      <c r="BM266" s="192" t="s">
        <v>1839</v>
      </c>
    </row>
    <row r="267" spans="1:65" s="13" customFormat="1" ht="10.199999999999999">
      <c r="B267" s="199"/>
      <c r="C267" s="200"/>
      <c r="D267" s="194" t="s">
        <v>216</v>
      </c>
      <c r="E267" s="201" t="s">
        <v>75</v>
      </c>
      <c r="F267" s="202" t="s">
        <v>1396</v>
      </c>
      <c r="G267" s="200"/>
      <c r="H267" s="203">
        <v>134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216</v>
      </c>
      <c r="AU267" s="209" t="s">
        <v>344</v>
      </c>
      <c r="AV267" s="13" t="s">
        <v>86</v>
      </c>
      <c r="AW267" s="13" t="s">
        <v>38</v>
      </c>
      <c r="AX267" s="13" t="s">
        <v>77</v>
      </c>
      <c r="AY267" s="209" t="s">
        <v>205</v>
      </c>
    </row>
    <row r="268" spans="1:65" s="14" customFormat="1" ht="10.199999999999999">
      <c r="B268" s="210"/>
      <c r="C268" s="211"/>
      <c r="D268" s="194" t="s">
        <v>216</v>
      </c>
      <c r="E268" s="212" t="s">
        <v>75</v>
      </c>
      <c r="F268" s="213" t="s">
        <v>218</v>
      </c>
      <c r="G268" s="211"/>
      <c r="H268" s="214">
        <v>134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216</v>
      </c>
      <c r="AU268" s="220" t="s">
        <v>344</v>
      </c>
      <c r="AV268" s="14" t="s">
        <v>212</v>
      </c>
      <c r="AW268" s="14" t="s">
        <v>38</v>
      </c>
      <c r="AX268" s="14" t="s">
        <v>84</v>
      </c>
      <c r="AY268" s="220" t="s">
        <v>205</v>
      </c>
    </row>
    <row r="269" spans="1:65" s="2" customFormat="1" ht="37.799999999999997" customHeight="1">
      <c r="A269" s="36"/>
      <c r="B269" s="37"/>
      <c r="C269" s="181" t="s">
        <v>741</v>
      </c>
      <c r="D269" s="181" t="s">
        <v>208</v>
      </c>
      <c r="E269" s="182" t="s">
        <v>1840</v>
      </c>
      <c r="F269" s="183" t="s">
        <v>1841</v>
      </c>
      <c r="G269" s="184" t="s">
        <v>156</v>
      </c>
      <c r="H269" s="185">
        <v>9</v>
      </c>
      <c r="I269" s="186"/>
      <c r="J269" s="187">
        <f>ROUND(I269*H269,2)</f>
        <v>0</v>
      </c>
      <c r="K269" s="183" t="s">
        <v>211</v>
      </c>
      <c r="L269" s="41"/>
      <c r="M269" s="188" t="s">
        <v>75</v>
      </c>
      <c r="N269" s="189" t="s">
        <v>47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807</v>
      </c>
      <c r="AT269" s="192" t="s">
        <v>208</v>
      </c>
      <c r="AU269" s="192" t="s">
        <v>344</v>
      </c>
      <c r="AY269" s="19" t="s">
        <v>205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84</v>
      </c>
      <c r="BK269" s="193">
        <f>ROUND(I269*H269,2)</f>
        <v>0</v>
      </c>
      <c r="BL269" s="19" t="s">
        <v>807</v>
      </c>
      <c r="BM269" s="192" t="s">
        <v>1842</v>
      </c>
    </row>
    <row r="270" spans="1:65" s="2" customFormat="1" ht="38.4">
      <c r="A270" s="36"/>
      <c r="B270" s="37"/>
      <c r="C270" s="38"/>
      <c r="D270" s="194" t="s">
        <v>214</v>
      </c>
      <c r="E270" s="38"/>
      <c r="F270" s="195" t="s">
        <v>1843</v>
      </c>
      <c r="G270" s="38"/>
      <c r="H270" s="38"/>
      <c r="I270" s="196"/>
      <c r="J270" s="38"/>
      <c r="K270" s="38"/>
      <c r="L270" s="41"/>
      <c r="M270" s="197"/>
      <c r="N270" s="19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214</v>
      </c>
      <c r="AU270" s="19" t="s">
        <v>344</v>
      </c>
    </row>
    <row r="271" spans="1:65" s="13" customFormat="1" ht="10.199999999999999">
      <c r="B271" s="199"/>
      <c r="C271" s="200"/>
      <c r="D271" s="194" t="s">
        <v>216</v>
      </c>
      <c r="E271" s="201" t="s">
        <v>75</v>
      </c>
      <c r="F271" s="202" t="s">
        <v>166</v>
      </c>
      <c r="G271" s="200"/>
      <c r="H271" s="203">
        <v>9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216</v>
      </c>
      <c r="AU271" s="209" t="s">
        <v>344</v>
      </c>
      <c r="AV271" s="13" t="s">
        <v>86</v>
      </c>
      <c r="AW271" s="13" t="s">
        <v>38</v>
      </c>
      <c r="AX271" s="13" t="s">
        <v>77</v>
      </c>
      <c r="AY271" s="209" t="s">
        <v>205</v>
      </c>
    </row>
    <row r="272" spans="1:65" s="14" customFormat="1" ht="10.199999999999999">
      <c r="B272" s="210"/>
      <c r="C272" s="211"/>
      <c r="D272" s="194" t="s">
        <v>216</v>
      </c>
      <c r="E272" s="212" t="s">
        <v>75</v>
      </c>
      <c r="F272" s="213" t="s">
        <v>218</v>
      </c>
      <c r="G272" s="211"/>
      <c r="H272" s="214">
        <v>9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216</v>
      </c>
      <c r="AU272" s="220" t="s">
        <v>344</v>
      </c>
      <c r="AV272" s="14" t="s">
        <v>212</v>
      </c>
      <c r="AW272" s="14" t="s">
        <v>38</v>
      </c>
      <c r="AX272" s="14" t="s">
        <v>84</v>
      </c>
      <c r="AY272" s="220" t="s">
        <v>205</v>
      </c>
    </row>
    <row r="273" spans="1:65" s="2" customFormat="1" ht="37.799999999999997" customHeight="1">
      <c r="A273" s="36"/>
      <c r="B273" s="37"/>
      <c r="C273" s="181" t="s">
        <v>745</v>
      </c>
      <c r="D273" s="181" t="s">
        <v>208</v>
      </c>
      <c r="E273" s="182" t="s">
        <v>1844</v>
      </c>
      <c r="F273" s="183" t="s">
        <v>1845</v>
      </c>
      <c r="G273" s="184" t="s">
        <v>156</v>
      </c>
      <c r="H273" s="185">
        <v>116</v>
      </c>
      <c r="I273" s="186"/>
      <c r="J273" s="187">
        <f>ROUND(I273*H273,2)</f>
        <v>0</v>
      </c>
      <c r="K273" s="183" t="s">
        <v>211</v>
      </c>
      <c r="L273" s="41"/>
      <c r="M273" s="188" t="s">
        <v>75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807</v>
      </c>
      <c r="AT273" s="192" t="s">
        <v>208</v>
      </c>
      <c r="AU273" s="192" t="s">
        <v>344</v>
      </c>
      <c r="AY273" s="19" t="s">
        <v>205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84</v>
      </c>
      <c r="BK273" s="193">
        <f>ROUND(I273*H273,2)</f>
        <v>0</v>
      </c>
      <c r="BL273" s="19" t="s">
        <v>807</v>
      </c>
      <c r="BM273" s="192" t="s">
        <v>1846</v>
      </c>
    </row>
    <row r="274" spans="1:65" s="2" customFormat="1" ht="38.4">
      <c r="A274" s="36"/>
      <c r="B274" s="37"/>
      <c r="C274" s="38"/>
      <c r="D274" s="194" t="s">
        <v>214</v>
      </c>
      <c r="E274" s="38"/>
      <c r="F274" s="195" t="s">
        <v>1843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214</v>
      </c>
      <c r="AU274" s="19" t="s">
        <v>344</v>
      </c>
    </row>
    <row r="275" spans="1:65" s="13" customFormat="1" ht="10.199999999999999">
      <c r="B275" s="199"/>
      <c r="C275" s="200"/>
      <c r="D275" s="194" t="s">
        <v>216</v>
      </c>
      <c r="E275" s="201" t="s">
        <v>75</v>
      </c>
      <c r="F275" s="202" t="s">
        <v>1847</v>
      </c>
      <c r="G275" s="200"/>
      <c r="H275" s="203">
        <v>116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216</v>
      </c>
      <c r="AU275" s="209" t="s">
        <v>344</v>
      </c>
      <c r="AV275" s="13" t="s">
        <v>86</v>
      </c>
      <c r="AW275" s="13" t="s">
        <v>38</v>
      </c>
      <c r="AX275" s="13" t="s">
        <v>77</v>
      </c>
      <c r="AY275" s="209" t="s">
        <v>205</v>
      </c>
    </row>
    <row r="276" spans="1:65" s="14" customFormat="1" ht="10.199999999999999">
      <c r="B276" s="210"/>
      <c r="C276" s="211"/>
      <c r="D276" s="194" t="s">
        <v>216</v>
      </c>
      <c r="E276" s="212" t="s">
        <v>75</v>
      </c>
      <c r="F276" s="213" t="s">
        <v>218</v>
      </c>
      <c r="G276" s="211"/>
      <c r="H276" s="214">
        <v>116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216</v>
      </c>
      <c r="AU276" s="220" t="s">
        <v>344</v>
      </c>
      <c r="AV276" s="14" t="s">
        <v>212</v>
      </c>
      <c r="AW276" s="14" t="s">
        <v>38</v>
      </c>
      <c r="AX276" s="14" t="s">
        <v>84</v>
      </c>
      <c r="AY276" s="220" t="s">
        <v>205</v>
      </c>
    </row>
    <row r="277" spans="1:65" s="2" customFormat="1" ht="14.4" customHeight="1">
      <c r="A277" s="36"/>
      <c r="B277" s="37"/>
      <c r="C277" s="181" t="s">
        <v>749</v>
      </c>
      <c r="D277" s="181" t="s">
        <v>208</v>
      </c>
      <c r="E277" s="182" t="s">
        <v>1848</v>
      </c>
      <c r="F277" s="183" t="s">
        <v>1849</v>
      </c>
      <c r="G277" s="184" t="s">
        <v>240</v>
      </c>
      <c r="H277" s="185">
        <v>0.54</v>
      </c>
      <c r="I277" s="186"/>
      <c r="J277" s="187">
        <f>ROUND(I277*H277,2)</f>
        <v>0</v>
      </c>
      <c r="K277" s="183" t="s">
        <v>211</v>
      </c>
      <c r="L277" s="41"/>
      <c r="M277" s="188" t="s">
        <v>75</v>
      </c>
      <c r="N277" s="189" t="s">
        <v>47</v>
      </c>
      <c r="O277" s="66"/>
      <c r="P277" s="190">
        <f>O277*H277</f>
        <v>0</v>
      </c>
      <c r="Q277" s="190">
        <v>2.2563399999999998</v>
      </c>
      <c r="R277" s="190">
        <f>Q277*H277</f>
        <v>1.2184235999999999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807</v>
      </c>
      <c r="AT277" s="192" t="s">
        <v>208</v>
      </c>
      <c r="AU277" s="192" t="s">
        <v>344</v>
      </c>
      <c r="AY277" s="19" t="s">
        <v>205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84</v>
      </c>
      <c r="BK277" s="193">
        <f>ROUND(I277*H277,2)</f>
        <v>0</v>
      </c>
      <c r="BL277" s="19" t="s">
        <v>807</v>
      </c>
      <c r="BM277" s="192" t="s">
        <v>1850</v>
      </c>
    </row>
    <row r="278" spans="1:65" s="15" customFormat="1" ht="10.199999999999999">
      <c r="B278" s="231"/>
      <c r="C278" s="232"/>
      <c r="D278" s="194" t="s">
        <v>216</v>
      </c>
      <c r="E278" s="233" t="s">
        <v>75</v>
      </c>
      <c r="F278" s="234" t="s">
        <v>1851</v>
      </c>
      <c r="G278" s="232"/>
      <c r="H278" s="233" t="s">
        <v>75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216</v>
      </c>
      <c r="AU278" s="240" t="s">
        <v>344</v>
      </c>
      <c r="AV278" s="15" t="s">
        <v>84</v>
      </c>
      <c r="AW278" s="15" t="s">
        <v>38</v>
      </c>
      <c r="AX278" s="15" t="s">
        <v>77</v>
      </c>
      <c r="AY278" s="240" t="s">
        <v>205</v>
      </c>
    </row>
    <row r="279" spans="1:65" s="13" customFormat="1" ht="10.199999999999999">
      <c r="B279" s="199"/>
      <c r="C279" s="200"/>
      <c r="D279" s="194" t="s">
        <v>216</v>
      </c>
      <c r="E279" s="201" t="s">
        <v>75</v>
      </c>
      <c r="F279" s="202" t="s">
        <v>1852</v>
      </c>
      <c r="G279" s="200"/>
      <c r="H279" s="203">
        <v>0.54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216</v>
      </c>
      <c r="AU279" s="209" t="s">
        <v>344</v>
      </c>
      <c r="AV279" s="13" t="s">
        <v>86</v>
      </c>
      <c r="AW279" s="13" t="s">
        <v>38</v>
      </c>
      <c r="AX279" s="13" t="s">
        <v>77</v>
      </c>
      <c r="AY279" s="209" t="s">
        <v>205</v>
      </c>
    </row>
    <row r="280" spans="1:65" s="14" customFormat="1" ht="10.199999999999999">
      <c r="B280" s="210"/>
      <c r="C280" s="211"/>
      <c r="D280" s="194" t="s">
        <v>216</v>
      </c>
      <c r="E280" s="212" t="s">
        <v>75</v>
      </c>
      <c r="F280" s="213" t="s">
        <v>218</v>
      </c>
      <c r="G280" s="211"/>
      <c r="H280" s="214">
        <v>0.54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216</v>
      </c>
      <c r="AU280" s="220" t="s">
        <v>344</v>
      </c>
      <c r="AV280" s="14" t="s">
        <v>212</v>
      </c>
      <c r="AW280" s="14" t="s">
        <v>38</v>
      </c>
      <c r="AX280" s="14" t="s">
        <v>84</v>
      </c>
      <c r="AY280" s="220" t="s">
        <v>205</v>
      </c>
    </row>
    <row r="281" spans="1:65" s="2" customFormat="1" ht="14.4" customHeight="1">
      <c r="A281" s="36"/>
      <c r="B281" s="37"/>
      <c r="C281" s="221" t="s">
        <v>753</v>
      </c>
      <c r="D281" s="221" t="s">
        <v>226</v>
      </c>
      <c r="E281" s="222" t="s">
        <v>1853</v>
      </c>
      <c r="F281" s="223" t="s">
        <v>1854</v>
      </c>
      <c r="G281" s="224" t="s">
        <v>156</v>
      </c>
      <c r="H281" s="225">
        <v>9</v>
      </c>
      <c r="I281" s="226"/>
      <c r="J281" s="227">
        <f>ROUND(I281*H281,2)</f>
        <v>0</v>
      </c>
      <c r="K281" s="223" t="s">
        <v>75</v>
      </c>
      <c r="L281" s="228"/>
      <c r="M281" s="229" t="s">
        <v>75</v>
      </c>
      <c r="N281" s="230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1470</v>
      </c>
      <c r="AT281" s="192" t="s">
        <v>226</v>
      </c>
      <c r="AU281" s="192" t="s">
        <v>344</v>
      </c>
      <c r="AY281" s="19" t="s">
        <v>205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84</v>
      </c>
      <c r="BK281" s="193">
        <f>ROUND(I281*H281,2)</f>
        <v>0</v>
      </c>
      <c r="BL281" s="19" t="s">
        <v>1470</v>
      </c>
      <c r="BM281" s="192" t="s">
        <v>1855</v>
      </c>
    </row>
    <row r="282" spans="1:65" s="13" customFormat="1" ht="10.199999999999999">
      <c r="B282" s="199"/>
      <c r="C282" s="200"/>
      <c r="D282" s="194" t="s">
        <v>216</v>
      </c>
      <c r="E282" s="201" t="s">
        <v>166</v>
      </c>
      <c r="F282" s="202" t="s">
        <v>288</v>
      </c>
      <c r="G282" s="200"/>
      <c r="H282" s="203">
        <v>9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216</v>
      </c>
      <c r="AU282" s="209" t="s">
        <v>344</v>
      </c>
      <c r="AV282" s="13" t="s">
        <v>86</v>
      </c>
      <c r="AW282" s="13" t="s">
        <v>38</v>
      </c>
      <c r="AX282" s="13" t="s">
        <v>77</v>
      </c>
      <c r="AY282" s="209" t="s">
        <v>205</v>
      </c>
    </row>
    <row r="283" spans="1:65" s="14" customFormat="1" ht="10.199999999999999">
      <c r="B283" s="210"/>
      <c r="C283" s="211"/>
      <c r="D283" s="194" t="s">
        <v>216</v>
      </c>
      <c r="E283" s="212" t="s">
        <v>75</v>
      </c>
      <c r="F283" s="213" t="s">
        <v>218</v>
      </c>
      <c r="G283" s="211"/>
      <c r="H283" s="214">
        <v>9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216</v>
      </c>
      <c r="AU283" s="220" t="s">
        <v>344</v>
      </c>
      <c r="AV283" s="14" t="s">
        <v>212</v>
      </c>
      <c r="AW283" s="14" t="s">
        <v>38</v>
      </c>
      <c r="AX283" s="14" t="s">
        <v>84</v>
      </c>
      <c r="AY283" s="220" t="s">
        <v>205</v>
      </c>
    </row>
    <row r="284" spans="1:65" s="2" customFormat="1" ht="24.15" customHeight="1">
      <c r="A284" s="36"/>
      <c r="B284" s="37"/>
      <c r="C284" s="181" t="s">
        <v>757</v>
      </c>
      <c r="D284" s="181" t="s">
        <v>208</v>
      </c>
      <c r="E284" s="182" t="s">
        <v>1856</v>
      </c>
      <c r="F284" s="183" t="s">
        <v>1857</v>
      </c>
      <c r="G284" s="184" t="s">
        <v>156</v>
      </c>
      <c r="H284" s="185">
        <v>116</v>
      </c>
      <c r="I284" s="186"/>
      <c r="J284" s="187">
        <f>ROUND(I284*H284,2)</f>
        <v>0</v>
      </c>
      <c r="K284" s="183" t="s">
        <v>211</v>
      </c>
      <c r="L284" s="41"/>
      <c r="M284" s="188" t="s">
        <v>75</v>
      </c>
      <c r="N284" s="189" t="s">
        <v>47</v>
      </c>
      <c r="O284" s="66"/>
      <c r="P284" s="190">
        <f>O284*H284</f>
        <v>0</v>
      </c>
      <c r="Q284" s="190">
        <v>7.8E-2</v>
      </c>
      <c r="R284" s="190">
        <f>Q284*H284</f>
        <v>9.048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807</v>
      </c>
      <c r="AT284" s="192" t="s">
        <v>208</v>
      </c>
      <c r="AU284" s="192" t="s">
        <v>344</v>
      </c>
      <c r="AY284" s="19" t="s">
        <v>205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84</v>
      </c>
      <c r="BK284" s="193">
        <f>ROUND(I284*H284,2)</f>
        <v>0</v>
      </c>
      <c r="BL284" s="19" t="s">
        <v>807</v>
      </c>
      <c r="BM284" s="192" t="s">
        <v>1858</v>
      </c>
    </row>
    <row r="285" spans="1:65" s="2" customFormat="1" ht="38.4">
      <c r="A285" s="36"/>
      <c r="B285" s="37"/>
      <c r="C285" s="38"/>
      <c r="D285" s="194" t="s">
        <v>214</v>
      </c>
      <c r="E285" s="38"/>
      <c r="F285" s="195" t="s">
        <v>1859</v>
      </c>
      <c r="G285" s="38"/>
      <c r="H285" s="38"/>
      <c r="I285" s="196"/>
      <c r="J285" s="38"/>
      <c r="K285" s="38"/>
      <c r="L285" s="41"/>
      <c r="M285" s="197"/>
      <c r="N285" s="198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214</v>
      </c>
      <c r="AU285" s="19" t="s">
        <v>344</v>
      </c>
    </row>
    <row r="286" spans="1:65" s="13" customFormat="1" ht="10.199999999999999">
      <c r="B286" s="199"/>
      <c r="C286" s="200"/>
      <c r="D286" s="194" t="s">
        <v>216</v>
      </c>
      <c r="E286" s="201" t="s">
        <v>75</v>
      </c>
      <c r="F286" s="202" t="s">
        <v>1847</v>
      </c>
      <c r="G286" s="200"/>
      <c r="H286" s="203">
        <v>116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216</v>
      </c>
      <c r="AU286" s="209" t="s">
        <v>344</v>
      </c>
      <c r="AV286" s="13" t="s">
        <v>86</v>
      </c>
      <c r="AW286" s="13" t="s">
        <v>38</v>
      </c>
      <c r="AX286" s="13" t="s">
        <v>77</v>
      </c>
      <c r="AY286" s="209" t="s">
        <v>205</v>
      </c>
    </row>
    <row r="287" spans="1:65" s="14" customFormat="1" ht="10.199999999999999">
      <c r="B287" s="210"/>
      <c r="C287" s="211"/>
      <c r="D287" s="194" t="s">
        <v>216</v>
      </c>
      <c r="E287" s="212" t="s">
        <v>75</v>
      </c>
      <c r="F287" s="213" t="s">
        <v>218</v>
      </c>
      <c r="G287" s="211"/>
      <c r="H287" s="214">
        <v>116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216</v>
      </c>
      <c r="AU287" s="220" t="s">
        <v>344</v>
      </c>
      <c r="AV287" s="14" t="s">
        <v>212</v>
      </c>
      <c r="AW287" s="14" t="s">
        <v>38</v>
      </c>
      <c r="AX287" s="14" t="s">
        <v>84</v>
      </c>
      <c r="AY287" s="220" t="s">
        <v>205</v>
      </c>
    </row>
    <row r="288" spans="1:65" s="2" customFormat="1" ht="14.4" customHeight="1">
      <c r="A288" s="36"/>
      <c r="B288" s="37"/>
      <c r="C288" s="221" t="s">
        <v>761</v>
      </c>
      <c r="D288" s="221" t="s">
        <v>226</v>
      </c>
      <c r="E288" s="222" t="s">
        <v>1860</v>
      </c>
      <c r="F288" s="223" t="s">
        <v>1861</v>
      </c>
      <c r="G288" s="224" t="s">
        <v>156</v>
      </c>
      <c r="H288" s="225">
        <v>107</v>
      </c>
      <c r="I288" s="226"/>
      <c r="J288" s="227">
        <f>ROUND(I288*H288,2)</f>
        <v>0</v>
      </c>
      <c r="K288" s="223" t="s">
        <v>211</v>
      </c>
      <c r="L288" s="228"/>
      <c r="M288" s="229" t="s">
        <v>75</v>
      </c>
      <c r="N288" s="230" t="s">
        <v>47</v>
      </c>
      <c r="O288" s="66"/>
      <c r="P288" s="190">
        <f>O288*H288</f>
        <v>0</v>
      </c>
      <c r="Q288" s="190">
        <v>3.8000000000000002E-4</v>
      </c>
      <c r="R288" s="190">
        <f>Q288*H288</f>
        <v>4.0660000000000002E-2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1719</v>
      </c>
      <c r="AT288" s="192" t="s">
        <v>226</v>
      </c>
      <c r="AU288" s="192" t="s">
        <v>344</v>
      </c>
      <c r="AY288" s="19" t="s">
        <v>205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84</v>
      </c>
      <c r="BK288" s="193">
        <f>ROUND(I288*H288,2)</f>
        <v>0</v>
      </c>
      <c r="BL288" s="19" t="s">
        <v>807</v>
      </c>
      <c r="BM288" s="192" t="s">
        <v>1862</v>
      </c>
    </row>
    <row r="289" spans="1:65" s="15" customFormat="1" ht="10.199999999999999">
      <c r="B289" s="231"/>
      <c r="C289" s="232"/>
      <c r="D289" s="194" t="s">
        <v>216</v>
      </c>
      <c r="E289" s="233" t="s">
        <v>75</v>
      </c>
      <c r="F289" s="234" t="s">
        <v>314</v>
      </c>
      <c r="G289" s="232"/>
      <c r="H289" s="233" t="s">
        <v>75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216</v>
      </c>
      <c r="AU289" s="240" t="s">
        <v>344</v>
      </c>
      <c r="AV289" s="15" t="s">
        <v>84</v>
      </c>
      <c r="AW289" s="15" t="s">
        <v>38</v>
      </c>
      <c r="AX289" s="15" t="s">
        <v>77</v>
      </c>
      <c r="AY289" s="240" t="s">
        <v>205</v>
      </c>
    </row>
    <row r="290" spans="1:65" s="13" customFormat="1" ht="10.199999999999999">
      <c r="B290" s="199"/>
      <c r="C290" s="200"/>
      <c r="D290" s="194" t="s">
        <v>216</v>
      </c>
      <c r="E290" s="201" t="s">
        <v>466</v>
      </c>
      <c r="F290" s="202" t="s">
        <v>1863</v>
      </c>
      <c r="G290" s="200"/>
      <c r="H290" s="203">
        <v>107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216</v>
      </c>
      <c r="AU290" s="209" t="s">
        <v>344</v>
      </c>
      <c r="AV290" s="13" t="s">
        <v>86</v>
      </c>
      <c r="AW290" s="13" t="s">
        <v>38</v>
      </c>
      <c r="AX290" s="13" t="s">
        <v>77</v>
      </c>
      <c r="AY290" s="209" t="s">
        <v>205</v>
      </c>
    </row>
    <row r="291" spans="1:65" s="14" customFormat="1" ht="10.199999999999999">
      <c r="B291" s="210"/>
      <c r="C291" s="211"/>
      <c r="D291" s="194" t="s">
        <v>216</v>
      </c>
      <c r="E291" s="212" t="s">
        <v>75</v>
      </c>
      <c r="F291" s="213" t="s">
        <v>218</v>
      </c>
      <c r="G291" s="211"/>
      <c r="H291" s="214">
        <v>107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216</v>
      </c>
      <c r="AU291" s="220" t="s">
        <v>344</v>
      </c>
      <c r="AV291" s="14" t="s">
        <v>212</v>
      </c>
      <c r="AW291" s="14" t="s">
        <v>38</v>
      </c>
      <c r="AX291" s="14" t="s">
        <v>84</v>
      </c>
      <c r="AY291" s="220" t="s">
        <v>205</v>
      </c>
    </row>
    <row r="292" spans="1:65" s="2" customFormat="1" ht="14.4" customHeight="1">
      <c r="A292" s="36"/>
      <c r="B292" s="37"/>
      <c r="C292" s="221" t="s">
        <v>766</v>
      </c>
      <c r="D292" s="221" t="s">
        <v>226</v>
      </c>
      <c r="E292" s="222" t="s">
        <v>1864</v>
      </c>
      <c r="F292" s="223" t="s">
        <v>1865</v>
      </c>
      <c r="G292" s="224" t="s">
        <v>156</v>
      </c>
      <c r="H292" s="225">
        <v>9</v>
      </c>
      <c r="I292" s="226"/>
      <c r="J292" s="227">
        <f>ROUND(I292*H292,2)</f>
        <v>0</v>
      </c>
      <c r="K292" s="223" t="s">
        <v>211</v>
      </c>
      <c r="L292" s="228"/>
      <c r="M292" s="229" t="s">
        <v>75</v>
      </c>
      <c r="N292" s="230" t="s">
        <v>47</v>
      </c>
      <c r="O292" s="66"/>
      <c r="P292" s="190">
        <f>O292*H292</f>
        <v>0</v>
      </c>
      <c r="Q292" s="190">
        <v>5.1999999999999995E-4</v>
      </c>
      <c r="R292" s="190">
        <f>Q292*H292</f>
        <v>4.6799999999999993E-3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1470</v>
      </c>
      <c r="AT292" s="192" t="s">
        <v>226</v>
      </c>
      <c r="AU292" s="192" t="s">
        <v>344</v>
      </c>
      <c r="AY292" s="19" t="s">
        <v>205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84</v>
      </c>
      <c r="BK292" s="193">
        <f>ROUND(I292*H292,2)</f>
        <v>0</v>
      </c>
      <c r="BL292" s="19" t="s">
        <v>1470</v>
      </c>
      <c r="BM292" s="192" t="s">
        <v>1866</v>
      </c>
    </row>
    <row r="293" spans="1:65" s="15" customFormat="1" ht="10.199999999999999">
      <c r="B293" s="231"/>
      <c r="C293" s="232"/>
      <c r="D293" s="194" t="s">
        <v>216</v>
      </c>
      <c r="E293" s="233" t="s">
        <v>75</v>
      </c>
      <c r="F293" s="234" t="s">
        <v>314</v>
      </c>
      <c r="G293" s="232"/>
      <c r="H293" s="233" t="s">
        <v>75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216</v>
      </c>
      <c r="AU293" s="240" t="s">
        <v>344</v>
      </c>
      <c r="AV293" s="15" t="s">
        <v>84</v>
      </c>
      <c r="AW293" s="15" t="s">
        <v>38</v>
      </c>
      <c r="AX293" s="15" t="s">
        <v>77</v>
      </c>
      <c r="AY293" s="240" t="s">
        <v>205</v>
      </c>
    </row>
    <row r="294" spans="1:65" s="13" customFormat="1" ht="10.199999999999999">
      <c r="B294" s="199"/>
      <c r="C294" s="200"/>
      <c r="D294" s="194" t="s">
        <v>216</v>
      </c>
      <c r="E294" s="201" t="s">
        <v>464</v>
      </c>
      <c r="F294" s="202" t="s">
        <v>288</v>
      </c>
      <c r="G294" s="200"/>
      <c r="H294" s="203">
        <v>9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216</v>
      </c>
      <c r="AU294" s="209" t="s">
        <v>344</v>
      </c>
      <c r="AV294" s="13" t="s">
        <v>86</v>
      </c>
      <c r="AW294" s="13" t="s">
        <v>38</v>
      </c>
      <c r="AX294" s="13" t="s">
        <v>77</v>
      </c>
      <c r="AY294" s="209" t="s">
        <v>205</v>
      </c>
    </row>
    <row r="295" spans="1:65" s="14" customFormat="1" ht="10.199999999999999">
      <c r="B295" s="210"/>
      <c r="C295" s="211"/>
      <c r="D295" s="194" t="s">
        <v>216</v>
      </c>
      <c r="E295" s="212" t="s">
        <v>75</v>
      </c>
      <c r="F295" s="213" t="s">
        <v>218</v>
      </c>
      <c r="G295" s="211"/>
      <c r="H295" s="214">
        <v>9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216</v>
      </c>
      <c r="AU295" s="220" t="s">
        <v>344</v>
      </c>
      <c r="AV295" s="14" t="s">
        <v>212</v>
      </c>
      <c r="AW295" s="14" t="s">
        <v>38</v>
      </c>
      <c r="AX295" s="14" t="s">
        <v>84</v>
      </c>
      <c r="AY295" s="220" t="s">
        <v>205</v>
      </c>
    </row>
    <row r="296" spans="1:65" s="2" customFormat="1" ht="24.15" customHeight="1">
      <c r="A296" s="36"/>
      <c r="B296" s="37"/>
      <c r="C296" s="181" t="s">
        <v>164</v>
      </c>
      <c r="D296" s="181" t="s">
        <v>208</v>
      </c>
      <c r="E296" s="182" t="s">
        <v>1867</v>
      </c>
      <c r="F296" s="183" t="s">
        <v>1868</v>
      </c>
      <c r="G296" s="184" t="s">
        <v>156</v>
      </c>
      <c r="H296" s="185">
        <v>9</v>
      </c>
      <c r="I296" s="186"/>
      <c r="J296" s="187">
        <f>ROUND(I296*H296,2)</f>
        <v>0</v>
      </c>
      <c r="K296" s="183" t="s">
        <v>211</v>
      </c>
      <c r="L296" s="41"/>
      <c r="M296" s="188" t="s">
        <v>75</v>
      </c>
      <c r="N296" s="189" t="s">
        <v>47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807</v>
      </c>
      <c r="AT296" s="192" t="s">
        <v>208</v>
      </c>
      <c r="AU296" s="192" t="s">
        <v>344</v>
      </c>
      <c r="AY296" s="19" t="s">
        <v>205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84</v>
      </c>
      <c r="BK296" s="193">
        <f>ROUND(I296*H296,2)</f>
        <v>0</v>
      </c>
      <c r="BL296" s="19" t="s">
        <v>807</v>
      </c>
      <c r="BM296" s="192" t="s">
        <v>1869</v>
      </c>
    </row>
    <row r="297" spans="1:65" s="13" customFormat="1" ht="10.199999999999999">
      <c r="B297" s="199"/>
      <c r="C297" s="200"/>
      <c r="D297" s="194" t="s">
        <v>216</v>
      </c>
      <c r="E297" s="201" t="s">
        <v>75</v>
      </c>
      <c r="F297" s="202" t="s">
        <v>166</v>
      </c>
      <c r="G297" s="200"/>
      <c r="H297" s="203">
        <v>9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216</v>
      </c>
      <c r="AU297" s="209" t="s">
        <v>344</v>
      </c>
      <c r="AV297" s="13" t="s">
        <v>86</v>
      </c>
      <c r="AW297" s="13" t="s">
        <v>38</v>
      </c>
      <c r="AX297" s="13" t="s">
        <v>77</v>
      </c>
      <c r="AY297" s="209" t="s">
        <v>205</v>
      </c>
    </row>
    <row r="298" spans="1:65" s="14" customFormat="1" ht="10.199999999999999">
      <c r="B298" s="210"/>
      <c r="C298" s="211"/>
      <c r="D298" s="194" t="s">
        <v>216</v>
      </c>
      <c r="E298" s="212" t="s">
        <v>75</v>
      </c>
      <c r="F298" s="213" t="s">
        <v>218</v>
      </c>
      <c r="G298" s="211"/>
      <c r="H298" s="214">
        <v>9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216</v>
      </c>
      <c r="AU298" s="220" t="s">
        <v>344</v>
      </c>
      <c r="AV298" s="14" t="s">
        <v>212</v>
      </c>
      <c r="AW298" s="14" t="s">
        <v>38</v>
      </c>
      <c r="AX298" s="14" t="s">
        <v>84</v>
      </c>
      <c r="AY298" s="220" t="s">
        <v>205</v>
      </c>
    </row>
    <row r="299" spans="1:65" s="2" customFormat="1" ht="24.15" customHeight="1">
      <c r="A299" s="36"/>
      <c r="B299" s="37"/>
      <c r="C299" s="181" t="s">
        <v>774</v>
      </c>
      <c r="D299" s="181" t="s">
        <v>208</v>
      </c>
      <c r="E299" s="182" t="s">
        <v>1870</v>
      </c>
      <c r="F299" s="183" t="s">
        <v>1871</v>
      </c>
      <c r="G299" s="184" t="s">
        <v>156</v>
      </c>
      <c r="H299" s="185">
        <v>116</v>
      </c>
      <c r="I299" s="186"/>
      <c r="J299" s="187">
        <f>ROUND(I299*H299,2)</f>
        <v>0</v>
      </c>
      <c r="K299" s="183" t="s">
        <v>211</v>
      </c>
      <c r="L299" s="41"/>
      <c r="M299" s="188" t="s">
        <v>75</v>
      </c>
      <c r="N299" s="189" t="s">
        <v>47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807</v>
      </c>
      <c r="AT299" s="192" t="s">
        <v>208</v>
      </c>
      <c r="AU299" s="192" t="s">
        <v>344</v>
      </c>
      <c r="AY299" s="19" t="s">
        <v>205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84</v>
      </c>
      <c r="BK299" s="193">
        <f>ROUND(I299*H299,2)</f>
        <v>0</v>
      </c>
      <c r="BL299" s="19" t="s">
        <v>807</v>
      </c>
      <c r="BM299" s="192" t="s">
        <v>1872</v>
      </c>
    </row>
    <row r="300" spans="1:65" s="13" customFormat="1" ht="10.199999999999999">
      <c r="B300" s="199"/>
      <c r="C300" s="200"/>
      <c r="D300" s="194" t="s">
        <v>216</v>
      </c>
      <c r="E300" s="201" t="s">
        <v>75</v>
      </c>
      <c r="F300" s="202" t="s">
        <v>1847</v>
      </c>
      <c r="G300" s="200"/>
      <c r="H300" s="203">
        <v>116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216</v>
      </c>
      <c r="AU300" s="209" t="s">
        <v>344</v>
      </c>
      <c r="AV300" s="13" t="s">
        <v>86</v>
      </c>
      <c r="AW300" s="13" t="s">
        <v>38</v>
      </c>
      <c r="AX300" s="13" t="s">
        <v>77</v>
      </c>
      <c r="AY300" s="209" t="s">
        <v>205</v>
      </c>
    </row>
    <row r="301" spans="1:65" s="14" customFormat="1" ht="10.199999999999999">
      <c r="B301" s="210"/>
      <c r="C301" s="211"/>
      <c r="D301" s="194" t="s">
        <v>216</v>
      </c>
      <c r="E301" s="212" t="s">
        <v>75</v>
      </c>
      <c r="F301" s="213" t="s">
        <v>218</v>
      </c>
      <c r="G301" s="211"/>
      <c r="H301" s="214">
        <v>116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216</v>
      </c>
      <c r="AU301" s="220" t="s">
        <v>344</v>
      </c>
      <c r="AV301" s="14" t="s">
        <v>212</v>
      </c>
      <c r="AW301" s="14" t="s">
        <v>38</v>
      </c>
      <c r="AX301" s="14" t="s">
        <v>84</v>
      </c>
      <c r="AY301" s="220" t="s">
        <v>205</v>
      </c>
    </row>
    <row r="302" spans="1:65" s="2" customFormat="1" ht="14.4" customHeight="1">
      <c r="A302" s="36"/>
      <c r="B302" s="37"/>
      <c r="C302" s="181" t="s">
        <v>779</v>
      </c>
      <c r="D302" s="181" t="s">
        <v>208</v>
      </c>
      <c r="E302" s="182" t="s">
        <v>1873</v>
      </c>
      <c r="F302" s="183" t="s">
        <v>1874</v>
      </c>
      <c r="G302" s="184" t="s">
        <v>383</v>
      </c>
      <c r="H302" s="185">
        <v>19.7</v>
      </c>
      <c r="I302" s="186"/>
      <c r="J302" s="187">
        <f>ROUND(I302*H302,2)</f>
        <v>0</v>
      </c>
      <c r="K302" s="183" t="s">
        <v>211</v>
      </c>
      <c r="L302" s="41"/>
      <c r="M302" s="188" t="s">
        <v>75</v>
      </c>
      <c r="N302" s="189" t="s">
        <v>47</v>
      </c>
      <c r="O302" s="66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807</v>
      </c>
      <c r="AT302" s="192" t="s">
        <v>208</v>
      </c>
      <c r="AU302" s="192" t="s">
        <v>344</v>
      </c>
      <c r="AY302" s="19" t="s">
        <v>205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84</v>
      </c>
      <c r="BK302" s="193">
        <f>ROUND(I302*H302,2)</f>
        <v>0</v>
      </c>
      <c r="BL302" s="19" t="s">
        <v>807</v>
      </c>
      <c r="BM302" s="192" t="s">
        <v>1875</v>
      </c>
    </row>
    <row r="303" spans="1:65" s="2" customFormat="1" ht="38.4">
      <c r="A303" s="36"/>
      <c r="B303" s="37"/>
      <c r="C303" s="38"/>
      <c r="D303" s="194" t="s">
        <v>214</v>
      </c>
      <c r="E303" s="38"/>
      <c r="F303" s="195" t="s">
        <v>1876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214</v>
      </c>
      <c r="AU303" s="19" t="s">
        <v>344</v>
      </c>
    </row>
    <row r="304" spans="1:65" s="15" customFormat="1" ht="10.199999999999999">
      <c r="B304" s="231"/>
      <c r="C304" s="232"/>
      <c r="D304" s="194" t="s">
        <v>216</v>
      </c>
      <c r="E304" s="233" t="s">
        <v>75</v>
      </c>
      <c r="F304" s="234" t="s">
        <v>1877</v>
      </c>
      <c r="G304" s="232"/>
      <c r="H304" s="233" t="s">
        <v>75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216</v>
      </c>
      <c r="AU304" s="240" t="s">
        <v>344</v>
      </c>
      <c r="AV304" s="15" t="s">
        <v>84</v>
      </c>
      <c r="AW304" s="15" t="s">
        <v>38</v>
      </c>
      <c r="AX304" s="15" t="s">
        <v>77</v>
      </c>
      <c r="AY304" s="240" t="s">
        <v>205</v>
      </c>
    </row>
    <row r="305" spans="1:65" s="13" customFormat="1" ht="10.199999999999999">
      <c r="B305" s="199"/>
      <c r="C305" s="200"/>
      <c r="D305" s="194" t="s">
        <v>216</v>
      </c>
      <c r="E305" s="201" t="s">
        <v>75</v>
      </c>
      <c r="F305" s="202" t="s">
        <v>1659</v>
      </c>
      <c r="G305" s="200"/>
      <c r="H305" s="203">
        <v>19.7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216</v>
      </c>
      <c r="AU305" s="209" t="s">
        <v>344</v>
      </c>
      <c r="AV305" s="13" t="s">
        <v>86</v>
      </c>
      <c r="AW305" s="13" t="s">
        <v>38</v>
      </c>
      <c r="AX305" s="13" t="s">
        <v>77</v>
      </c>
      <c r="AY305" s="209" t="s">
        <v>205</v>
      </c>
    </row>
    <row r="306" spans="1:65" s="14" customFormat="1" ht="10.199999999999999">
      <c r="B306" s="210"/>
      <c r="C306" s="211"/>
      <c r="D306" s="194" t="s">
        <v>216</v>
      </c>
      <c r="E306" s="212" t="s">
        <v>462</v>
      </c>
      <c r="F306" s="213" t="s">
        <v>218</v>
      </c>
      <c r="G306" s="211"/>
      <c r="H306" s="214">
        <v>19.7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216</v>
      </c>
      <c r="AU306" s="220" t="s">
        <v>344</v>
      </c>
      <c r="AV306" s="14" t="s">
        <v>212</v>
      </c>
      <c r="AW306" s="14" t="s">
        <v>38</v>
      </c>
      <c r="AX306" s="14" t="s">
        <v>84</v>
      </c>
      <c r="AY306" s="220" t="s">
        <v>205</v>
      </c>
    </row>
    <row r="307" spans="1:65" s="2" customFormat="1" ht="24.15" customHeight="1">
      <c r="A307" s="36"/>
      <c r="B307" s="37"/>
      <c r="C307" s="181" t="s">
        <v>784</v>
      </c>
      <c r="D307" s="181" t="s">
        <v>208</v>
      </c>
      <c r="E307" s="182" t="s">
        <v>1878</v>
      </c>
      <c r="F307" s="183" t="s">
        <v>1879</v>
      </c>
      <c r="G307" s="184" t="s">
        <v>383</v>
      </c>
      <c r="H307" s="185">
        <v>98.5</v>
      </c>
      <c r="I307" s="186"/>
      <c r="J307" s="187">
        <f>ROUND(I307*H307,2)</f>
        <v>0</v>
      </c>
      <c r="K307" s="183" t="s">
        <v>211</v>
      </c>
      <c r="L307" s="41"/>
      <c r="M307" s="188" t="s">
        <v>75</v>
      </c>
      <c r="N307" s="189" t="s">
        <v>47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807</v>
      </c>
      <c r="AT307" s="192" t="s">
        <v>208</v>
      </c>
      <c r="AU307" s="192" t="s">
        <v>344</v>
      </c>
      <c r="AY307" s="19" t="s">
        <v>205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84</v>
      </c>
      <c r="BK307" s="193">
        <f>ROUND(I307*H307,2)</f>
        <v>0</v>
      </c>
      <c r="BL307" s="19" t="s">
        <v>807</v>
      </c>
      <c r="BM307" s="192" t="s">
        <v>1880</v>
      </c>
    </row>
    <row r="308" spans="1:65" s="2" customFormat="1" ht="38.4">
      <c r="A308" s="36"/>
      <c r="B308" s="37"/>
      <c r="C308" s="38"/>
      <c r="D308" s="194" t="s">
        <v>214</v>
      </c>
      <c r="E308" s="38"/>
      <c r="F308" s="195" t="s">
        <v>1876</v>
      </c>
      <c r="G308" s="38"/>
      <c r="H308" s="38"/>
      <c r="I308" s="196"/>
      <c r="J308" s="38"/>
      <c r="K308" s="38"/>
      <c r="L308" s="41"/>
      <c r="M308" s="197"/>
      <c r="N308" s="198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214</v>
      </c>
      <c r="AU308" s="19" t="s">
        <v>344</v>
      </c>
    </row>
    <row r="309" spans="1:65" s="13" customFormat="1" ht="10.199999999999999">
      <c r="B309" s="199"/>
      <c r="C309" s="200"/>
      <c r="D309" s="194" t="s">
        <v>216</v>
      </c>
      <c r="E309" s="201" t="s">
        <v>75</v>
      </c>
      <c r="F309" s="202" t="s">
        <v>462</v>
      </c>
      <c r="G309" s="200"/>
      <c r="H309" s="203">
        <v>19.7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216</v>
      </c>
      <c r="AU309" s="209" t="s">
        <v>344</v>
      </c>
      <c r="AV309" s="13" t="s">
        <v>86</v>
      </c>
      <c r="AW309" s="13" t="s">
        <v>38</v>
      </c>
      <c r="AX309" s="13" t="s">
        <v>77</v>
      </c>
      <c r="AY309" s="209" t="s">
        <v>205</v>
      </c>
    </row>
    <row r="310" spans="1:65" s="14" customFormat="1" ht="10.199999999999999">
      <c r="B310" s="210"/>
      <c r="C310" s="211"/>
      <c r="D310" s="194" t="s">
        <v>216</v>
      </c>
      <c r="E310" s="212" t="s">
        <v>75</v>
      </c>
      <c r="F310" s="213" t="s">
        <v>218</v>
      </c>
      <c r="G310" s="211"/>
      <c r="H310" s="214">
        <v>19.7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216</v>
      </c>
      <c r="AU310" s="220" t="s">
        <v>344</v>
      </c>
      <c r="AV310" s="14" t="s">
        <v>212</v>
      </c>
      <c r="AW310" s="14" t="s">
        <v>38</v>
      </c>
      <c r="AX310" s="14" t="s">
        <v>84</v>
      </c>
      <c r="AY310" s="220" t="s">
        <v>205</v>
      </c>
    </row>
    <row r="311" spans="1:65" s="13" customFormat="1" ht="10.199999999999999">
      <c r="B311" s="199"/>
      <c r="C311" s="200"/>
      <c r="D311" s="194" t="s">
        <v>216</v>
      </c>
      <c r="E311" s="200"/>
      <c r="F311" s="202" t="s">
        <v>1881</v>
      </c>
      <c r="G311" s="200"/>
      <c r="H311" s="203">
        <v>98.5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216</v>
      </c>
      <c r="AU311" s="209" t="s">
        <v>344</v>
      </c>
      <c r="AV311" s="13" t="s">
        <v>86</v>
      </c>
      <c r="AW311" s="13" t="s">
        <v>4</v>
      </c>
      <c r="AX311" s="13" t="s">
        <v>84</v>
      </c>
      <c r="AY311" s="209" t="s">
        <v>205</v>
      </c>
    </row>
    <row r="312" spans="1:65" s="2" customFormat="1" ht="14.4" customHeight="1">
      <c r="A312" s="36"/>
      <c r="B312" s="37"/>
      <c r="C312" s="221" t="s">
        <v>788</v>
      </c>
      <c r="D312" s="221" t="s">
        <v>226</v>
      </c>
      <c r="E312" s="222" t="s">
        <v>1882</v>
      </c>
      <c r="F312" s="223" t="s">
        <v>1883</v>
      </c>
      <c r="G312" s="224" t="s">
        <v>383</v>
      </c>
      <c r="H312" s="225">
        <v>19.7</v>
      </c>
      <c r="I312" s="226"/>
      <c r="J312" s="227">
        <f>ROUND(I312*H312,2)</f>
        <v>0</v>
      </c>
      <c r="K312" s="223" t="s">
        <v>75</v>
      </c>
      <c r="L312" s="228"/>
      <c r="M312" s="229" t="s">
        <v>75</v>
      </c>
      <c r="N312" s="230" t="s">
        <v>47</v>
      </c>
      <c r="O312" s="66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1719</v>
      </c>
      <c r="AT312" s="192" t="s">
        <v>226</v>
      </c>
      <c r="AU312" s="192" t="s">
        <v>344</v>
      </c>
      <c r="AY312" s="19" t="s">
        <v>205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84</v>
      </c>
      <c r="BK312" s="193">
        <f>ROUND(I312*H312,2)</f>
        <v>0</v>
      </c>
      <c r="BL312" s="19" t="s">
        <v>807</v>
      </c>
      <c r="BM312" s="192" t="s">
        <v>1884</v>
      </c>
    </row>
    <row r="313" spans="1:65" s="13" customFormat="1" ht="10.199999999999999">
      <c r="B313" s="199"/>
      <c r="C313" s="200"/>
      <c r="D313" s="194" t="s">
        <v>216</v>
      </c>
      <c r="E313" s="201" t="s">
        <v>75</v>
      </c>
      <c r="F313" s="202" t="s">
        <v>462</v>
      </c>
      <c r="G313" s="200"/>
      <c r="H313" s="203">
        <v>19.7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216</v>
      </c>
      <c r="AU313" s="209" t="s">
        <v>344</v>
      </c>
      <c r="AV313" s="13" t="s">
        <v>86</v>
      </c>
      <c r="AW313" s="13" t="s">
        <v>38</v>
      </c>
      <c r="AX313" s="13" t="s">
        <v>77</v>
      </c>
      <c r="AY313" s="209" t="s">
        <v>205</v>
      </c>
    </row>
    <row r="314" spans="1:65" s="14" customFormat="1" ht="10.199999999999999">
      <c r="B314" s="210"/>
      <c r="C314" s="211"/>
      <c r="D314" s="194" t="s">
        <v>216</v>
      </c>
      <c r="E314" s="212" t="s">
        <v>75</v>
      </c>
      <c r="F314" s="213" t="s">
        <v>218</v>
      </c>
      <c r="G314" s="211"/>
      <c r="H314" s="214">
        <v>19.7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216</v>
      </c>
      <c r="AU314" s="220" t="s">
        <v>344</v>
      </c>
      <c r="AV314" s="14" t="s">
        <v>212</v>
      </c>
      <c r="AW314" s="14" t="s">
        <v>38</v>
      </c>
      <c r="AX314" s="14" t="s">
        <v>84</v>
      </c>
      <c r="AY314" s="220" t="s">
        <v>205</v>
      </c>
    </row>
    <row r="315" spans="1:65" s="2" customFormat="1" ht="14.4" customHeight="1">
      <c r="A315" s="36"/>
      <c r="B315" s="37"/>
      <c r="C315" s="181" t="s">
        <v>792</v>
      </c>
      <c r="D315" s="181" t="s">
        <v>208</v>
      </c>
      <c r="E315" s="182" t="s">
        <v>1885</v>
      </c>
      <c r="F315" s="183" t="s">
        <v>1886</v>
      </c>
      <c r="G315" s="184" t="s">
        <v>293</v>
      </c>
      <c r="H315" s="185">
        <v>3</v>
      </c>
      <c r="I315" s="186"/>
      <c r="J315" s="187">
        <f>ROUND(I315*H315,2)</f>
        <v>0</v>
      </c>
      <c r="K315" s="183" t="s">
        <v>75</v>
      </c>
      <c r="L315" s="41"/>
      <c r="M315" s="188" t="s">
        <v>75</v>
      </c>
      <c r="N315" s="189" t="s">
        <v>47</v>
      </c>
      <c r="O315" s="66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807</v>
      </c>
      <c r="AT315" s="192" t="s">
        <v>208</v>
      </c>
      <c r="AU315" s="192" t="s">
        <v>344</v>
      </c>
      <c r="AY315" s="19" t="s">
        <v>205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84</v>
      </c>
      <c r="BK315" s="193">
        <f>ROUND(I315*H315,2)</f>
        <v>0</v>
      </c>
      <c r="BL315" s="19" t="s">
        <v>807</v>
      </c>
      <c r="BM315" s="192" t="s">
        <v>1887</v>
      </c>
    </row>
    <row r="316" spans="1:65" s="13" customFormat="1" ht="10.199999999999999">
      <c r="B316" s="199"/>
      <c r="C316" s="200"/>
      <c r="D316" s="194" t="s">
        <v>216</v>
      </c>
      <c r="E316" s="201" t="s">
        <v>75</v>
      </c>
      <c r="F316" s="202" t="s">
        <v>471</v>
      </c>
      <c r="G316" s="200"/>
      <c r="H316" s="203">
        <v>3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216</v>
      </c>
      <c r="AU316" s="209" t="s">
        <v>344</v>
      </c>
      <c r="AV316" s="13" t="s">
        <v>86</v>
      </c>
      <c r="AW316" s="13" t="s">
        <v>38</v>
      </c>
      <c r="AX316" s="13" t="s">
        <v>77</v>
      </c>
      <c r="AY316" s="209" t="s">
        <v>205</v>
      </c>
    </row>
    <row r="317" spans="1:65" s="14" customFormat="1" ht="10.199999999999999">
      <c r="B317" s="210"/>
      <c r="C317" s="211"/>
      <c r="D317" s="194" t="s">
        <v>216</v>
      </c>
      <c r="E317" s="212" t="s">
        <v>75</v>
      </c>
      <c r="F317" s="213" t="s">
        <v>218</v>
      </c>
      <c r="G317" s="211"/>
      <c r="H317" s="214">
        <v>3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216</v>
      </c>
      <c r="AU317" s="220" t="s">
        <v>344</v>
      </c>
      <c r="AV317" s="14" t="s">
        <v>212</v>
      </c>
      <c r="AW317" s="14" t="s">
        <v>38</v>
      </c>
      <c r="AX317" s="14" t="s">
        <v>84</v>
      </c>
      <c r="AY317" s="220" t="s">
        <v>205</v>
      </c>
    </row>
    <row r="318" spans="1:65" s="12" customFormat="1" ht="20.85" customHeight="1">
      <c r="B318" s="165"/>
      <c r="C318" s="166"/>
      <c r="D318" s="167" t="s">
        <v>76</v>
      </c>
      <c r="E318" s="179" t="s">
        <v>1888</v>
      </c>
      <c r="F318" s="179" t="s">
        <v>1889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SUM(P319:P339)</f>
        <v>0</v>
      </c>
      <c r="Q318" s="173"/>
      <c r="R318" s="174">
        <f>SUM(R319:R339)</f>
        <v>0</v>
      </c>
      <c r="S318" s="173"/>
      <c r="T318" s="175">
        <f>SUM(T319:T339)</f>
        <v>0</v>
      </c>
      <c r="AR318" s="176" t="s">
        <v>212</v>
      </c>
      <c r="AT318" s="177" t="s">
        <v>76</v>
      </c>
      <c r="AU318" s="177" t="s">
        <v>86</v>
      </c>
      <c r="AY318" s="176" t="s">
        <v>205</v>
      </c>
      <c r="BK318" s="178">
        <f>SUM(BK319:BK339)</f>
        <v>0</v>
      </c>
    </row>
    <row r="319" spans="1:65" s="2" customFormat="1" ht="14.4" customHeight="1">
      <c r="A319" s="36"/>
      <c r="B319" s="37"/>
      <c r="C319" s="181" t="s">
        <v>796</v>
      </c>
      <c r="D319" s="181" t="s">
        <v>208</v>
      </c>
      <c r="E319" s="182" t="s">
        <v>1890</v>
      </c>
      <c r="F319" s="183" t="s">
        <v>1891</v>
      </c>
      <c r="G319" s="184" t="s">
        <v>293</v>
      </c>
      <c r="H319" s="185">
        <v>4</v>
      </c>
      <c r="I319" s="186"/>
      <c r="J319" s="187">
        <f>ROUND(I319*H319,2)</f>
        <v>0</v>
      </c>
      <c r="K319" s="183" t="s">
        <v>211</v>
      </c>
      <c r="L319" s="41"/>
      <c r="M319" s="188" t="s">
        <v>75</v>
      </c>
      <c r="N319" s="189" t="s">
        <v>47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1892</v>
      </c>
      <c r="AT319" s="192" t="s">
        <v>208</v>
      </c>
      <c r="AU319" s="192" t="s">
        <v>344</v>
      </c>
      <c r="AY319" s="19" t="s">
        <v>205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84</v>
      </c>
      <c r="BK319" s="193">
        <f>ROUND(I319*H319,2)</f>
        <v>0</v>
      </c>
      <c r="BL319" s="19" t="s">
        <v>1892</v>
      </c>
      <c r="BM319" s="192" t="s">
        <v>1893</v>
      </c>
    </row>
    <row r="320" spans="1:65" s="15" customFormat="1" ht="10.199999999999999">
      <c r="B320" s="231"/>
      <c r="C320" s="232"/>
      <c r="D320" s="194" t="s">
        <v>216</v>
      </c>
      <c r="E320" s="233" t="s">
        <v>75</v>
      </c>
      <c r="F320" s="234" t="s">
        <v>296</v>
      </c>
      <c r="G320" s="232"/>
      <c r="H320" s="233" t="s">
        <v>75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216</v>
      </c>
      <c r="AU320" s="240" t="s">
        <v>344</v>
      </c>
      <c r="AV320" s="15" t="s">
        <v>84</v>
      </c>
      <c r="AW320" s="15" t="s">
        <v>38</v>
      </c>
      <c r="AX320" s="15" t="s">
        <v>77</v>
      </c>
      <c r="AY320" s="240" t="s">
        <v>205</v>
      </c>
    </row>
    <row r="321" spans="1:65" s="13" customFormat="1" ht="10.199999999999999">
      <c r="B321" s="199"/>
      <c r="C321" s="200"/>
      <c r="D321" s="194" t="s">
        <v>216</v>
      </c>
      <c r="E321" s="201" t="s">
        <v>75</v>
      </c>
      <c r="F321" s="202" t="s">
        <v>212</v>
      </c>
      <c r="G321" s="200"/>
      <c r="H321" s="203">
        <v>4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216</v>
      </c>
      <c r="AU321" s="209" t="s">
        <v>344</v>
      </c>
      <c r="AV321" s="13" t="s">
        <v>86</v>
      </c>
      <c r="AW321" s="13" t="s">
        <v>38</v>
      </c>
      <c r="AX321" s="13" t="s">
        <v>77</v>
      </c>
      <c r="AY321" s="209" t="s">
        <v>205</v>
      </c>
    </row>
    <row r="322" spans="1:65" s="14" customFormat="1" ht="10.199999999999999">
      <c r="B322" s="210"/>
      <c r="C322" s="211"/>
      <c r="D322" s="194" t="s">
        <v>216</v>
      </c>
      <c r="E322" s="212" t="s">
        <v>75</v>
      </c>
      <c r="F322" s="213" t="s">
        <v>218</v>
      </c>
      <c r="G322" s="211"/>
      <c r="H322" s="214">
        <v>4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216</v>
      </c>
      <c r="AU322" s="220" t="s">
        <v>344</v>
      </c>
      <c r="AV322" s="14" t="s">
        <v>212</v>
      </c>
      <c r="AW322" s="14" t="s">
        <v>38</v>
      </c>
      <c r="AX322" s="14" t="s">
        <v>84</v>
      </c>
      <c r="AY322" s="220" t="s">
        <v>205</v>
      </c>
    </row>
    <row r="323" spans="1:65" s="2" customFormat="1" ht="14.4" customHeight="1">
      <c r="A323" s="36"/>
      <c r="B323" s="37"/>
      <c r="C323" s="181" t="s">
        <v>803</v>
      </c>
      <c r="D323" s="181" t="s">
        <v>208</v>
      </c>
      <c r="E323" s="182" t="s">
        <v>1894</v>
      </c>
      <c r="F323" s="183" t="s">
        <v>1895</v>
      </c>
      <c r="G323" s="184" t="s">
        <v>293</v>
      </c>
      <c r="H323" s="185">
        <v>1</v>
      </c>
      <c r="I323" s="186"/>
      <c r="J323" s="187">
        <f>ROUND(I323*H323,2)</f>
        <v>0</v>
      </c>
      <c r="K323" s="183" t="s">
        <v>211</v>
      </c>
      <c r="L323" s="41"/>
      <c r="M323" s="188" t="s">
        <v>75</v>
      </c>
      <c r="N323" s="189" t="s">
        <v>47</v>
      </c>
      <c r="O323" s="66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1892</v>
      </c>
      <c r="AT323" s="192" t="s">
        <v>208</v>
      </c>
      <c r="AU323" s="192" t="s">
        <v>344</v>
      </c>
      <c r="AY323" s="19" t="s">
        <v>205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84</v>
      </c>
      <c r="BK323" s="193">
        <f>ROUND(I323*H323,2)</f>
        <v>0</v>
      </c>
      <c r="BL323" s="19" t="s">
        <v>1892</v>
      </c>
      <c r="BM323" s="192" t="s">
        <v>1896</v>
      </c>
    </row>
    <row r="324" spans="1:65" s="15" customFormat="1" ht="10.199999999999999">
      <c r="B324" s="231"/>
      <c r="C324" s="232"/>
      <c r="D324" s="194" t="s">
        <v>216</v>
      </c>
      <c r="E324" s="233" t="s">
        <v>75</v>
      </c>
      <c r="F324" s="234" t="s">
        <v>296</v>
      </c>
      <c r="G324" s="232"/>
      <c r="H324" s="233" t="s">
        <v>75</v>
      </c>
      <c r="I324" s="235"/>
      <c r="J324" s="232"/>
      <c r="K324" s="232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216</v>
      </c>
      <c r="AU324" s="240" t="s">
        <v>344</v>
      </c>
      <c r="AV324" s="15" t="s">
        <v>84</v>
      </c>
      <c r="AW324" s="15" t="s">
        <v>38</v>
      </c>
      <c r="AX324" s="15" t="s">
        <v>77</v>
      </c>
      <c r="AY324" s="240" t="s">
        <v>205</v>
      </c>
    </row>
    <row r="325" spans="1:65" s="13" customFormat="1" ht="10.199999999999999">
      <c r="B325" s="199"/>
      <c r="C325" s="200"/>
      <c r="D325" s="194" t="s">
        <v>216</v>
      </c>
      <c r="E325" s="201" t="s">
        <v>75</v>
      </c>
      <c r="F325" s="202" t="s">
        <v>84</v>
      </c>
      <c r="G325" s="200"/>
      <c r="H325" s="203">
        <v>1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216</v>
      </c>
      <c r="AU325" s="209" t="s">
        <v>344</v>
      </c>
      <c r="AV325" s="13" t="s">
        <v>86</v>
      </c>
      <c r="AW325" s="13" t="s">
        <v>38</v>
      </c>
      <c r="AX325" s="13" t="s">
        <v>77</v>
      </c>
      <c r="AY325" s="209" t="s">
        <v>205</v>
      </c>
    </row>
    <row r="326" spans="1:65" s="14" customFormat="1" ht="10.199999999999999">
      <c r="B326" s="210"/>
      <c r="C326" s="211"/>
      <c r="D326" s="194" t="s">
        <v>216</v>
      </c>
      <c r="E326" s="212" t="s">
        <v>75</v>
      </c>
      <c r="F326" s="213" t="s">
        <v>218</v>
      </c>
      <c r="G326" s="211"/>
      <c r="H326" s="214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216</v>
      </c>
      <c r="AU326" s="220" t="s">
        <v>344</v>
      </c>
      <c r="AV326" s="14" t="s">
        <v>212</v>
      </c>
      <c r="AW326" s="14" t="s">
        <v>38</v>
      </c>
      <c r="AX326" s="14" t="s">
        <v>84</v>
      </c>
      <c r="AY326" s="220" t="s">
        <v>205</v>
      </c>
    </row>
    <row r="327" spans="1:65" s="2" customFormat="1" ht="14.4" customHeight="1">
      <c r="A327" s="36"/>
      <c r="B327" s="37"/>
      <c r="C327" s="221" t="s">
        <v>290</v>
      </c>
      <c r="D327" s="221" t="s">
        <v>226</v>
      </c>
      <c r="E327" s="222" t="s">
        <v>1897</v>
      </c>
      <c r="F327" s="223" t="s">
        <v>1898</v>
      </c>
      <c r="G327" s="224" t="s">
        <v>293</v>
      </c>
      <c r="H327" s="225">
        <v>1</v>
      </c>
      <c r="I327" s="226"/>
      <c r="J327" s="227">
        <f>ROUND(I327*H327,2)</f>
        <v>0</v>
      </c>
      <c r="K327" s="223" t="s">
        <v>75</v>
      </c>
      <c r="L327" s="228"/>
      <c r="M327" s="229" t="s">
        <v>75</v>
      </c>
      <c r="N327" s="230" t="s">
        <v>47</v>
      </c>
      <c r="O327" s="66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1892</v>
      </c>
      <c r="AT327" s="192" t="s">
        <v>226</v>
      </c>
      <c r="AU327" s="192" t="s">
        <v>344</v>
      </c>
      <c r="AY327" s="19" t="s">
        <v>205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84</v>
      </c>
      <c r="BK327" s="193">
        <f>ROUND(I327*H327,2)</f>
        <v>0</v>
      </c>
      <c r="BL327" s="19" t="s">
        <v>1892</v>
      </c>
      <c r="BM327" s="192" t="s">
        <v>1899</v>
      </c>
    </row>
    <row r="328" spans="1:65" s="15" customFormat="1" ht="10.199999999999999">
      <c r="B328" s="231"/>
      <c r="C328" s="232"/>
      <c r="D328" s="194" t="s">
        <v>216</v>
      </c>
      <c r="E328" s="233" t="s">
        <v>75</v>
      </c>
      <c r="F328" s="234" t="s">
        <v>296</v>
      </c>
      <c r="G328" s="232"/>
      <c r="H328" s="233" t="s">
        <v>75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216</v>
      </c>
      <c r="AU328" s="240" t="s">
        <v>344</v>
      </c>
      <c r="AV328" s="15" t="s">
        <v>84</v>
      </c>
      <c r="AW328" s="15" t="s">
        <v>38</v>
      </c>
      <c r="AX328" s="15" t="s">
        <v>77</v>
      </c>
      <c r="AY328" s="240" t="s">
        <v>205</v>
      </c>
    </row>
    <row r="329" spans="1:65" s="13" customFormat="1" ht="10.199999999999999">
      <c r="B329" s="199"/>
      <c r="C329" s="200"/>
      <c r="D329" s="194" t="s">
        <v>216</v>
      </c>
      <c r="E329" s="201" t="s">
        <v>75</v>
      </c>
      <c r="F329" s="202" t="s">
        <v>84</v>
      </c>
      <c r="G329" s="200"/>
      <c r="H329" s="203">
        <v>1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216</v>
      </c>
      <c r="AU329" s="209" t="s">
        <v>344</v>
      </c>
      <c r="AV329" s="13" t="s">
        <v>86</v>
      </c>
      <c r="AW329" s="13" t="s">
        <v>38</v>
      </c>
      <c r="AX329" s="13" t="s">
        <v>77</v>
      </c>
      <c r="AY329" s="209" t="s">
        <v>205</v>
      </c>
    </row>
    <row r="330" spans="1:65" s="14" customFormat="1" ht="10.199999999999999">
      <c r="B330" s="210"/>
      <c r="C330" s="211"/>
      <c r="D330" s="194" t="s">
        <v>216</v>
      </c>
      <c r="E330" s="212" t="s">
        <v>75</v>
      </c>
      <c r="F330" s="213" t="s">
        <v>218</v>
      </c>
      <c r="G330" s="211"/>
      <c r="H330" s="214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216</v>
      </c>
      <c r="AU330" s="220" t="s">
        <v>344</v>
      </c>
      <c r="AV330" s="14" t="s">
        <v>212</v>
      </c>
      <c r="AW330" s="14" t="s">
        <v>38</v>
      </c>
      <c r="AX330" s="14" t="s">
        <v>84</v>
      </c>
      <c r="AY330" s="220" t="s">
        <v>205</v>
      </c>
    </row>
    <row r="331" spans="1:65" s="2" customFormat="1" ht="24.15" customHeight="1">
      <c r="A331" s="36"/>
      <c r="B331" s="37"/>
      <c r="C331" s="181" t="s">
        <v>297</v>
      </c>
      <c r="D331" s="181" t="s">
        <v>208</v>
      </c>
      <c r="E331" s="182" t="s">
        <v>1900</v>
      </c>
      <c r="F331" s="183" t="s">
        <v>1901</v>
      </c>
      <c r="G331" s="184" t="s">
        <v>293</v>
      </c>
      <c r="H331" s="185">
        <v>1</v>
      </c>
      <c r="I331" s="186"/>
      <c r="J331" s="187">
        <f>ROUND(I331*H331,2)</f>
        <v>0</v>
      </c>
      <c r="K331" s="183" t="s">
        <v>211</v>
      </c>
      <c r="L331" s="41"/>
      <c r="M331" s="188" t="s">
        <v>75</v>
      </c>
      <c r="N331" s="189" t="s">
        <v>47</v>
      </c>
      <c r="O331" s="66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225</v>
      </c>
      <c r="AT331" s="192" t="s">
        <v>208</v>
      </c>
      <c r="AU331" s="192" t="s">
        <v>344</v>
      </c>
      <c r="AY331" s="19" t="s">
        <v>205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84</v>
      </c>
      <c r="BK331" s="193">
        <f>ROUND(I331*H331,2)</f>
        <v>0</v>
      </c>
      <c r="BL331" s="19" t="s">
        <v>225</v>
      </c>
      <c r="BM331" s="192" t="s">
        <v>1902</v>
      </c>
    </row>
    <row r="332" spans="1:65" s="2" customFormat="1" ht="28.8">
      <c r="A332" s="36"/>
      <c r="B332" s="37"/>
      <c r="C332" s="38"/>
      <c r="D332" s="194" t="s">
        <v>214</v>
      </c>
      <c r="E332" s="38"/>
      <c r="F332" s="195" t="s">
        <v>1903</v>
      </c>
      <c r="G332" s="38"/>
      <c r="H332" s="38"/>
      <c r="I332" s="196"/>
      <c r="J332" s="38"/>
      <c r="K332" s="38"/>
      <c r="L332" s="41"/>
      <c r="M332" s="197"/>
      <c r="N332" s="198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214</v>
      </c>
      <c r="AU332" s="19" t="s">
        <v>344</v>
      </c>
    </row>
    <row r="333" spans="1:65" s="15" customFormat="1" ht="10.199999999999999">
      <c r="B333" s="231"/>
      <c r="C333" s="232"/>
      <c r="D333" s="194" t="s">
        <v>216</v>
      </c>
      <c r="E333" s="233" t="s">
        <v>75</v>
      </c>
      <c r="F333" s="234" t="s">
        <v>296</v>
      </c>
      <c r="G333" s="232"/>
      <c r="H333" s="233" t="s">
        <v>75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216</v>
      </c>
      <c r="AU333" s="240" t="s">
        <v>344</v>
      </c>
      <c r="AV333" s="15" t="s">
        <v>84</v>
      </c>
      <c r="AW333" s="15" t="s">
        <v>38</v>
      </c>
      <c r="AX333" s="15" t="s">
        <v>77</v>
      </c>
      <c r="AY333" s="240" t="s">
        <v>205</v>
      </c>
    </row>
    <row r="334" spans="1:65" s="13" customFormat="1" ht="10.199999999999999">
      <c r="B334" s="199"/>
      <c r="C334" s="200"/>
      <c r="D334" s="194" t="s">
        <v>216</v>
      </c>
      <c r="E334" s="201" t="s">
        <v>75</v>
      </c>
      <c r="F334" s="202" t="s">
        <v>84</v>
      </c>
      <c r="G334" s="200"/>
      <c r="H334" s="203">
        <v>1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216</v>
      </c>
      <c r="AU334" s="209" t="s">
        <v>344</v>
      </c>
      <c r="AV334" s="13" t="s">
        <v>86</v>
      </c>
      <c r="AW334" s="13" t="s">
        <v>38</v>
      </c>
      <c r="AX334" s="13" t="s">
        <v>77</v>
      </c>
      <c r="AY334" s="209" t="s">
        <v>205</v>
      </c>
    </row>
    <row r="335" spans="1:65" s="14" customFormat="1" ht="10.199999999999999">
      <c r="B335" s="210"/>
      <c r="C335" s="211"/>
      <c r="D335" s="194" t="s">
        <v>216</v>
      </c>
      <c r="E335" s="212" t="s">
        <v>75</v>
      </c>
      <c r="F335" s="213" t="s">
        <v>218</v>
      </c>
      <c r="G335" s="211"/>
      <c r="H335" s="214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216</v>
      </c>
      <c r="AU335" s="220" t="s">
        <v>344</v>
      </c>
      <c r="AV335" s="14" t="s">
        <v>212</v>
      </c>
      <c r="AW335" s="14" t="s">
        <v>38</v>
      </c>
      <c r="AX335" s="14" t="s">
        <v>84</v>
      </c>
      <c r="AY335" s="220" t="s">
        <v>205</v>
      </c>
    </row>
    <row r="336" spans="1:65" s="2" customFormat="1" ht="14.4" customHeight="1">
      <c r="A336" s="36"/>
      <c r="B336" s="37"/>
      <c r="C336" s="181" t="s">
        <v>301</v>
      </c>
      <c r="D336" s="181" t="s">
        <v>208</v>
      </c>
      <c r="E336" s="182" t="s">
        <v>1904</v>
      </c>
      <c r="F336" s="183" t="s">
        <v>1905</v>
      </c>
      <c r="G336" s="184" t="s">
        <v>1906</v>
      </c>
      <c r="H336" s="185">
        <v>5</v>
      </c>
      <c r="I336" s="186"/>
      <c r="J336" s="187">
        <f>ROUND(I336*H336,2)</f>
        <v>0</v>
      </c>
      <c r="K336" s="183" t="s">
        <v>211</v>
      </c>
      <c r="L336" s="41"/>
      <c r="M336" s="188" t="s">
        <v>75</v>
      </c>
      <c r="N336" s="189" t="s">
        <v>47</v>
      </c>
      <c r="O336" s="66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1892</v>
      </c>
      <c r="AT336" s="192" t="s">
        <v>208</v>
      </c>
      <c r="AU336" s="192" t="s">
        <v>344</v>
      </c>
      <c r="AY336" s="19" t="s">
        <v>205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84</v>
      </c>
      <c r="BK336" s="193">
        <f>ROUND(I336*H336,2)</f>
        <v>0</v>
      </c>
      <c r="BL336" s="19" t="s">
        <v>1892</v>
      </c>
      <c r="BM336" s="192" t="s">
        <v>1907</v>
      </c>
    </row>
    <row r="337" spans="1:51" s="15" customFormat="1" ht="10.199999999999999">
      <c r="B337" s="231"/>
      <c r="C337" s="232"/>
      <c r="D337" s="194" t="s">
        <v>216</v>
      </c>
      <c r="E337" s="233" t="s">
        <v>75</v>
      </c>
      <c r="F337" s="234" t="s">
        <v>1908</v>
      </c>
      <c r="G337" s="232"/>
      <c r="H337" s="233" t="s">
        <v>75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216</v>
      </c>
      <c r="AU337" s="240" t="s">
        <v>344</v>
      </c>
      <c r="AV337" s="15" t="s">
        <v>84</v>
      </c>
      <c r="AW337" s="15" t="s">
        <v>38</v>
      </c>
      <c r="AX337" s="15" t="s">
        <v>77</v>
      </c>
      <c r="AY337" s="240" t="s">
        <v>205</v>
      </c>
    </row>
    <row r="338" spans="1:51" s="13" customFormat="1" ht="10.199999999999999">
      <c r="B338" s="199"/>
      <c r="C338" s="200"/>
      <c r="D338" s="194" t="s">
        <v>216</v>
      </c>
      <c r="E338" s="201" t="s">
        <v>75</v>
      </c>
      <c r="F338" s="202" t="s">
        <v>243</v>
      </c>
      <c r="G338" s="200"/>
      <c r="H338" s="203">
        <v>5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216</v>
      </c>
      <c r="AU338" s="209" t="s">
        <v>344</v>
      </c>
      <c r="AV338" s="13" t="s">
        <v>86</v>
      </c>
      <c r="AW338" s="13" t="s">
        <v>38</v>
      </c>
      <c r="AX338" s="13" t="s">
        <v>77</v>
      </c>
      <c r="AY338" s="209" t="s">
        <v>205</v>
      </c>
    </row>
    <row r="339" spans="1:51" s="14" customFormat="1" ht="10.199999999999999">
      <c r="B339" s="210"/>
      <c r="C339" s="211"/>
      <c r="D339" s="194" t="s">
        <v>216</v>
      </c>
      <c r="E339" s="212" t="s">
        <v>75</v>
      </c>
      <c r="F339" s="213" t="s">
        <v>218</v>
      </c>
      <c r="G339" s="211"/>
      <c r="H339" s="214">
        <v>5</v>
      </c>
      <c r="I339" s="215"/>
      <c r="J339" s="211"/>
      <c r="K339" s="211"/>
      <c r="L339" s="216"/>
      <c r="M339" s="241"/>
      <c r="N339" s="242"/>
      <c r="O339" s="242"/>
      <c r="P339" s="242"/>
      <c r="Q339" s="242"/>
      <c r="R339" s="242"/>
      <c r="S339" s="242"/>
      <c r="T339" s="243"/>
      <c r="AT339" s="220" t="s">
        <v>216</v>
      </c>
      <c r="AU339" s="220" t="s">
        <v>344</v>
      </c>
      <c r="AV339" s="14" t="s">
        <v>212</v>
      </c>
      <c r="AW339" s="14" t="s">
        <v>38</v>
      </c>
      <c r="AX339" s="14" t="s">
        <v>84</v>
      </c>
      <c r="AY339" s="220" t="s">
        <v>205</v>
      </c>
    </row>
    <row r="340" spans="1:51" s="2" customFormat="1" ht="6.9" customHeight="1">
      <c r="A340" s="36"/>
      <c r="B340" s="49"/>
      <c r="C340" s="50"/>
      <c r="D340" s="50"/>
      <c r="E340" s="50"/>
      <c r="F340" s="50"/>
      <c r="G340" s="50"/>
      <c r="H340" s="50"/>
      <c r="I340" s="50"/>
      <c r="J340" s="50"/>
      <c r="K340" s="50"/>
      <c r="L340" s="41"/>
      <c r="M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</row>
  </sheetData>
  <sheetProtection algorithmName="SHA-512" hashValue="jV1is5PpxZ1YBaXvJqkK7TIfpAgLlGvR4z+BofOjnub1pVJZ7GjDf3ZlinoJyPyHipxR8rRMchirCeCuI0tmtg==" saltValue="gr7gxnwaZ7AlNNZ2TXKN8LibygknzDjdm+pqzjgjSiFxewPM05pfCuLDqP2AjWotRrmR0/ioTF7OJeN87d1hBg==" spinCount="100000" sheet="1" objects="1" scenarios="1" formatColumns="0" formatRows="0" autoFilter="0"/>
  <autoFilter ref="C89:K339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8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125</v>
      </c>
      <c r="AZ2" s="110" t="s">
        <v>471</v>
      </c>
      <c r="BA2" s="110" t="s">
        <v>1661</v>
      </c>
      <c r="BB2" s="110" t="s">
        <v>293</v>
      </c>
      <c r="BC2" s="110" t="s">
        <v>86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483</v>
      </c>
      <c r="BA3" s="110" t="s">
        <v>1662</v>
      </c>
      <c r="BB3" s="110" t="s">
        <v>293</v>
      </c>
      <c r="BC3" s="110" t="s">
        <v>86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504</v>
      </c>
      <c r="BA4" s="110" t="s">
        <v>1663</v>
      </c>
      <c r="BB4" s="110" t="s">
        <v>293</v>
      </c>
      <c r="BC4" s="110" t="s">
        <v>633</v>
      </c>
      <c r="BD4" s="110" t="s">
        <v>86</v>
      </c>
    </row>
    <row r="5" spans="1:56" s="1" customFormat="1" ht="6.9" customHeight="1">
      <c r="B5" s="22"/>
      <c r="L5" s="22"/>
      <c r="AZ5" s="110" t="s">
        <v>473</v>
      </c>
      <c r="BA5" s="110" t="s">
        <v>1658</v>
      </c>
      <c r="BB5" s="110" t="s">
        <v>383</v>
      </c>
      <c r="BC5" s="110" t="s">
        <v>1909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141</v>
      </c>
      <c r="BA6" s="110" t="s">
        <v>1663</v>
      </c>
      <c r="BB6" s="110" t="s">
        <v>156</v>
      </c>
      <c r="BC6" s="110" t="s">
        <v>842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145</v>
      </c>
      <c r="BA7" s="110" t="s">
        <v>1663</v>
      </c>
      <c r="BB7" s="110" t="s">
        <v>156</v>
      </c>
      <c r="BC7" s="110" t="s">
        <v>596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148</v>
      </c>
      <c r="BA8" s="110" t="s">
        <v>1666</v>
      </c>
      <c r="BB8" s="110" t="s">
        <v>156</v>
      </c>
      <c r="BC8" s="110" t="s">
        <v>151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1910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150</v>
      </c>
      <c r="BA9" s="110" t="s">
        <v>1666</v>
      </c>
      <c r="BB9" s="110" t="s">
        <v>156</v>
      </c>
      <c r="BC9" s="110" t="s">
        <v>976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159</v>
      </c>
      <c r="BA10" s="110" t="s">
        <v>1668</v>
      </c>
      <c r="BB10" s="110" t="s">
        <v>293</v>
      </c>
      <c r="BC10" s="110" t="s">
        <v>1911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1912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116</v>
      </c>
      <c r="G13" s="36"/>
      <c r="H13" s="36"/>
      <c r="I13" s="115" t="s">
        <v>20</v>
      </c>
      <c r="J13" s="105" t="s">
        <v>1667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1670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1671</v>
      </c>
      <c r="F23" s="36"/>
      <c r="G23" s="36"/>
      <c r="H23" s="36"/>
      <c r="I23" s="115" t="s">
        <v>30</v>
      </c>
      <c r="J23" s="105" t="s">
        <v>1913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1673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1671</v>
      </c>
      <c r="F26" s="36"/>
      <c r="G26" s="36"/>
      <c r="H26" s="36"/>
      <c r="I26" s="115" t="s">
        <v>30</v>
      </c>
      <c r="J26" s="105" t="s">
        <v>1913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ROUND((SUM(BE90:BE287)),  2)</f>
        <v>0</v>
      </c>
      <c r="G35" s="36"/>
      <c r="H35" s="36"/>
      <c r="I35" s="127">
        <v>0.21</v>
      </c>
      <c r="J35" s="126">
        <f>ROUND(((SUM(BE90:BE287))*I35),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ROUND((SUM(BF90:BF287)),  2)</f>
        <v>0</v>
      </c>
      <c r="G36" s="36"/>
      <c r="H36" s="36"/>
      <c r="I36" s="127">
        <v>0.15</v>
      </c>
      <c r="J36" s="126">
        <f>ROUND(((SUM(BF90:BF287))*I36),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ROUND((SUM(BG90:BG287)),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ROUND((SUM(BH90:BH287)),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ROUND((SUM(BI90:BI287)),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1910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2017-04-433-SP-N - SO 433 - Soupis prací - Veřejné osvětlení - MK Karlova - NEuznatelné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Jiří Stehlík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Jiří Stehlík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1674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95" customHeight="1">
      <c r="B65" s="149"/>
      <c r="C65" s="99"/>
      <c r="D65" s="150" t="s">
        <v>1675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4.85" customHeight="1">
      <c r="B66" s="149"/>
      <c r="C66" s="99"/>
      <c r="D66" s="150" t="s">
        <v>1676</v>
      </c>
      <c r="E66" s="151"/>
      <c r="F66" s="151"/>
      <c r="G66" s="151"/>
      <c r="H66" s="151"/>
      <c r="I66" s="151"/>
      <c r="J66" s="152">
        <f>J93</f>
        <v>0</v>
      </c>
      <c r="K66" s="99"/>
      <c r="L66" s="153"/>
    </row>
    <row r="67" spans="1:31" s="10" customFormat="1" ht="14.85" customHeight="1">
      <c r="B67" s="149"/>
      <c r="C67" s="99"/>
      <c r="D67" s="150" t="s">
        <v>1677</v>
      </c>
      <c r="E67" s="151"/>
      <c r="F67" s="151"/>
      <c r="G67" s="151"/>
      <c r="H67" s="151"/>
      <c r="I67" s="151"/>
      <c r="J67" s="152">
        <f>J209</f>
        <v>0</v>
      </c>
      <c r="K67" s="99"/>
      <c r="L67" s="153"/>
    </row>
    <row r="68" spans="1:31" s="10" customFormat="1" ht="14.85" customHeight="1">
      <c r="B68" s="149"/>
      <c r="C68" s="99"/>
      <c r="D68" s="150" t="s">
        <v>1678</v>
      </c>
      <c r="E68" s="151"/>
      <c r="F68" s="151"/>
      <c r="G68" s="151"/>
      <c r="H68" s="151"/>
      <c r="I68" s="151"/>
      <c r="J68" s="152">
        <f>J266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190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0" t="str">
        <f>E7</f>
        <v>Rekonstrukce MK Karlova a Dukelská, Cheb - II-IV etapa</v>
      </c>
      <c r="F78" s="411"/>
      <c r="G78" s="411"/>
      <c r="H78" s="41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158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0" t="s">
        <v>1910</v>
      </c>
      <c r="F80" s="412"/>
      <c r="G80" s="412"/>
      <c r="H80" s="412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165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4" t="str">
        <f>E11</f>
        <v>2017-04-433-SP-N - SO 433 - Soupis prací - Veřejné osvětlení - MK Karlova - NEuznatelné náklady</v>
      </c>
      <c r="F82" s="412"/>
      <c r="G82" s="412"/>
      <c r="H82" s="412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MK Karlova, Cheb, Karlovarský kraj</v>
      </c>
      <c r="G84" s="38"/>
      <c r="H84" s="38"/>
      <c r="I84" s="31" t="s">
        <v>24</v>
      </c>
      <c r="J84" s="61" t="str">
        <f>IF(J14="","",J14)</f>
        <v>4. 1. 2018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26</v>
      </c>
      <c r="D86" s="38"/>
      <c r="E86" s="38"/>
      <c r="F86" s="29" t="str">
        <f>E17</f>
        <v>Město Cheb</v>
      </c>
      <c r="G86" s="38"/>
      <c r="H86" s="38"/>
      <c r="I86" s="31" t="s">
        <v>34</v>
      </c>
      <c r="J86" s="34" t="str">
        <f>E23</f>
        <v>Ing. Jiří Stehlík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32</v>
      </c>
      <c r="D87" s="38"/>
      <c r="E87" s="38"/>
      <c r="F87" s="29" t="str">
        <f>IF(E20="","",E20)</f>
        <v>Vyplň údaj</v>
      </c>
      <c r="G87" s="38"/>
      <c r="H87" s="38"/>
      <c r="I87" s="31" t="s">
        <v>39</v>
      </c>
      <c r="J87" s="34" t="str">
        <f>E26</f>
        <v>Ing. Jiří Stehlík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191</v>
      </c>
      <c r="D89" s="157" t="s">
        <v>61</v>
      </c>
      <c r="E89" s="157" t="s">
        <v>57</v>
      </c>
      <c r="F89" s="157" t="s">
        <v>58</v>
      </c>
      <c r="G89" s="157" t="s">
        <v>192</v>
      </c>
      <c r="H89" s="157" t="s">
        <v>193</v>
      </c>
      <c r="I89" s="157" t="s">
        <v>194</v>
      </c>
      <c r="J89" s="157" t="s">
        <v>178</v>
      </c>
      <c r="K89" s="158" t="s">
        <v>195</v>
      </c>
      <c r="L89" s="159"/>
      <c r="M89" s="70" t="s">
        <v>75</v>
      </c>
      <c r="N89" s="71" t="s">
        <v>46</v>
      </c>
      <c r="O89" s="71" t="s">
        <v>196</v>
      </c>
      <c r="P89" s="71" t="s">
        <v>197</v>
      </c>
      <c r="Q89" s="71" t="s">
        <v>198</v>
      </c>
      <c r="R89" s="71" t="s">
        <v>199</v>
      </c>
      <c r="S89" s="71" t="s">
        <v>200</v>
      </c>
      <c r="T89" s="72" t="s">
        <v>201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8" customHeight="1">
      <c r="A90" s="36"/>
      <c r="B90" s="37"/>
      <c r="C90" s="77" t="s">
        <v>202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9.06270445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76</v>
      </c>
      <c r="AU90" s="19" t="s">
        <v>179</v>
      </c>
      <c r="BK90" s="164">
        <f>BK91</f>
        <v>0</v>
      </c>
    </row>
    <row r="91" spans="1:65" s="12" customFormat="1" ht="25.95" customHeight="1">
      <c r="B91" s="165"/>
      <c r="C91" s="166"/>
      <c r="D91" s="167" t="s">
        <v>76</v>
      </c>
      <c r="E91" s="168" t="s">
        <v>1679</v>
      </c>
      <c r="F91" s="168" t="s">
        <v>1680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9.06270445</v>
      </c>
      <c r="S91" s="173"/>
      <c r="T91" s="175">
        <f>T92</f>
        <v>0</v>
      </c>
      <c r="AR91" s="176" t="s">
        <v>344</v>
      </c>
      <c r="AT91" s="177" t="s">
        <v>76</v>
      </c>
      <c r="AU91" s="177" t="s">
        <v>77</v>
      </c>
      <c r="AY91" s="176" t="s">
        <v>205</v>
      </c>
      <c r="BK91" s="178">
        <f>BK92</f>
        <v>0</v>
      </c>
    </row>
    <row r="92" spans="1:65" s="12" customFormat="1" ht="22.8" customHeight="1">
      <c r="B92" s="165"/>
      <c r="C92" s="166"/>
      <c r="D92" s="167" t="s">
        <v>76</v>
      </c>
      <c r="E92" s="179" t="s">
        <v>226</v>
      </c>
      <c r="F92" s="179" t="s">
        <v>1681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P93+P209+P266</f>
        <v>0</v>
      </c>
      <c r="Q92" s="173"/>
      <c r="R92" s="174">
        <f>R93+R209+R266</f>
        <v>9.06270445</v>
      </c>
      <c r="S92" s="173"/>
      <c r="T92" s="175">
        <f>T93+T209+T266</f>
        <v>0</v>
      </c>
      <c r="AR92" s="176" t="s">
        <v>344</v>
      </c>
      <c r="AT92" s="177" t="s">
        <v>76</v>
      </c>
      <c r="AU92" s="177" t="s">
        <v>84</v>
      </c>
      <c r="AY92" s="176" t="s">
        <v>205</v>
      </c>
      <c r="BK92" s="178">
        <f>BK93+BK209+BK266</f>
        <v>0</v>
      </c>
    </row>
    <row r="93" spans="1:65" s="12" customFormat="1" ht="20.85" customHeight="1">
      <c r="B93" s="165"/>
      <c r="C93" s="166"/>
      <c r="D93" s="167" t="s">
        <v>76</v>
      </c>
      <c r="E93" s="179" t="s">
        <v>1682</v>
      </c>
      <c r="F93" s="179" t="s">
        <v>1683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SUM(P94:P208)</f>
        <v>0</v>
      </c>
      <c r="Q93" s="173"/>
      <c r="R93" s="174">
        <f>SUM(R94:R208)</f>
        <v>0.54490925000000001</v>
      </c>
      <c r="S93" s="173"/>
      <c r="T93" s="175">
        <f>SUM(T94:T208)</f>
        <v>0</v>
      </c>
      <c r="AR93" s="176" t="s">
        <v>344</v>
      </c>
      <c r="AT93" s="177" t="s">
        <v>76</v>
      </c>
      <c r="AU93" s="177" t="s">
        <v>86</v>
      </c>
      <c r="AY93" s="176" t="s">
        <v>205</v>
      </c>
      <c r="BK93" s="178">
        <f>SUM(BK94:BK208)</f>
        <v>0</v>
      </c>
    </row>
    <row r="94" spans="1:65" s="2" customFormat="1" ht="24.15" customHeight="1">
      <c r="A94" s="36"/>
      <c r="B94" s="37"/>
      <c r="C94" s="181" t="s">
        <v>84</v>
      </c>
      <c r="D94" s="181" t="s">
        <v>208</v>
      </c>
      <c r="E94" s="182" t="s">
        <v>1684</v>
      </c>
      <c r="F94" s="183" t="s">
        <v>1685</v>
      </c>
      <c r="G94" s="184" t="s">
        <v>293</v>
      </c>
      <c r="H94" s="185">
        <v>12</v>
      </c>
      <c r="I94" s="186"/>
      <c r="J94" s="187">
        <f>ROUND(I94*H94,2)</f>
        <v>0</v>
      </c>
      <c r="K94" s="183" t="s">
        <v>211</v>
      </c>
      <c r="L94" s="41"/>
      <c r="M94" s="188" t="s">
        <v>75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807</v>
      </c>
      <c r="AT94" s="192" t="s">
        <v>208</v>
      </c>
      <c r="AU94" s="192" t="s">
        <v>344</v>
      </c>
      <c r="AY94" s="19" t="s">
        <v>205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84</v>
      </c>
      <c r="BK94" s="193">
        <f>ROUND(I94*H94,2)</f>
        <v>0</v>
      </c>
      <c r="BL94" s="19" t="s">
        <v>807</v>
      </c>
      <c r="BM94" s="192" t="s">
        <v>1914</v>
      </c>
    </row>
    <row r="95" spans="1:65" s="15" customFormat="1" ht="10.199999999999999">
      <c r="B95" s="231"/>
      <c r="C95" s="232"/>
      <c r="D95" s="194" t="s">
        <v>216</v>
      </c>
      <c r="E95" s="233" t="s">
        <v>75</v>
      </c>
      <c r="F95" s="234" t="s">
        <v>296</v>
      </c>
      <c r="G95" s="232"/>
      <c r="H95" s="233" t="s">
        <v>75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216</v>
      </c>
      <c r="AU95" s="240" t="s">
        <v>344</v>
      </c>
      <c r="AV95" s="15" t="s">
        <v>84</v>
      </c>
      <c r="AW95" s="15" t="s">
        <v>38</v>
      </c>
      <c r="AX95" s="15" t="s">
        <v>77</v>
      </c>
      <c r="AY95" s="240" t="s">
        <v>205</v>
      </c>
    </row>
    <row r="96" spans="1:65" s="13" customFormat="1" ht="10.199999999999999">
      <c r="B96" s="199"/>
      <c r="C96" s="200"/>
      <c r="D96" s="194" t="s">
        <v>216</v>
      </c>
      <c r="E96" s="201" t="s">
        <v>75</v>
      </c>
      <c r="F96" s="202" t="s">
        <v>611</v>
      </c>
      <c r="G96" s="200"/>
      <c r="H96" s="203">
        <v>12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216</v>
      </c>
      <c r="AU96" s="209" t="s">
        <v>344</v>
      </c>
      <c r="AV96" s="13" t="s">
        <v>86</v>
      </c>
      <c r="AW96" s="13" t="s">
        <v>38</v>
      </c>
      <c r="AX96" s="13" t="s">
        <v>77</v>
      </c>
      <c r="AY96" s="209" t="s">
        <v>205</v>
      </c>
    </row>
    <row r="97" spans="1:65" s="14" customFormat="1" ht="10.199999999999999">
      <c r="B97" s="210"/>
      <c r="C97" s="211"/>
      <c r="D97" s="194" t="s">
        <v>216</v>
      </c>
      <c r="E97" s="212" t="s">
        <v>75</v>
      </c>
      <c r="F97" s="213" t="s">
        <v>218</v>
      </c>
      <c r="G97" s="211"/>
      <c r="H97" s="214">
        <v>12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216</v>
      </c>
      <c r="AU97" s="220" t="s">
        <v>344</v>
      </c>
      <c r="AV97" s="14" t="s">
        <v>212</v>
      </c>
      <c r="AW97" s="14" t="s">
        <v>38</v>
      </c>
      <c r="AX97" s="14" t="s">
        <v>84</v>
      </c>
      <c r="AY97" s="220" t="s">
        <v>205</v>
      </c>
    </row>
    <row r="98" spans="1:65" s="2" customFormat="1" ht="14.4" customHeight="1">
      <c r="A98" s="36"/>
      <c r="B98" s="37"/>
      <c r="C98" s="181" t="s">
        <v>86</v>
      </c>
      <c r="D98" s="181" t="s">
        <v>208</v>
      </c>
      <c r="E98" s="182" t="s">
        <v>1687</v>
      </c>
      <c r="F98" s="183" t="s">
        <v>1915</v>
      </c>
      <c r="G98" s="184" t="s">
        <v>156</v>
      </c>
      <c r="H98" s="185">
        <v>20</v>
      </c>
      <c r="I98" s="186"/>
      <c r="J98" s="187">
        <f>ROUND(I98*H98,2)</f>
        <v>0</v>
      </c>
      <c r="K98" s="183" t="s">
        <v>75</v>
      </c>
      <c r="L98" s="41"/>
      <c r="M98" s="188" t="s">
        <v>75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225</v>
      </c>
      <c r="AT98" s="192" t="s">
        <v>208</v>
      </c>
      <c r="AU98" s="192" t="s">
        <v>344</v>
      </c>
      <c r="AY98" s="19" t="s">
        <v>205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84</v>
      </c>
      <c r="BK98" s="193">
        <f>ROUND(I98*H98,2)</f>
        <v>0</v>
      </c>
      <c r="BL98" s="19" t="s">
        <v>225</v>
      </c>
      <c r="BM98" s="192" t="s">
        <v>1916</v>
      </c>
    </row>
    <row r="99" spans="1:65" s="15" customFormat="1" ht="10.199999999999999">
      <c r="B99" s="231"/>
      <c r="C99" s="232"/>
      <c r="D99" s="194" t="s">
        <v>216</v>
      </c>
      <c r="E99" s="233" t="s">
        <v>75</v>
      </c>
      <c r="F99" s="234" t="s">
        <v>314</v>
      </c>
      <c r="G99" s="232"/>
      <c r="H99" s="233" t="s">
        <v>75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216</v>
      </c>
      <c r="AU99" s="240" t="s">
        <v>344</v>
      </c>
      <c r="AV99" s="15" t="s">
        <v>84</v>
      </c>
      <c r="AW99" s="15" t="s">
        <v>38</v>
      </c>
      <c r="AX99" s="15" t="s">
        <v>77</v>
      </c>
      <c r="AY99" s="240" t="s">
        <v>205</v>
      </c>
    </row>
    <row r="100" spans="1:65" s="13" customFormat="1" ht="10.199999999999999">
      <c r="B100" s="199"/>
      <c r="C100" s="200"/>
      <c r="D100" s="194" t="s">
        <v>216</v>
      </c>
      <c r="E100" s="201" t="s">
        <v>75</v>
      </c>
      <c r="F100" s="202" t="s">
        <v>633</v>
      </c>
      <c r="G100" s="200"/>
      <c r="H100" s="203">
        <v>20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216</v>
      </c>
      <c r="AU100" s="209" t="s">
        <v>344</v>
      </c>
      <c r="AV100" s="13" t="s">
        <v>86</v>
      </c>
      <c r="AW100" s="13" t="s">
        <v>38</v>
      </c>
      <c r="AX100" s="13" t="s">
        <v>77</v>
      </c>
      <c r="AY100" s="209" t="s">
        <v>205</v>
      </c>
    </row>
    <row r="101" spans="1:65" s="14" customFormat="1" ht="10.199999999999999">
      <c r="B101" s="210"/>
      <c r="C101" s="211"/>
      <c r="D101" s="194" t="s">
        <v>216</v>
      </c>
      <c r="E101" s="212" t="s">
        <v>75</v>
      </c>
      <c r="F101" s="213" t="s">
        <v>218</v>
      </c>
      <c r="G101" s="211"/>
      <c r="H101" s="214">
        <v>20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216</v>
      </c>
      <c r="AU101" s="220" t="s">
        <v>344</v>
      </c>
      <c r="AV101" s="14" t="s">
        <v>212</v>
      </c>
      <c r="AW101" s="14" t="s">
        <v>38</v>
      </c>
      <c r="AX101" s="14" t="s">
        <v>84</v>
      </c>
      <c r="AY101" s="220" t="s">
        <v>205</v>
      </c>
    </row>
    <row r="102" spans="1:65" s="2" customFormat="1" ht="24.15" customHeight="1">
      <c r="A102" s="36"/>
      <c r="B102" s="37"/>
      <c r="C102" s="181" t="s">
        <v>344</v>
      </c>
      <c r="D102" s="181" t="s">
        <v>208</v>
      </c>
      <c r="E102" s="182" t="s">
        <v>1690</v>
      </c>
      <c r="F102" s="183" t="s">
        <v>1691</v>
      </c>
      <c r="G102" s="184" t="s">
        <v>293</v>
      </c>
      <c r="H102" s="185">
        <v>20</v>
      </c>
      <c r="I102" s="186"/>
      <c r="J102" s="187">
        <f>ROUND(I102*H102,2)</f>
        <v>0</v>
      </c>
      <c r="K102" s="183" t="s">
        <v>211</v>
      </c>
      <c r="L102" s="41"/>
      <c r="M102" s="188" t="s">
        <v>75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807</v>
      </c>
      <c r="AT102" s="192" t="s">
        <v>208</v>
      </c>
      <c r="AU102" s="192" t="s">
        <v>344</v>
      </c>
      <c r="AY102" s="19" t="s">
        <v>205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84</v>
      </c>
      <c r="BK102" s="193">
        <f>ROUND(I102*H102,2)</f>
        <v>0</v>
      </c>
      <c r="BL102" s="19" t="s">
        <v>807</v>
      </c>
      <c r="BM102" s="192" t="s">
        <v>1917</v>
      </c>
    </row>
    <row r="103" spans="1:65" s="15" customFormat="1" ht="10.199999999999999">
      <c r="B103" s="231"/>
      <c r="C103" s="232"/>
      <c r="D103" s="194" t="s">
        <v>216</v>
      </c>
      <c r="E103" s="233" t="s">
        <v>75</v>
      </c>
      <c r="F103" s="234" t="s">
        <v>296</v>
      </c>
      <c r="G103" s="232"/>
      <c r="H103" s="233" t="s">
        <v>75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216</v>
      </c>
      <c r="AU103" s="240" t="s">
        <v>344</v>
      </c>
      <c r="AV103" s="15" t="s">
        <v>84</v>
      </c>
      <c r="AW103" s="15" t="s">
        <v>38</v>
      </c>
      <c r="AX103" s="15" t="s">
        <v>77</v>
      </c>
      <c r="AY103" s="240" t="s">
        <v>205</v>
      </c>
    </row>
    <row r="104" spans="1:65" s="13" customFormat="1" ht="10.199999999999999">
      <c r="B104" s="199"/>
      <c r="C104" s="200"/>
      <c r="D104" s="194" t="s">
        <v>216</v>
      </c>
      <c r="E104" s="201" t="s">
        <v>75</v>
      </c>
      <c r="F104" s="202" t="s">
        <v>633</v>
      </c>
      <c r="G104" s="200"/>
      <c r="H104" s="203">
        <v>20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216</v>
      </c>
      <c r="AU104" s="209" t="s">
        <v>344</v>
      </c>
      <c r="AV104" s="13" t="s">
        <v>86</v>
      </c>
      <c r="AW104" s="13" t="s">
        <v>38</v>
      </c>
      <c r="AX104" s="13" t="s">
        <v>77</v>
      </c>
      <c r="AY104" s="209" t="s">
        <v>205</v>
      </c>
    </row>
    <row r="105" spans="1:65" s="14" customFormat="1" ht="10.199999999999999">
      <c r="B105" s="210"/>
      <c r="C105" s="211"/>
      <c r="D105" s="194" t="s">
        <v>216</v>
      </c>
      <c r="E105" s="212" t="s">
        <v>75</v>
      </c>
      <c r="F105" s="213" t="s">
        <v>218</v>
      </c>
      <c r="G105" s="211"/>
      <c r="H105" s="214">
        <v>20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216</v>
      </c>
      <c r="AU105" s="220" t="s">
        <v>344</v>
      </c>
      <c r="AV105" s="14" t="s">
        <v>212</v>
      </c>
      <c r="AW105" s="14" t="s">
        <v>38</v>
      </c>
      <c r="AX105" s="14" t="s">
        <v>84</v>
      </c>
      <c r="AY105" s="220" t="s">
        <v>205</v>
      </c>
    </row>
    <row r="106" spans="1:65" s="2" customFormat="1" ht="24.15" customHeight="1">
      <c r="A106" s="36"/>
      <c r="B106" s="37"/>
      <c r="C106" s="181" t="s">
        <v>212</v>
      </c>
      <c r="D106" s="181" t="s">
        <v>208</v>
      </c>
      <c r="E106" s="182" t="s">
        <v>1693</v>
      </c>
      <c r="F106" s="183" t="s">
        <v>1694</v>
      </c>
      <c r="G106" s="184" t="s">
        <v>156</v>
      </c>
      <c r="H106" s="185">
        <v>10</v>
      </c>
      <c r="I106" s="186"/>
      <c r="J106" s="187">
        <f>ROUND(I106*H106,2)</f>
        <v>0</v>
      </c>
      <c r="K106" s="183" t="s">
        <v>75</v>
      </c>
      <c r="L106" s="41"/>
      <c r="M106" s="188" t="s">
        <v>75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807</v>
      </c>
      <c r="AT106" s="192" t="s">
        <v>208</v>
      </c>
      <c r="AU106" s="192" t="s">
        <v>344</v>
      </c>
      <c r="AY106" s="19" t="s">
        <v>205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84</v>
      </c>
      <c r="BK106" s="193">
        <f>ROUND(I106*H106,2)</f>
        <v>0</v>
      </c>
      <c r="BL106" s="19" t="s">
        <v>807</v>
      </c>
      <c r="BM106" s="192" t="s">
        <v>1918</v>
      </c>
    </row>
    <row r="107" spans="1:65" s="15" customFormat="1" ht="10.199999999999999">
      <c r="B107" s="231"/>
      <c r="C107" s="232"/>
      <c r="D107" s="194" t="s">
        <v>216</v>
      </c>
      <c r="E107" s="233" t="s">
        <v>75</v>
      </c>
      <c r="F107" s="234" t="s">
        <v>314</v>
      </c>
      <c r="G107" s="232"/>
      <c r="H107" s="233" t="s">
        <v>75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344</v>
      </c>
      <c r="AV107" s="15" t="s">
        <v>84</v>
      </c>
      <c r="AW107" s="15" t="s">
        <v>38</v>
      </c>
      <c r="AX107" s="15" t="s">
        <v>77</v>
      </c>
      <c r="AY107" s="240" t="s">
        <v>205</v>
      </c>
    </row>
    <row r="108" spans="1:65" s="13" customFormat="1" ht="10.199999999999999">
      <c r="B108" s="199"/>
      <c r="C108" s="200"/>
      <c r="D108" s="194" t="s">
        <v>216</v>
      </c>
      <c r="E108" s="201" t="s">
        <v>75</v>
      </c>
      <c r="F108" s="202" t="s">
        <v>596</v>
      </c>
      <c r="G108" s="200"/>
      <c r="H108" s="203">
        <v>10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216</v>
      </c>
      <c r="AU108" s="209" t="s">
        <v>344</v>
      </c>
      <c r="AV108" s="13" t="s">
        <v>86</v>
      </c>
      <c r="AW108" s="13" t="s">
        <v>38</v>
      </c>
      <c r="AX108" s="13" t="s">
        <v>77</v>
      </c>
      <c r="AY108" s="209" t="s">
        <v>205</v>
      </c>
    </row>
    <row r="109" spans="1:65" s="14" customFormat="1" ht="10.199999999999999">
      <c r="B109" s="210"/>
      <c r="C109" s="211"/>
      <c r="D109" s="194" t="s">
        <v>216</v>
      </c>
      <c r="E109" s="212" t="s">
        <v>75</v>
      </c>
      <c r="F109" s="213" t="s">
        <v>218</v>
      </c>
      <c r="G109" s="211"/>
      <c r="H109" s="214">
        <v>10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216</v>
      </c>
      <c r="AU109" s="220" t="s">
        <v>344</v>
      </c>
      <c r="AV109" s="14" t="s">
        <v>212</v>
      </c>
      <c r="AW109" s="14" t="s">
        <v>38</v>
      </c>
      <c r="AX109" s="14" t="s">
        <v>84</v>
      </c>
      <c r="AY109" s="220" t="s">
        <v>205</v>
      </c>
    </row>
    <row r="110" spans="1:65" s="2" customFormat="1" ht="24.15" customHeight="1">
      <c r="A110" s="36"/>
      <c r="B110" s="37"/>
      <c r="C110" s="181" t="s">
        <v>243</v>
      </c>
      <c r="D110" s="181" t="s">
        <v>208</v>
      </c>
      <c r="E110" s="182" t="s">
        <v>1696</v>
      </c>
      <c r="F110" s="183" t="s">
        <v>1697</v>
      </c>
      <c r="G110" s="184" t="s">
        <v>156</v>
      </c>
      <c r="H110" s="185">
        <v>59</v>
      </c>
      <c r="I110" s="186"/>
      <c r="J110" s="187">
        <f>ROUND(I110*H110,2)</f>
        <v>0</v>
      </c>
      <c r="K110" s="183" t="s">
        <v>75</v>
      </c>
      <c r="L110" s="41"/>
      <c r="M110" s="188" t="s">
        <v>75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807</v>
      </c>
      <c r="AT110" s="192" t="s">
        <v>208</v>
      </c>
      <c r="AU110" s="192" t="s">
        <v>344</v>
      </c>
      <c r="AY110" s="19" t="s">
        <v>205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84</v>
      </c>
      <c r="BK110" s="193">
        <f>ROUND(I110*H110,2)</f>
        <v>0</v>
      </c>
      <c r="BL110" s="19" t="s">
        <v>807</v>
      </c>
      <c r="BM110" s="192" t="s">
        <v>1919</v>
      </c>
    </row>
    <row r="111" spans="1:65" s="15" customFormat="1" ht="10.199999999999999">
      <c r="B111" s="231"/>
      <c r="C111" s="232"/>
      <c r="D111" s="194" t="s">
        <v>216</v>
      </c>
      <c r="E111" s="233" t="s">
        <v>75</v>
      </c>
      <c r="F111" s="234" t="s">
        <v>314</v>
      </c>
      <c r="G111" s="232"/>
      <c r="H111" s="233" t="s">
        <v>75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216</v>
      </c>
      <c r="AU111" s="240" t="s">
        <v>344</v>
      </c>
      <c r="AV111" s="15" t="s">
        <v>84</v>
      </c>
      <c r="AW111" s="15" t="s">
        <v>38</v>
      </c>
      <c r="AX111" s="15" t="s">
        <v>77</v>
      </c>
      <c r="AY111" s="240" t="s">
        <v>205</v>
      </c>
    </row>
    <row r="112" spans="1:65" s="13" customFormat="1" ht="10.199999999999999">
      <c r="B112" s="199"/>
      <c r="C112" s="200"/>
      <c r="D112" s="194" t="s">
        <v>216</v>
      </c>
      <c r="E112" s="201" t="s">
        <v>75</v>
      </c>
      <c r="F112" s="202" t="s">
        <v>803</v>
      </c>
      <c r="G112" s="200"/>
      <c r="H112" s="203">
        <v>59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216</v>
      </c>
      <c r="AU112" s="209" t="s">
        <v>344</v>
      </c>
      <c r="AV112" s="13" t="s">
        <v>86</v>
      </c>
      <c r="AW112" s="13" t="s">
        <v>38</v>
      </c>
      <c r="AX112" s="13" t="s">
        <v>77</v>
      </c>
      <c r="AY112" s="209" t="s">
        <v>205</v>
      </c>
    </row>
    <row r="113" spans="1:65" s="14" customFormat="1" ht="10.199999999999999">
      <c r="B113" s="210"/>
      <c r="C113" s="211"/>
      <c r="D113" s="194" t="s">
        <v>216</v>
      </c>
      <c r="E113" s="212" t="s">
        <v>75</v>
      </c>
      <c r="F113" s="213" t="s">
        <v>218</v>
      </c>
      <c r="G113" s="211"/>
      <c r="H113" s="214">
        <v>59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216</v>
      </c>
      <c r="AU113" s="220" t="s">
        <v>344</v>
      </c>
      <c r="AV113" s="14" t="s">
        <v>212</v>
      </c>
      <c r="AW113" s="14" t="s">
        <v>38</v>
      </c>
      <c r="AX113" s="14" t="s">
        <v>84</v>
      </c>
      <c r="AY113" s="220" t="s">
        <v>205</v>
      </c>
    </row>
    <row r="114" spans="1:65" s="2" customFormat="1" ht="14.4" customHeight="1">
      <c r="A114" s="36"/>
      <c r="B114" s="37"/>
      <c r="C114" s="181" t="s">
        <v>461</v>
      </c>
      <c r="D114" s="181" t="s">
        <v>208</v>
      </c>
      <c r="E114" s="182" t="s">
        <v>1699</v>
      </c>
      <c r="F114" s="183" t="s">
        <v>1700</v>
      </c>
      <c r="G114" s="184" t="s">
        <v>293</v>
      </c>
      <c r="H114" s="185">
        <v>2</v>
      </c>
      <c r="I114" s="186"/>
      <c r="J114" s="187">
        <f>ROUND(I114*H114,2)</f>
        <v>0</v>
      </c>
      <c r="K114" s="183" t="s">
        <v>211</v>
      </c>
      <c r="L114" s="41"/>
      <c r="M114" s="188" t="s">
        <v>75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807</v>
      </c>
      <c r="AT114" s="192" t="s">
        <v>208</v>
      </c>
      <c r="AU114" s="192" t="s">
        <v>344</v>
      </c>
      <c r="AY114" s="19" t="s">
        <v>205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84</v>
      </c>
      <c r="BK114" s="193">
        <f>ROUND(I114*H114,2)</f>
        <v>0</v>
      </c>
      <c r="BL114" s="19" t="s">
        <v>807</v>
      </c>
      <c r="BM114" s="192" t="s">
        <v>1920</v>
      </c>
    </row>
    <row r="115" spans="1:65" s="15" customFormat="1" ht="10.199999999999999">
      <c r="B115" s="231"/>
      <c r="C115" s="232"/>
      <c r="D115" s="194" t="s">
        <v>216</v>
      </c>
      <c r="E115" s="233" t="s">
        <v>75</v>
      </c>
      <c r="F115" s="234" t="s">
        <v>296</v>
      </c>
      <c r="G115" s="232"/>
      <c r="H115" s="233" t="s">
        <v>75</v>
      </c>
      <c r="I115" s="235"/>
      <c r="J115" s="232"/>
      <c r="K115" s="232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216</v>
      </c>
      <c r="AU115" s="240" t="s">
        <v>344</v>
      </c>
      <c r="AV115" s="15" t="s">
        <v>84</v>
      </c>
      <c r="AW115" s="15" t="s">
        <v>38</v>
      </c>
      <c r="AX115" s="15" t="s">
        <v>77</v>
      </c>
      <c r="AY115" s="240" t="s">
        <v>205</v>
      </c>
    </row>
    <row r="116" spans="1:65" s="13" customFormat="1" ht="10.199999999999999">
      <c r="B116" s="199"/>
      <c r="C116" s="200"/>
      <c r="D116" s="194" t="s">
        <v>216</v>
      </c>
      <c r="E116" s="201" t="s">
        <v>471</v>
      </c>
      <c r="F116" s="202" t="s">
        <v>86</v>
      </c>
      <c r="G116" s="200"/>
      <c r="H116" s="203">
        <v>2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216</v>
      </c>
      <c r="AU116" s="209" t="s">
        <v>344</v>
      </c>
      <c r="AV116" s="13" t="s">
        <v>86</v>
      </c>
      <c r="AW116" s="13" t="s">
        <v>38</v>
      </c>
      <c r="AX116" s="13" t="s">
        <v>77</v>
      </c>
      <c r="AY116" s="209" t="s">
        <v>205</v>
      </c>
    </row>
    <row r="117" spans="1:65" s="14" customFormat="1" ht="10.199999999999999">
      <c r="B117" s="210"/>
      <c r="C117" s="211"/>
      <c r="D117" s="194" t="s">
        <v>216</v>
      </c>
      <c r="E117" s="212" t="s">
        <v>75</v>
      </c>
      <c r="F117" s="213" t="s">
        <v>218</v>
      </c>
      <c r="G117" s="211"/>
      <c r="H117" s="214">
        <v>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216</v>
      </c>
      <c r="AU117" s="220" t="s">
        <v>344</v>
      </c>
      <c r="AV117" s="14" t="s">
        <v>212</v>
      </c>
      <c r="AW117" s="14" t="s">
        <v>38</v>
      </c>
      <c r="AX117" s="14" t="s">
        <v>84</v>
      </c>
      <c r="AY117" s="220" t="s">
        <v>205</v>
      </c>
    </row>
    <row r="118" spans="1:65" s="2" customFormat="1" ht="24.15" customHeight="1">
      <c r="A118" s="36"/>
      <c r="B118" s="37"/>
      <c r="C118" s="181" t="s">
        <v>581</v>
      </c>
      <c r="D118" s="181" t="s">
        <v>208</v>
      </c>
      <c r="E118" s="182" t="s">
        <v>1702</v>
      </c>
      <c r="F118" s="183" t="s">
        <v>1703</v>
      </c>
      <c r="G118" s="184" t="s">
        <v>293</v>
      </c>
      <c r="H118" s="185">
        <v>2</v>
      </c>
      <c r="I118" s="186"/>
      <c r="J118" s="187">
        <f>ROUND(I118*H118,2)</f>
        <v>0</v>
      </c>
      <c r="K118" s="183" t="s">
        <v>75</v>
      </c>
      <c r="L118" s="41"/>
      <c r="M118" s="188" t="s">
        <v>75</v>
      </c>
      <c r="N118" s="189" t="s">
        <v>47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225</v>
      </c>
      <c r="AT118" s="192" t="s">
        <v>208</v>
      </c>
      <c r="AU118" s="192" t="s">
        <v>344</v>
      </c>
      <c r="AY118" s="19" t="s">
        <v>205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84</v>
      </c>
      <c r="BK118" s="193">
        <f>ROUND(I118*H118,2)</f>
        <v>0</v>
      </c>
      <c r="BL118" s="19" t="s">
        <v>225</v>
      </c>
      <c r="BM118" s="192" t="s">
        <v>1921</v>
      </c>
    </row>
    <row r="119" spans="1:65" s="13" customFormat="1" ht="10.199999999999999">
      <c r="B119" s="199"/>
      <c r="C119" s="200"/>
      <c r="D119" s="194" t="s">
        <v>216</v>
      </c>
      <c r="E119" s="201" t="s">
        <v>75</v>
      </c>
      <c r="F119" s="202" t="s">
        <v>471</v>
      </c>
      <c r="G119" s="200"/>
      <c r="H119" s="203">
        <v>2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216</v>
      </c>
      <c r="AU119" s="209" t="s">
        <v>344</v>
      </c>
      <c r="AV119" s="13" t="s">
        <v>86</v>
      </c>
      <c r="AW119" s="13" t="s">
        <v>38</v>
      </c>
      <c r="AX119" s="13" t="s">
        <v>77</v>
      </c>
      <c r="AY119" s="209" t="s">
        <v>205</v>
      </c>
    </row>
    <row r="120" spans="1:65" s="14" customFormat="1" ht="10.199999999999999">
      <c r="B120" s="210"/>
      <c r="C120" s="211"/>
      <c r="D120" s="194" t="s">
        <v>216</v>
      </c>
      <c r="E120" s="212" t="s">
        <v>75</v>
      </c>
      <c r="F120" s="213" t="s">
        <v>218</v>
      </c>
      <c r="G120" s="211"/>
      <c r="H120" s="214">
        <v>2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216</v>
      </c>
      <c r="AU120" s="220" t="s">
        <v>344</v>
      </c>
      <c r="AV120" s="14" t="s">
        <v>212</v>
      </c>
      <c r="AW120" s="14" t="s">
        <v>38</v>
      </c>
      <c r="AX120" s="14" t="s">
        <v>84</v>
      </c>
      <c r="AY120" s="220" t="s">
        <v>205</v>
      </c>
    </row>
    <row r="121" spans="1:65" s="2" customFormat="1" ht="14.4" customHeight="1">
      <c r="A121" s="36"/>
      <c r="B121" s="37"/>
      <c r="C121" s="181" t="s">
        <v>229</v>
      </c>
      <c r="D121" s="181" t="s">
        <v>208</v>
      </c>
      <c r="E121" s="182" t="s">
        <v>1705</v>
      </c>
      <c r="F121" s="183" t="s">
        <v>1706</v>
      </c>
      <c r="G121" s="184" t="s">
        <v>293</v>
      </c>
      <c r="H121" s="185">
        <v>2</v>
      </c>
      <c r="I121" s="186"/>
      <c r="J121" s="187">
        <f>ROUND(I121*H121,2)</f>
        <v>0</v>
      </c>
      <c r="K121" s="183" t="s">
        <v>211</v>
      </c>
      <c r="L121" s="41"/>
      <c r="M121" s="188" t="s">
        <v>75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225</v>
      </c>
      <c r="AT121" s="192" t="s">
        <v>208</v>
      </c>
      <c r="AU121" s="192" t="s">
        <v>344</v>
      </c>
      <c r="AY121" s="19" t="s">
        <v>205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84</v>
      </c>
      <c r="BK121" s="193">
        <f>ROUND(I121*H121,2)</f>
        <v>0</v>
      </c>
      <c r="BL121" s="19" t="s">
        <v>225</v>
      </c>
      <c r="BM121" s="192" t="s">
        <v>1922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471</v>
      </c>
      <c r="G122" s="200"/>
      <c r="H122" s="203">
        <v>2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344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75</v>
      </c>
      <c r="F123" s="213" t="s">
        <v>218</v>
      </c>
      <c r="G123" s="211"/>
      <c r="H123" s="214">
        <v>2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344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14.4" customHeight="1">
      <c r="A124" s="36"/>
      <c r="B124" s="37"/>
      <c r="C124" s="181" t="s">
        <v>288</v>
      </c>
      <c r="D124" s="181" t="s">
        <v>208</v>
      </c>
      <c r="E124" s="182" t="s">
        <v>1708</v>
      </c>
      <c r="F124" s="183" t="s">
        <v>1709</v>
      </c>
      <c r="G124" s="184" t="s">
        <v>293</v>
      </c>
      <c r="H124" s="185">
        <v>2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225</v>
      </c>
      <c r="AT124" s="192" t="s">
        <v>208</v>
      </c>
      <c r="AU124" s="192" t="s">
        <v>344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225</v>
      </c>
      <c r="BM124" s="192" t="s">
        <v>1923</v>
      </c>
    </row>
    <row r="125" spans="1:65" s="13" customFormat="1" ht="10.199999999999999">
      <c r="B125" s="199"/>
      <c r="C125" s="200"/>
      <c r="D125" s="194" t="s">
        <v>216</v>
      </c>
      <c r="E125" s="201" t="s">
        <v>75</v>
      </c>
      <c r="F125" s="202" t="s">
        <v>471</v>
      </c>
      <c r="G125" s="200"/>
      <c r="H125" s="203">
        <v>2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216</v>
      </c>
      <c r="AU125" s="209" t="s">
        <v>344</v>
      </c>
      <c r="AV125" s="13" t="s">
        <v>86</v>
      </c>
      <c r="AW125" s="13" t="s">
        <v>38</v>
      </c>
      <c r="AX125" s="13" t="s">
        <v>77</v>
      </c>
      <c r="AY125" s="209" t="s">
        <v>205</v>
      </c>
    </row>
    <row r="126" spans="1:65" s="14" customFormat="1" ht="10.199999999999999">
      <c r="B126" s="210"/>
      <c r="C126" s="211"/>
      <c r="D126" s="194" t="s">
        <v>216</v>
      </c>
      <c r="E126" s="212" t="s">
        <v>75</v>
      </c>
      <c r="F126" s="213" t="s">
        <v>218</v>
      </c>
      <c r="G126" s="211"/>
      <c r="H126" s="214">
        <v>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216</v>
      </c>
      <c r="AU126" s="220" t="s">
        <v>344</v>
      </c>
      <c r="AV126" s="14" t="s">
        <v>212</v>
      </c>
      <c r="AW126" s="14" t="s">
        <v>38</v>
      </c>
      <c r="AX126" s="14" t="s">
        <v>84</v>
      </c>
      <c r="AY126" s="220" t="s">
        <v>205</v>
      </c>
    </row>
    <row r="127" spans="1:65" s="2" customFormat="1" ht="14.4" customHeight="1">
      <c r="A127" s="36"/>
      <c r="B127" s="37"/>
      <c r="C127" s="181" t="s">
        <v>596</v>
      </c>
      <c r="D127" s="181" t="s">
        <v>208</v>
      </c>
      <c r="E127" s="182" t="s">
        <v>1711</v>
      </c>
      <c r="F127" s="183" t="s">
        <v>1712</v>
      </c>
      <c r="G127" s="184" t="s">
        <v>293</v>
      </c>
      <c r="H127" s="185">
        <v>2</v>
      </c>
      <c r="I127" s="186"/>
      <c r="J127" s="187">
        <f>ROUND(I127*H127,2)</f>
        <v>0</v>
      </c>
      <c r="K127" s="183" t="s">
        <v>211</v>
      </c>
      <c r="L127" s="41"/>
      <c r="M127" s="188" t="s">
        <v>75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807</v>
      </c>
      <c r="AT127" s="192" t="s">
        <v>208</v>
      </c>
      <c r="AU127" s="192" t="s">
        <v>344</v>
      </c>
      <c r="AY127" s="19" t="s">
        <v>205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807</v>
      </c>
      <c r="BM127" s="192" t="s">
        <v>1924</v>
      </c>
    </row>
    <row r="128" spans="1:65" s="15" customFormat="1" ht="10.199999999999999">
      <c r="B128" s="231"/>
      <c r="C128" s="232"/>
      <c r="D128" s="194" t="s">
        <v>216</v>
      </c>
      <c r="E128" s="233" t="s">
        <v>75</v>
      </c>
      <c r="F128" s="234" t="s">
        <v>1714</v>
      </c>
      <c r="G128" s="232"/>
      <c r="H128" s="233" t="s">
        <v>75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216</v>
      </c>
      <c r="AU128" s="240" t="s">
        <v>344</v>
      </c>
      <c r="AV128" s="15" t="s">
        <v>84</v>
      </c>
      <c r="AW128" s="15" t="s">
        <v>38</v>
      </c>
      <c r="AX128" s="15" t="s">
        <v>77</v>
      </c>
      <c r="AY128" s="240" t="s">
        <v>205</v>
      </c>
    </row>
    <row r="129" spans="1:65" s="13" customFormat="1" ht="10.199999999999999">
      <c r="B129" s="199"/>
      <c r="C129" s="200"/>
      <c r="D129" s="194" t="s">
        <v>216</v>
      </c>
      <c r="E129" s="201" t="s">
        <v>483</v>
      </c>
      <c r="F129" s="202" t="s">
        <v>86</v>
      </c>
      <c r="G129" s="200"/>
      <c r="H129" s="203">
        <v>2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216</v>
      </c>
      <c r="AU129" s="209" t="s">
        <v>344</v>
      </c>
      <c r="AV129" s="13" t="s">
        <v>86</v>
      </c>
      <c r="AW129" s="13" t="s">
        <v>38</v>
      </c>
      <c r="AX129" s="13" t="s">
        <v>77</v>
      </c>
      <c r="AY129" s="209" t="s">
        <v>205</v>
      </c>
    </row>
    <row r="130" spans="1:65" s="14" customFormat="1" ht="10.199999999999999">
      <c r="B130" s="210"/>
      <c r="C130" s="211"/>
      <c r="D130" s="194" t="s">
        <v>216</v>
      </c>
      <c r="E130" s="212" t="s">
        <v>75</v>
      </c>
      <c r="F130" s="213" t="s">
        <v>218</v>
      </c>
      <c r="G130" s="211"/>
      <c r="H130" s="214">
        <v>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216</v>
      </c>
      <c r="AU130" s="220" t="s">
        <v>344</v>
      </c>
      <c r="AV130" s="14" t="s">
        <v>212</v>
      </c>
      <c r="AW130" s="14" t="s">
        <v>38</v>
      </c>
      <c r="AX130" s="14" t="s">
        <v>84</v>
      </c>
      <c r="AY130" s="220" t="s">
        <v>205</v>
      </c>
    </row>
    <row r="131" spans="1:65" s="2" customFormat="1" ht="14.4" customHeight="1">
      <c r="A131" s="36"/>
      <c r="B131" s="37"/>
      <c r="C131" s="221" t="s">
        <v>605</v>
      </c>
      <c r="D131" s="221" t="s">
        <v>226</v>
      </c>
      <c r="E131" s="222" t="s">
        <v>1717</v>
      </c>
      <c r="F131" s="223" t="s">
        <v>1718</v>
      </c>
      <c r="G131" s="224" t="s">
        <v>293</v>
      </c>
      <c r="H131" s="225">
        <v>2</v>
      </c>
      <c r="I131" s="226"/>
      <c r="J131" s="227">
        <f>ROUND(I131*H131,2)</f>
        <v>0</v>
      </c>
      <c r="K131" s="223" t="s">
        <v>75</v>
      </c>
      <c r="L131" s="228"/>
      <c r="M131" s="229" t="s">
        <v>75</v>
      </c>
      <c r="N131" s="230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1719</v>
      </c>
      <c r="AT131" s="192" t="s">
        <v>226</v>
      </c>
      <c r="AU131" s="192" t="s">
        <v>344</v>
      </c>
      <c r="AY131" s="19" t="s">
        <v>205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807</v>
      </c>
      <c r="BM131" s="192" t="s">
        <v>1925</v>
      </c>
    </row>
    <row r="132" spans="1:65" s="2" customFormat="1" ht="28.8">
      <c r="A132" s="36"/>
      <c r="B132" s="37"/>
      <c r="C132" s="38"/>
      <c r="D132" s="194" t="s">
        <v>270</v>
      </c>
      <c r="E132" s="38"/>
      <c r="F132" s="195" t="s">
        <v>1926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270</v>
      </c>
      <c r="AU132" s="19" t="s">
        <v>344</v>
      </c>
    </row>
    <row r="133" spans="1:65" s="13" customFormat="1" ht="10.199999999999999">
      <c r="B133" s="199"/>
      <c r="C133" s="200"/>
      <c r="D133" s="194" t="s">
        <v>216</v>
      </c>
      <c r="E133" s="201" t="s">
        <v>75</v>
      </c>
      <c r="F133" s="202" t="s">
        <v>483</v>
      </c>
      <c r="G133" s="200"/>
      <c r="H133" s="203">
        <v>2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216</v>
      </c>
      <c r="AU133" s="209" t="s">
        <v>344</v>
      </c>
      <c r="AV133" s="13" t="s">
        <v>86</v>
      </c>
      <c r="AW133" s="13" t="s">
        <v>38</v>
      </c>
      <c r="AX133" s="13" t="s">
        <v>77</v>
      </c>
      <c r="AY133" s="209" t="s">
        <v>205</v>
      </c>
    </row>
    <row r="134" spans="1:65" s="14" customFormat="1" ht="10.199999999999999">
      <c r="B134" s="210"/>
      <c r="C134" s="211"/>
      <c r="D134" s="194" t="s">
        <v>216</v>
      </c>
      <c r="E134" s="212" t="s">
        <v>75</v>
      </c>
      <c r="F134" s="213" t="s">
        <v>218</v>
      </c>
      <c r="G134" s="211"/>
      <c r="H134" s="214">
        <v>2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216</v>
      </c>
      <c r="AU134" s="220" t="s">
        <v>344</v>
      </c>
      <c r="AV134" s="14" t="s">
        <v>212</v>
      </c>
      <c r="AW134" s="14" t="s">
        <v>38</v>
      </c>
      <c r="AX134" s="14" t="s">
        <v>84</v>
      </c>
      <c r="AY134" s="220" t="s">
        <v>205</v>
      </c>
    </row>
    <row r="135" spans="1:65" s="2" customFormat="1" ht="14.4" customHeight="1">
      <c r="A135" s="36"/>
      <c r="B135" s="37"/>
      <c r="C135" s="221" t="s">
        <v>611</v>
      </c>
      <c r="D135" s="221" t="s">
        <v>226</v>
      </c>
      <c r="E135" s="222" t="s">
        <v>1726</v>
      </c>
      <c r="F135" s="223" t="s">
        <v>1727</v>
      </c>
      <c r="G135" s="224" t="s">
        <v>293</v>
      </c>
      <c r="H135" s="225">
        <v>2</v>
      </c>
      <c r="I135" s="226"/>
      <c r="J135" s="227">
        <f>ROUND(I135*H135,2)</f>
        <v>0</v>
      </c>
      <c r="K135" s="223" t="s">
        <v>75</v>
      </c>
      <c r="L135" s="228"/>
      <c r="M135" s="229" t="s">
        <v>75</v>
      </c>
      <c r="N135" s="230" t="s">
        <v>47</v>
      </c>
      <c r="O135" s="66"/>
      <c r="P135" s="190">
        <f>O135*H135</f>
        <v>0</v>
      </c>
      <c r="Q135" s="190">
        <v>0.20799999999999999</v>
      </c>
      <c r="R135" s="190">
        <f>Q135*H135</f>
        <v>0.41599999999999998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1719</v>
      </c>
      <c r="AT135" s="192" t="s">
        <v>226</v>
      </c>
      <c r="AU135" s="192" t="s">
        <v>344</v>
      </c>
      <c r="AY135" s="19" t="s">
        <v>205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807</v>
      </c>
      <c r="BM135" s="192" t="s">
        <v>1927</v>
      </c>
    </row>
    <row r="136" spans="1:65" s="13" customFormat="1" ht="10.199999999999999">
      <c r="B136" s="199"/>
      <c r="C136" s="200"/>
      <c r="D136" s="194" t="s">
        <v>216</v>
      </c>
      <c r="E136" s="201" t="s">
        <v>75</v>
      </c>
      <c r="F136" s="202" t="s">
        <v>483</v>
      </c>
      <c r="G136" s="200"/>
      <c r="H136" s="203">
        <v>2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216</v>
      </c>
      <c r="AU136" s="209" t="s">
        <v>344</v>
      </c>
      <c r="AV136" s="13" t="s">
        <v>86</v>
      </c>
      <c r="AW136" s="13" t="s">
        <v>38</v>
      </c>
      <c r="AX136" s="13" t="s">
        <v>77</v>
      </c>
      <c r="AY136" s="209" t="s">
        <v>205</v>
      </c>
    </row>
    <row r="137" spans="1:65" s="14" customFormat="1" ht="10.199999999999999">
      <c r="B137" s="210"/>
      <c r="C137" s="211"/>
      <c r="D137" s="194" t="s">
        <v>216</v>
      </c>
      <c r="E137" s="212" t="s">
        <v>75</v>
      </c>
      <c r="F137" s="213" t="s">
        <v>218</v>
      </c>
      <c r="G137" s="211"/>
      <c r="H137" s="214">
        <v>2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216</v>
      </c>
      <c r="AU137" s="220" t="s">
        <v>344</v>
      </c>
      <c r="AV137" s="14" t="s">
        <v>212</v>
      </c>
      <c r="AW137" s="14" t="s">
        <v>38</v>
      </c>
      <c r="AX137" s="14" t="s">
        <v>84</v>
      </c>
      <c r="AY137" s="220" t="s">
        <v>205</v>
      </c>
    </row>
    <row r="138" spans="1:65" s="2" customFormat="1" ht="14.4" customHeight="1">
      <c r="A138" s="36"/>
      <c r="B138" s="37"/>
      <c r="C138" s="181" t="s">
        <v>618</v>
      </c>
      <c r="D138" s="181" t="s">
        <v>208</v>
      </c>
      <c r="E138" s="182" t="s">
        <v>1739</v>
      </c>
      <c r="F138" s="183" t="s">
        <v>1740</v>
      </c>
      <c r="G138" s="184" t="s">
        <v>293</v>
      </c>
      <c r="H138" s="185">
        <v>2</v>
      </c>
      <c r="I138" s="186"/>
      <c r="J138" s="187">
        <f>ROUND(I138*H138,2)</f>
        <v>0</v>
      </c>
      <c r="K138" s="183" t="s">
        <v>211</v>
      </c>
      <c r="L138" s="41"/>
      <c r="M138" s="188" t="s">
        <v>75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807</v>
      </c>
      <c r="AT138" s="192" t="s">
        <v>208</v>
      </c>
      <c r="AU138" s="192" t="s">
        <v>344</v>
      </c>
      <c r="AY138" s="19" t="s">
        <v>205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807</v>
      </c>
      <c r="BM138" s="192" t="s">
        <v>1928</v>
      </c>
    </row>
    <row r="139" spans="1:65" s="13" customFormat="1" ht="10.199999999999999">
      <c r="B139" s="199"/>
      <c r="C139" s="200"/>
      <c r="D139" s="194" t="s">
        <v>216</v>
      </c>
      <c r="E139" s="201" t="s">
        <v>75</v>
      </c>
      <c r="F139" s="202" t="s">
        <v>483</v>
      </c>
      <c r="G139" s="200"/>
      <c r="H139" s="203">
        <v>2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216</v>
      </c>
      <c r="AU139" s="209" t="s">
        <v>344</v>
      </c>
      <c r="AV139" s="13" t="s">
        <v>86</v>
      </c>
      <c r="AW139" s="13" t="s">
        <v>38</v>
      </c>
      <c r="AX139" s="13" t="s">
        <v>77</v>
      </c>
      <c r="AY139" s="209" t="s">
        <v>205</v>
      </c>
    </row>
    <row r="140" spans="1:65" s="14" customFormat="1" ht="10.199999999999999">
      <c r="B140" s="210"/>
      <c r="C140" s="211"/>
      <c r="D140" s="194" t="s">
        <v>216</v>
      </c>
      <c r="E140" s="212" t="s">
        <v>75</v>
      </c>
      <c r="F140" s="213" t="s">
        <v>218</v>
      </c>
      <c r="G140" s="211"/>
      <c r="H140" s="214">
        <v>2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216</v>
      </c>
      <c r="AU140" s="220" t="s">
        <v>344</v>
      </c>
      <c r="AV140" s="14" t="s">
        <v>212</v>
      </c>
      <c r="AW140" s="14" t="s">
        <v>38</v>
      </c>
      <c r="AX140" s="14" t="s">
        <v>84</v>
      </c>
      <c r="AY140" s="220" t="s">
        <v>205</v>
      </c>
    </row>
    <row r="141" spans="1:65" s="2" customFormat="1" ht="14.4" customHeight="1">
      <c r="A141" s="36"/>
      <c r="B141" s="37"/>
      <c r="C141" s="221" t="s">
        <v>207</v>
      </c>
      <c r="D141" s="221" t="s">
        <v>226</v>
      </c>
      <c r="E141" s="222" t="s">
        <v>1742</v>
      </c>
      <c r="F141" s="223" t="s">
        <v>1743</v>
      </c>
      <c r="G141" s="224" t="s">
        <v>293</v>
      </c>
      <c r="H141" s="225">
        <v>2</v>
      </c>
      <c r="I141" s="226"/>
      <c r="J141" s="227">
        <f>ROUND(I141*H141,2)</f>
        <v>0</v>
      </c>
      <c r="K141" s="223" t="s">
        <v>75</v>
      </c>
      <c r="L141" s="228"/>
      <c r="M141" s="229" t="s">
        <v>75</v>
      </c>
      <c r="N141" s="230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1719</v>
      </c>
      <c r="AT141" s="192" t="s">
        <v>226</v>
      </c>
      <c r="AU141" s="192" t="s">
        <v>344</v>
      </c>
      <c r="AY141" s="19" t="s">
        <v>205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807</v>
      </c>
      <c r="BM141" s="192" t="s">
        <v>1929</v>
      </c>
    </row>
    <row r="142" spans="1:65" s="2" customFormat="1" ht="19.2">
      <c r="A142" s="36"/>
      <c r="B142" s="37"/>
      <c r="C142" s="38"/>
      <c r="D142" s="194" t="s">
        <v>270</v>
      </c>
      <c r="E142" s="38"/>
      <c r="F142" s="195" t="s">
        <v>1735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270</v>
      </c>
      <c r="AU142" s="19" t="s">
        <v>344</v>
      </c>
    </row>
    <row r="143" spans="1:65" s="13" customFormat="1" ht="10.199999999999999">
      <c r="B143" s="199"/>
      <c r="C143" s="200"/>
      <c r="D143" s="194" t="s">
        <v>216</v>
      </c>
      <c r="E143" s="201" t="s">
        <v>75</v>
      </c>
      <c r="F143" s="202" t="s">
        <v>483</v>
      </c>
      <c r="G143" s="200"/>
      <c r="H143" s="203">
        <v>2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216</v>
      </c>
      <c r="AU143" s="209" t="s">
        <v>344</v>
      </c>
      <c r="AV143" s="13" t="s">
        <v>86</v>
      </c>
      <c r="AW143" s="13" t="s">
        <v>38</v>
      </c>
      <c r="AX143" s="13" t="s">
        <v>77</v>
      </c>
      <c r="AY143" s="209" t="s">
        <v>205</v>
      </c>
    </row>
    <row r="144" spans="1:65" s="14" customFormat="1" ht="10.199999999999999">
      <c r="B144" s="210"/>
      <c r="C144" s="211"/>
      <c r="D144" s="194" t="s">
        <v>216</v>
      </c>
      <c r="E144" s="212" t="s">
        <v>75</v>
      </c>
      <c r="F144" s="213" t="s">
        <v>218</v>
      </c>
      <c r="G144" s="211"/>
      <c r="H144" s="214">
        <v>2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216</v>
      </c>
      <c r="AU144" s="220" t="s">
        <v>344</v>
      </c>
      <c r="AV144" s="14" t="s">
        <v>212</v>
      </c>
      <c r="AW144" s="14" t="s">
        <v>38</v>
      </c>
      <c r="AX144" s="14" t="s">
        <v>84</v>
      </c>
      <c r="AY144" s="220" t="s">
        <v>205</v>
      </c>
    </row>
    <row r="145" spans="1:65" s="2" customFormat="1" ht="14.4" customHeight="1">
      <c r="A145" s="36"/>
      <c r="B145" s="37"/>
      <c r="C145" s="181" t="s">
        <v>8</v>
      </c>
      <c r="D145" s="181" t="s">
        <v>208</v>
      </c>
      <c r="E145" s="182" t="s">
        <v>1748</v>
      </c>
      <c r="F145" s="183" t="s">
        <v>1749</v>
      </c>
      <c r="G145" s="184" t="s">
        <v>293</v>
      </c>
      <c r="H145" s="185">
        <v>2</v>
      </c>
      <c r="I145" s="186"/>
      <c r="J145" s="187">
        <f>ROUND(I145*H145,2)</f>
        <v>0</v>
      </c>
      <c r="K145" s="183" t="s">
        <v>211</v>
      </c>
      <c r="L145" s="41"/>
      <c r="M145" s="188" t="s">
        <v>75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807</v>
      </c>
      <c r="AT145" s="192" t="s">
        <v>208</v>
      </c>
      <c r="AU145" s="192" t="s">
        <v>344</v>
      </c>
      <c r="AY145" s="19" t="s">
        <v>205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807</v>
      </c>
      <c r="BM145" s="192" t="s">
        <v>1930</v>
      </c>
    </row>
    <row r="146" spans="1:65" s="13" customFormat="1" ht="10.199999999999999">
      <c r="B146" s="199"/>
      <c r="C146" s="200"/>
      <c r="D146" s="194" t="s">
        <v>216</v>
      </c>
      <c r="E146" s="201" t="s">
        <v>75</v>
      </c>
      <c r="F146" s="202" t="s">
        <v>483</v>
      </c>
      <c r="G146" s="200"/>
      <c r="H146" s="203">
        <v>2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216</v>
      </c>
      <c r="AU146" s="209" t="s">
        <v>344</v>
      </c>
      <c r="AV146" s="13" t="s">
        <v>86</v>
      </c>
      <c r="AW146" s="13" t="s">
        <v>38</v>
      </c>
      <c r="AX146" s="13" t="s">
        <v>77</v>
      </c>
      <c r="AY146" s="209" t="s">
        <v>205</v>
      </c>
    </row>
    <row r="147" spans="1:65" s="14" customFormat="1" ht="10.199999999999999">
      <c r="B147" s="210"/>
      <c r="C147" s="211"/>
      <c r="D147" s="194" t="s">
        <v>216</v>
      </c>
      <c r="E147" s="212" t="s">
        <v>75</v>
      </c>
      <c r="F147" s="213" t="s">
        <v>218</v>
      </c>
      <c r="G147" s="211"/>
      <c r="H147" s="214">
        <v>2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216</v>
      </c>
      <c r="AU147" s="220" t="s">
        <v>344</v>
      </c>
      <c r="AV147" s="14" t="s">
        <v>212</v>
      </c>
      <c r="AW147" s="14" t="s">
        <v>38</v>
      </c>
      <c r="AX147" s="14" t="s">
        <v>84</v>
      </c>
      <c r="AY147" s="220" t="s">
        <v>205</v>
      </c>
    </row>
    <row r="148" spans="1:65" s="2" customFormat="1" ht="14.4" customHeight="1">
      <c r="A148" s="36"/>
      <c r="B148" s="37"/>
      <c r="C148" s="221" t="s">
        <v>225</v>
      </c>
      <c r="D148" s="221" t="s">
        <v>226</v>
      </c>
      <c r="E148" s="222" t="s">
        <v>1751</v>
      </c>
      <c r="F148" s="223" t="s">
        <v>1752</v>
      </c>
      <c r="G148" s="224" t="s">
        <v>293</v>
      </c>
      <c r="H148" s="225">
        <v>2</v>
      </c>
      <c r="I148" s="226"/>
      <c r="J148" s="227">
        <f>ROUND(I148*H148,2)</f>
        <v>0</v>
      </c>
      <c r="K148" s="223" t="s">
        <v>75</v>
      </c>
      <c r="L148" s="228"/>
      <c r="M148" s="229" t="s">
        <v>75</v>
      </c>
      <c r="N148" s="230" t="s">
        <v>47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1719</v>
      </c>
      <c r="AT148" s="192" t="s">
        <v>226</v>
      </c>
      <c r="AU148" s="192" t="s">
        <v>344</v>
      </c>
      <c r="AY148" s="19" t="s">
        <v>205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807</v>
      </c>
      <c r="BM148" s="192" t="s">
        <v>1931</v>
      </c>
    </row>
    <row r="149" spans="1:65" s="2" customFormat="1" ht="19.2">
      <c r="A149" s="36"/>
      <c r="B149" s="37"/>
      <c r="C149" s="38"/>
      <c r="D149" s="194" t="s">
        <v>270</v>
      </c>
      <c r="E149" s="38"/>
      <c r="F149" s="195" t="s">
        <v>1735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270</v>
      </c>
      <c r="AU149" s="19" t="s">
        <v>344</v>
      </c>
    </row>
    <row r="150" spans="1:65" s="13" customFormat="1" ht="10.199999999999999">
      <c r="B150" s="199"/>
      <c r="C150" s="200"/>
      <c r="D150" s="194" t="s">
        <v>216</v>
      </c>
      <c r="E150" s="201" t="s">
        <v>75</v>
      </c>
      <c r="F150" s="202" t="s">
        <v>483</v>
      </c>
      <c r="G150" s="200"/>
      <c r="H150" s="203">
        <v>2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216</v>
      </c>
      <c r="AU150" s="209" t="s">
        <v>344</v>
      </c>
      <c r="AV150" s="13" t="s">
        <v>86</v>
      </c>
      <c r="AW150" s="13" t="s">
        <v>38</v>
      </c>
      <c r="AX150" s="13" t="s">
        <v>77</v>
      </c>
      <c r="AY150" s="209" t="s">
        <v>205</v>
      </c>
    </row>
    <row r="151" spans="1:65" s="14" customFormat="1" ht="10.199999999999999">
      <c r="B151" s="210"/>
      <c r="C151" s="211"/>
      <c r="D151" s="194" t="s">
        <v>216</v>
      </c>
      <c r="E151" s="212" t="s">
        <v>75</v>
      </c>
      <c r="F151" s="213" t="s">
        <v>218</v>
      </c>
      <c r="G151" s="211"/>
      <c r="H151" s="214">
        <v>2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216</v>
      </c>
      <c r="AU151" s="220" t="s">
        <v>344</v>
      </c>
      <c r="AV151" s="14" t="s">
        <v>212</v>
      </c>
      <c r="AW151" s="14" t="s">
        <v>38</v>
      </c>
      <c r="AX151" s="14" t="s">
        <v>84</v>
      </c>
      <c r="AY151" s="220" t="s">
        <v>205</v>
      </c>
    </row>
    <row r="152" spans="1:65" s="2" customFormat="1" ht="24.15" customHeight="1">
      <c r="A152" s="36"/>
      <c r="B152" s="37"/>
      <c r="C152" s="181" t="s">
        <v>232</v>
      </c>
      <c r="D152" s="181" t="s">
        <v>208</v>
      </c>
      <c r="E152" s="182" t="s">
        <v>1757</v>
      </c>
      <c r="F152" s="183" t="s">
        <v>1758</v>
      </c>
      <c r="G152" s="184" t="s">
        <v>156</v>
      </c>
      <c r="H152" s="185">
        <v>20</v>
      </c>
      <c r="I152" s="186"/>
      <c r="J152" s="187">
        <f>ROUND(I152*H152,2)</f>
        <v>0</v>
      </c>
      <c r="K152" s="183" t="s">
        <v>211</v>
      </c>
      <c r="L152" s="41"/>
      <c r="M152" s="188" t="s">
        <v>75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807</v>
      </c>
      <c r="AT152" s="192" t="s">
        <v>208</v>
      </c>
      <c r="AU152" s="192" t="s">
        <v>344</v>
      </c>
      <c r="AY152" s="19" t="s">
        <v>205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807</v>
      </c>
      <c r="BM152" s="192" t="s">
        <v>1932</v>
      </c>
    </row>
    <row r="153" spans="1:65" s="15" customFormat="1" ht="10.199999999999999">
      <c r="B153" s="231"/>
      <c r="C153" s="232"/>
      <c r="D153" s="194" t="s">
        <v>216</v>
      </c>
      <c r="E153" s="233" t="s">
        <v>75</v>
      </c>
      <c r="F153" s="234" t="s">
        <v>314</v>
      </c>
      <c r="G153" s="232"/>
      <c r="H153" s="233" t="s">
        <v>75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216</v>
      </c>
      <c r="AU153" s="240" t="s">
        <v>344</v>
      </c>
      <c r="AV153" s="15" t="s">
        <v>84</v>
      </c>
      <c r="AW153" s="15" t="s">
        <v>38</v>
      </c>
      <c r="AX153" s="15" t="s">
        <v>77</v>
      </c>
      <c r="AY153" s="240" t="s">
        <v>205</v>
      </c>
    </row>
    <row r="154" spans="1:65" s="13" customFormat="1" ht="10.199999999999999">
      <c r="B154" s="199"/>
      <c r="C154" s="200"/>
      <c r="D154" s="194" t="s">
        <v>216</v>
      </c>
      <c r="E154" s="201" t="s">
        <v>504</v>
      </c>
      <c r="F154" s="202" t="s">
        <v>633</v>
      </c>
      <c r="G154" s="200"/>
      <c r="H154" s="203">
        <v>20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216</v>
      </c>
      <c r="AU154" s="209" t="s">
        <v>344</v>
      </c>
      <c r="AV154" s="13" t="s">
        <v>86</v>
      </c>
      <c r="AW154" s="13" t="s">
        <v>38</v>
      </c>
      <c r="AX154" s="13" t="s">
        <v>77</v>
      </c>
      <c r="AY154" s="209" t="s">
        <v>205</v>
      </c>
    </row>
    <row r="155" spans="1:65" s="14" customFormat="1" ht="10.199999999999999">
      <c r="B155" s="210"/>
      <c r="C155" s="211"/>
      <c r="D155" s="194" t="s">
        <v>216</v>
      </c>
      <c r="E155" s="212" t="s">
        <v>75</v>
      </c>
      <c r="F155" s="213" t="s">
        <v>218</v>
      </c>
      <c r="G155" s="211"/>
      <c r="H155" s="214">
        <v>20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216</v>
      </c>
      <c r="AU155" s="220" t="s">
        <v>344</v>
      </c>
      <c r="AV155" s="14" t="s">
        <v>212</v>
      </c>
      <c r="AW155" s="14" t="s">
        <v>38</v>
      </c>
      <c r="AX155" s="14" t="s">
        <v>84</v>
      </c>
      <c r="AY155" s="220" t="s">
        <v>205</v>
      </c>
    </row>
    <row r="156" spans="1:65" s="2" customFormat="1" ht="14.4" customHeight="1">
      <c r="A156" s="36"/>
      <c r="B156" s="37"/>
      <c r="C156" s="221" t="s">
        <v>219</v>
      </c>
      <c r="D156" s="221" t="s">
        <v>226</v>
      </c>
      <c r="E156" s="222" t="s">
        <v>1760</v>
      </c>
      <c r="F156" s="223" t="s">
        <v>1761</v>
      </c>
      <c r="G156" s="224" t="s">
        <v>156</v>
      </c>
      <c r="H156" s="225">
        <v>21</v>
      </c>
      <c r="I156" s="226"/>
      <c r="J156" s="227">
        <f>ROUND(I156*H156,2)</f>
        <v>0</v>
      </c>
      <c r="K156" s="223" t="s">
        <v>211</v>
      </c>
      <c r="L156" s="228"/>
      <c r="M156" s="229" t="s">
        <v>75</v>
      </c>
      <c r="N156" s="230" t="s">
        <v>47</v>
      </c>
      <c r="O156" s="66"/>
      <c r="P156" s="190">
        <f>O156*H156</f>
        <v>0</v>
      </c>
      <c r="Q156" s="190">
        <v>1.2E-4</v>
      </c>
      <c r="R156" s="190">
        <f>Q156*H156</f>
        <v>2.5200000000000001E-3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1719</v>
      </c>
      <c r="AT156" s="192" t="s">
        <v>226</v>
      </c>
      <c r="AU156" s="192" t="s">
        <v>344</v>
      </c>
      <c r="AY156" s="19" t="s">
        <v>205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807</v>
      </c>
      <c r="BM156" s="192" t="s">
        <v>1933</v>
      </c>
    </row>
    <row r="157" spans="1:65" s="13" customFormat="1" ht="10.199999999999999">
      <c r="B157" s="199"/>
      <c r="C157" s="200"/>
      <c r="D157" s="194" t="s">
        <v>216</v>
      </c>
      <c r="E157" s="201" t="s">
        <v>75</v>
      </c>
      <c r="F157" s="202" t="s">
        <v>504</v>
      </c>
      <c r="G157" s="200"/>
      <c r="H157" s="203">
        <v>20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216</v>
      </c>
      <c r="AU157" s="209" t="s">
        <v>344</v>
      </c>
      <c r="AV157" s="13" t="s">
        <v>86</v>
      </c>
      <c r="AW157" s="13" t="s">
        <v>38</v>
      </c>
      <c r="AX157" s="13" t="s">
        <v>77</v>
      </c>
      <c r="AY157" s="209" t="s">
        <v>205</v>
      </c>
    </row>
    <row r="158" spans="1:65" s="14" customFormat="1" ht="10.199999999999999">
      <c r="B158" s="210"/>
      <c r="C158" s="211"/>
      <c r="D158" s="194" t="s">
        <v>216</v>
      </c>
      <c r="E158" s="212" t="s">
        <v>75</v>
      </c>
      <c r="F158" s="213" t="s">
        <v>218</v>
      </c>
      <c r="G158" s="211"/>
      <c r="H158" s="214">
        <v>20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216</v>
      </c>
      <c r="AU158" s="220" t="s">
        <v>344</v>
      </c>
      <c r="AV158" s="14" t="s">
        <v>212</v>
      </c>
      <c r="AW158" s="14" t="s">
        <v>38</v>
      </c>
      <c r="AX158" s="14" t="s">
        <v>84</v>
      </c>
      <c r="AY158" s="220" t="s">
        <v>205</v>
      </c>
    </row>
    <row r="159" spans="1:65" s="13" customFormat="1" ht="10.199999999999999">
      <c r="B159" s="199"/>
      <c r="C159" s="200"/>
      <c r="D159" s="194" t="s">
        <v>216</v>
      </c>
      <c r="E159" s="200"/>
      <c r="F159" s="202" t="s">
        <v>1934</v>
      </c>
      <c r="G159" s="200"/>
      <c r="H159" s="203">
        <v>21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216</v>
      </c>
      <c r="AU159" s="209" t="s">
        <v>344</v>
      </c>
      <c r="AV159" s="13" t="s">
        <v>86</v>
      </c>
      <c r="AW159" s="13" t="s">
        <v>4</v>
      </c>
      <c r="AX159" s="13" t="s">
        <v>84</v>
      </c>
      <c r="AY159" s="209" t="s">
        <v>205</v>
      </c>
    </row>
    <row r="160" spans="1:65" s="2" customFormat="1" ht="24.15" customHeight="1">
      <c r="A160" s="36"/>
      <c r="B160" s="37"/>
      <c r="C160" s="181" t="s">
        <v>626</v>
      </c>
      <c r="D160" s="181" t="s">
        <v>208</v>
      </c>
      <c r="E160" s="182" t="s">
        <v>1764</v>
      </c>
      <c r="F160" s="183" t="s">
        <v>1765</v>
      </c>
      <c r="G160" s="184" t="s">
        <v>156</v>
      </c>
      <c r="H160" s="185">
        <v>72</v>
      </c>
      <c r="I160" s="186"/>
      <c r="J160" s="187">
        <f>ROUND(I160*H160,2)</f>
        <v>0</v>
      </c>
      <c r="K160" s="183" t="s">
        <v>211</v>
      </c>
      <c r="L160" s="41"/>
      <c r="M160" s="188" t="s">
        <v>75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807</v>
      </c>
      <c r="AT160" s="192" t="s">
        <v>208</v>
      </c>
      <c r="AU160" s="192" t="s">
        <v>344</v>
      </c>
      <c r="AY160" s="19" t="s">
        <v>205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807</v>
      </c>
      <c r="BM160" s="192" t="s">
        <v>1935</v>
      </c>
    </row>
    <row r="161" spans="1:65" s="15" customFormat="1" ht="10.199999999999999">
      <c r="B161" s="231"/>
      <c r="C161" s="232"/>
      <c r="D161" s="194" t="s">
        <v>216</v>
      </c>
      <c r="E161" s="233" t="s">
        <v>75</v>
      </c>
      <c r="F161" s="234" t="s">
        <v>314</v>
      </c>
      <c r="G161" s="232"/>
      <c r="H161" s="233" t="s">
        <v>75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216</v>
      </c>
      <c r="AU161" s="240" t="s">
        <v>344</v>
      </c>
      <c r="AV161" s="15" t="s">
        <v>84</v>
      </c>
      <c r="AW161" s="15" t="s">
        <v>38</v>
      </c>
      <c r="AX161" s="15" t="s">
        <v>77</v>
      </c>
      <c r="AY161" s="240" t="s">
        <v>205</v>
      </c>
    </row>
    <row r="162" spans="1:65" s="13" customFormat="1" ht="10.199999999999999">
      <c r="B162" s="199"/>
      <c r="C162" s="200"/>
      <c r="D162" s="194" t="s">
        <v>216</v>
      </c>
      <c r="E162" s="201" t="s">
        <v>141</v>
      </c>
      <c r="F162" s="202" t="s">
        <v>842</v>
      </c>
      <c r="G162" s="200"/>
      <c r="H162" s="203">
        <v>72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216</v>
      </c>
      <c r="AU162" s="209" t="s">
        <v>344</v>
      </c>
      <c r="AV162" s="13" t="s">
        <v>86</v>
      </c>
      <c r="AW162" s="13" t="s">
        <v>38</v>
      </c>
      <c r="AX162" s="13" t="s">
        <v>77</v>
      </c>
      <c r="AY162" s="209" t="s">
        <v>205</v>
      </c>
    </row>
    <row r="163" spans="1:65" s="14" customFormat="1" ht="10.199999999999999">
      <c r="B163" s="210"/>
      <c r="C163" s="211"/>
      <c r="D163" s="194" t="s">
        <v>216</v>
      </c>
      <c r="E163" s="212" t="s">
        <v>75</v>
      </c>
      <c r="F163" s="213" t="s">
        <v>218</v>
      </c>
      <c r="G163" s="211"/>
      <c r="H163" s="214">
        <v>72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216</v>
      </c>
      <c r="AU163" s="220" t="s">
        <v>344</v>
      </c>
      <c r="AV163" s="14" t="s">
        <v>212</v>
      </c>
      <c r="AW163" s="14" t="s">
        <v>38</v>
      </c>
      <c r="AX163" s="14" t="s">
        <v>84</v>
      </c>
      <c r="AY163" s="220" t="s">
        <v>205</v>
      </c>
    </row>
    <row r="164" spans="1:65" s="2" customFormat="1" ht="24.15" customHeight="1">
      <c r="A164" s="36"/>
      <c r="B164" s="37"/>
      <c r="C164" s="181" t="s">
        <v>633</v>
      </c>
      <c r="D164" s="181" t="s">
        <v>208</v>
      </c>
      <c r="E164" s="182" t="s">
        <v>1767</v>
      </c>
      <c r="F164" s="183" t="s">
        <v>1768</v>
      </c>
      <c r="G164" s="184" t="s">
        <v>156</v>
      </c>
      <c r="H164" s="185">
        <v>10</v>
      </c>
      <c r="I164" s="186"/>
      <c r="J164" s="187">
        <f>ROUND(I164*H164,2)</f>
        <v>0</v>
      </c>
      <c r="K164" s="183" t="s">
        <v>211</v>
      </c>
      <c r="L164" s="41"/>
      <c r="M164" s="188" t="s">
        <v>75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807</v>
      </c>
      <c r="AT164" s="192" t="s">
        <v>208</v>
      </c>
      <c r="AU164" s="192" t="s">
        <v>344</v>
      </c>
      <c r="AY164" s="19" t="s">
        <v>205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807</v>
      </c>
      <c r="BM164" s="192" t="s">
        <v>1936</v>
      </c>
    </row>
    <row r="165" spans="1:65" s="15" customFormat="1" ht="10.199999999999999">
      <c r="B165" s="231"/>
      <c r="C165" s="232"/>
      <c r="D165" s="194" t="s">
        <v>216</v>
      </c>
      <c r="E165" s="233" t="s">
        <v>75</v>
      </c>
      <c r="F165" s="234" t="s">
        <v>314</v>
      </c>
      <c r="G165" s="232"/>
      <c r="H165" s="233" t="s">
        <v>75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216</v>
      </c>
      <c r="AU165" s="240" t="s">
        <v>344</v>
      </c>
      <c r="AV165" s="15" t="s">
        <v>84</v>
      </c>
      <c r="AW165" s="15" t="s">
        <v>38</v>
      </c>
      <c r="AX165" s="15" t="s">
        <v>77</v>
      </c>
      <c r="AY165" s="240" t="s">
        <v>205</v>
      </c>
    </row>
    <row r="166" spans="1:65" s="13" customFormat="1" ht="10.199999999999999">
      <c r="B166" s="199"/>
      <c r="C166" s="200"/>
      <c r="D166" s="194" t="s">
        <v>216</v>
      </c>
      <c r="E166" s="201" t="s">
        <v>145</v>
      </c>
      <c r="F166" s="202" t="s">
        <v>596</v>
      </c>
      <c r="G166" s="200"/>
      <c r="H166" s="203">
        <v>10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216</v>
      </c>
      <c r="AU166" s="209" t="s">
        <v>344</v>
      </c>
      <c r="AV166" s="13" t="s">
        <v>86</v>
      </c>
      <c r="AW166" s="13" t="s">
        <v>38</v>
      </c>
      <c r="AX166" s="13" t="s">
        <v>77</v>
      </c>
      <c r="AY166" s="209" t="s">
        <v>205</v>
      </c>
    </row>
    <row r="167" spans="1:65" s="14" customFormat="1" ht="10.199999999999999">
      <c r="B167" s="210"/>
      <c r="C167" s="211"/>
      <c r="D167" s="194" t="s">
        <v>216</v>
      </c>
      <c r="E167" s="212" t="s">
        <v>75</v>
      </c>
      <c r="F167" s="213" t="s">
        <v>218</v>
      </c>
      <c r="G167" s="211"/>
      <c r="H167" s="214">
        <v>10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216</v>
      </c>
      <c r="AU167" s="220" t="s">
        <v>344</v>
      </c>
      <c r="AV167" s="14" t="s">
        <v>212</v>
      </c>
      <c r="AW167" s="14" t="s">
        <v>38</v>
      </c>
      <c r="AX167" s="14" t="s">
        <v>84</v>
      </c>
      <c r="AY167" s="220" t="s">
        <v>205</v>
      </c>
    </row>
    <row r="168" spans="1:65" s="2" customFormat="1" ht="14.4" customHeight="1">
      <c r="A168" s="36"/>
      <c r="B168" s="37"/>
      <c r="C168" s="221" t="s">
        <v>7</v>
      </c>
      <c r="D168" s="221" t="s">
        <v>226</v>
      </c>
      <c r="E168" s="222" t="s">
        <v>1770</v>
      </c>
      <c r="F168" s="223" t="s">
        <v>1771</v>
      </c>
      <c r="G168" s="224" t="s">
        <v>156</v>
      </c>
      <c r="H168" s="225">
        <v>86.1</v>
      </c>
      <c r="I168" s="226"/>
      <c r="J168" s="227">
        <f>ROUND(I168*H168,2)</f>
        <v>0</v>
      </c>
      <c r="K168" s="223" t="s">
        <v>211</v>
      </c>
      <c r="L168" s="228"/>
      <c r="M168" s="229" t="s">
        <v>75</v>
      </c>
      <c r="N168" s="230" t="s">
        <v>47</v>
      </c>
      <c r="O168" s="66"/>
      <c r="P168" s="190">
        <f>O168*H168</f>
        <v>0</v>
      </c>
      <c r="Q168" s="190">
        <v>8.9999999999999998E-4</v>
      </c>
      <c r="R168" s="190">
        <f>Q168*H168</f>
        <v>7.7489999999999989E-2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1470</v>
      </c>
      <c r="AT168" s="192" t="s">
        <v>226</v>
      </c>
      <c r="AU168" s="192" t="s">
        <v>344</v>
      </c>
      <c r="AY168" s="19" t="s">
        <v>205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1470</v>
      </c>
      <c r="BM168" s="192" t="s">
        <v>1937</v>
      </c>
    </row>
    <row r="169" spans="1:65" s="13" customFormat="1" ht="10.199999999999999">
      <c r="B169" s="199"/>
      <c r="C169" s="200"/>
      <c r="D169" s="194" t="s">
        <v>216</v>
      </c>
      <c r="E169" s="201" t="s">
        <v>75</v>
      </c>
      <c r="F169" s="202" t="s">
        <v>272</v>
      </c>
      <c r="G169" s="200"/>
      <c r="H169" s="203">
        <v>82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216</v>
      </c>
      <c r="AU169" s="209" t="s">
        <v>344</v>
      </c>
      <c r="AV169" s="13" t="s">
        <v>86</v>
      </c>
      <c r="AW169" s="13" t="s">
        <v>38</v>
      </c>
      <c r="AX169" s="13" t="s">
        <v>77</v>
      </c>
      <c r="AY169" s="209" t="s">
        <v>205</v>
      </c>
    </row>
    <row r="170" spans="1:65" s="14" customFormat="1" ht="10.199999999999999">
      <c r="B170" s="210"/>
      <c r="C170" s="211"/>
      <c r="D170" s="194" t="s">
        <v>216</v>
      </c>
      <c r="E170" s="212" t="s">
        <v>75</v>
      </c>
      <c r="F170" s="213" t="s">
        <v>218</v>
      </c>
      <c r="G170" s="211"/>
      <c r="H170" s="214">
        <v>82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216</v>
      </c>
      <c r="AU170" s="220" t="s">
        <v>344</v>
      </c>
      <c r="AV170" s="14" t="s">
        <v>212</v>
      </c>
      <c r="AW170" s="14" t="s">
        <v>38</v>
      </c>
      <c r="AX170" s="14" t="s">
        <v>84</v>
      </c>
      <c r="AY170" s="220" t="s">
        <v>205</v>
      </c>
    </row>
    <row r="171" spans="1:65" s="13" customFormat="1" ht="10.199999999999999">
      <c r="B171" s="199"/>
      <c r="C171" s="200"/>
      <c r="D171" s="194" t="s">
        <v>216</v>
      </c>
      <c r="E171" s="200"/>
      <c r="F171" s="202" t="s">
        <v>1938</v>
      </c>
      <c r="G171" s="200"/>
      <c r="H171" s="203">
        <v>86.1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216</v>
      </c>
      <c r="AU171" s="209" t="s">
        <v>344</v>
      </c>
      <c r="AV171" s="13" t="s">
        <v>86</v>
      </c>
      <c r="AW171" s="13" t="s">
        <v>4</v>
      </c>
      <c r="AX171" s="13" t="s">
        <v>84</v>
      </c>
      <c r="AY171" s="209" t="s">
        <v>205</v>
      </c>
    </row>
    <row r="172" spans="1:65" s="2" customFormat="1" ht="14.4" customHeight="1">
      <c r="A172" s="36"/>
      <c r="B172" s="37"/>
      <c r="C172" s="181" t="s">
        <v>643</v>
      </c>
      <c r="D172" s="181" t="s">
        <v>208</v>
      </c>
      <c r="E172" s="182" t="s">
        <v>1781</v>
      </c>
      <c r="F172" s="183" t="s">
        <v>1782</v>
      </c>
      <c r="G172" s="184" t="s">
        <v>156</v>
      </c>
      <c r="H172" s="185">
        <v>6</v>
      </c>
      <c r="I172" s="186"/>
      <c r="J172" s="187">
        <f>ROUND(I172*H172,2)</f>
        <v>0</v>
      </c>
      <c r="K172" s="183" t="s">
        <v>211</v>
      </c>
      <c r="L172" s="41"/>
      <c r="M172" s="188" t="s">
        <v>75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807</v>
      </c>
      <c r="AT172" s="192" t="s">
        <v>208</v>
      </c>
      <c r="AU172" s="192" t="s">
        <v>344</v>
      </c>
      <c r="AY172" s="19" t="s">
        <v>205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807</v>
      </c>
      <c r="BM172" s="192" t="s">
        <v>1939</v>
      </c>
    </row>
    <row r="173" spans="1:65" s="13" customFormat="1" ht="10.199999999999999">
      <c r="B173" s="199"/>
      <c r="C173" s="200"/>
      <c r="D173" s="194" t="s">
        <v>216</v>
      </c>
      <c r="E173" s="201" t="s">
        <v>75</v>
      </c>
      <c r="F173" s="202" t="s">
        <v>279</v>
      </c>
      <c r="G173" s="200"/>
      <c r="H173" s="203">
        <v>6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216</v>
      </c>
      <c r="AU173" s="209" t="s">
        <v>344</v>
      </c>
      <c r="AV173" s="13" t="s">
        <v>86</v>
      </c>
      <c r="AW173" s="13" t="s">
        <v>38</v>
      </c>
      <c r="AX173" s="13" t="s">
        <v>77</v>
      </c>
      <c r="AY173" s="209" t="s">
        <v>205</v>
      </c>
    </row>
    <row r="174" spans="1:65" s="14" customFormat="1" ht="10.199999999999999">
      <c r="B174" s="210"/>
      <c r="C174" s="211"/>
      <c r="D174" s="194" t="s">
        <v>216</v>
      </c>
      <c r="E174" s="212" t="s">
        <v>75</v>
      </c>
      <c r="F174" s="213" t="s">
        <v>218</v>
      </c>
      <c r="G174" s="211"/>
      <c r="H174" s="214">
        <v>6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216</v>
      </c>
      <c r="AU174" s="220" t="s">
        <v>344</v>
      </c>
      <c r="AV174" s="14" t="s">
        <v>212</v>
      </c>
      <c r="AW174" s="14" t="s">
        <v>38</v>
      </c>
      <c r="AX174" s="14" t="s">
        <v>84</v>
      </c>
      <c r="AY174" s="220" t="s">
        <v>205</v>
      </c>
    </row>
    <row r="175" spans="1:65" s="2" customFormat="1" ht="14.4" customHeight="1">
      <c r="A175" s="36"/>
      <c r="B175" s="37"/>
      <c r="C175" s="221" t="s">
        <v>653</v>
      </c>
      <c r="D175" s="221" t="s">
        <v>226</v>
      </c>
      <c r="E175" s="222" t="s">
        <v>1784</v>
      </c>
      <c r="F175" s="223" t="s">
        <v>1785</v>
      </c>
      <c r="G175" s="224" t="s">
        <v>156</v>
      </c>
      <c r="H175" s="225">
        <v>4.7249999999999996</v>
      </c>
      <c r="I175" s="226"/>
      <c r="J175" s="227">
        <f>ROUND(I175*H175,2)</f>
        <v>0</v>
      </c>
      <c r="K175" s="223" t="s">
        <v>211</v>
      </c>
      <c r="L175" s="228"/>
      <c r="M175" s="229" t="s">
        <v>75</v>
      </c>
      <c r="N175" s="230" t="s">
        <v>47</v>
      </c>
      <c r="O175" s="66"/>
      <c r="P175" s="190">
        <f>O175*H175</f>
        <v>0</v>
      </c>
      <c r="Q175" s="190">
        <v>1.9000000000000001E-4</v>
      </c>
      <c r="R175" s="190">
        <f>Q175*H175</f>
        <v>8.9775E-4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1719</v>
      </c>
      <c r="AT175" s="192" t="s">
        <v>226</v>
      </c>
      <c r="AU175" s="192" t="s">
        <v>344</v>
      </c>
      <c r="AY175" s="19" t="s">
        <v>205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807</v>
      </c>
      <c r="BM175" s="192" t="s">
        <v>1940</v>
      </c>
    </row>
    <row r="176" spans="1:65" s="15" customFormat="1" ht="10.199999999999999">
      <c r="B176" s="231"/>
      <c r="C176" s="232"/>
      <c r="D176" s="194" t="s">
        <v>216</v>
      </c>
      <c r="E176" s="233" t="s">
        <v>75</v>
      </c>
      <c r="F176" s="234" t="s">
        <v>314</v>
      </c>
      <c r="G176" s="232"/>
      <c r="H176" s="233" t="s">
        <v>75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216</v>
      </c>
      <c r="AU176" s="240" t="s">
        <v>344</v>
      </c>
      <c r="AV176" s="15" t="s">
        <v>84</v>
      </c>
      <c r="AW176" s="15" t="s">
        <v>38</v>
      </c>
      <c r="AX176" s="15" t="s">
        <v>77</v>
      </c>
      <c r="AY176" s="240" t="s">
        <v>205</v>
      </c>
    </row>
    <row r="177" spans="1:65" s="13" customFormat="1" ht="10.199999999999999">
      <c r="B177" s="199"/>
      <c r="C177" s="200"/>
      <c r="D177" s="194" t="s">
        <v>216</v>
      </c>
      <c r="E177" s="201" t="s">
        <v>148</v>
      </c>
      <c r="F177" s="202" t="s">
        <v>151</v>
      </c>
      <c r="G177" s="200"/>
      <c r="H177" s="203">
        <v>4.5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216</v>
      </c>
      <c r="AU177" s="209" t="s">
        <v>344</v>
      </c>
      <c r="AV177" s="13" t="s">
        <v>86</v>
      </c>
      <c r="AW177" s="13" t="s">
        <v>38</v>
      </c>
      <c r="AX177" s="13" t="s">
        <v>77</v>
      </c>
      <c r="AY177" s="209" t="s">
        <v>205</v>
      </c>
    </row>
    <row r="178" spans="1:65" s="14" customFormat="1" ht="10.199999999999999">
      <c r="B178" s="210"/>
      <c r="C178" s="211"/>
      <c r="D178" s="194" t="s">
        <v>216</v>
      </c>
      <c r="E178" s="212" t="s">
        <v>75</v>
      </c>
      <c r="F178" s="213" t="s">
        <v>218</v>
      </c>
      <c r="G178" s="211"/>
      <c r="H178" s="214">
        <v>4.5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216</v>
      </c>
      <c r="AU178" s="220" t="s">
        <v>344</v>
      </c>
      <c r="AV178" s="14" t="s">
        <v>212</v>
      </c>
      <c r="AW178" s="14" t="s">
        <v>38</v>
      </c>
      <c r="AX178" s="14" t="s">
        <v>84</v>
      </c>
      <c r="AY178" s="220" t="s">
        <v>205</v>
      </c>
    </row>
    <row r="179" spans="1:65" s="13" customFormat="1" ht="10.199999999999999">
      <c r="B179" s="199"/>
      <c r="C179" s="200"/>
      <c r="D179" s="194" t="s">
        <v>216</v>
      </c>
      <c r="E179" s="200"/>
      <c r="F179" s="202" t="s">
        <v>1941</v>
      </c>
      <c r="G179" s="200"/>
      <c r="H179" s="203">
        <v>4.7249999999999996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216</v>
      </c>
      <c r="AU179" s="209" t="s">
        <v>344</v>
      </c>
      <c r="AV179" s="13" t="s">
        <v>86</v>
      </c>
      <c r="AW179" s="13" t="s">
        <v>4</v>
      </c>
      <c r="AX179" s="13" t="s">
        <v>84</v>
      </c>
      <c r="AY179" s="209" t="s">
        <v>205</v>
      </c>
    </row>
    <row r="180" spans="1:65" s="2" customFormat="1" ht="14.4" customHeight="1">
      <c r="A180" s="36"/>
      <c r="B180" s="37"/>
      <c r="C180" s="221" t="s">
        <v>659</v>
      </c>
      <c r="D180" s="221" t="s">
        <v>226</v>
      </c>
      <c r="E180" s="222" t="s">
        <v>1942</v>
      </c>
      <c r="F180" s="223" t="s">
        <v>1943</v>
      </c>
      <c r="G180" s="224" t="s">
        <v>156</v>
      </c>
      <c r="H180" s="225">
        <v>1.575</v>
      </c>
      <c r="I180" s="226"/>
      <c r="J180" s="227">
        <f>ROUND(I180*H180,2)</f>
        <v>0</v>
      </c>
      <c r="K180" s="223" t="s">
        <v>211</v>
      </c>
      <c r="L180" s="228"/>
      <c r="M180" s="229" t="s">
        <v>75</v>
      </c>
      <c r="N180" s="230" t="s">
        <v>47</v>
      </c>
      <c r="O180" s="66"/>
      <c r="P180" s="190">
        <f>O180*H180</f>
        <v>0</v>
      </c>
      <c r="Q180" s="190">
        <v>2.5999999999999998E-4</v>
      </c>
      <c r="R180" s="190">
        <f>Q180*H180</f>
        <v>4.0949999999999998E-4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1470</v>
      </c>
      <c r="AT180" s="192" t="s">
        <v>226</v>
      </c>
      <c r="AU180" s="192" t="s">
        <v>344</v>
      </c>
      <c r="AY180" s="19" t="s">
        <v>205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1470</v>
      </c>
      <c r="BM180" s="192" t="s">
        <v>1944</v>
      </c>
    </row>
    <row r="181" spans="1:65" s="15" customFormat="1" ht="10.199999999999999">
      <c r="B181" s="231"/>
      <c r="C181" s="232"/>
      <c r="D181" s="194" t="s">
        <v>216</v>
      </c>
      <c r="E181" s="233" t="s">
        <v>75</v>
      </c>
      <c r="F181" s="234" t="s">
        <v>314</v>
      </c>
      <c r="G181" s="232"/>
      <c r="H181" s="233" t="s">
        <v>75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216</v>
      </c>
      <c r="AU181" s="240" t="s">
        <v>344</v>
      </c>
      <c r="AV181" s="15" t="s">
        <v>84</v>
      </c>
      <c r="AW181" s="15" t="s">
        <v>38</v>
      </c>
      <c r="AX181" s="15" t="s">
        <v>77</v>
      </c>
      <c r="AY181" s="240" t="s">
        <v>205</v>
      </c>
    </row>
    <row r="182" spans="1:65" s="13" customFormat="1" ht="10.199999999999999">
      <c r="B182" s="199"/>
      <c r="C182" s="200"/>
      <c r="D182" s="194" t="s">
        <v>216</v>
      </c>
      <c r="E182" s="201" t="s">
        <v>150</v>
      </c>
      <c r="F182" s="202" t="s">
        <v>976</v>
      </c>
      <c r="G182" s="200"/>
      <c r="H182" s="203">
        <v>1.5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216</v>
      </c>
      <c r="AU182" s="209" t="s">
        <v>344</v>
      </c>
      <c r="AV182" s="13" t="s">
        <v>86</v>
      </c>
      <c r="AW182" s="13" t="s">
        <v>38</v>
      </c>
      <c r="AX182" s="13" t="s">
        <v>77</v>
      </c>
      <c r="AY182" s="209" t="s">
        <v>205</v>
      </c>
    </row>
    <row r="183" spans="1:65" s="14" customFormat="1" ht="10.199999999999999">
      <c r="B183" s="210"/>
      <c r="C183" s="211"/>
      <c r="D183" s="194" t="s">
        <v>216</v>
      </c>
      <c r="E183" s="212" t="s">
        <v>75</v>
      </c>
      <c r="F183" s="213" t="s">
        <v>218</v>
      </c>
      <c r="G183" s="211"/>
      <c r="H183" s="214">
        <v>1.5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216</v>
      </c>
      <c r="AU183" s="220" t="s">
        <v>344</v>
      </c>
      <c r="AV183" s="14" t="s">
        <v>212</v>
      </c>
      <c r="AW183" s="14" t="s">
        <v>38</v>
      </c>
      <c r="AX183" s="14" t="s">
        <v>84</v>
      </c>
      <c r="AY183" s="220" t="s">
        <v>205</v>
      </c>
    </row>
    <row r="184" spans="1:65" s="13" customFormat="1" ht="10.199999999999999">
      <c r="B184" s="199"/>
      <c r="C184" s="200"/>
      <c r="D184" s="194" t="s">
        <v>216</v>
      </c>
      <c r="E184" s="200"/>
      <c r="F184" s="202" t="s">
        <v>1025</v>
      </c>
      <c r="G184" s="200"/>
      <c r="H184" s="203">
        <v>1.575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216</v>
      </c>
      <c r="AU184" s="209" t="s">
        <v>344</v>
      </c>
      <c r="AV184" s="13" t="s">
        <v>86</v>
      </c>
      <c r="AW184" s="13" t="s">
        <v>4</v>
      </c>
      <c r="AX184" s="13" t="s">
        <v>84</v>
      </c>
      <c r="AY184" s="209" t="s">
        <v>205</v>
      </c>
    </row>
    <row r="185" spans="1:65" s="2" customFormat="1" ht="24.15" customHeight="1">
      <c r="A185" s="36"/>
      <c r="B185" s="37"/>
      <c r="C185" s="181" t="s">
        <v>665</v>
      </c>
      <c r="D185" s="181" t="s">
        <v>208</v>
      </c>
      <c r="E185" s="182" t="s">
        <v>1788</v>
      </c>
      <c r="F185" s="183" t="s">
        <v>1789</v>
      </c>
      <c r="G185" s="184" t="s">
        <v>156</v>
      </c>
      <c r="H185" s="185">
        <v>6</v>
      </c>
      <c r="I185" s="186"/>
      <c r="J185" s="187">
        <f>ROUND(I185*H185,2)</f>
        <v>0</v>
      </c>
      <c r="K185" s="183" t="s">
        <v>211</v>
      </c>
      <c r="L185" s="41"/>
      <c r="M185" s="188" t="s">
        <v>75</v>
      </c>
      <c r="N185" s="189" t="s">
        <v>47</v>
      </c>
      <c r="O185" s="66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807</v>
      </c>
      <c r="AT185" s="192" t="s">
        <v>208</v>
      </c>
      <c r="AU185" s="192" t="s">
        <v>344</v>
      </c>
      <c r="AY185" s="19" t="s">
        <v>205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807</v>
      </c>
      <c r="BM185" s="192" t="s">
        <v>1945</v>
      </c>
    </row>
    <row r="186" spans="1:65" s="2" customFormat="1" ht="28.8">
      <c r="A186" s="36"/>
      <c r="B186" s="37"/>
      <c r="C186" s="38"/>
      <c r="D186" s="194" t="s">
        <v>214</v>
      </c>
      <c r="E186" s="38"/>
      <c r="F186" s="195" t="s">
        <v>1791</v>
      </c>
      <c r="G186" s="38"/>
      <c r="H186" s="38"/>
      <c r="I186" s="196"/>
      <c r="J186" s="38"/>
      <c r="K186" s="38"/>
      <c r="L186" s="41"/>
      <c r="M186" s="197"/>
      <c r="N186" s="19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214</v>
      </c>
      <c r="AU186" s="19" t="s">
        <v>344</v>
      </c>
    </row>
    <row r="187" spans="1:65" s="13" customFormat="1" ht="10.199999999999999">
      <c r="B187" s="199"/>
      <c r="C187" s="200"/>
      <c r="D187" s="194" t="s">
        <v>216</v>
      </c>
      <c r="E187" s="201" t="s">
        <v>75</v>
      </c>
      <c r="F187" s="202" t="s">
        <v>279</v>
      </c>
      <c r="G187" s="200"/>
      <c r="H187" s="203">
        <v>6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216</v>
      </c>
      <c r="AU187" s="209" t="s">
        <v>344</v>
      </c>
      <c r="AV187" s="13" t="s">
        <v>86</v>
      </c>
      <c r="AW187" s="13" t="s">
        <v>38</v>
      </c>
      <c r="AX187" s="13" t="s">
        <v>77</v>
      </c>
      <c r="AY187" s="209" t="s">
        <v>205</v>
      </c>
    </row>
    <row r="188" spans="1:65" s="14" customFormat="1" ht="10.199999999999999">
      <c r="B188" s="210"/>
      <c r="C188" s="211"/>
      <c r="D188" s="194" t="s">
        <v>216</v>
      </c>
      <c r="E188" s="212" t="s">
        <v>75</v>
      </c>
      <c r="F188" s="213" t="s">
        <v>218</v>
      </c>
      <c r="G188" s="211"/>
      <c r="H188" s="214">
        <v>6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216</v>
      </c>
      <c r="AU188" s="220" t="s">
        <v>344</v>
      </c>
      <c r="AV188" s="14" t="s">
        <v>212</v>
      </c>
      <c r="AW188" s="14" t="s">
        <v>38</v>
      </c>
      <c r="AX188" s="14" t="s">
        <v>84</v>
      </c>
      <c r="AY188" s="220" t="s">
        <v>205</v>
      </c>
    </row>
    <row r="189" spans="1:65" s="2" customFormat="1" ht="24.15" customHeight="1">
      <c r="A189" s="36"/>
      <c r="B189" s="37"/>
      <c r="C189" s="181" t="s">
        <v>671</v>
      </c>
      <c r="D189" s="181" t="s">
        <v>208</v>
      </c>
      <c r="E189" s="182" t="s">
        <v>1792</v>
      </c>
      <c r="F189" s="183" t="s">
        <v>1793</v>
      </c>
      <c r="G189" s="184" t="s">
        <v>293</v>
      </c>
      <c r="H189" s="185">
        <v>8</v>
      </c>
      <c r="I189" s="186"/>
      <c r="J189" s="187">
        <f>ROUND(I189*H189,2)</f>
        <v>0</v>
      </c>
      <c r="K189" s="183" t="s">
        <v>211</v>
      </c>
      <c r="L189" s="41"/>
      <c r="M189" s="188" t="s">
        <v>75</v>
      </c>
      <c r="N189" s="189" t="s">
        <v>47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807</v>
      </c>
      <c r="AT189" s="192" t="s">
        <v>208</v>
      </c>
      <c r="AU189" s="192" t="s">
        <v>344</v>
      </c>
      <c r="AY189" s="19" t="s">
        <v>205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84</v>
      </c>
      <c r="BK189" s="193">
        <f>ROUND(I189*H189,2)</f>
        <v>0</v>
      </c>
      <c r="BL189" s="19" t="s">
        <v>807</v>
      </c>
      <c r="BM189" s="192" t="s">
        <v>1946</v>
      </c>
    </row>
    <row r="190" spans="1:65" s="15" customFormat="1" ht="10.199999999999999">
      <c r="B190" s="231"/>
      <c r="C190" s="232"/>
      <c r="D190" s="194" t="s">
        <v>216</v>
      </c>
      <c r="E190" s="233" t="s">
        <v>75</v>
      </c>
      <c r="F190" s="234" t="s">
        <v>296</v>
      </c>
      <c r="G190" s="232"/>
      <c r="H190" s="233" t="s">
        <v>75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216</v>
      </c>
      <c r="AU190" s="240" t="s">
        <v>344</v>
      </c>
      <c r="AV190" s="15" t="s">
        <v>84</v>
      </c>
      <c r="AW190" s="15" t="s">
        <v>38</v>
      </c>
      <c r="AX190" s="15" t="s">
        <v>77</v>
      </c>
      <c r="AY190" s="240" t="s">
        <v>205</v>
      </c>
    </row>
    <row r="191" spans="1:65" s="13" customFormat="1" ht="10.199999999999999">
      <c r="B191" s="199"/>
      <c r="C191" s="200"/>
      <c r="D191" s="194" t="s">
        <v>216</v>
      </c>
      <c r="E191" s="201" t="s">
        <v>75</v>
      </c>
      <c r="F191" s="202" t="s">
        <v>229</v>
      </c>
      <c r="G191" s="200"/>
      <c r="H191" s="203">
        <v>8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216</v>
      </c>
      <c r="AU191" s="209" t="s">
        <v>344</v>
      </c>
      <c r="AV191" s="13" t="s">
        <v>86</v>
      </c>
      <c r="AW191" s="13" t="s">
        <v>38</v>
      </c>
      <c r="AX191" s="13" t="s">
        <v>77</v>
      </c>
      <c r="AY191" s="209" t="s">
        <v>205</v>
      </c>
    </row>
    <row r="192" spans="1:65" s="14" customFormat="1" ht="10.199999999999999">
      <c r="B192" s="210"/>
      <c r="C192" s="211"/>
      <c r="D192" s="194" t="s">
        <v>216</v>
      </c>
      <c r="E192" s="212" t="s">
        <v>75</v>
      </c>
      <c r="F192" s="213" t="s">
        <v>218</v>
      </c>
      <c r="G192" s="211"/>
      <c r="H192" s="214">
        <v>8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216</v>
      </c>
      <c r="AU192" s="220" t="s">
        <v>344</v>
      </c>
      <c r="AV192" s="14" t="s">
        <v>212</v>
      </c>
      <c r="AW192" s="14" t="s">
        <v>38</v>
      </c>
      <c r="AX192" s="14" t="s">
        <v>84</v>
      </c>
      <c r="AY192" s="220" t="s">
        <v>205</v>
      </c>
    </row>
    <row r="193" spans="1:65" s="2" customFormat="1" ht="24.15" customHeight="1">
      <c r="A193" s="36"/>
      <c r="B193" s="37"/>
      <c r="C193" s="181" t="s">
        <v>677</v>
      </c>
      <c r="D193" s="181" t="s">
        <v>208</v>
      </c>
      <c r="E193" s="182" t="s">
        <v>1795</v>
      </c>
      <c r="F193" s="183" t="s">
        <v>1796</v>
      </c>
      <c r="G193" s="184" t="s">
        <v>293</v>
      </c>
      <c r="H193" s="185">
        <v>20</v>
      </c>
      <c r="I193" s="186"/>
      <c r="J193" s="187">
        <f>ROUND(I193*H193,2)</f>
        <v>0</v>
      </c>
      <c r="K193" s="183" t="s">
        <v>211</v>
      </c>
      <c r="L193" s="41"/>
      <c r="M193" s="188" t="s">
        <v>75</v>
      </c>
      <c r="N193" s="189" t="s">
        <v>47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807</v>
      </c>
      <c r="AT193" s="192" t="s">
        <v>208</v>
      </c>
      <c r="AU193" s="192" t="s">
        <v>344</v>
      </c>
      <c r="AY193" s="19" t="s">
        <v>205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84</v>
      </c>
      <c r="BK193" s="193">
        <f>ROUND(I193*H193,2)</f>
        <v>0</v>
      </c>
      <c r="BL193" s="19" t="s">
        <v>807</v>
      </c>
      <c r="BM193" s="192" t="s">
        <v>1947</v>
      </c>
    </row>
    <row r="194" spans="1:65" s="15" customFormat="1" ht="10.199999999999999">
      <c r="B194" s="231"/>
      <c r="C194" s="232"/>
      <c r="D194" s="194" t="s">
        <v>216</v>
      </c>
      <c r="E194" s="233" t="s">
        <v>75</v>
      </c>
      <c r="F194" s="234" t="s">
        <v>296</v>
      </c>
      <c r="G194" s="232"/>
      <c r="H194" s="233" t="s">
        <v>75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216</v>
      </c>
      <c r="AU194" s="240" t="s">
        <v>344</v>
      </c>
      <c r="AV194" s="15" t="s">
        <v>84</v>
      </c>
      <c r="AW194" s="15" t="s">
        <v>38</v>
      </c>
      <c r="AX194" s="15" t="s">
        <v>77</v>
      </c>
      <c r="AY194" s="240" t="s">
        <v>205</v>
      </c>
    </row>
    <row r="195" spans="1:65" s="13" customFormat="1" ht="10.199999999999999">
      <c r="B195" s="199"/>
      <c r="C195" s="200"/>
      <c r="D195" s="194" t="s">
        <v>216</v>
      </c>
      <c r="E195" s="201" t="s">
        <v>75</v>
      </c>
      <c r="F195" s="202" t="s">
        <v>633</v>
      </c>
      <c r="G195" s="200"/>
      <c r="H195" s="203">
        <v>20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216</v>
      </c>
      <c r="AU195" s="209" t="s">
        <v>344</v>
      </c>
      <c r="AV195" s="13" t="s">
        <v>86</v>
      </c>
      <c r="AW195" s="13" t="s">
        <v>38</v>
      </c>
      <c r="AX195" s="13" t="s">
        <v>77</v>
      </c>
      <c r="AY195" s="209" t="s">
        <v>205</v>
      </c>
    </row>
    <row r="196" spans="1:65" s="14" customFormat="1" ht="10.199999999999999">
      <c r="B196" s="210"/>
      <c r="C196" s="211"/>
      <c r="D196" s="194" t="s">
        <v>216</v>
      </c>
      <c r="E196" s="212" t="s">
        <v>75</v>
      </c>
      <c r="F196" s="213" t="s">
        <v>218</v>
      </c>
      <c r="G196" s="211"/>
      <c r="H196" s="214">
        <v>20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216</v>
      </c>
      <c r="AU196" s="220" t="s">
        <v>344</v>
      </c>
      <c r="AV196" s="14" t="s">
        <v>212</v>
      </c>
      <c r="AW196" s="14" t="s">
        <v>38</v>
      </c>
      <c r="AX196" s="14" t="s">
        <v>84</v>
      </c>
      <c r="AY196" s="220" t="s">
        <v>205</v>
      </c>
    </row>
    <row r="197" spans="1:65" s="2" customFormat="1" ht="24.15" customHeight="1">
      <c r="A197" s="36"/>
      <c r="B197" s="37"/>
      <c r="C197" s="181" t="s">
        <v>245</v>
      </c>
      <c r="D197" s="181" t="s">
        <v>208</v>
      </c>
      <c r="E197" s="182" t="s">
        <v>1798</v>
      </c>
      <c r="F197" s="183" t="s">
        <v>1799</v>
      </c>
      <c r="G197" s="184" t="s">
        <v>156</v>
      </c>
      <c r="H197" s="185">
        <v>72</v>
      </c>
      <c r="I197" s="186"/>
      <c r="J197" s="187">
        <f>ROUND(I197*H197,2)</f>
        <v>0</v>
      </c>
      <c r="K197" s="183" t="s">
        <v>211</v>
      </c>
      <c r="L197" s="41"/>
      <c r="M197" s="188" t="s">
        <v>75</v>
      </c>
      <c r="N197" s="189" t="s">
        <v>47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807</v>
      </c>
      <c r="AT197" s="192" t="s">
        <v>208</v>
      </c>
      <c r="AU197" s="192" t="s">
        <v>344</v>
      </c>
      <c r="AY197" s="19" t="s">
        <v>205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84</v>
      </c>
      <c r="BK197" s="193">
        <f>ROUND(I197*H197,2)</f>
        <v>0</v>
      </c>
      <c r="BL197" s="19" t="s">
        <v>807</v>
      </c>
      <c r="BM197" s="192" t="s">
        <v>1948</v>
      </c>
    </row>
    <row r="198" spans="1:65" s="13" customFormat="1" ht="10.199999999999999">
      <c r="B198" s="199"/>
      <c r="C198" s="200"/>
      <c r="D198" s="194" t="s">
        <v>216</v>
      </c>
      <c r="E198" s="201" t="s">
        <v>75</v>
      </c>
      <c r="F198" s="202" t="s">
        <v>141</v>
      </c>
      <c r="G198" s="200"/>
      <c r="H198" s="203">
        <v>72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216</v>
      </c>
      <c r="AU198" s="209" t="s">
        <v>344</v>
      </c>
      <c r="AV198" s="13" t="s">
        <v>86</v>
      </c>
      <c r="AW198" s="13" t="s">
        <v>38</v>
      </c>
      <c r="AX198" s="13" t="s">
        <v>77</v>
      </c>
      <c r="AY198" s="209" t="s">
        <v>205</v>
      </c>
    </row>
    <row r="199" spans="1:65" s="14" customFormat="1" ht="10.199999999999999">
      <c r="B199" s="210"/>
      <c r="C199" s="211"/>
      <c r="D199" s="194" t="s">
        <v>216</v>
      </c>
      <c r="E199" s="212" t="s">
        <v>75</v>
      </c>
      <c r="F199" s="213" t="s">
        <v>218</v>
      </c>
      <c r="G199" s="211"/>
      <c r="H199" s="214">
        <v>72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216</v>
      </c>
      <c r="AU199" s="220" t="s">
        <v>344</v>
      </c>
      <c r="AV199" s="14" t="s">
        <v>212</v>
      </c>
      <c r="AW199" s="14" t="s">
        <v>38</v>
      </c>
      <c r="AX199" s="14" t="s">
        <v>84</v>
      </c>
      <c r="AY199" s="220" t="s">
        <v>205</v>
      </c>
    </row>
    <row r="200" spans="1:65" s="2" customFormat="1" ht="14.4" customHeight="1">
      <c r="A200" s="36"/>
      <c r="B200" s="37"/>
      <c r="C200" s="221" t="s">
        <v>250</v>
      </c>
      <c r="D200" s="221" t="s">
        <v>226</v>
      </c>
      <c r="E200" s="222" t="s">
        <v>1802</v>
      </c>
      <c r="F200" s="223" t="s">
        <v>1803</v>
      </c>
      <c r="G200" s="224" t="s">
        <v>293</v>
      </c>
      <c r="H200" s="225">
        <v>6</v>
      </c>
      <c r="I200" s="226"/>
      <c r="J200" s="227">
        <f>ROUND(I200*H200,2)</f>
        <v>0</v>
      </c>
      <c r="K200" s="223" t="s">
        <v>211</v>
      </c>
      <c r="L200" s="228"/>
      <c r="M200" s="229" t="s">
        <v>75</v>
      </c>
      <c r="N200" s="230" t="s">
        <v>47</v>
      </c>
      <c r="O200" s="66"/>
      <c r="P200" s="190">
        <f>O200*H200</f>
        <v>0</v>
      </c>
      <c r="Q200" s="190">
        <v>1.2E-4</v>
      </c>
      <c r="R200" s="190">
        <f>Q200*H200</f>
        <v>7.2000000000000005E-4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1470</v>
      </c>
      <c r="AT200" s="192" t="s">
        <v>226</v>
      </c>
      <c r="AU200" s="192" t="s">
        <v>344</v>
      </c>
      <c r="AY200" s="19" t="s">
        <v>205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84</v>
      </c>
      <c r="BK200" s="193">
        <f>ROUND(I200*H200,2)</f>
        <v>0</v>
      </c>
      <c r="BL200" s="19" t="s">
        <v>1470</v>
      </c>
      <c r="BM200" s="192" t="s">
        <v>1949</v>
      </c>
    </row>
    <row r="201" spans="1:65" s="15" customFormat="1" ht="10.199999999999999">
      <c r="B201" s="231"/>
      <c r="C201" s="232"/>
      <c r="D201" s="194" t="s">
        <v>216</v>
      </c>
      <c r="E201" s="233" t="s">
        <v>75</v>
      </c>
      <c r="F201" s="234" t="s">
        <v>296</v>
      </c>
      <c r="G201" s="232"/>
      <c r="H201" s="233" t="s">
        <v>75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216</v>
      </c>
      <c r="AU201" s="240" t="s">
        <v>344</v>
      </c>
      <c r="AV201" s="15" t="s">
        <v>84</v>
      </c>
      <c r="AW201" s="15" t="s">
        <v>38</v>
      </c>
      <c r="AX201" s="15" t="s">
        <v>77</v>
      </c>
      <c r="AY201" s="240" t="s">
        <v>205</v>
      </c>
    </row>
    <row r="202" spans="1:65" s="13" customFormat="1" ht="10.199999999999999">
      <c r="B202" s="199"/>
      <c r="C202" s="200"/>
      <c r="D202" s="194" t="s">
        <v>216</v>
      </c>
      <c r="E202" s="201" t="s">
        <v>75</v>
      </c>
      <c r="F202" s="202" t="s">
        <v>461</v>
      </c>
      <c r="G202" s="200"/>
      <c r="H202" s="203">
        <v>6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216</v>
      </c>
      <c r="AU202" s="209" t="s">
        <v>344</v>
      </c>
      <c r="AV202" s="13" t="s">
        <v>86</v>
      </c>
      <c r="AW202" s="13" t="s">
        <v>38</v>
      </c>
      <c r="AX202" s="13" t="s">
        <v>77</v>
      </c>
      <c r="AY202" s="209" t="s">
        <v>205</v>
      </c>
    </row>
    <row r="203" spans="1:65" s="14" customFormat="1" ht="10.199999999999999">
      <c r="B203" s="210"/>
      <c r="C203" s="211"/>
      <c r="D203" s="194" t="s">
        <v>216</v>
      </c>
      <c r="E203" s="212" t="s">
        <v>75</v>
      </c>
      <c r="F203" s="213" t="s">
        <v>218</v>
      </c>
      <c r="G203" s="211"/>
      <c r="H203" s="214">
        <v>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216</v>
      </c>
      <c r="AU203" s="220" t="s">
        <v>344</v>
      </c>
      <c r="AV203" s="14" t="s">
        <v>212</v>
      </c>
      <c r="AW203" s="14" t="s">
        <v>38</v>
      </c>
      <c r="AX203" s="14" t="s">
        <v>84</v>
      </c>
      <c r="AY203" s="220" t="s">
        <v>205</v>
      </c>
    </row>
    <row r="204" spans="1:65" s="2" customFormat="1" ht="14.4" customHeight="1">
      <c r="A204" s="36"/>
      <c r="B204" s="37"/>
      <c r="C204" s="221" t="s">
        <v>157</v>
      </c>
      <c r="D204" s="221" t="s">
        <v>226</v>
      </c>
      <c r="E204" s="222" t="s">
        <v>1805</v>
      </c>
      <c r="F204" s="223" t="s">
        <v>1806</v>
      </c>
      <c r="G204" s="224" t="s">
        <v>1348</v>
      </c>
      <c r="H204" s="225">
        <v>46.872</v>
      </c>
      <c r="I204" s="226"/>
      <c r="J204" s="227">
        <f>ROUND(I204*H204,2)</f>
        <v>0</v>
      </c>
      <c r="K204" s="223" t="s">
        <v>211</v>
      </c>
      <c r="L204" s="228"/>
      <c r="M204" s="229" t="s">
        <v>75</v>
      </c>
      <c r="N204" s="230" t="s">
        <v>47</v>
      </c>
      <c r="O204" s="66"/>
      <c r="P204" s="190">
        <f>O204*H204</f>
        <v>0</v>
      </c>
      <c r="Q204" s="190">
        <v>1E-3</v>
      </c>
      <c r="R204" s="190">
        <f>Q204*H204</f>
        <v>4.6872000000000004E-2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1719</v>
      </c>
      <c r="AT204" s="192" t="s">
        <v>226</v>
      </c>
      <c r="AU204" s="192" t="s">
        <v>344</v>
      </c>
      <c r="AY204" s="19" t="s">
        <v>205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84</v>
      </c>
      <c r="BK204" s="193">
        <f>ROUND(I204*H204,2)</f>
        <v>0</v>
      </c>
      <c r="BL204" s="19" t="s">
        <v>807</v>
      </c>
      <c r="BM204" s="192" t="s">
        <v>1950</v>
      </c>
    </row>
    <row r="205" spans="1:65" s="15" customFormat="1" ht="10.199999999999999">
      <c r="B205" s="231"/>
      <c r="C205" s="232"/>
      <c r="D205" s="194" t="s">
        <v>216</v>
      </c>
      <c r="E205" s="233" t="s">
        <v>75</v>
      </c>
      <c r="F205" s="234" t="s">
        <v>1808</v>
      </c>
      <c r="G205" s="232"/>
      <c r="H205" s="233" t="s">
        <v>75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216</v>
      </c>
      <c r="AU205" s="240" t="s">
        <v>344</v>
      </c>
      <c r="AV205" s="15" t="s">
        <v>84</v>
      </c>
      <c r="AW205" s="15" t="s">
        <v>38</v>
      </c>
      <c r="AX205" s="15" t="s">
        <v>77</v>
      </c>
      <c r="AY205" s="240" t="s">
        <v>205</v>
      </c>
    </row>
    <row r="206" spans="1:65" s="13" customFormat="1" ht="10.199999999999999">
      <c r="B206" s="199"/>
      <c r="C206" s="200"/>
      <c r="D206" s="194" t="s">
        <v>216</v>
      </c>
      <c r="E206" s="201" t="s">
        <v>75</v>
      </c>
      <c r="F206" s="202" t="s">
        <v>1951</v>
      </c>
      <c r="G206" s="200"/>
      <c r="H206" s="203">
        <v>44.64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216</v>
      </c>
      <c r="AU206" s="209" t="s">
        <v>344</v>
      </c>
      <c r="AV206" s="13" t="s">
        <v>86</v>
      </c>
      <c r="AW206" s="13" t="s">
        <v>38</v>
      </c>
      <c r="AX206" s="13" t="s">
        <v>77</v>
      </c>
      <c r="AY206" s="209" t="s">
        <v>205</v>
      </c>
    </row>
    <row r="207" spans="1:65" s="14" customFormat="1" ht="10.199999999999999">
      <c r="B207" s="210"/>
      <c r="C207" s="211"/>
      <c r="D207" s="194" t="s">
        <v>216</v>
      </c>
      <c r="E207" s="212" t="s">
        <v>75</v>
      </c>
      <c r="F207" s="213" t="s">
        <v>218</v>
      </c>
      <c r="G207" s="211"/>
      <c r="H207" s="214">
        <v>44.64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216</v>
      </c>
      <c r="AU207" s="220" t="s">
        <v>344</v>
      </c>
      <c r="AV207" s="14" t="s">
        <v>212</v>
      </c>
      <c r="AW207" s="14" t="s">
        <v>38</v>
      </c>
      <c r="AX207" s="14" t="s">
        <v>84</v>
      </c>
      <c r="AY207" s="220" t="s">
        <v>205</v>
      </c>
    </row>
    <row r="208" spans="1:65" s="13" customFormat="1" ht="10.199999999999999">
      <c r="B208" s="199"/>
      <c r="C208" s="200"/>
      <c r="D208" s="194" t="s">
        <v>216</v>
      </c>
      <c r="E208" s="200"/>
      <c r="F208" s="202" t="s">
        <v>1952</v>
      </c>
      <c r="G208" s="200"/>
      <c r="H208" s="203">
        <v>46.872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216</v>
      </c>
      <c r="AU208" s="209" t="s">
        <v>344</v>
      </c>
      <c r="AV208" s="13" t="s">
        <v>86</v>
      </c>
      <c r="AW208" s="13" t="s">
        <v>4</v>
      </c>
      <c r="AX208" s="13" t="s">
        <v>84</v>
      </c>
      <c r="AY208" s="209" t="s">
        <v>205</v>
      </c>
    </row>
    <row r="209" spans="1:65" s="12" customFormat="1" ht="20.85" customHeight="1">
      <c r="B209" s="165"/>
      <c r="C209" s="166"/>
      <c r="D209" s="167" t="s">
        <v>76</v>
      </c>
      <c r="E209" s="179" t="s">
        <v>1811</v>
      </c>
      <c r="F209" s="179" t="s">
        <v>1812</v>
      </c>
      <c r="G209" s="166"/>
      <c r="H209" s="166"/>
      <c r="I209" s="169"/>
      <c r="J209" s="180">
        <f>BK209</f>
        <v>0</v>
      </c>
      <c r="K209" s="166"/>
      <c r="L209" s="171"/>
      <c r="M209" s="172"/>
      <c r="N209" s="173"/>
      <c r="O209" s="173"/>
      <c r="P209" s="174">
        <f>SUM(P210:P265)</f>
        <v>0</v>
      </c>
      <c r="Q209" s="173"/>
      <c r="R209" s="174">
        <f>SUM(R210:R265)</f>
        <v>8.5177952000000001</v>
      </c>
      <c r="S209" s="173"/>
      <c r="T209" s="175">
        <f>SUM(T210:T265)</f>
        <v>0</v>
      </c>
      <c r="AR209" s="176" t="s">
        <v>344</v>
      </c>
      <c r="AT209" s="177" t="s">
        <v>76</v>
      </c>
      <c r="AU209" s="177" t="s">
        <v>86</v>
      </c>
      <c r="AY209" s="176" t="s">
        <v>205</v>
      </c>
      <c r="BK209" s="178">
        <f>SUM(BK210:BK265)</f>
        <v>0</v>
      </c>
    </row>
    <row r="210" spans="1:65" s="2" customFormat="1" ht="14.4" customHeight="1">
      <c r="A210" s="36"/>
      <c r="B210" s="37"/>
      <c r="C210" s="181" t="s">
        <v>689</v>
      </c>
      <c r="D210" s="181" t="s">
        <v>208</v>
      </c>
      <c r="E210" s="182" t="s">
        <v>1813</v>
      </c>
      <c r="F210" s="183" t="s">
        <v>1814</v>
      </c>
      <c r="G210" s="184" t="s">
        <v>240</v>
      </c>
      <c r="H210" s="185">
        <v>1.4</v>
      </c>
      <c r="I210" s="186"/>
      <c r="J210" s="187">
        <f>ROUND(I210*H210,2)</f>
        <v>0</v>
      </c>
      <c r="K210" s="183" t="s">
        <v>211</v>
      </c>
      <c r="L210" s="41"/>
      <c r="M210" s="188" t="s">
        <v>75</v>
      </c>
      <c r="N210" s="189" t="s">
        <v>47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807</v>
      </c>
      <c r="AT210" s="192" t="s">
        <v>208</v>
      </c>
      <c r="AU210" s="192" t="s">
        <v>344</v>
      </c>
      <c r="AY210" s="19" t="s">
        <v>205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807</v>
      </c>
      <c r="BM210" s="192" t="s">
        <v>1953</v>
      </c>
    </row>
    <row r="211" spans="1:65" s="15" customFormat="1" ht="10.199999999999999">
      <c r="B211" s="231"/>
      <c r="C211" s="232"/>
      <c r="D211" s="194" t="s">
        <v>216</v>
      </c>
      <c r="E211" s="233" t="s">
        <v>75</v>
      </c>
      <c r="F211" s="234" t="s">
        <v>1816</v>
      </c>
      <c r="G211" s="232"/>
      <c r="H211" s="233" t="s">
        <v>75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216</v>
      </c>
      <c r="AU211" s="240" t="s">
        <v>344</v>
      </c>
      <c r="AV211" s="15" t="s">
        <v>84</v>
      </c>
      <c r="AW211" s="15" t="s">
        <v>38</v>
      </c>
      <c r="AX211" s="15" t="s">
        <v>77</v>
      </c>
      <c r="AY211" s="240" t="s">
        <v>205</v>
      </c>
    </row>
    <row r="212" spans="1:65" s="13" customFormat="1" ht="10.199999999999999">
      <c r="B212" s="199"/>
      <c r="C212" s="200"/>
      <c r="D212" s="194" t="s">
        <v>216</v>
      </c>
      <c r="E212" s="201" t="s">
        <v>159</v>
      </c>
      <c r="F212" s="202" t="s">
        <v>1954</v>
      </c>
      <c r="G212" s="200"/>
      <c r="H212" s="203">
        <v>1.4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216</v>
      </c>
      <c r="AU212" s="209" t="s">
        <v>344</v>
      </c>
      <c r="AV212" s="13" t="s">
        <v>86</v>
      </c>
      <c r="AW212" s="13" t="s">
        <v>38</v>
      </c>
      <c r="AX212" s="13" t="s">
        <v>77</v>
      </c>
      <c r="AY212" s="209" t="s">
        <v>205</v>
      </c>
    </row>
    <row r="213" spans="1:65" s="14" customFormat="1" ht="10.199999999999999">
      <c r="B213" s="210"/>
      <c r="C213" s="211"/>
      <c r="D213" s="194" t="s">
        <v>216</v>
      </c>
      <c r="E213" s="212" t="s">
        <v>75</v>
      </c>
      <c r="F213" s="213" t="s">
        <v>218</v>
      </c>
      <c r="G213" s="211"/>
      <c r="H213" s="214">
        <v>1.4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216</v>
      </c>
      <c r="AU213" s="220" t="s">
        <v>344</v>
      </c>
      <c r="AV213" s="14" t="s">
        <v>212</v>
      </c>
      <c r="AW213" s="14" t="s">
        <v>38</v>
      </c>
      <c r="AX213" s="14" t="s">
        <v>84</v>
      </c>
      <c r="AY213" s="220" t="s">
        <v>205</v>
      </c>
    </row>
    <row r="214" spans="1:65" s="2" customFormat="1" ht="14.4" customHeight="1">
      <c r="A214" s="36"/>
      <c r="B214" s="37"/>
      <c r="C214" s="181" t="s">
        <v>693</v>
      </c>
      <c r="D214" s="181" t="s">
        <v>208</v>
      </c>
      <c r="E214" s="182" t="s">
        <v>1818</v>
      </c>
      <c r="F214" s="183" t="s">
        <v>1819</v>
      </c>
      <c r="G214" s="184" t="s">
        <v>240</v>
      </c>
      <c r="H214" s="185">
        <v>1.4</v>
      </c>
      <c r="I214" s="186"/>
      <c r="J214" s="187">
        <f>ROUND(I214*H214,2)</f>
        <v>0</v>
      </c>
      <c r="K214" s="183" t="s">
        <v>211</v>
      </c>
      <c r="L214" s="41"/>
      <c r="M214" s="188" t="s">
        <v>75</v>
      </c>
      <c r="N214" s="189" t="s">
        <v>47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807</v>
      </c>
      <c r="AT214" s="192" t="s">
        <v>208</v>
      </c>
      <c r="AU214" s="192" t="s">
        <v>344</v>
      </c>
      <c r="AY214" s="19" t="s">
        <v>205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84</v>
      </c>
      <c r="BK214" s="193">
        <f>ROUND(I214*H214,2)</f>
        <v>0</v>
      </c>
      <c r="BL214" s="19" t="s">
        <v>807</v>
      </c>
      <c r="BM214" s="192" t="s">
        <v>1955</v>
      </c>
    </row>
    <row r="215" spans="1:65" s="2" customFormat="1" ht="96">
      <c r="A215" s="36"/>
      <c r="B215" s="37"/>
      <c r="C215" s="38"/>
      <c r="D215" s="194" t="s">
        <v>214</v>
      </c>
      <c r="E215" s="38"/>
      <c r="F215" s="195" t="s">
        <v>1821</v>
      </c>
      <c r="G215" s="38"/>
      <c r="H215" s="38"/>
      <c r="I215" s="196"/>
      <c r="J215" s="38"/>
      <c r="K215" s="38"/>
      <c r="L215" s="41"/>
      <c r="M215" s="197"/>
      <c r="N215" s="198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214</v>
      </c>
      <c r="AU215" s="19" t="s">
        <v>344</v>
      </c>
    </row>
    <row r="216" spans="1:65" s="13" customFormat="1" ht="10.199999999999999">
      <c r="B216" s="199"/>
      <c r="C216" s="200"/>
      <c r="D216" s="194" t="s">
        <v>216</v>
      </c>
      <c r="E216" s="201" t="s">
        <v>75</v>
      </c>
      <c r="F216" s="202" t="s">
        <v>159</v>
      </c>
      <c r="G216" s="200"/>
      <c r="H216" s="203">
        <v>1.4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216</v>
      </c>
      <c r="AU216" s="209" t="s">
        <v>344</v>
      </c>
      <c r="AV216" s="13" t="s">
        <v>86</v>
      </c>
      <c r="AW216" s="13" t="s">
        <v>38</v>
      </c>
      <c r="AX216" s="13" t="s">
        <v>77</v>
      </c>
      <c r="AY216" s="209" t="s">
        <v>205</v>
      </c>
    </row>
    <row r="217" spans="1:65" s="14" customFormat="1" ht="10.199999999999999">
      <c r="B217" s="210"/>
      <c r="C217" s="211"/>
      <c r="D217" s="194" t="s">
        <v>216</v>
      </c>
      <c r="E217" s="212" t="s">
        <v>75</v>
      </c>
      <c r="F217" s="213" t="s">
        <v>218</v>
      </c>
      <c r="G217" s="211"/>
      <c r="H217" s="214">
        <v>1.4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216</v>
      </c>
      <c r="AU217" s="220" t="s">
        <v>344</v>
      </c>
      <c r="AV217" s="14" t="s">
        <v>212</v>
      </c>
      <c r="AW217" s="14" t="s">
        <v>38</v>
      </c>
      <c r="AX217" s="14" t="s">
        <v>84</v>
      </c>
      <c r="AY217" s="220" t="s">
        <v>205</v>
      </c>
    </row>
    <row r="218" spans="1:65" s="2" customFormat="1" ht="14.4" customHeight="1">
      <c r="A218" s="36"/>
      <c r="B218" s="37"/>
      <c r="C218" s="181" t="s">
        <v>699</v>
      </c>
      <c r="D218" s="181" t="s">
        <v>208</v>
      </c>
      <c r="E218" s="182" t="s">
        <v>1822</v>
      </c>
      <c r="F218" s="183" t="s">
        <v>1823</v>
      </c>
      <c r="G218" s="184" t="s">
        <v>293</v>
      </c>
      <c r="H218" s="185">
        <v>2</v>
      </c>
      <c r="I218" s="186"/>
      <c r="J218" s="187">
        <f>ROUND(I218*H218,2)</f>
        <v>0</v>
      </c>
      <c r="K218" s="183" t="s">
        <v>75</v>
      </c>
      <c r="L218" s="41"/>
      <c r="M218" s="188" t="s">
        <v>75</v>
      </c>
      <c r="N218" s="189" t="s">
        <v>47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807</v>
      </c>
      <c r="AT218" s="192" t="s">
        <v>208</v>
      </c>
      <c r="AU218" s="192" t="s">
        <v>344</v>
      </c>
      <c r="AY218" s="19" t="s">
        <v>205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84</v>
      </c>
      <c r="BK218" s="193">
        <f>ROUND(I218*H218,2)</f>
        <v>0</v>
      </c>
      <c r="BL218" s="19" t="s">
        <v>807</v>
      </c>
      <c r="BM218" s="192" t="s">
        <v>1956</v>
      </c>
    </row>
    <row r="219" spans="1:65" s="13" customFormat="1" ht="10.199999999999999">
      <c r="B219" s="199"/>
      <c r="C219" s="200"/>
      <c r="D219" s="194" t="s">
        <v>216</v>
      </c>
      <c r="E219" s="201" t="s">
        <v>75</v>
      </c>
      <c r="F219" s="202" t="s">
        <v>483</v>
      </c>
      <c r="G219" s="200"/>
      <c r="H219" s="203">
        <v>2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216</v>
      </c>
      <c r="AU219" s="209" t="s">
        <v>344</v>
      </c>
      <c r="AV219" s="13" t="s">
        <v>86</v>
      </c>
      <c r="AW219" s="13" t="s">
        <v>38</v>
      </c>
      <c r="AX219" s="13" t="s">
        <v>77</v>
      </c>
      <c r="AY219" s="209" t="s">
        <v>205</v>
      </c>
    </row>
    <row r="220" spans="1:65" s="14" customFormat="1" ht="10.199999999999999">
      <c r="B220" s="210"/>
      <c r="C220" s="211"/>
      <c r="D220" s="194" t="s">
        <v>216</v>
      </c>
      <c r="E220" s="212" t="s">
        <v>75</v>
      </c>
      <c r="F220" s="213" t="s">
        <v>218</v>
      </c>
      <c r="G220" s="211"/>
      <c r="H220" s="214">
        <v>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216</v>
      </c>
      <c r="AU220" s="220" t="s">
        <v>344</v>
      </c>
      <c r="AV220" s="14" t="s">
        <v>212</v>
      </c>
      <c r="AW220" s="14" t="s">
        <v>38</v>
      </c>
      <c r="AX220" s="14" t="s">
        <v>84</v>
      </c>
      <c r="AY220" s="220" t="s">
        <v>205</v>
      </c>
    </row>
    <row r="221" spans="1:65" s="2" customFormat="1" ht="37.799999999999997" customHeight="1">
      <c r="A221" s="36"/>
      <c r="B221" s="37"/>
      <c r="C221" s="181" t="s">
        <v>704</v>
      </c>
      <c r="D221" s="181" t="s">
        <v>208</v>
      </c>
      <c r="E221" s="182" t="s">
        <v>1825</v>
      </c>
      <c r="F221" s="183" t="s">
        <v>1826</v>
      </c>
      <c r="G221" s="184" t="s">
        <v>293</v>
      </c>
      <c r="H221" s="185">
        <v>2</v>
      </c>
      <c r="I221" s="186"/>
      <c r="J221" s="187">
        <f>ROUND(I221*H221,2)</f>
        <v>0</v>
      </c>
      <c r="K221" s="183" t="s">
        <v>211</v>
      </c>
      <c r="L221" s="41"/>
      <c r="M221" s="188" t="s">
        <v>75</v>
      </c>
      <c r="N221" s="189" t="s">
        <v>47</v>
      </c>
      <c r="O221" s="6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807</v>
      </c>
      <c r="AT221" s="192" t="s">
        <v>208</v>
      </c>
      <c r="AU221" s="192" t="s">
        <v>344</v>
      </c>
      <c r="AY221" s="19" t="s">
        <v>205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84</v>
      </c>
      <c r="BK221" s="193">
        <f>ROUND(I221*H221,2)</f>
        <v>0</v>
      </c>
      <c r="BL221" s="19" t="s">
        <v>807</v>
      </c>
      <c r="BM221" s="192" t="s">
        <v>1957</v>
      </c>
    </row>
    <row r="222" spans="1:65" s="2" customFormat="1" ht="28.8">
      <c r="A222" s="36"/>
      <c r="B222" s="37"/>
      <c r="C222" s="38"/>
      <c r="D222" s="194" t="s">
        <v>214</v>
      </c>
      <c r="E222" s="38"/>
      <c r="F222" s="195" t="s">
        <v>1828</v>
      </c>
      <c r="G222" s="38"/>
      <c r="H222" s="38"/>
      <c r="I222" s="196"/>
      <c r="J222" s="38"/>
      <c r="K222" s="38"/>
      <c r="L222" s="41"/>
      <c r="M222" s="197"/>
      <c r="N222" s="19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214</v>
      </c>
      <c r="AU222" s="19" t="s">
        <v>344</v>
      </c>
    </row>
    <row r="223" spans="1:65" s="13" customFormat="1" ht="10.199999999999999">
      <c r="B223" s="199"/>
      <c r="C223" s="200"/>
      <c r="D223" s="194" t="s">
        <v>216</v>
      </c>
      <c r="E223" s="201" t="s">
        <v>75</v>
      </c>
      <c r="F223" s="202" t="s">
        <v>483</v>
      </c>
      <c r="G223" s="200"/>
      <c r="H223" s="203">
        <v>2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216</v>
      </c>
      <c r="AU223" s="209" t="s">
        <v>344</v>
      </c>
      <c r="AV223" s="13" t="s">
        <v>86</v>
      </c>
      <c r="AW223" s="13" t="s">
        <v>38</v>
      </c>
      <c r="AX223" s="13" t="s">
        <v>77</v>
      </c>
      <c r="AY223" s="209" t="s">
        <v>205</v>
      </c>
    </row>
    <row r="224" spans="1:65" s="14" customFormat="1" ht="10.199999999999999">
      <c r="B224" s="210"/>
      <c r="C224" s="211"/>
      <c r="D224" s="194" t="s">
        <v>216</v>
      </c>
      <c r="E224" s="212" t="s">
        <v>75</v>
      </c>
      <c r="F224" s="213" t="s">
        <v>218</v>
      </c>
      <c r="G224" s="211"/>
      <c r="H224" s="214">
        <v>2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216</v>
      </c>
      <c r="AU224" s="220" t="s">
        <v>344</v>
      </c>
      <c r="AV224" s="14" t="s">
        <v>212</v>
      </c>
      <c r="AW224" s="14" t="s">
        <v>38</v>
      </c>
      <c r="AX224" s="14" t="s">
        <v>84</v>
      </c>
      <c r="AY224" s="220" t="s">
        <v>205</v>
      </c>
    </row>
    <row r="225" spans="1:65" s="2" customFormat="1" ht="14.4" customHeight="1">
      <c r="A225" s="36"/>
      <c r="B225" s="37"/>
      <c r="C225" s="181" t="s">
        <v>709</v>
      </c>
      <c r="D225" s="181" t="s">
        <v>208</v>
      </c>
      <c r="E225" s="182" t="s">
        <v>1829</v>
      </c>
      <c r="F225" s="183" t="s">
        <v>1830</v>
      </c>
      <c r="G225" s="184" t="s">
        <v>240</v>
      </c>
      <c r="H225" s="185">
        <v>1.28</v>
      </c>
      <c r="I225" s="186"/>
      <c r="J225" s="187">
        <f>ROUND(I225*H225,2)</f>
        <v>0</v>
      </c>
      <c r="K225" s="183" t="s">
        <v>211</v>
      </c>
      <c r="L225" s="41"/>
      <c r="M225" s="188" t="s">
        <v>75</v>
      </c>
      <c r="N225" s="189" t="s">
        <v>47</v>
      </c>
      <c r="O225" s="66"/>
      <c r="P225" s="190">
        <f>O225*H225</f>
        <v>0</v>
      </c>
      <c r="Q225" s="190">
        <v>2.2563399999999998</v>
      </c>
      <c r="R225" s="190">
        <f>Q225*H225</f>
        <v>2.8881151999999997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807</v>
      </c>
      <c r="AT225" s="192" t="s">
        <v>208</v>
      </c>
      <c r="AU225" s="192" t="s">
        <v>344</v>
      </c>
      <c r="AY225" s="19" t="s">
        <v>205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84</v>
      </c>
      <c r="BK225" s="193">
        <f>ROUND(I225*H225,2)</f>
        <v>0</v>
      </c>
      <c r="BL225" s="19" t="s">
        <v>807</v>
      </c>
      <c r="BM225" s="192" t="s">
        <v>1958</v>
      </c>
    </row>
    <row r="226" spans="1:65" s="15" customFormat="1" ht="10.199999999999999">
      <c r="B226" s="231"/>
      <c r="C226" s="232"/>
      <c r="D226" s="194" t="s">
        <v>216</v>
      </c>
      <c r="E226" s="233" t="s">
        <v>75</v>
      </c>
      <c r="F226" s="234" t="s">
        <v>1832</v>
      </c>
      <c r="G226" s="232"/>
      <c r="H226" s="233" t="s">
        <v>75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216</v>
      </c>
      <c r="AU226" s="240" t="s">
        <v>344</v>
      </c>
      <c r="AV226" s="15" t="s">
        <v>84</v>
      </c>
      <c r="AW226" s="15" t="s">
        <v>38</v>
      </c>
      <c r="AX226" s="15" t="s">
        <v>77</v>
      </c>
      <c r="AY226" s="240" t="s">
        <v>205</v>
      </c>
    </row>
    <row r="227" spans="1:65" s="13" customFormat="1" ht="10.199999999999999">
      <c r="B227" s="199"/>
      <c r="C227" s="200"/>
      <c r="D227" s="194" t="s">
        <v>216</v>
      </c>
      <c r="E227" s="201" t="s">
        <v>75</v>
      </c>
      <c r="F227" s="202" t="s">
        <v>1959</v>
      </c>
      <c r="G227" s="200"/>
      <c r="H227" s="203">
        <v>1.28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216</v>
      </c>
      <c r="AU227" s="209" t="s">
        <v>344</v>
      </c>
      <c r="AV227" s="13" t="s">
        <v>86</v>
      </c>
      <c r="AW227" s="13" t="s">
        <v>38</v>
      </c>
      <c r="AX227" s="13" t="s">
        <v>77</v>
      </c>
      <c r="AY227" s="209" t="s">
        <v>205</v>
      </c>
    </row>
    <row r="228" spans="1:65" s="14" customFormat="1" ht="10.199999999999999">
      <c r="B228" s="210"/>
      <c r="C228" s="211"/>
      <c r="D228" s="194" t="s">
        <v>216</v>
      </c>
      <c r="E228" s="212" t="s">
        <v>75</v>
      </c>
      <c r="F228" s="213" t="s">
        <v>218</v>
      </c>
      <c r="G228" s="211"/>
      <c r="H228" s="214">
        <v>1.28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216</v>
      </c>
      <c r="AU228" s="220" t="s">
        <v>344</v>
      </c>
      <c r="AV228" s="14" t="s">
        <v>212</v>
      </c>
      <c r="AW228" s="14" t="s">
        <v>38</v>
      </c>
      <c r="AX228" s="14" t="s">
        <v>84</v>
      </c>
      <c r="AY228" s="220" t="s">
        <v>205</v>
      </c>
    </row>
    <row r="229" spans="1:65" s="2" customFormat="1" ht="14.4" customHeight="1">
      <c r="A229" s="36"/>
      <c r="B229" s="37"/>
      <c r="C229" s="221" t="s">
        <v>506</v>
      </c>
      <c r="D229" s="221" t="s">
        <v>226</v>
      </c>
      <c r="E229" s="222" t="s">
        <v>1834</v>
      </c>
      <c r="F229" s="223" t="s">
        <v>1835</v>
      </c>
      <c r="G229" s="224" t="s">
        <v>293</v>
      </c>
      <c r="H229" s="225">
        <v>2</v>
      </c>
      <c r="I229" s="226"/>
      <c r="J229" s="227">
        <f>ROUND(I229*H229,2)</f>
        <v>0</v>
      </c>
      <c r="K229" s="223" t="s">
        <v>75</v>
      </c>
      <c r="L229" s="228"/>
      <c r="M229" s="229" t="s">
        <v>75</v>
      </c>
      <c r="N229" s="230" t="s">
        <v>47</v>
      </c>
      <c r="O229" s="66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1719</v>
      </c>
      <c r="AT229" s="192" t="s">
        <v>226</v>
      </c>
      <c r="AU229" s="192" t="s">
        <v>344</v>
      </c>
      <c r="AY229" s="19" t="s">
        <v>205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84</v>
      </c>
      <c r="BK229" s="193">
        <f>ROUND(I229*H229,2)</f>
        <v>0</v>
      </c>
      <c r="BL229" s="19" t="s">
        <v>807</v>
      </c>
      <c r="BM229" s="192" t="s">
        <v>1960</v>
      </c>
    </row>
    <row r="230" spans="1:65" s="13" customFormat="1" ht="10.199999999999999">
      <c r="B230" s="199"/>
      <c r="C230" s="200"/>
      <c r="D230" s="194" t="s">
        <v>216</v>
      </c>
      <c r="E230" s="201" t="s">
        <v>75</v>
      </c>
      <c r="F230" s="202" t="s">
        <v>483</v>
      </c>
      <c r="G230" s="200"/>
      <c r="H230" s="203">
        <v>2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216</v>
      </c>
      <c r="AU230" s="209" t="s">
        <v>344</v>
      </c>
      <c r="AV230" s="13" t="s">
        <v>86</v>
      </c>
      <c r="AW230" s="13" t="s">
        <v>38</v>
      </c>
      <c r="AX230" s="13" t="s">
        <v>77</v>
      </c>
      <c r="AY230" s="209" t="s">
        <v>205</v>
      </c>
    </row>
    <row r="231" spans="1:65" s="14" customFormat="1" ht="10.199999999999999">
      <c r="B231" s="210"/>
      <c r="C231" s="211"/>
      <c r="D231" s="194" t="s">
        <v>216</v>
      </c>
      <c r="E231" s="212" t="s">
        <v>75</v>
      </c>
      <c r="F231" s="213" t="s">
        <v>218</v>
      </c>
      <c r="G231" s="211"/>
      <c r="H231" s="214">
        <v>2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216</v>
      </c>
      <c r="AU231" s="220" t="s">
        <v>344</v>
      </c>
      <c r="AV231" s="14" t="s">
        <v>212</v>
      </c>
      <c r="AW231" s="14" t="s">
        <v>38</v>
      </c>
      <c r="AX231" s="14" t="s">
        <v>84</v>
      </c>
      <c r="AY231" s="220" t="s">
        <v>205</v>
      </c>
    </row>
    <row r="232" spans="1:65" s="2" customFormat="1" ht="14.4" customHeight="1">
      <c r="A232" s="36"/>
      <c r="B232" s="37"/>
      <c r="C232" s="181" t="s">
        <v>255</v>
      </c>
      <c r="D232" s="181" t="s">
        <v>208</v>
      </c>
      <c r="E232" s="182" t="s">
        <v>1837</v>
      </c>
      <c r="F232" s="183" t="s">
        <v>1838</v>
      </c>
      <c r="G232" s="184" t="s">
        <v>156</v>
      </c>
      <c r="H232" s="185">
        <v>72</v>
      </c>
      <c r="I232" s="186"/>
      <c r="J232" s="187">
        <f>ROUND(I232*H232,2)</f>
        <v>0</v>
      </c>
      <c r="K232" s="183" t="s">
        <v>75</v>
      </c>
      <c r="L232" s="41"/>
      <c r="M232" s="188" t="s">
        <v>75</v>
      </c>
      <c r="N232" s="189" t="s">
        <v>47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807</v>
      </c>
      <c r="AT232" s="192" t="s">
        <v>208</v>
      </c>
      <c r="AU232" s="192" t="s">
        <v>344</v>
      </c>
      <c r="AY232" s="19" t="s">
        <v>205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84</v>
      </c>
      <c r="BK232" s="193">
        <f>ROUND(I232*H232,2)</f>
        <v>0</v>
      </c>
      <c r="BL232" s="19" t="s">
        <v>807</v>
      </c>
      <c r="BM232" s="192" t="s">
        <v>1961</v>
      </c>
    </row>
    <row r="233" spans="1:65" s="13" customFormat="1" ht="10.199999999999999">
      <c r="B233" s="199"/>
      <c r="C233" s="200"/>
      <c r="D233" s="194" t="s">
        <v>216</v>
      </c>
      <c r="E233" s="201" t="s">
        <v>75</v>
      </c>
      <c r="F233" s="202" t="s">
        <v>141</v>
      </c>
      <c r="G233" s="200"/>
      <c r="H233" s="203">
        <v>72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216</v>
      </c>
      <c r="AU233" s="209" t="s">
        <v>344</v>
      </c>
      <c r="AV233" s="13" t="s">
        <v>86</v>
      </c>
      <c r="AW233" s="13" t="s">
        <v>38</v>
      </c>
      <c r="AX233" s="13" t="s">
        <v>77</v>
      </c>
      <c r="AY233" s="209" t="s">
        <v>205</v>
      </c>
    </row>
    <row r="234" spans="1:65" s="14" customFormat="1" ht="10.199999999999999">
      <c r="B234" s="210"/>
      <c r="C234" s="211"/>
      <c r="D234" s="194" t="s">
        <v>216</v>
      </c>
      <c r="E234" s="212" t="s">
        <v>75</v>
      </c>
      <c r="F234" s="213" t="s">
        <v>218</v>
      </c>
      <c r="G234" s="211"/>
      <c r="H234" s="214">
        <v>72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216</v>
      </c>
      <c r="AU234" s="220" t="s">
        <v>344</v>
      </c>
      <c r="AV234" s="14" t="s">
        <v>212</v>
      </c>
      <c r="AW234" s="14" t="s">
        <v>38</v>
      </c>
      <c r="AX234" s="14" t="s">
        <v>84</v>
      </c>
      <c r="AY234" s="220" t="s">
        <v>205</v>
      </c>
    </row>
    <row r="235" spans="1:65" s="2" customFormat="1" ht="37.799999999999997" customHeight="1">
      <c r="A235" s="36"/>
      <c r="B235" s="37"/>
      <c r="C235" s="181" t="s">
        <v>266</v>
      </c>
      <c r="D235" s="181" t="s">
        <v>208</v>
      </c>
      <c r="E235" s="182" t="s">
        <v>1844</v>
      </c>
      <c r="F235" s="183" t="s">
        <v>1845</v>
      </c>
      <c r="G235" s="184" t="s">
        <v>156</v>
      </c>
      <c r="H235" s="185">
        <v>72</v>
      </c>
      <c r="I235" s="186"/>
      <c r="J235" s="187">
        <f>ROUND(I235*H235,2)</f>
        <v>0</v>
      </c>
      <c r="K235" s="183" t="s">
        <v>211</v>
      </c>
      <c r="L235" s="41"/>
      <c r="M235" s="188" t="s">
        <v>75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807</v>
      </c>
      <c r="AT235" s="192" t="s">
        <v>208</v>
      </c>
      <c r="AU235" s="192" t="s">
        <v>344</v>
      </c>
      <c r="AY235" s="19" t="s">
        <v>205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84</v>
      </c>
      <c r="BK235" s="193">
        <f>ROUND(I235*H235,2)</f>
        <v>0</v>
      </c>
      <c r="BL235" s="19" t="s">
        <v>807</v>
      </c>
      <c r="BM235" s="192" t="s">
        <v>1962</v>
      </c>
    </row>
    <row r="236" spans="1:65" s="2" customFormat="1" ht="38.4">
      <c r="A236" s="36"/>
      <c r="B236" s="37"/>
      <c r="C236" s="38"/>
      <c r="D236" s="194" t="s">
        <v>214</v>
      </c>
      <c r="E236" s="38"/>
      <c r="F236" s="195" t="s">
        <v>1843</v>
      </c>
      <c r="G236" s="38"/>
      <c r="H236" s="38"/>
      <c r="I236" s="196"/>
      <c r="J236" s="38"/>
      <c r="K236" s="38"/>
      <c r="L236" s="41"/>
      <c r="M236" s="197"/>
      <c r="N236" s="19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214</v>
      </c>
      <c r="AU236" s="19" t="s">
        <v>344</v>
      </c>
    </row>
    <row r="237" spans="1:65" s="13" customFormat="1" ht="10.199999999999999">
      <c r="B237" s="199"/>
      <c r="C237" s="200"/>
      <c r="D237" s="194" t="s">
        <v>216</v>
      </c>
      <c r="E237" s="201" t="s">
        <v>75</v>
      </c>
      <c r="F237" s="202" t="s">
        <v>141</v>
      </c>
      <c r="G237" s="200"/>
      <c r="H237" s="203">
        <v>72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216</v>
      </c>
      <c r="AU237" s="209" t="s">
        <v>344</v>
      </c>
      <c r="AV237" s="13" t="s">
        <v>86</v>
      </c>
      <c r="AW237" s="13" t="s">
        <v>38</v>
      </c>
      <c r="AX237" s="13" t="s">
        <v>77</v>
      </c>
      <c r="AY237" s="209" t="s">
        <v>205</v>
      </c>
    </row>
    <row r="238" spans="1:65" s="14" customFormat="1" ht="10.199999999999999">
      <c r="B238" s="210"/>
      <c r="C238" s="211"/>
      <c r="D238" s="194" t="s">
        <v>216</v>
      </c>
      <c r="E238" s="212" t="s">
        <v>75</v>
      </c>
      <c r="F238" s="213" t="s">
        <v>218</v>
      </c>
      <c r="G238" s="211"/>
      <c r="H238" s="214">
        <v>72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216</v>
      </c>
      <c r="AU238" s="220" t="s">
        <v>344</v>
      </c>
      <c r="AV238" s="14" t="s">
        <v>212</v>
      </c>
      <c r="AW238" s="14" t="s">
        <v>38</v>
      </c>
      <c r="AX238" s="14" t="s">
        <v>84</v>
      </c>
      <c r="AY238" s="220" t="s">
        <v>205</v>
      </c>
    </row>
    <row r="239" spans="1:65" s="2" customFormat="1" ht="24.15" customHeight="1">
      <c r="A239" s="36"/>
      <c r="B239" s="37"/>
      <c r="C239" s="181" t="s">
        <v>274</v>
      </c>
      <c r="D239" s="181" t="s">
        <v>208</v>
      </c>
      <c r="E239" s="182" t="s">
        <v>1856</v>
      </c>
      <c r="F239" s="183" t="s">
        <v>1857</v>
      </c>
      <c r="G239" s="184" t="s">
        <v>156</v>
      </c>
      <c r="H239" s="185">
        <v>72</v>
      </c>
      <c r="I239" s="186"/>
      <c r="J239" s="187">
        <f>ROUND(I239*H239,2)</f>
        <v>0</v>
      </c>
      <c r="K239" s="183" t="s">
        <v>211</v>
      </c>
      <c r="L239" s="41"/>
      <c r="M239" s="188" t="s">
        <v>75</v>
      </c>
      <c r="N239" s="189" t="s">
        <v>47</v>
      </c>
      <c r="O239" s="66"/>
      <c r="P239" s="190">
        <f>O239*H239</f>
        <v>0</v>
      </c>
      <c r="Q239" s="190">
        <v>7.8E-2</v>
      </c>
      <c r="R239" s="190">
        <f>Q239*H239</f>
        <v>5.6159999999999997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807</v>
      </c>
      <c r="AT239" s="192" t="s">
        <v>208</v>
      </c>
      <c r="AU239" s="192" t="s">
        <v>344</v>
      </c>
      <c r="AY239" s="19" t="s">
        <v>205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84</v>
      </c>
      <c r="BK239" s="193">
        <f>ROUND(I239*H239,2)</f>
        <v>0</v>
      </c>
      <c r="BL239" s="19" t="s">
        <v>807</v>
      </c>
      <c r="BM239" s="192" t="s">
        <v>1963</v>
      </c>
    </row>
    <row r="240" spans="1:65" s="2" customFormat="1" ht="38.4">
      <c r="A240" s="36"/>
      <c r="B240" s="37"/>
      <c r="C240" s="38"/>
      <c r="D240" s="194" t="s">
        <v>214</v>
      </c>
      <c r="E240" s="38"/>
      <c r="F240" s="195" t="s">
        <v>1859</v>
      </c>
      <c r="G240" s="38"/>
      <c r="H240" s="38"/>
      <c r="I240" s="196"/>
      <c r="J240" s="38"/>
      <c r="K240" s="38"/>
      <c r="L240" s="41"/>
      <c r="M240" s="197"/>
      <c r="N240" s="19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214</v>
      </c>
      <c r="AU240" s="19" t="s">
        <v>344</v>
      </c>
    </row>
    <row r="241" spans="1:65" s="13" customFormat="1" ht="10.199999999999999">
      <c r="B241" s="199"/>
      <c r="C241" s="200"/>
      <c r="D241" s="194" t="s">
        <v>216</v>
      </c>
      <c r="E241" s="201" t="s">
        <v>75</v>
      </c>
      <c r="F241" s="202" t="s">
        <v>141</v>
      </c>
      <c r="G241" s="200"/>
      <c r="H241" s="203">
        <v>72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216</v>
      </c>
      <c r="AU241" s="209" t="s">
        <v>344</v>
      </c>
      <c r="AV241" s="13" t="s">
        <v>86</v>
      </c>
      <c r="AW241" s="13" t="s">
        <v>38</v>
      </c>
      <c r="AX241" s="13" t="s">
        <v>77</v>
      </c>
      <c r="AY241" s="209" t="s">
        <v>205</v>
      </c>
    </row>
    <row r="242" spans="1:65" s="14" customFormat="1" ht="10.199999999999999">
      <c r="B242" s="210"/>
      <c r="C242" s="211"/>
      <c r="D242" s="194" t="s">
        <v>216</v>
      </c>
      <c r="E242" s="212" t="s">
        <v>75</v>
      </c>
      <c r="F242" s="213" t="s">
        <v>218</v>
      </c>
      <c r="G242" s="211"/>
      <c r="H242" s="214">
        <v>72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216</v>
      </c>
      <c r="AU242" s="220" t="s">
        <v>344</v>
      </c>
      <c r="AV242" s="14" t="s">
        <v>212</v>
      </c>
      <c r="AW242" s="14" t="s">
        <v>38</v>
      </c>
      <c r="AX242" s="14" t="s">
        <v>84</v>
      </c>
      <c r="AY242" s="220" t="s">
        <v>205</v>
      </c>
    </row>
    <row r="243" spans="1:65" s="2" customFormat="1" ht="14.4" customHeight="1">
      <c r="A243" s="36"/>
      <c r="B243" s="37"/>
      <c r="C243" s="221" t="s">
        <v>281</v>
      </c>
      <c r="D243" s="221" t="s">
        <v>226</v>
      </c>
      <c r="E243" s="222" t="s">
        <v>1784</v>
      </c>
      <c r="F243" s="223" t="s">
        <v>1785</v>
      </c>
      <c r="G243" s="224" t="s">
        <v>156</v>
      </c>
      <c r="H243" s="225">
        <v>72</v>
      </c>
      <c r="I243" s="226"/>
      <c r="J243" s="227">
        <f>ROUND(I243*H243,2)</f>
        <v>0</v>
      </c>
      <c r="K243" s="223" t="s">
        <v>211</v>
      </c>
      <c r="L243" s="228"/>
      <c r="M243" s="229" t="s">
        <v>75</v>
      </c>
      <c r="N243" s="230" t="s">
        <v>47</v>
      </c>
      <c r="O243" s="66"/>
      <c r="P243" s="190">
        <f>O243*H243</f>
        <v>0</v>
      </c>
      <c r="Q243" s="190">
        <v>1.9000000000000001E-4</v>
      </c>
      <c r="R243" s="190">
        <f>Q243*H243</f>
        <v>1.3680000000000001E-2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1719</v>
      </c>
      <c r="AT243" s="192" t="s">
        <v>226</v>
      </c>
      <c r="AU243" s="192" t="s">
        <v>344</v>
      </c>
      <c r="AY243" s="19" t="s">
        <v>205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84</v>
      </c>
      <c r="BK243" s="193">
        <f>ROUND(I243*H243,2)</f>
        <v>0</v>
      </c>
      <c r="BL243" s="19" t="s">
        <v>807</v>
      </c>
      <c r="BM243" s="192" t="s">
        <v>1964</v>
      </c>
    </row>
    <row r="244" spans="1:65" s="13" customFormat="1" ht="10.199999999999999">
      <c r="B244" s="199"/>
      <c r="C244" s="200"/>
      <c r="D244" s="194" t="s">
        <v>216</v>
      </c>
      <c r="E244" s="201" t="s">
        <v>75</v>
      </c>
      <c r="F244" s="202" t="s">
        <v>141</v>
      </c>
      <c r="G244" s="200"/>
      <c r="H244" s="203">
        <v>72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216</v>
      </c>
      <c r="AU244" s="209" t="s">
        <v>344</v>
      </c>
      <c r="AV244" s="13" t="s">
        <v>86</v>
      </c>
      <c r="AW244" s="13" t="s">
        <v>38</v>
      </c>
      <c r="AX244" s="13" t="s">
        <v>77</v>
      </c>
      <c r="AY244" s="209" t="s">
        <v>205</v>
      </c>
    </row>
    <row r="245" spans="1:65" s="14" customFormat="1" ht="10.199999999999999">
      <c r="B245" s="210"/>
      <c r="C245" s="211"/>
      <c r="D245" s="194" t="s">
        <v>216</v>
      </c>
      <c r="E245" s="212" t="s">
        <v>75</v>
      </c>
      <c r="F245" s="213" t="s">
        <v>218</v>
      </c>
      <c r="G245" s="211"/>
      <c r="H245" s="214">
        <v>72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216</v>
      </c>
      <c r="AU245" s="220" t="s">
        <v>344</v>
      </c>
      <c r="AV245" s="14" t="s">
        <v>212</v>
      </c>
      <c r="AW245" s="14" t="s">
        <v>38</v>
      </c>
      <c r="AX245" s="14" t="s">
        <v>84</v>
      </c>
      <c r="AY245" s="220" t="s">
        <v>205</v>
      </c>
    </row>
    <row r="246" spans="1:65" s="2" customFormat="1" ht="24.15" customHeight="1">
      <c r="A246" s="36"/>
      <c r="B246" s="37"/>
      <c r="C246" s="181" t="s">
        <v>721</v>
      </c>
      <c r="D246" s="181" t="s">
        <v>208</v>
      </c>
      <c r="E246" s="182" t="s">
        <v>1870</v>
      </c>
      <c r="F246" s="183" t="s">
        <v>1871</v>
      </c>
      <c r="G246" s="184" t="s">
        <v>156</v>
      </c>
      <c r="H246" s="185">
        <v>72</v>
      </c>
      <c r="I246" s="186"/>
      <c r="J246" s="187">
        <f>ROUND(I246*H246,2)</f>
        <v>0</v>
      </c>
      <c r="K246" s="183" t="s">
        <v>211</v>
      </c>
      <c r="L246" s="41"/>
      <c r="M246" s="188" t="s">
        <v>75</v>
      </c>
      <c r="N246" s="189" t="s">
        <v>47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807</v>
      </c>
      <c r="AT246" s="192" t="s">
        <v>208</v>
      </c>
      <c r="AU246" s="192" t="s">
        <v>344</v>
      </c>
      <c r="AY246" s="19" t="s">
        <v>205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807</v>
      </c>
      <c r="BM246" s="192" t="s">
        <v>1965</v>
      </c>
    </row>
    <row r="247" spans="1:65" s="13" customFormat="1" ht="10.199999999999999">
      <c r="B247" s="199"/>
      <c r="C247" s="200"/>
      <c r="D247" s="194" t="s">
        <v>216</v>
      </c>
      <c r="E247" s="201" t="s">
        <v>75</v>
      </c>
      <c r="F247" s="202" t="s">
        <v>141</v>
      </c>
      <c r="G247" s="200"/>
      <c r="H247" s="203">
        <v>72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216</v>
      </c>
      <c r="AU247" s="209" t="s">
        <v>344</v>
      </c>
      <c r="AV247" s="13" t="s">
        <v>86</v>
      </c>
      <c r="AW247" s="13" t="s">
        <v>38</v>
      </c>
      <c r="AX247" s="13" t="s">
        <v>77</v>
      </c>
      <c r="AY247" s="209" t="s">
        <v>205</v>
      </c>
    </row>
    <row r="248" spans="1:65" s="14" customFormat="1" ht="10.199999999999999">
      <c r="B248" s="210"/>
      <c r="C248" s="211"/>
      <c r="D248" s="194" t="s">
        <v>216</v>
      </c>
      <c r="E248" s="212" t="s">
        <v>75</v>
      </c>
      <c r="F248" s="213" t="s">
        <v>218</v>
      </c>
      <c r="G248" s="211"/>
      <c r="H248" s="214">
        <v>72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216</v>
      </c>
      <c r="AU248" s="220" t="s">
        <v>344</v>
      </c>
      <c r="AV248" s="14" t="s">
        <v>212</v>
      </c>
      <c r="AW248" s="14" t="s">
        <v>38</v>
      </c>
      <c r="AX248" s="14" t="s">
        <v>84</v>
      </c>
      <c r="AY248" s="220" t="s">
        <v>205</v>
      </c>
    </row>
    <row r="249" spans="1:65" s="2" customFormat="1" ht="14.4" customHeight="1">
      <c r="A249" s="36"/>
      <c r="B249" s="37"/>
      <c r="C249" s="181" t="s">
        <v>727</v>
      </c>
      <c r="D249" s="181" t="s">
        <v>208</v>
      </c>
      <c r="E249" s="182" t="s">
        <v>1873</v>
      </c>
      <c r="F249" s="183" t="s">
        <v>1874</v>
      </c>
      <c r="G249" s="184" t="s">
        <v>383</v>
      </c>
      <c r="H249" s="185">
        <v>8.85</v>
      </c>
      <c r="I249" s="186"/>
      <c r="J249" s="187">
        <f>ROUND(I249*H249,2)</f>
        <v>0</v>
      </c>
      <c r="K249" s="183" t="s">
        <v>211</v>
      </c>
      <c r="L249" s="41"/>
      <c r="M249" s="188" t="s">
        <v>75</v>
      </c>
      <c r="N249" s="189" t="s">
        <v>47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807</v>
      </c>
      <c r="AT249" s="192" t="s">
        <v>208</v>
      </c>
      <c r="AU249" s="192" t="s">
        <v>344</v>
      </c>
      <c r="AY249" s="19" t="s">
        <v>205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84</v>
      </c>
      <c r="BK249" s="193">
        <f>ROUND(I249*H249,2)</f>
        <v>0</v>
      </c>
      <c r="BL249" s="19" t="s">
        <v>807</v>
      </c>
      <c r="BM249" s="192" t="s">
        <v>1966</v>
      </c>
    </row>
    <row r="250" spans="1:65" s="2" customFormat="1" ht="38.4">
      <c r="A250" s="36"/>
      <c r="B250" s="37"/>
      <c r="C250" s="38"/>
      <c r="D250" s="194" t="s">
        <v>214</v>
      </c>
      <c r="E250" s="38"/>
      <c r="F250" s="195" t="s">
        <v>1876</v>
      </c>
      <c r="G250" s="38"/>
      <c r="H250" s="38"/>
      <c r="I250" s="196"/>
      <c r="J250" s="38"/>
      <c r="K250" s="38"/>
      <c r="L250" s="41"/>
      <c r="M250" s="197"/>
      <c r="N250" s="19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214</v>
      </c>
      <c r="AU250" s="19" t="s">
        <v>344</v>
      </c>
    </row>
    <row r="251" spans="1:65" s="15" customFormat="1" ht="10.199999999999999">
      <c r="B251" s="231"/>
      <c r="C251" s="232"/>
      <c r="D251" s="194" t="s">
        <v>216</v>
      </c>
      <c r="E251" s="233" t="s">
        <v>75</v>
      </c>
      <c r="F251" s="234" t="s">
        <v>1877</v>
      </c>
      <c r="G251" s="232"/>
      <c r="H251" s="233" t="s">
        <v>75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216</v>
      </c>
      <c r="AU251" s="240" t="s">
        <v>344</v>
      </c>
      <c r="AV251" s="15" t="s">
        <v>84</v>
      </c>
      <c r="AW251" s="15" t="s">
        <v>38</v>
      </c>
      <c r="AX251" s="15" t="s">
        <v>77</v>
      </c>
      <c r="AY251" s="240" t="s">
        <v>205</v>
      </c>
    </row>
    <row r="252" spans="1:65" s="13" customFormat="1" ht="10.199999999999999">
      <c r="B252" s="199"/>
      <c r="C252" s="200"/>
      <c r="D252" s="194" t="s">
        <v>216</v>
      </c>
      <c r="E252" s="201" t="s">
        <v>75</v>
      </c>
      <c r="F252" s="202" t="s">
        <v>1909</v>
      </c>
      <c r="G252" s="200"/>
      <c r="H252" s="203">
        <v>8.85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216</v>
      </c>
      <c r="AU252" s="209" t="s">
        <v>344</v>
      </c>
      <c r="AV252" s="13" t="s">
        <v>86</v>
      </c>
      <c r="AW252" s="13" t="s">
        <v>38</v>
      </c>
      <c r="AX252" s="13" t="s">
        <v>77</v>
      </c>
      <c r="AY252" s="209" t="s">
        <v>205</v>
      </c>
    </row>
    <row r="253" spans="1:65" s="14" customFormat="1" ht="10.199999999999999">
      <c r="B253" s="210"/>
      <c r="C253" s="211"/>
      <c r="D253" s="194" t="s">
        <v>216</v>
      </c>
      <c r="E253" s="212" t="s">
        <v>473</v>
      </c>
      <c r="F253" s="213" t="s">
        <v>218</v>
      </c>
      <c r="G253" s="211"/>
      <c r="H253" s="214">
        <v>8.85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216</v>
      </c>
      <c r="AU253" s="220" t="s">
        <v>344</v>
      </c>
      <c r="AV253" s="14" t="s">
        <v>212</v>
      </c>
      <c r="AW253" s="14" t="s">
        <v>38</v>
      </c>
      <c r="AX253" s="14" t="s">
        <v>84</v>
      </c>
      <c r="AY253" s="220" t="s">
        <v>205</v>
      </c>
    </row>
    <row r="254" spans="1:65" s="2" customFormat="1" ht="24.15" customHeight="1">
      <c r="A254" s="36"/>
      <c r="B254" s="37"/>
      <c r="C254" s="181" t="s">
        <v>732</v>
      </c>
      <c r="D254" s="181" t="s">
        <v>208</v>
      </c>
      <c r="E254" s="182" t="s">
        <v>1878</v>
      </c>
      <c r="F254" s="183" t="s">
        <v>1879</v>
      </c>
      <c r="G254" s="184" t="s">
        <v>383</v>
      </c>
      <c r="H254" s="185">
        <v>44.25</v>
      </c>
      <c r="I254" s="186"/>
      <c r="J254" s="187">
        <f>ROUND(I254*H254,2)</f>
        <v>0</v>
      </c>
      <c r="K254" s="183" t="s">
        <v>211</v>
      </c>
      <c r="L254" s="41"/>
      <c r="M254" s="188" t="s">
        <v>75</v>
      </c>
      <c r="N254" s="189" t="s">
        <v>47</v>
      </c>
      <c r="O254" s="66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807</v>
      </c>
      <c r="AT254" s="192" t="s">
        <v>208</v>
      </c>
      <c r="AU254" s="192" t="s">
        <v>344</v>
      </c>
      <c r="AY254" s="19" t="s">
        <v>205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807</v>
      </c>
      <c r="BM254" s="192" t="s">
        <v>1967</v>
      </c>
    </row>
    <row r="255" spans="1:65" s="2" customFormat="1" ht="38.4">
      <c r="A255" s="36"/>
      <c r="B255" s="37"/>
      <c r="C255" s="38"/>
      <c r="D255" s="194" t="s">
        <v>214</v>
      </c>
      <c r="E255" s="38"/>
      <c r="F255" s="195" t="s">
        <v>1876</v>
      </c>
      <c r="G255" s="38"/>
      <c r="H255" s="38"/>
      <c r="I255" s="196"/>
      <c r="J255" s="38"/>
      <c r="K255" s="38"/>
      <c r="L255" s="41"/>
      <c r="M255" s="197"/>
      <c r="N255" s="198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214</v>
      </c>
      <c r="AU255" s="19" t="s">
        <v>344</v>
      </c>
    </row>
    <row r="256" spans="1:65" s="13" customFormat="1" ht="10.199999999999999">
      <c r="B256" s="199"/>
      <c r="C256" s="200"/>
      <c r="D256" s="194" t="s">
        <v>216</v>
      </c>
      <c r="E256" s="201" t="s">
        <v>75</v>
      </c>
      <c r="F256" s="202" t="s">
        <v>473</v>
      </c>
      <c r="G256" s="200"/>
      <c r="H256" s="203">
        <v>8.85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216</v>
      </c>
      <c r="AU256" s="209" t="s">
        <v>344</v>
      </c>
      <c r="AV256" s="13" t="s">
        <v>86</v>
      </c>
      <c r="AW256" s="13" t="s">
        <v>38</v>
      </c>
      <c r="AX256" s="13" t="s">
        <v>77</v>
      </c>
      <c r="AY256" s="209" t="s">
        <v>205</v>
      </c>
    </row>
    <row r="257" spans="1:65" s="14" customFormat="1" ht="10.199999999999999">
      <c r="B257" s="210"/>
      <c r="C257" s="211"/>
      <c r="D257" s="194" t="s">
        <v>216</v>
      </c>
      <c r="E257" s="212" t="s">
        <v>75</v>
      </c>
      <c r="F257" s="213" t="s">
        <v>218</v>
      </c>
      <c r="G257" s="211"/>
      <c r="H257" s="214">
        <v>8.85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216</v>
      </c>
      <c r="AU257" s="220" t="s">
        <v>344</v>
      </c>
      <c r="AV257" s="14" t="s">
        <v>212</v>
      </c>
      <c r="AW257" s="14" t="s">
        <v>38</v>
      </c>
      <c r="AX257" s="14" t="s">
        <v>84</v>
      </c>
      <c r="AY257" s="220" t="s">
        <v>205</v>
      </c>
    </row>
    <row r="258" spans="1:65" s="13" customFormat="1" ht="10.199999999999999">
      <c r="B258" s="199"/>
      <c r="C258" s="200"/>
      <c r="D258" s="194" t="s">
        <v>216</v>
      </c>
      <c r="E258" s="200"/>
      <c r="F258" s="202" t="s">
        <v>1968</v>
      </c>
      <c r="G258" s="200"/>
      <c r="H258" s="203">
        <v>44.25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216</v>
      </c>
      <c r="AU258" s="209" t="s">
        <v>344</v>
      </c>
      <c r="AV258" s="13" t="s">
        <v>86</v>
      </c>
      <c r="AW258" s="13" t="s">
        <v>4</v>
      </c>
      <c r="AX258" s="13" t="s">
        <v>84</v>
      </c>
      <c r="AY258" s="209" t="s">
        <v>205</v>
      </c>
    </row>
    <row r="259" spans="1:65" s="2" customFormat="1" ht="14.4" customHeight="1">
      <c r="A259" s="36"/>
      <c r="B259" s="37"/>
      <c r="C259" s="221" t="s">
        <v>736</v>
      </c>
      <c r="D259" s="221" t="s">
        <v>226</v>
      </c>
      <c r="E259" s="222" t="s">
        <v>1882</v>
      </c>
      <c r="F259" s="223" t="s">
        <v>1883</v>
      </c>
      <c r="G259" s="224" t="s">
        <v>383</v>
      </c>
      <c r="H259" s="225">
        <v>8.85</v>
      </c>
      <c r="I259" s="226"/>
      <c r="J259" s="227">
        <f>ROUND(I259*H259,2)</f>
        <v>0</v>
      </c>
      <c r="K259" s="223" t="s">
        <v>75</v>
      </c>
      <c r="L259" s="228"/>
      <c r="M259" s="229" t="s">
        <v>75</v>
      </c>
      <c r="N259" s="230" t="s">
        <v>47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1719</v>
      </c>
      <c r="AT259" s="192" t="s">
        <v>226</v>
      </c>
      <c r="AU259" s="192" t="s">
        <v>344</v>
      </c>
      <c r="AY259" s="19" t="s">
        <v>205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84</v>
      </c>
      <c r="BK259" s="193">
        <f>ROUND(I259*H259,2)</f>
        <v>0</v>
      </c>
      <c r="BL259" s="19" t="s">
        <v>807</v>
      </c>
      <c r="BM259" s="192" t="s">
        <v>1969</v>
      </c>
    </row>
    <row r="260" spans="1:65" s="13" customFormat="1" ht="10.199999999999999">
      <c r="B260" s="199"/>
      <c r="C260" s="200"/>
      <c r="D260" s="194" t="s">
        <v>216</v>
      </c>
      <c r="E260" s="201" t="s">
        <v>75</v>
      </c>
      <c r="F260" s="202" t="s">
        <v>473</v>
      </c>
      <c r="G260" s="200"/>
      <c r="H260" s="203">
        <v>8.85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216</v>
      </c>
      <c r="AU260" s="209" t="s">
        <v>344</v>
      </c>
      <c r="AV260" s="13" t="s">
        <v>86</v>
      </c>
      <c r="AW260" s="13" t="s">
        <v>38</v>
      </c>
      <c r="AX260" s="13" t="s">
        <v>77</v>
      </c>
      <c r="AY260" s="209" t="s">
        <v>205</v>
      </c>
    </row>
    <row r="261" spans="1:65" s="14" customFormat="1" ht="10.199999999999999">
      <c r="B261" s="210"/>
      <c r="C261" s="211"/>
      <c r="D261" s="194" t="s">
        <v>216</v>
      </c>
      <c r="E261" s="212" t="s">
        <v>75</v>
      </c>
      <c r="F261" s="213" t="s">
        <v>218</v>
      </c>
      <c r="G261" s="211"/>
      <c r="H261" s="214">
        <v>8.85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216</v>
      </c>
      <c r="AU261" s="220" t="s">
        <v>344</v>
      </c>
      <c r="AV261" s="14" t="s">
        <v>212</v>
      </c>
      <c r="AW261" s="14" t="s">
        <v>38</v>
      </c>
      <c r="AX261" s="14" t="s">
        <v>84</v>
      </c>
      <c r="AY261" s="220" t="s">
        <v>205</v>
      </c>
    </row>
    <row r="262" spans="1:65" s="2" customFormat="1" ht="14.4" customHeight="1">
      <c r="A262" s="36"/>
      <c r="B262" s="37"/>
      <c r="C262" s="181" t="s">
        <v>741</v>
      </c>
      <c r="D262" s="181" t="s">
        <v>208</v>
      </c>
      <c r="E262" s="182" t="s">
        <v>1885</v>
      </c>
      <c r="F262" s="183" t="s">
        <v>1886</v>
      </c>
      <c r="G262" s="184" t="s">
        <v>293</v>
      </c>
      <c r="H262" s="185">
        <v>2</v>
      </c>
      <c r="I262" s="186"/>
      <c r="J262" s="187">
        <f>ROUND(I262*H262,2)</f>
        <v>0</v>
      </c>
      <c r="K262" s="183" t="s">
        <v>75</v>
      </c>
      <c r="L262" s="41"/>
      <c r="M262" s="188" t="s">
        <v>75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807</v>
      </c>
      <c r="AT262" s="192" t="s">
        <v>208</v>
      </c>
      <c r="AU262" s="192" t="s">
        <v>344</v>
      </c>
      <c r="AY262" s="19" t="s">
        <v>205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84</v>
      </c>
      <c r="BK262" s="193">
        <f>ROUND(I262*H262,2)</f>
        <v>0</v>
      </c>
      <c r="BL262" s="19" t="s">
        <v>807</v>
      </c>
      <c r="BM262" s="192" t="s">
        <v>1970</v>
      </c>
    </row>
    <row r="263" spans="1:65" s="15" customFormat="1" ht="10.199999999999999">
      <c r="B263" s="231"/>
      <c r="C263" s="232"/>
      <c r="D263" s="194" t="s">
        <v>216</v>
      </c>
      <c r="E263" s="233" t="s">
        <v>75</v>
      </c>
      <c r="F263" s="234" t="s">
        <v>296</v>
      </c>
      <c r="G263" s="232"/>
      <c r="H263" s="233" t="s">
        <v>75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216</v>
      </c>
      <c r="AU263" s="240" t="s">
        <v>344</v>
      </c>
      <c r="AV263" s="15" t="s">
        <v>84</v>
      </c>
      <c r="AW263" s="15" t="s">
        <v>38</v>
      </c>
      <c r="AX263" s="15" t="s">
        <v>77</v>
      </c>
      <c r="AY263" s="240" t="s">
        <v>205</v>
      </c>
    </row>
    <row r="264" spans="1:65" s="13" customFormat="1" ht="10.199999999999999">
      <c r="B264" s="199"/>
      <c r="C264" s="200"/>
      <c r="D264" s="194" t="s">
        <v>216</v>
      </c>
      <c r="E264" s="201" t="s">
        <v>75</v>
      </c>
      <c r="F264" s="202" t="s">
        <v>86</v>
      </c>
      <c r="G264" s="200"/>
      <c r="H264" s="203">
        <v>2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216</v>
      </c>
      <c r="AU264" s="209" t="s">
        <v>344</v>
      </c>
      <c r="AV264" s="13" t="s">
        <v>86</v>
      </c>
      <c r="AW264" s="13" t="s">
        <v>38</v>
      </c>
      <c r="AX264" s="13" t="s">
        <v>77</v>
      </c>
      <c r="AY264" s="209" t="s">
        <v>205</v>
      </c>
    </row>
    <row r="265" spans="1:65" s="14" customFormat="1" ht="10.199999999999999">
      <c r="B265" s="210"/>
      <c r="C265" s="211"/>
      <c r="D265" s="194" t="s">
        <v>216</v>
      </c>
      <c r="E265" s="212" t="s">
        <v>75</v>
      </c>
      <c r="F265" s="213" t="s">
        <v>218</v>
      </c>
      <c r="G265" s="211"/>
      <c r="H265" s="214">
        <v>2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216</v>
      </c>
      <c r="AU265" s="220" t="s">
        <v>344</v>
      </c>
      <c r="AV265" s="14" t="s">
        <v>212</v>
      </c>
      <c r="AW265" s="14" t="s">
        <v>38</v>
      </c>
      <c r="AX265" s="14" t="s">
        <v>84</v>
      </c>
      <c r="AY265" s="220" t="s">
        <v>205</v>
      </c>
    </row>
    <row r="266" spans="1:65" s="12" customFormat="1" ht="20.85" customHeight="1">
      <c r="B266" s="165"/>
      <c r="C266" s="166"/>
      <c r="D266" s="167" t="s">
        <v>76</v>
      </c>
      <c r="E266" s="179" t="s">
        <v>1888</v>
      </c>
      <c r="F266" s="179" t="s">
        <v>1889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SUM(P267:P287)</f>
        <v>0</v>
      </c>
      <c r="Q266" s="173"/>
      <c r="R266" s="174">
        <f>SUM(R267:R287)</f>
        <v>0</v>
      </c>
      <c r="S266" s="173"/>
      <c r="T266" s="175">
        <f>SUM(T267:T287)</f>
        <v>0</v>
      </c>
      <c r="AR266" s="176" t="s">
        <v>212</v>
      </c>
      <c r="AT266" s="177" t="s">
        <v>76</v>
      </c>
      <c r="AU266" s="177" t="s">
        <v>86</v>
      </c>
      <c r="AY266" s="176" t="s">
        <v>205</v>
      </c>
      <c r="BK266" s="178">
        <f>SUM(BK267:BK287)</f>
        <v>0</v>
      </c>
    </row>
    <row r="267" spans="1:65" s="2" customFormat="1" ht="14.4" customHeight="1">
      <c r="A267" s="36"/>
      <c r="B267" s="37"/>
      <c r="C267" s="181" t="s">
        <v>745</v>
      </c>
      <c r="D267" s="181" t="s">
        <v>208</v>
      </c>
      <c r="E267" s="182" t="s">
        <v>1890</v>
      </c>
      <c r="F267" s="183" t="s">
        <v>1891</v>
      </c>
      <c r="G267" s="184" t="s">
        <v>293</v>
      </c>
      <c r="H267" s="185">
        <v>4</v>
      </c>
      <c r="I267" s="186"/>
      <c r="J267" s="187">
        <f>ROUND(I267*H267,2)</f>
        <v>0</v>
      </c>
      <c r="K267" s="183" t="s">
        <v>211</v>
      </c>
      <c r="L267" s="41"/>
      <c r="M267" s="188" t="s">
        <v>75</v>
      </c>
      <c r="N267" s="189" t="s">
        <v>47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1892</v>
      </c>
      <c r="AT267" s="192" t="s">
        <v>208</v>
      </c>
      <c r="AU267" s="192" t="s">
        <v>344</v>
      </c>
      <c r="AY267" s="19" t="s">
        <v>205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84</v>
      </c>
      <c r="BK267" s="193">
        <f>ROUND(I267*H267,2)</f>
        <v>0</v>
      </c>
      <c r="BL267" s="19" t="s">
        <v>1892</v>
      </c>
      <c r="BM267" s="192" t="s">
        <v>1971</v>
      </c>
    </row>
    <row r="268" spans="1:65" s="15" customFormat="1" ht="10.199999999999999">
      <c r="B268" s="231"/>
      <c r="C268" s="232"/>
      <c r="D268" s="194" t="s">
        <v>216</v>
      </c>
      <c r="E268" s="233" t="s">
        <v>75</v>
      </c>
      <c r="F268" s="234" t="s">
        <v>296</v>
      </c>
      <c r="G268" s="232"/>
      <c r="H268" s="233" t="s">
        <v>75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216</v>
      </c>
      <c r="AU268" s="240" t="s">
        <v>344</v>
      </c>
      <c r="AV268" s="15" t="s">
        <v>84</v>
      </c>
      <c r="AW268" s="15" t="s">
        <v>38</v>
      </c>
      <c r="AX268" s="15" t="s">
        <v>77</v>
      </c>
      <c r="AY268" s="240" t="s">
        <v>205</v>
      </c>
    </row>
    <row r="269" spans="1:65" s="13" customFormat="1" ht="10.199999999999999">
      <c r="B269" s="199"/>
      <c r="C269" s="200"/>
      <c r="D269" s="194" t="s">
        <v>216</v>
      </c>
      <c r="E269" s="201" t="s">
        <v>75</v>
      </c>
      <c r="F269" s="202" t="s">
        <v>212</v>
      </c>
      <c r="G269" s="200"/>
      <c r="H269" s="203">
        <v>4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216</v>
      </c>
      <c r="AU269" s="209" t="s">
        <v>344</v>
      </c>
      <c r="AV269" s="13" t="s">
        <v>86</v>
      </c>
      <c r="AW269" s="13" t="s">
        <v>38</v>
      </c>
      <c r="AX269" s="13" t="s">
        <v>77</v>
      </c>
      <c r="AY269" s="209" t="s">
        <v>205</v>
      </c>
    </row>
    <row r="270" spans="1:65" s="14" customFormat="1" ht="10.199999999999999">
      <c r="B270" s="210"/>
      <c r="C270" s="211"/>
      <c r="D270" s="194" t="s">
        <v>216</v>
      </c>
      <c r="E270" s="212" t="s">
        <v>75</v>
      </c>
      <c r="F270" s="213" t="s">
        <v>218</v>
      </c>
      <c r="G270" s="211"/>
      <c r="H270" s="214">
        <v>4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216</v>
      </c>
      <c r="AU270" s="220" t="s">
        <v>344</v>
      </c>
      <c r="AV270" s="14" t="s">
        <v>212</v>
      </c>
      <c r="AW270" s="14" t="s">
        <v>38</v>
      </c>
      <c r="AX270" s="14" t="s">
        <v>84</v>
      </c>
      <c r="AY270" s="220" t="s">
        <v>205</v>
      </c>
    </row>
    <row r="271" spans="1:65" s="2" customFormat="1" ht="14.4" customHeight="1">
      <c r="A271" s="36"/>
      <c r="B271" s="37"/>
      <c r="C271" s="181" t="s">
        <v>749</v>
      </c>
      <c r="D271" s="181" t="s">
        <v>208</v>
      </c>
      <c r="E271" s="182" t="s">
        <v>1894</v>
      </c>
      <c r="F271" s="183" t="s">
        <v>1895</v>
      </c>
      <c r="G271" s="184" t="s">
        <v>293</v>
      </c>
      <c r="H271" s="185">
        <v>1</v>
      </c>
      <c r="I271" s="186"/>
      <c r="J271" s="187">
        <f>ROUND(I271*H271,2)</f>
        <v>0</v>
      </c>
      <c r="K271" s="183" t="s">
        <v>211</v>
      </c>
      <c r="L271" s="41"/>
      <c r="M271" s="188" t="s">
        <v>75</v>
      </c>
      <c r="N271" s="189" t="s">
        <v>47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1892</v>
      </c>
      <c r="AT271" s="192" t="s">
        <v>208</v>
      </c>
      <c r="AU271" s="192" t="s">
        <v>344</v>
      </c>
      <c r="AY271" s="19" t="s">
        <v>205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84</v>
      </c>
      <c r="BK271" s="193">
        <f>ROUND(I271*H271,2)</f>
        <v>0</v>
      </c>
      <c r="BL271" s="19" t="s">
        <v>1892</v>
      </c>
      <c r="BM271" s="192" t="s">
        <v>1972</v>
      </c>
    </row>
    <row r="272" spans="1:65" s="15" customFormat="1" ht="10.199999999999999">
      <c r="B272" s="231"/>
      <c r="C272" s="232"/>
      <c r="D272" s="194" t="s">
        <v>216</v>
      </c>
      <c r="E272" s="233" t="s">
        <v>75</v>
      </c>
      <c r="F272" s="234" t="s">
        <v>296</v>
      </c>
      <c r="G272" s="232"/>
      <c r="H272" s="233" t="s">
        <v>75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216</v>
      </c>
      <c r="AU272" s="240" t="s">
        <v>344</v>
      </c>
      <c r="AV272" s="15" t="s">
        <v>84</v>
      </c>
      <c r="AW272" s="15" t="s">
        <v>38</v>
      </c>
      <c r="AX272" s="15" t="s">
        <v>77</v>
      </c>
      <c r="AY272" s="240" t="s">
        <v>205</v>
      </c>
    </row>
    <row r="273" spans="1:65" s="13" customFormat="1" ht="10.199999999999999">
      <c r="B273" s="199"/>
      <c r="C273" s="200"/>
      <c r="D273" s="194" t="s">
        <v>216</v>
      </c>
      <c r="E273" s="201" t="s">
        <v>75</v>
      </c>
      <c r="F273" s="202" t="s">
        <v>84</v>
      </c>
      <c r="G273" s="200"/>
      <c r="H273" s="203">
        <v>1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216</v>
      </c>
      <c r="AU273" s="209" t="s">
        <v>344</v>
      </c>
      <c r="AV273" s="13" t="s">
        <v>86</v>
      </c>
      <c r="AW273" s="13" t="s">
        <v>38</v>
      </c>
      <c r="AX273" s="13" t="s">
        <v>77</v>
      </c>
      <c r="AY273" s="209" t="s">
        <v>205</v>
      </c>
    </row>
    <row r="274" spans="1:65" s="14" customFormat="1" ht="10.199999999999999">
      <c r="B274" s="210"/>
      <c r="C274" s="211"/>
      <c r="D274" s="194" t="s">
        <v>216</v>
      </c>
      <c r="E274" s="212" t="s">
        <v>75</v>
      </c>
      <c r="F274" s="213" t="s">
        <v>218</v>
      </c>
      <c r="G274" s="211"/>
      <c r="H274" s="214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216</v>
      </c>
      <c r="AU274" s="220" t="s">
        <v>344</v>
      </c>
      <c r="AV274" s="14" t="s">
        <v>212</v>
      </c>
      <c r="AW274" s="14" t="s">
        <v>38</v>
      </c>
      <c r="AX274" s="14" t="s">
        <v>84</v>
      </c>
      <c r="AY274" s="220" t="s">
        <v>205</v>
      </c>
    </row>
    <row r="275" spans="1:65" s="2" customFormat="1" ht="14.4" customHeight="1">
      <c r="A275" s="36"/>
      <c r="B275" s="37"/>
      <c r="C275" s="221" t="s">
        <v>753</v>
      </c>
      <c r="D275" s="221" t="s">
        <v>226</v>
      </c>
      <c r="E275" s="222" t="s">
        <v>1897</v>
      </c>
      <c r="F275" s="223" t="s">
        <v>1898</v>
      </c>
      <c r="G275" s="224" t="s">
        <v>293</v>
      </c>
      <c r="H275" s="225">
        <v>1</v>
      </c>
      <c r="I275" s="226"/>
      <c r="J275" s="227">
        <f>ROUND(I275*H275,2)</f>
        <v>0</v>
      </c>
      <c r="K275" s="223" t="s">
        <v>75</v>
      </c>
      <c r="L275" s="228"/>
      <c r="M275" s="229" t="s">
        <v>75</v>
      </c>
      <c r="N275" s="230" t="s">
        <v>47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1892</v>
      </c>
      <c r="AT275" s="192" t="s">
        <v>226</v>
      </c>
      <c r="AU275" s="192" t="s">
        <v>344</v>
      </c>
      <c r="AY275" s="19" t="s">
        <v>205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84</v>
      </c>
      <c r="BK275" s="193">
        <f>ROUND(I275*H275,2)</f>
        <v>0</v>
      </c>
      <c r="BL275" s="19" t="s">
        <v>1892</v>
      </c>
      <c r="BM275" s="192" t="s">
        <v>1973</v>
      </c>
    </row>
    <row r="276" spans="1:65" s="15" customFormat="1" ht="10.199999999999999">
      <c r="B276" s="231"/>
      <c r="C276" s="232"/>
      <c r="D276" s="194" t="s">
        <v>216</v>
      </c>
      <c r="E276" s="233" t="s">
        <v>75</v>
      </c>
      <c r="F276" s="234" t="s">
        <v>296</v>
      </c>
      <c r="G276" s="232"/>
      <c r="H276" s="233" t="s">
        <v>75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216</v>
      </c>
      <c r="AU276" s="240" t="s">
        <v>344</v>
      </c>
      <c r="AV276" s="15" t="s">
        <v>84</v>
      </c>
      <c r="AW276" s="15" t="s">
        <v>38</v>
      </c>
      <c r="AX276" s="15" t="s">
        <v>77</v>
      </c>
      <c r="AY276" s="240" t="s">
        <v>205</v>
      </c>
    </row>
    <row r="277" spans="1:65" s="13" customFormat="1" ht="10.199999999999999">
      <c r="B277" s="199"/>
      <c r="C277" s="200"/>
      <c r="D277" s="194" t="s">
        <v>216</v>
      </c>
      <c r="E277" s="201" t="s">
        <v>75</v>
      </c>
      <c r="F277" s="202" t="s">
        <v>84</v>
      </c>
      <c r="G277" s="200"/>
      <c r="H277" s="203">
        <v>1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216</v>
      </c>
      <c r="AU277" s="209" t="s">
        <v>344</v>
      </c>
      <c r="AV277" s="13" t="s">
        <v>86</v>
      </c>
      <c r="AW277" s="13" t="s">
        <v>38</v>
      </c>
      <c r="AX277" s="13" t="s">
        <v>77</v>
      </c>
      <c r="AY277" s="209" t="s">
        <v>205</v>
      </c>
    </row>
    <row r="278" spans="1:65" s="14" customFormat="1" ht="10.199999999999999">
      <c r="B278" s="210"/>
      <c r="C278" s="211"/>
      <c r="D278" s="194" t="s">
        <v>216</v>
      </c>
      <c r="E278" s="212" t="s">
        <v>75</v>
      </c>
      <c r="F278" s="213" t="s">
        <v>218</v>
      </c>
      <c r="G278" s="211"/>
      <c r="H278" s="214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216</v>
      </c>
      <c r="AU278" s="220" t="s">
        <v>344</v>
      </c>
      <c r="AV278" s="14" t="s">
        <v>212</v>
      </c>
      <c r="AW278" s="14" t="s">
        <v>38</v>
      </c>
      <c r="AX278" s="14" t="s">
        <v>84</v>
      </c>
      <c r="AY278" s="220" t="s">
        <v>205</v>
      </c>
    </row>
    <row r="279" spans="1:65" s="2" customFormat="1" ht="24.15" customHeight="1">
      <c r="A279" s="36"/>
      <c r="B279" s="37"/>
      <c r="C279" s="181" t="s">
        <v>757</v>
      </c>
      <c r="D279" s="181" t="s">
        <v>208</v>
      </c>
      <c r="E279" s="182" t="s">
        <v>1974</v>
      </c>
      <c r="F279" s="183" t="s">
        <v>1901</v>
      </c>
      <c r="G279" s="184" t="s">
        <v>293</v>
      </c>
      <c r="H279" s="185">
        <v>1</v>
      </c>
      <c r="I279" s="186"/>
      <c r="J279" s="187">
        <f>ROUND(I279*H279,2)</f>
        <v>0</v>
      </c>
      <c r="K279" s="183" t="s">
        <v>211</v>
      </c>
      <c r="L279" s="41"/>
      <c r="M279" s="188" t="s">
        <v>75</v>
      </c>
      <c r="N279" s="189" t="s">
        <v>47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225</v>
      </c>
      <c r="AT279" s="192" t="s">
        <v>208</v>
      </c>
      <c r="AU279" s="192" t="s">
        <v>344</v>
      </c>
      <c r="AY279" s="19" t="s">
        <v>205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84</v>
      </c>
      <c r="BK279" s="193">
        <f>ROUND(I279*H279,2)</f>
        <v>0</v>
      </c>
      <c r="BL279" s="19" t="s">
        <v>225</v>
      </c>
      <c r="BM279" s="192" t="s">
        <v>1975</v>
      </c>
    </row>
    <row r="280" spans="1:65" s="2" customFormat="1" ht="28.8">
      <c r="A280" s="36"/>
      <c r="B280" s="37"/>
      <c r="C280" s="38"/>
      <c r="D280" s="194" t="s">
        <v>214</v>
      </c>
      <c r="E280" s="38"/>
      <c r="F280" s="195" t="s">
        <v>1903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214</v>
      </c>
      <c r="AU280" s="19" t="s">
        <v>344</v>
      </c>
    </row>
    <row r="281" spans="1:65" s="15" customFormat="1" ht="10.199999999999999">
      <c r="B281" s="231"/>
      <c r="C281" s="232"/>
      <c r="D281" s="194" t="s">
        <v>216</v>
      </c>
      <c r="E281" s="233" t="s">
        <v>75</v>
      </c>
      <c r="F281" s="234" t="s">
        <v>296</v>
      </c>
      <c r="G281" s="232"/>
      <c r="H281" s="233" t="s">
        <v>75</v>
      </c>
      <c r="I281" s="235"/>
      <c r="J281" s="232"/>
      <c r="K281" s="232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216</v>
      </c>
      <c r="AU281" s="240" t="s">
        <v>344</v>
      </c>
      <c r="AV281" s="15" t="s">
        <v>84</v>
      </c>
      <c r="AW281" s="15" t="s">
        <v>38</v>
      </c>
      <c r="AX281" s="15" t="s">
        <v>77</v>
      </c>
      <c r="AY281" s="240" t="s">
        <v>205</v>
      </c>
    </row>
    <row r="282" spans="1:65" s="13" customFormat="1" ht="10.199999999999999">
      <c r="B282" s="199"/>
      <c r="C282" s="200"/>
      <c r="D282" s="194" t="s">
        <v>216</v>
      </c>
      <c r="E282" s="201" t="s">
        <v>75</v>
      </c>
      <c r="F282" s="202" t="s">
        <v>84</v>
      </c>
      <c r="G282" s="200"/>
      <c r="H282" s="203">
        <v>1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216</v>
      </c>
      <c r="AU282" s="209" t="s">
        <v>344</v>
      </c>
      <c r="AV282" s="13" t="s">
        <v>86</v>
      </c>
      <c r="AW282" s="13" t="s">
        <v>38</v>
      </c>
      <c r="AX282" s="13" t="s">
        <v>77</v>
      </c>
      <c r="AY282" s="209" t="s">
        <v>205</v>
      </c>
    </row>
    <row r="283" spans="1:65" s="14" customFormat="1" ht="10.199999999999999">
      <c r="B283" s="210"/>
      <c r="C283" s="211"/>
      <c r="D283" s="194" t="s">
        <v>216</v>
      </c>
      <c r="E283" s="212" t="s">
        <v>75</v>
      </c>
      <c r="F283" s="213" t="s">
        <v>218</v>
      </c>
      <c r="G283" s="211"/>
      <c r="H283" s="214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216</v>
      </c>
      <c r="AU283" s="220" t="s">
        <v>344</v>
      </c>
      <c r="AV283" s="14" t="s">
        <v>212</v>
      </c>
      <c r="AW283" s="14" t="s">
        <v>38</v>
      </c>
      <c r="AX283" s="14" t="s">
        <v>84</v>
      </c>
      <c r="AY283" s="220" t="s">
        <v>205</v>
      </c>
    </row>
    <row r="284" spans="1:65" s="2" customFormat="1" ht="14.4" customHeight="1">
      <c r="A284" s="36"/>
      <c r="B284" s="37"/>
      <c r="C284" s="181" t="s">
        <v>761</v>
      </c>
      <c r="D284" s="181" t="s">
        <v>208</v>
      </c>
      <c r="E284" s="182" t="s">
        <v>1904</v>
      </c>
      <c r="F284" s="183" t="s">
        <v>1905</v>
      </c>
      <c r="G284" s="184" t="s">
        <v>1906</v>
      </c>
      <c r="H284" s="185">
        <v>3</v>
      </c>
      <c r="I284" s="186"/>
      <c r="J284" s="187">
        <f>ROUND(I284*H284,2)</f>
        <v>0</v>
      </c>
      <c r="K284" s="183" t="s">
        <v>211</v>
      </c>
      <c r="L284" s="41"/>
      <c r="M284" s="188" t="s">
        <v>75</v>
      </c>
      <c r="N284" s="189" t="s">
        <v>47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1892</v>
      </c>
      <c r="AT284" s="192" t="s">
        <v>208</v>
      </c>
      <c r="AU284" s="192" t="s">
        <v>344</v>
      </c>
      <c r="AY284" s="19" t="s">
        <v>205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84</v>
      </c>
      <c r="BK284" s="193">
        <f>ROUND(I284*H284,2)</f>
        <v>0</v>
      </c>
      <c r="BL284" s="19" t="s">
        <v>1892</v>
      </c>
      <c r="BM284" s="192" t="s">
        <v>1976</v>
      </c>
    </row>
    <row r="285" spans="1:65" s="15" customFormat="1" ht="10.199999999999999">
      <c r="B285" s="231"/>
      <c r="C285" s="232"/>
      <c r="D285" s="194" t="s">
        <v>216</v>
      </c>
      <c r="E285" s="233" t="s">
        <v>75</v>
      </c>
      <c r="F285" s="234" t="s">
        <v>1908</v>
      </c>
      <c r="G285" s="232"/>
      <c r="H285" s="233" t="s">
        <v>75</v>
      </c>
      <c r="I285" s="235"/>
      <c r="J285" s="232"/>
      <c r="K285" s="232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216</v>
      </c>
      <c r="AU285" s="240" t="s">
        <v>344</v>
      </c>
      <c r="AV285" s="15" t="s">
        <v>84</v>
      </c>
      <c r="AW285" s="15" t="s">
        <v>38</v>
      </c>
      <c r="AX285" s="15" t="s">
        <v>77</v>
      </c>
      <c r="AY285" s="240" t="s">
        <v>205</v>
      </c>
    </row>
    <row r="286" spans="1:65" s="13" customFormat="1" ht="10.199999999999999">
      <c r="B286" s="199"/>
      <c r="C286" s="200"/>
      <c r="D286" s="194" t="s">
        <v>216</v>
      </c>
      <c r="E286" s="201" t="s">
        <v>75</v>
      </c>
      <c r="F286" s="202" t="s">
        <v>344</v>
      </c>
      <c r="G286" s="200"/>
      <c r="H286" s="203">
        <v>3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216</v>
      </c>
      <c r="AU286" s="209" t="s">
        <v>344</v>
      </c>
      <c r="AV286" s="13" t="s">
        <v>86</v>
      </c>
      <c r="AW286" s="13" t="s">
        <v>38</v>
      </c>
      <c r="AX286" s="13" t="s">
        <v>77</v>
      </c>
      <c r="AY286" s="209" t="s">
        <v>205</v>
      </c>
    </row>
    <row r="287" spans="1:65" s="14" customFormat="1" ht="10.199999999999999">
      <c r="B287" s="210"/>
      <c r="C287" s="211"/>
      <c r="D287" s="194" t="s">
        <v>216</v>
      </c>
      <c r="E287" s="212" t="s">
        <v>75</v>
      </c>
      <c r="F287" s="213" t="s">
        <v>218</v>
      </c>
      <c r="G287" s="211"/>
      <c r="H287" s="214">
        <v>3</v>
      </c>
      <c r="I287" s="215"/>
      <c r="J287" s="211"/>
      <c r="K287" s="211"/>
      <c r="L287" s="216"/>
      <c r="M287" s="241"/>
      <c r="N287" s="242"/>
      <c r="O287" s="242"/>
      <c r="P287" s="242"/>
      <c r="Q287" s="242"/>
      <c r="R287" s="242"/>
      <c r="S287" s="242"/>
      <c r="T287" s="243"/>
      <c r="AT287" s="220" t="s">
        <v>216</v>
      </c>
      <c r="AU287" s="220" t="s">
        <v>344</v>
      </c>
      <c r="AV287" s="14" t="s">
        <v>212</v>
      </c>
      <c r="AW287" s="14" t="s">
        <v>38</v>
      </c>
      <c r="AX287" s="14" t="s">
        <v>84</v>
      </c>
      <c r="AY287" s="220" t="s">
        <v>205</v>
      </c>
    </row>
    <row r="288" spans="1:65" s="2" customFormat="1" ht="6.9" customHeight="1">
      <c r="A288" s="36"/>
      <c r="B288" s="49"/>
      <c r="C288" s="50"/>
      <c r="D288" s="50"/>
      <c r="E288" s="50"/>
      <c r="F288" s="50"/>
      <c r="G288" s="50"/>
      <c r="H288" s="50"/>
      <c r="I288" s="50"/>
      <c r="J288" s="50"/>
      <c r="K288" s="50"/>
      <c r="L288" s="41"/>
      <c r="M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</row>
  </sheetData>
  <sheetProtection algorithmName="SHA-512" hashValue="C3w7jCYWC5JDn5cqliuEsIlBbVZ5A0ncR+o5PCVOVo3NVYE4Iy8mPc48ZJ/qZUS49HVTGmJYrEQ+I1T65lC34A==" saltValue="AiBwgkdQ5z9XjaAPOYkNWCB+QoHkXOXOpGjW3RA6N39tp1dl0JO63mGmRhPHXfdhAUPbyzwT9f1k8GSISxxpEw==" spinCount="100000" sheet="1" objects="1" scenarios="1" formatColumns="0" formatRows="0" autoFilter="0"/>
  <autoFilter ref="C89:K287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0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131</v>
      </c>
      <c r="AZ2" s="110" t="s">
        <v>504</v>
      </c>
      <c r="BA2" s="110" t="s">
        <v>1663</v>
      </c>
      <c r="BB2" s="110" t="s">
        <v>156</v>
      </c>
      <c r="BC2" s="110" t="s">
        <v>157</v>
      </c>
      <c r="BD2" s="110" t="s">
        <v>86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  <c r="AZ3" s="110" t="s">
        <v>141</v>
      </c>
      <c r="BA3" s="110" t="s">
        <v>1663</v>
      </c>
      <c r="BB3" s="110" t="s">
        <v>156</v>
      </c>
      <c r="BC3" s="110" t="s">
        <v>443</v>
      </c>
      <c r="BD3" s="110" t="s">
        <v>86</v>
      </c>
    </row>
    <row r="4" spans="1:5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  <c r="AZ4" s="110" t="s">
        <v>148</v>
      </c>
      <c r="BA4" s="110" t="s">
        <v>1666</v>
      </c>
      <c r="BB4" s="110" t="s">
        <v>156</v>
      </c>
      <c r="BC4" s="110" t="s">
        <v>736</v>
      </c>
      <c r="BD4" s="110" t="s">
        <v>86</v>
      </c>
    </row>
    <row r="5" spans="1:56" s="1" customFormat="1" ht="6.9" customHeight="1">
      <c r="B5" s="22"/>
      <c r="L5" s="22"/>
      <c r="AZ5" s="110" t="s">
        <v>162</v>
      </c>
      <c r="BA5" s="110" t="s">
        <v>1977</v>
      </c>
      <c r="BB5" s="110" t="s">
        <v>383</v>
      </c>
      <c r="BC5" s="110" t="s">
        <v>1978</v>
      </c>
      <c r="BD5" s="110" t="s">
        <v>86</v>
      </c>
    </row>
    <row r="6" spans="1:56" s="1" customFormat="1" ht="12" customHeight="1">
      <c r="B6" s="22"/>
      <c r="D6" s="115" t="s">
        <v>16</v>
      </c>
      <c r="L6" s="22"/>
      <c r="AZ6" s="110" t="s">
        <v>471</v>
      </c>
      <c r="BA6" s="110" t="s">
        <v>1661</v>
      </c>
      <c r="BB6" s="110" t="s">
        <v>293</v>
      </c>
      <c r="BC6" s="110" t="s">
        <v>344</v>
      </c>
      <c r="BD6" s="110" t="s">
        <v>86</v>
      </c>
    </row>
    <row r="7" spans="1:5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  <c r="AZ7" s="110" t="s">
        <v>483</v>
      </c>
      <c r="BA7" s="110" t="s">
        <v>1662</v>
      </c>
      <c r="BB7" s="110" t="s">
        <v>293</v>
      </c>
      <c r="BC7" s="110" t="s">
        <v>344</v>
      </c>
      <c r="BD7" s="110" t="s">
        <v>86</v>
      </c>
    </row>
    <row r="8" spans="1:56" s="1" customFormat="1" ht="12" customHeight="1">
      <c r="B8" s="22"/>
      <c r="D8" s="115" t="s">
        <v>158</v>
      </c>
      <c r="L8" s="22"/>
      <c r="AZ8" s="110" t="s">
        <v>150</v>
      </c>
      <c r="BA8" s="110" t="s">
        <v>1666</v>
      </c>
      <c r="BB8" s="110" t="s">
        <v>156</v>
      </c>
      <c r="BC8" s="110" t="s">
        <v>596</v>
      </c>
      <c r="BD8" s="110" t="s">
        <v>86</v>
      </c>
    </row>
    <row r="9" spans="1:56" s="2" customFormat="1" ht="16.5" customHeight="1">
      <c r="A9" s="36"/>
      <c r="B9" s="41"/>
      <c r="C9" s="36"/>
      <c r="D9" s="36"/>
      <c r="E9" s="403" t="s">
        <v>1979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152</v>
      </c>
      <c r="BA9" s="110" t="s">
        <v>1980</v>
      </c>
      <c r="BB9" s="110" t="s">
        <v>240</v>
      </c>
      <c r="BC9" s="110" t="s">
        <v>1296</v>
      </c>
      <c r="BD9" s="110" t="s">
        <v>86</v>
      </c>
    </row>
    <row r="10" spans="1:5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159</v>
      </c>
      <c r="BA10" s="110" t="s">
        <v>1660</v>
      </c>
      <c r="BB10" s="110" t="s">
        <v>156</v>
      </c>
      <c r="BC10" s="110" t="s">
        <v>367</v>
      </c>
      <c r="BD10" s="110" t="s">
        <v>86</v>
      </c>
    </row>
    <row r="11" spans="1:56" s="2" customFormat="1" ht="16.5" customHeight="1">
      <c r="A11" s="36"/>
      <c r="B11" s="41"/>
      <c r="C11" s="36"/>
      <c r="D11" s="36"/>
      <c r="E11" s="406" t="s">
        <v>1981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473</v>
      </c>
      <c r="BA11" s="110" t="s">
        <v>1669</v>
      </c>
      <c r="BB11" s="110" t="s">
        <v>156</v>
      </c>
      <c r="BC11" s="110" t="s">
        <v>8</v>
      </c>
      <c r="BD11" s="110" t="s">
        <v>86</v>
      </c>
    </row>
    <row r="12" spans="1:5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116</v>
      </c>
      <c r="G13" s="36"/>
      <c r="H13" s="36"/>
      <c r="I13" s="115" t="s">
        <v>20</v>
      </c>
      <c r="J13" s="105" t="s">
        <v>1667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1670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1671</v>
      </c>
      <c r="F23" s="36"/>
      <c r="G23" s="36"/>
      <c r="H23" s="36"/>
      <c r="I23" s="115" t="s">
        <v>30</v>
      </c>
      <c r="J23" s="105" t="s">
        <v>1913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1673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1671</v>
      </c>
      <c r="F26" s="36"/>
      <c r="G26" s="36"/>
      <c r="H26" s="36"/>
      <c r="I26" s="115" t="s">
        <v>30</v>
      </c>
      <c r="J26" s="105" t="s">
        <v>1913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09" t="s">
        <v>75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ROUND((SUM(BE90:BE305)),  2)</f>
        <v>0</v>
      </c>
      <c r="G35" s="36"/>
      <c r="H35" s="36"/>
      <c r="I35" s="127">
        <v>0.21</v>
      </c>
      <c r="J35" s="126">
        <f>ROUND(((SUM(BE90:BE305))*I35),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ROUND((SUM(BF90:BF305)),  2)</f>
        <v>0</v>
      </c>
      <c r="G36" s="36"/>
      <c r="H36" s="36"/>
      <c r="I36" s="127">
        <v>0.15</v>
      </c>
      <c r="J36" s="126">
        <f>ROUND(((SUM(BF90:BF305))*I36),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ROUND((SUM(BG90:BG305)),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ROUND((SUM(BH90:BH305)),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ROUND((SUM(BI90:BI305)),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1979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2017-04-434-SP-N - SO 434 - Soupis prací - Veřejné osvětlení - MK Karlova - NEuznatelné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Jiří Stehlík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Jiří Stehlík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1674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95" customHeight="1">
      <c r="B65" s="149"/>
      <c r="C65" s="99"/>
      <c r="D65" s="150" t="s">
        <v>1675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4.85" customHeight="1">
      <c r="B66" s="149"/>
      <c r="C66" s="99"/>
      <c r="D66" s="150" t="s">
        <v>1676</v>
      </c>
      <c r="E66" s="151"/>
      <c r="F66" s="151"/>
      <c r="G66" s="151"/>
      <c r="H66" s="151"/>
      <c r="I66" s="151"/>
      <c r="J66" s="152">
        <f>J93</f>
        <v>0</v>
      </c>
      <c r="K66" s="99"/>
      <c r="L66" s="153"/>
    </row>
    <row r="67" spans="1:31" s="10" customFormat="1" ht="14.85" customHeight="1">
      <c r="B67" s="149"/>
      <c r="C67" s="99"/>
      <c r="D67" s="150" t="s">
        <v>1677</v>
      </c>
      <c r="E67" s="151"/>
      <c r="F67" s="151"/>
      <c r="G67" s="151"/>
      <c r="H67" s="151"/>
      <c r="I67" s="151"/>
      <c r="J67" s="152">
        <f>J212</f>
        <v>0</v>
      </c>
      <c r="K67" s="99"/>
      <c r="L67" s="153"/>
    </row>
    <row r="68" spans="1:31" s="10" customFormat="1" ht="14.85" customHeight="1">
      <c r="B68" s="149"/>
      <c r="C68" s="99"/>
      <c r="D68" s="150" t="s">
        <v>1678</v>
      </c>
      <c r="E68" s="151"/>
      <c r="F68" s="151"/>
      <c r="G68" s="151"/>
      <c r="H68" s="151"/>
      <c r="I68" s="151"/>
      <c r="J68" s="152">
        <f>J284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190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0" t="str">
        <f>E7</f>
        <v>Rekonstrukce MK Karlova a Dukelská, Cheb - II-IV etapa</v>
      </c>
      <c r="F78" s="411"/>
      <c r="G78" s="411"/>
      <c r="H78" s="411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158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0" t="s">
        <v>1979</v>
      </c>
      <c r="F80" s="412"/>
      <c r="G80" s="412"/>
      <c r="H80" s="412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165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4" t="str">
        <f>E11</f>
        <v>2017-04-434-SP-N - SO 434 - Soupis prací - Veřejné osvětlení - MK Karlova - NEuznatelné náklady</v>
      </c>
      <c r="F82" s="412"/>
      <c r="G82" s="412"/>
      <c r="H82" s="412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MK Karlova, Cheb, Karlovarský kraj</v>
      </c>
      <c r="G84" s="38"/>
      <c r="H84" s="38"/>
      <c r="I84" s="31" t="s">
        <v>24</v>
      </c>
      <c r="J84" s="61" t="str">
        <f>IF(J14="","",J14)</f>
        <v>4. 1. 2018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26</v>
      </c>
      <c r="D86" s="38"/>
      <c r="E86" s="38"/>
      <c r="F86" s="29" t="str">
        <f>E17</f>
        <v>Město Cheb</v>
      </c>
      <c r="G86" s="38"/>
      <c r="H86" s="38"/>
      <c r="I86" s="31" t="s">
        <v>34</v>
      </c>
      <c r="J86" s="34" t="str">
        <f>E23</f>
        <v>Ing. Jiří Stehlík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32</v>
      </c>
      <c r="D87" s="38"/>
      <c r="E87" s="38"/>
      <c r="F87" s="29" t="str">
        <f>IF(E20="","",E20)</f>
        <v>Vyplň údaj</v>
      </c>
      <c r="G87" s="38"/>
      <c r="H87" s="38"/>
      <c r="I87" s="31" t="s">
        <v>39</v>
      </c>
      <c r="J87" s="34" t="str">
        <f>E26</f>
        <v>Ing. Jiří Stehlík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191</v>
      </c>
      <c r="D89" s="157" t="s">
        <v>61</v>
      </c>
      <c r="E89" s="157" t="s">
        <v>57</v>
      </c>
      <c r="F89" s="157" t="s">
        <v>58</v>
      </c>
      <c r="G89" s="157" t="s">
        <v>192</v>
      </c>
      <c r="H89" s="157" t="s">
        <v>193</v>
      </c>
      <c r="I89" s="157" t="s">
        <v>194</v>
      </c>
      <c r="J89" s="157" t="s">
        <v>178</v>
      </c>
      <c r="K89" s="158" t="s">
        <v>195</v>
      </c>
      <c r="L89" s="159"/>
      <c r="M89" s="70" t="s">
        <v>75</v>
      </c>
      <c r="N89" s="71" t="s">
        <v>46</v>
      </c>
      <c r="O89" s="71" t="s">
        <v>196</v>
      </c>
      <c r="P89" s="71" t="s">
        <v>197</v>
      </c>
      <c r="Q89" s="71" t="s">
        <v>198</v>
      </c>
      <c r="R89" s="71" t="s">
        <v>199</v>
      </c>
      <c r="S89" s="71" t="s">
        <v>200</v>
      </c>
      <c r="T89" s="72" t="s">
        <v>201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8" customHeight="1">
      <c r="A90" s="36"/>
      <c r="B90" s="37"/>
      <c r="C90" s="77" t="s">
        <v>202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14.406750799999999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76</v>
      </c>
      <c r="AU90" s="19" t="s">
        <v>179</v>
      </c>
      <c r="BK90" s="164">
        <f>BK91</f>
        <v>0</v>
      </c>
    </row>
    <row r="91" spans="1:65" s="12" customFormat="1" ht="25.95" customHeight="1">
      <c r="B91" s="165"/>
      <c r="C91" s="166"/>
      <c r="D91" s="167" t="s">
        <v>76</v>
      </c>
      <c r="E91" s="168" t="s">
        <v>1679</v>
      </c>
      <c r="F91" s="168" t="s">
        <v>1680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14.406750799999999</v>
      </c>
      <c r="S91" s="173"/>
      <c r="T91" s="175">
        <f>T92</f>
        <v>0</v>
      </c>
      <c r="AR91" s="176" t="s">
        <v>344</v>
      </c>
      <c r="AT91" s="177" t="s">
        <v>76</v>
      </c>
      <c r="AU91" s="177" t="s">
        <v>77</v>
      </c>
      <c r="AY91" s="176" t="s">
        <v>205</v>
      </c>
      <c r="BK91" s="178">
        <f>BK92</f>
        <v>0</v>
      </c>
    </row>
    <row r="92" spans="1:65" s="12" customFormat="1" ht="22.8" customHeight="1">
      <c r="B92" s="165"/>
      <c r="C92" s="166"/>
      <c r="D92" s="167" t="s">
        <v>76</v>
      </c>
      <c r="E92" s="179" t="s">
        <v>226</v>
      </c>
      <c r="F92" s="179" t="s">
        <v>1681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P93+P212+P284</f>
        <v>0</v>
      </c>
      <c r="Q92" s="173"/>
      <c r="R92" s="174">
        <f>R93+R212+R284</f>
        <v>14.406750799999999</v>
      </c>
      <c r="S92" s="173"/>
      <c r="T92" s="175">
        <f>T93+T212+T284</f>
        <v>0</v>
      </c>
      <c r="AR92" s="176" t="s">
        <v>344</v>
      </c>
      <c r="AT92" s="177" t="s">
        <v>76</v>
      </c>
      <c r="AU92" s="177" t="s">
        <v>84</v>
      </c>
      <c r="AY92" s="176" t="s">
        <v>205</v>
      </c>
      <c r="BK92" s="178">
        <f>BK93+BK212+BK284</f>
        <v>0</v>
      </c>
    </row>
    <row r="93" spans="1:65" s="12" customFormat="1" ht="20.85" customHeight="1">
      <c r="B93" s="165"/>
      <c r="C93" s="166"/>
      <c r="D93" s="167" t="s">
        <v>76</v>
      </c>
      <c r="E93" s="179" t="s">
        <v>1682</v>
      </c>
      <c r="F93" s="179" t="s">
        <v>1683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SUM(P94:P211)</f>
        <v>0</v>
      </c>
      <c r="Q93" s="173"/>
      <c r="R93" s="174">
        <f>SUM(R94:R211)</f>
        <v>0.83291199999999999</v>
      </c>
      <c r="S93" s="173"/>
      <c r="T93" s="175">
        <f>SUM(T94:T211)</f>
        <v>0</v>
      </c>
      <c r="AR93" s="176" t="s">
        <v>344</v>
      </c>
      <c r="AT93" s="177" t="s">
        <v>76</v>
      </c>
      <c r="AU93" s="177" t="s">
        <v>86</v>
      </c>
      <c r="AY93" s="176" t="s">
        <v>205</v>
      </c>
      <c r="BK93" s="178">
        <f>SUM(BK94:BK211)</f>
        <v>0</v>
      </c>
    </row>
    <row r="94" spans="1:65" s="2" customFormat="1" ht="24.15" customHeight="1">
      <c r="A94" s="36"/>
      <c r="B94" s="37"/>
      <c r="C94" s="181" t="s">
        <v>84</v>
      </c>
      <c r="D94" s="181" t="s">
        <v>208</v>
      </c>
      <c r="E94" s="182" t="s">
        <v>1684</v>
      </c>
      <c r="F94" s="183" t="s">
        <v>1685</v>
      </c>
      <c r="G94" s="184" t="s">
        <v>293</v>
      </c>
      <c r="H94" s="185">
        <v>18</v>
      </c>
      <c r="I94" s="186"/>
      <c r="J94" s="187">
        <f>ROUND(I94*H94,2)</f>
        <v>0</v>
      </c>
      <c r="K94" s="183" t="s">
        <v>211</v>
      </c>
      <c r="L94" s="41"/>
      <c r="M94" s="188" t="s">
        <v>75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807</v>
      </c>
      <c r="AT94" s="192" t="s">
        <v>208</v>
      </c>
      <c r="AU94" s="192" t="s">
        <v>344</v>
      </c>
      <c r="AY94" s="19" t="s">
        <v>205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84</v>
      </c>
      <c r="BK94" s="193">
        <f>ROUND(I94*H94,2)</f>
        <v>0</v>
      </c>
      <c r="BL94" s="19" t="s">
        <v>807</v>
      </c>
      <c r="BM94" s="192" t="s">
        <v>1982</v>
      </c>
    </row>
    <row r="95" spans="1:65" s="15" customFormat="1" ht="10.199999999999999">
      <c r="B95" s="231"/>
      <c r="C95" s="232"/>
      <c r="D95" s="194" t="s">
        <v>216</v>
      </c>
      <c r="E95" s="233" t="s">
        <v>75</v>
      </c>
      <c r="F95" s="234" t="s">
        <v>296</v>
      </c>
      <c r="G95" s="232"/>
      <c r="H95" s="233" t="s">
        <v>75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216</v>
      </c>
      <c r="AU95" s="240" t="s">
        <v>344</v>
      </c>
      <c r="AV95" s="15" t="s">
        <v>84</v>
      </c>
      <c r="AW95" s="15" t="s">
        <v>38</v>
      </c>
      <c r="AX95" s="15" t="s">
        <v>77</v>
      </c>
      <c r="AY95" s="240" t="s">
        <v>205</v>
      </c>
    </row>
    <row r="96" spans="1:65" s="13" customFormat="1" ht="10.199999999999999">
      <c r="B96" s="199"/>
      <c r="C96" s="200"/>
      <c r="D96" s="194" t="s">
        <v>216</v>
      </c>
      <c r="E96" s="201" t="s">
        <v>75</v>
      </c>
      <c r="F96" s="202" t="s">
        <v>219</v>
      </c>
      <c r="G96" s="200"/>
      <c r="H96" s="203">
        <v>18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216</v>
      </c>
      <c r="AU96" s="209" t="s">
        <v>344</v>
      </c>
      <c r="AV96" s="13" t="s">
        <v>86</v>
      </c>
      <c r="AW96" s="13" t="s">
        <v>38</v>
      </c>
      <c r="AX96" s="13" t="s">
        <v>77</v>
      </c>
      <c r="AY96" s="209" t="s">
        <v>205</v>
      </c>
    </row>
    <row r="97" spans="1:65" s="14" customFormat="1" ht="10.199999999999999">
      <c r="B97" s="210"/>
      <c r="C97" s="211"/>
      <c r="D97" s="194" t="s">
        <v>216</v>
      </c>
      <c r="E97" s="212" t="s">
        <v>75</v>
      </c>
      <c r="F97" s="213" t="s">
        <v>218</v>
      </c>
      <c r="G97" s="211"/>
      <c r="H97" s="214">
        <v>18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216</v>
      </c>
      <c r="AU97" s="220" t="s">
        <v>344</v>
      </c>
      <c r="AV97" s="14" t="s">
        <v>212</v>
      </c>
      <c r="AW97" s="14" t="s">
        <v>38</v>
      </c>
      <c r="AX97" s="14" t="s">
        <v>84</v>
      </c>
      <c r="AY97" s="220" t="s">
        <v>205</v>
      </c>
    </row>
    <row r="98" spans="1:65" s="2" customFormat="1" ht="14.4" customHeight="1">
      <c r="A98" s="36"/>
      <c r="B98" s="37"/>
      <c r="C98" s="181" t="s">
        <v>86</v>
      </c>
      <c r="D98" s="181" t="s">
        <v>208</v>
      </c>
      <c r="E98" s="182" t="s">
        <v>1687</v>
      </c>
      <c r="F98" s="183" t="s">
        <v>1983</v>
      </c>
      <c r="G98" s="184" t="s">
        <v>156</v>
      </c>
      <c r="H98" s="185">
        <v>30</v>
      </c>
      <c r="I98" s="186"/>
      <c r="J98" s="187">
        <f>ROUND(I98*H98,2)</f>
        <v>0</v>
      </c>
      <c r="K98" s="183" t="s">
        <v>75</v>
      </c>
      <c r="L98" s="41"/>
      <c r="M98" s="188" t="s">
        <v>75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225</v>
      </c>
      <c r="AT98" s="192" t="s">
        <v>208</v>
      </c>
      <c r="AU98" s="192" t="s">
        <v>344</v>
      </c>
      <c r="AY98" s="19" t="s">
        <v>205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84</v>
      </c>
      <c r="BK98" s="193">
        <f>ROUND(I98*H98,2)</f>
        <v>0</v>
      </c>
      <c r="BL98" s="19" t="s">
        <v>225</v>
      </c>
      <c r="BM98" s="192" t="s">
        <v>1984</v>
      </c>
    </row>
    <row r="99" spans="1:65" s="15" customFormat="1" ht="10.199999999999999">
      <c r="B99" s="231"/>
      <c r="C99" s="232"/>
      <c r="D99" s="194" t="s">
        <v>216</v>
      </c>
      <c r="E99" s="233" t="s">
        <v>75</v>
      </c>
      <c r="F99" s="234" t="s">
        <v>314</v>
      </c>
      <c r="G99" s="232"/>
      <c r="H99" s="233" t="s">
        <v>75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216</v>
      </c>
      <c r="AU99" s="240" t="s">
        <v>344</v>
      </c>
      <c r="AV99" s="15" t="s">
        <v>84</v>
      </c>
      <c r="AW99" s="15" t="s">
        <v>38</v>
      </c>
      <c r="AX99" s="15" t="s">
        <v>77</v>
      </c>
      <c r="AY99" s="240" t="s">
        <v>205</v>
      </c>
    </row>
    <row r="100" spans="1:65" s="13" customFormat="1" ht="10.199999999999999">
      <c r="B100" s="199"/>
      <c r="C100" s="200"/>
      <c r="D100" s="194" t="s">
        <v>216</v>
      </c>
      <c r="E100" s="201" t="s">
        <v>75</v>
      </c>
      <c r="F100" s="202" t="s">
        <v>157</v>
      </c>
      <c r="G100" s="200"/>
      <c r="H100" s="203">
        <v>30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216</v>
      </c>
      <c r="AU100" s="209" t="s">
        <v>344</v>
      </c>
      <c r="AV100" s="13" t="s">
        <v>86</v>
      </c>
      <c r="AW100" s="13" t="s">
        <v>38</v>
      </c>
      <c r="AX100" s="13" t="s">
        <v>77</v>
      </c>
      <c r="AY100" s="209" t="s">
        <v>205</v>
      </c>
    </row>
    <row r="101" spans="1:65" s="14" customFormat="1" ht="10.199999999999999">
      <c r="B101" s="210"/>
      <c r="C101" s="211"/>
      <c r="D101" s="194" t="s">
        <v>216</v>
      </c>
      <c r="E101" s="212" t="s">
        <v>75</v>
      </c>
      <c r="F101" s="213" t="s">
        <v>218</v>
      </c>
      <c r="G101" s="211"/>
      <c r="H101" s="214">
        <v>30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216</v>
      </c>
      <c r="AU101" s="220" t="s">
        <v>344</v>
      </c>
      <c r="AV101" s="14" t="s">
        <v>212</v>
      </c>
      <c r="AW101" s="14" t="s">
        <v>38</v>
      </c>
      <c r="AX101" s="14" t="s">
        <v>84</v>
      </c>
      <c r="AY101" s="220" t="s">
        <v>205</v>
      </c>
    </row>
    <row r="102" spans="1:65" s="2" customFormat="1" ht="24.15" customHeight="1">
      <c r="A102" s="36"/>
      <c r="B102" s="37"/>
      <c r="C102" s="181" t="s">
        <v>344</v>
      </c>
      <c r="D102" s="181" t="s">
        <v>208</v>
      </c>
      <c r="E102" s="182" t="s">
        <v>1690</v>
      </c>
      <c r="F102" s="183" t="s">
        <v>1691</v>
      </c>
      <c r="G102" s="184" t="s">
        <v>293</v>
      </c>
      <c r="H102" s="185">
        <v>28</v>
      </c>
      <c r="I102" s="186"/>
      <c r="J102" s="187">
        <f>ROUND(I102*H102,2)</f>
        <v>0</v>
      </c>
      <c r="K102" s="183" t="s">
        <v>211</v>
      </c>
      <c r="L102" s="41"/>
      <c r="M102" s="188" t="s">
        <v>75</v>
      </c>
      <c r="N102" s="189" t="s">
        <v>47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807</v>
      </c>
      <c r="AT102" s="192" t="s">
        <v>208</v>
      </c>
      <c r="AU102" s="192" t="s">
        <v>344</v>
      </c>
      <c r="AY102" s="19" t="s">
        <v>205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84</v>
      </c>
      <c r="BK102" s="193">
        <f>ROUND(I102*H102,2)</f>
        <v>0</v>
      </c>
      <c r="BL102" s="19" t="s">
        <v>807</v>
      </c>
      <c r="BM102" s="192" t="s">
        <v>1985</v>
      </c>
    </row>
    <row r="103" spans="1:65" s="15" customFormat="1" ht="10.199999999999999">
      <c r="B103" s="231"/>
      <c r="C103" s="232"/>
      <c r="D103" s="194" t="s">
        <v>216</v>
      </c>
      <c r="E103" s="233" t="s">
        <v>75</v>
      </c>
      <c r="F103" s="234" t="s">
        <v>296</v>
      </c>
      <c r="G103" s="232"/>
      <c r="H103" s="233" t="s">
        <v>75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216</v>
      </c>
      <c r="AU103" s="240" t="s">
        <v>344</v>
      </c>
      <c r="AV103" s="15" t="s">
        <v>84</v>
      </c>
      <c r="AW103" s="15" t="s">
        <v>38</v>
      </c>
      <c r="AX103" s="15" t="s">
        <v>77</v>
      </c>
      <c r="AY103" s="240" t="s">
        <v>205</v>
      </c>
    </row>
    <row r="104" spans="1:65" s="13" customFormat="1" ht="10.199999999999999">
      <c r="B104" s="199"/>
      <c r="C104" s="200"/>
      <c r="D104" s="194" t="s">
        <v>216</v>
      </c>
      <c r="E104" s="201" t="s">
        <v>75</v>
      </c>
      <c r="F104" s="202" t="s">
        <v>245</v>
      </c>
      <c r="G104" s="200"/>
      <c r="H104" s="203">
        <v>28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216</v>
      </c>
      <c r="AU104" s="209" t="s">
        <v>344</v>
      </c>
      <c r="AV104" s="13" t="s">
        <v>86</v>
      </c>
      <c r="AW104" s="13" t="s">
        <v>38</v>
      </c>
      <c r="AX104" s="13" t="s">
        <v>77</v>
      </c>
      <c r="AY104" s="209" t="s">
        <v>205</v>
      </c>
    </row>
    <row r="105" spans="1:65" s="14" customFormat="1" ht="10.199999999999999">
      <c r="B105" s="210"/>
      <c r="C105" s="211"/>
      <c r="D105" s="194" t="s">
        <v>216</v>
      </c>
      <c r="E105" s="212" t="s">
        <v>75</v>
      </c>
      <c r="F105" s="213" t="s">
        <v>218</v>
      </c>
      <c r="G105" s="211"/>
      <c r="H105" s="214">
        <v>28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216</v>
      </c>
      <c r="AU105" s="220" t="s">
        <v>344</v>
      </c>
      <c r="AV105" s="14" t="s">
        <v>212</v>
      </c>
      <c r="AW105" s="14" t="s">
        <v>38</v>
      </c>
      <c r="AX105" s="14" t="s">
        <v>84</v>
      </c>
      <c r="AY105" s="220" t="s">
        <v>205</v>
      </c>
    </row>
    <row r="106" spans="1:65" s="2" customFormat="1" ht="24.15" customHeight="1">
      <c r="A106" s="36"/>
      <c r="B106" s="37"/>
      <c r="C106" s="181" t="s">
        <v>212</v>
      </c>
      <c r="D106" s="181" t="s">
        <v>208</v>
      </c>
      <c r="E106" s="182" t="s">
        <v>1693</v>
      </c>
      <c r="F106" s="183" t="s">
        <v>1694</v>
      </c>
      <c r="G106" s="184" t="s">
        <v>156</v>
      </c>
      <c r="H106" s="185">
        <v>14</v>
      </c>
      <c r="I106" s="186"/>
      <c r="J106" s="187">
        <f>ROUND(I106*H106,2)</f>
        <v>0</v>
      </c>
      <c r="K106" s="183" t="s">
        <v>75</v>
      </c>
      <c r="L106" s="41"/>
      <c r="M106" s="188" t="s">
        <v>75</v>
      </c>
      <c r="N106" s="189" t="s">
        <v>47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807</v>
      </c>
      <c r="AT106" s="192" t="s">
        <v>208</v>
      </c>
      <c r="AU106" s="192" t="s">
        <v>344</v>
      </c>
      <c r="AY106" s="19" t="s">
        <v>205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84</v>
      </c>
      <c r="BK106" s="193">
        <f>ROUND(I106*H106,2)</f>
        <v>0</v>
      </c>
      <c r="BL106" s="19" t="s">
        <v>807</v>
      </c>
      <c r="BM106" s="192" t="s">
        <v>1986</v>
      </c>
    </row>
    <row r="107" spans="1:65" s="15" customFormat="1" ht="10.199999999999999">
      <c r="B107" s="231"/>
      <c r="C107" s="232"/>
      <c r="D107" s="194" t="s">
        <v>216</v>
      </c>
      <c r="E107" s="233" t="s">
        <v>75</v>
      </c>
      <c r="F107" s="234" t="s">
        <v>314</v>
      </c>
      <c r="G107" s="232"/>
      <c r="H107" s="233" t="s">
        <v>75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344</v>
      </c>
      <c r="AV107" s="15" t="s">
        <v>84</v>
      </c>
      <c r="AW107" s="15" t="s">
        <v>38</v>
      </c>
      <c r="AX107" s="15" t="s">
        <v>77</v>
      </c>
      <c r="AY107" s="240" t="s">
        <v>205</v>
      </c>
    </row>
    <row r="108" spans="1:65" s="13" customFormat="1" ht="10.199999999999999">
      <c r="B108" s="199"/>
      <c r="C108" s="200"/>
      <c r="D108" s="194" t="s">
        <v>216</v>
      </c>
      <c r="E108" s="201" t="s">
        <v>75</v>
      </c>
      <c r="F108" s="202" t="s">
        <v>207</v>
      </c>
      <c r="G108" s="200"/>
      <c r="H108" s="203">
        <v>14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216</v>
      </c>
      <c r="AU108" s="209" t="s">
        <v>344</v>
      </c>
      <c r="AV108" s="13" t="s">
        <v>86</v>
      </c>
      <c r="AW108" s="13" t="s">
        <v>38</v>
      </c>
      <c r="AX108" s="13" t="s">
        <v>77</v>
      </c>
      <c r="AY108" s="209" t="s">
        <v>205</v>
      </c>
    </row>
    <row r="109" spans="1:65" s="14" customFormat="1" ht="10.199999999999999">
      <c r="B109" s="210"/>
      <c r="C109" s="211"/>
      <c r="D109" s="194" t="s">
        <v>216</v>
      </c>
      <c r="E109" s="212" t="s">
        <v>75</v>
      </c>
      <c r="F109" s="213" t="s">
        <v>218</v>
      </c>
      <c r="G109" s="211"/>
      <c r="H109" s="214">
        <v>14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216</v>
      </c>
      <c r="AU109" s="220" t="s">
        <v>344</v>
      </c>
      <c r="AV109" s="14" t="s">
        <v>212</v>
      </c>
      <c r="AW109" s="14" t="s">
        <v>38</v>
      </c>
      <c r="AX109" s="14" t="s">
        <v>84</v>
      </c>
      <c r="AY109" s="220" t="s">
        <v>205</v>
      </c>
    </row>
    <row r="110" spans="1:65" s="2" customFormat="1" ht="24.15" customHeight="1">
      <c r="A110" s="36"/>
      <c r="B110" s="37"/>
      <c r="C110" s="181" t="s">
        <v>243</v>
      </c>
      <c r="D110" s="181" t="s">
        <v>208</v>
      </c>
      <c r="E110" s="182" t="s">
        <v>1696</v>
      </c>
      <c r="F110" s="183" t="s">
        <v>1697</v>
      </c>
      <c r="G110" s="184" t="s">
        <v>156</v>
      </c>
      <c r="H110" s="185">
        <v>108</v>
      </c>
      <c r="I110" s="186"/>
      <c r="J110" s="187">
        <f>ROUND(I110*H110,2)</f>
        <v>0</v>
      </c>
      <c r="K110" s="183" t="s">
        <v>75</v>
      </c>
      <c r="L110" s="41"/>
      <c r="M110" s="188" t="s">
        <v>75</v>
      </c>
      <c r="N110" s="189" t="s">
        <v>47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807</v>
      </c>
      <c r="AT110" s="192" t="s">
        <v>208</v>
      </c>
      <c r="AU110" s="192" t="s">
        <v>344</v>
      </c>
      <c r="AY110" s="19" t="s">
        <v>205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84</v>
      </c>
      <c r="BK110" s="193">
        <f>ROUND(I110*H110,2)</f>
        <v>0</v>
      </c>
      <c r="BL110" s="19" t="s">
        <v>807</v>
      </c>
      <c r="BM110" s="192" t="s">
        <v>1987</v>
      </c>
    </row>
    <row r="111" spans="1:65" s="15" customFormat="1" ht="10.199999999999999">
      <c r="B111" s="231"/>
      <c r="C111" s="232"/>
      <c r="D111" s="194" t="s">
        <v>216</v>
      </c>
      <c r="E111" s="233" t="s">
        <v>75</v>
      </c>
      <c r="F111" s="234" t="s">
        <v>314</v>
      </c>
      <c r="G111" s="232"/>
      <c r="H111" s="233" t="s">
        <v>75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216</v>
      </c>
      <c r="AU111" s="240" t="s">
        <v>344</v>
      </c>
      <c r="AV111" s="15" t="s">
        <v>84</v>
      </c>
      <c r="AW111" s="15" t="s">
        <v>38</v>
      </c>
      <c r="AX111" s="15" t="s">
        <v>77</v>
      </c>
      <c r="AY111" s="240" t="s">
        <v>205</v>
      </c>
    </row>
    <row r="112" spans="1:65" s="13" customFormat="1" ht="10.199999999999999">
      <c r="B112" s="199"/>
      <c r="C112" s="200"/>
      <c r="D112" s="194" t="s">
        <v>216</v>
      </c>
      <c r="E112" s="201" t="s">
        <v>75</v>
      </c>
      <c r="F112" s="202" t="s">
        <v>448</v>
      </c>
      <c r="G112" s="200"/>
      <c r="H112" s="203">
        <v>108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216</v>
      </c>
      <c r="AU112" s="209" t="s">
        <v>344</v>
      </c>
      <c r="AV112" s="13" t="s">
        <v>86</v>
      </c>
      <c r="AW112" s="13" t="s">
        <v>38</v>
      </c>
      <c r="AX112" s="13" t="s">
        <v>77</v>
      </c>
      <c r="AY112" s="209" t="s">
        <v>205</v>
      </c>
    </row>
    <row r="113" spans="1:65" s="14" customFormat="1" ht="10.199999999999999">
      <c r="B113" s="210"/>
      <c r="C113" s="211"/>
      <c r="D113" s="194" t="s">
        <v>216</v>
      </c>
      <c r="E113" s="212" t="s">
        <v>75</v>
      </c>
      <c r="F113" s="213" t="s">
        <v>218</v>
      </c>
      <c r="G113" s="211"/>
      <c r="H113" s="214">
        <v>108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216</v>
      </c>
      <c r="AU113" s="220" t="s">
        <v>344</v>
      </c>
      <c r="AV113" s="14" t="s">
        <v>212</v>
      </c>
      <c r="AW113" s="14" t="s">
        <v>38</v>
      </c>
      <c r="AX113" s="14" t="s">
        <v>84</v>
      </c>
      <c r="AY113" s="220" t="s">
        <v>205</v>
      </c>
    </row>
    <row r="114" spans="1:65" s="2" customFormat="1" ht="14.4" customHeight="1">
      <c r="A114" s="36"/>
      <c r="B114" s="37"/>
      <c r="C114" s="181" t="s">
        <v>461</v>
      </c>
      <c r="D114" s="181" t="s">
        <v>208</v>
      </c>
      <c r="E114" s="182" t="s">
        <v>1699</v>
      </c>
      <c r="F114" s="183" t="s">
        <v>1700</v>
      </c>
      <c r="G114" s="184" t="s">
        <v>293</v>
      </c>
      <c r="H114" s="185">
        <v>3</v>
      </c>
      <c r="I114" s="186"/>
      <c r="J114" s="187">
        <f>ROUND(I114*H114,2)</f>
        <v>0</v>
      </c>
      <c r="K114" s="183" t="s">
        <v>211</v>
      </c>
      <c r="L114" s="41"/>
      <c r="M114" s="188" t="s">
        <v>75</v>
      </c>
      <c r="N114" s="189" t="s">
        <v>47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807</v>
      </c>
      <c r="AT114" s="192" t="s">
        <v>208</v>
      </c>
      <c r="AU114" s="192" t="s">
        <v>344</v>
      </c>
      <c r="AY114" s="19" t="s">
        <v>205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84</v>
      </c>
      <c r="BK114" s="193">
        <f>ROUND(I114*H114,2)</f>
        <v>0</v>
      </c>
      <c r="BL114" s="19" t="s">
        <v>807</v>
      </c>
      <c r="BM114" s="192" t="s">
        <v>1988</v>
      </c>
    </row>
    <row r="115" spans="1:65" s="15" customFormat="1" ht="10.199999999999999">
      <c r="B115" s="231"/>
      <c r="C115" s="232"/>
      <c r="D115" s="194" t="s">
        <v>216</v>
      </c>
      <c r="E115" s="233" t="s">
        <v>75</v>
      </c>
      <c r="F115" s="234" t="s">
        <v>296</v>
      </c>
      <c r="G115" s="232"/>
      <c r="H115" s="233" t="s">
        <v>75</v>
      </c>
      <c r="I115" s="235"/>
      <c r="J115" s="232"/>
      <c r="K115" s="232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216</v>
      </c>
      <c r="AU115" s="240" t="s">
        <v>344</v>
      </c>
      <c r="AV115" s="15" t="s">
        <v>84</v>
      </c>
      <c r="AW115" s="15" t="s">
        <v>38</v>
      </c>
      <c r="AX115" s="15" t="s">
        <v>77</v>
      </c>
      <c r="AY115" s="240" t="s">
        <v>205</v>
      </c>
    </row>
    <row r="116" spans="1:65" s="13" customFormat="1" ht="10.199999999999999">
      <c r="B116" s="199"/>
      <c r="C116" s="200"/>
      <c r="D116" s="194" t="s">
        <v>216</v>
      </c>
      <c r="E116" s="201" t="s">
        <v>471</v>
      </c>
      <c r="F116" s="202" t="s">
        <v>344</v>
      </c>
      <c r="G116" s="200"/>
      <c r="H116" s="203">
        <v>3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216</v>
      </c>
      <c r="AU116" s="209" t="s">
        <v>344</v>
      </c>
      <c r="AV116" s="13" t="s">
        <v>86</v>
      </c>
      <c r="AW116" s="13" t="s">
        <v>38</v>
      </c>
      <c r="AX116" s="13" t="s">
        <v>77</v>
      </c>
      <c r="AY116" s="209" t="s">
        <v>205</v>
      </c>
    </row>
    <row r="117" spans="1:65" s="14" customFormat="1" ht="10.199999999999999">
      <c r="B117" s="210"/>
      <c r="C117" s="211"/>
      <c r="D117" s="194" t="s">
        <v>216</v>
      </c>
      <c r="E117" s="212" t="s">
        <v>75</v>
      </c>
      <c r="F117" s="213" t="s">
        <v>218</v>
      </c>
      <c r="G117" s="211"/>
      <c r="H117" s="214">
        <v>3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216</v>
      </c>
      <c r="AU117" s="220" t="s">
        <v>344</v>
      </c>
      <c r="AV117" s="14" t="s">
        <v>212</v>
      </c>
      <c r="AW117" s="14" t="s">
        <v>38</v>
      </c>
      <c r="AX117" s="14" t="s">
        <v>84</v>
      </c>
      <c r="AY117" s="220" t="s">
        <v>205</v>
      </c>
    </row>
    <row r="118" spans="1:65" s="2" customFormat="1" ht="24.15" customHeight="1">
      <c r="A118" s="36"/>
      <c r="B118" s="37"/>
      <c r="C118" s="181" t="s">
        <v>581</v>
      </c>
      <c r="D118" s="181" t="s">
        <v>208</v>
      </c>
      <c r="E118" s="182" t="s">
        <v>1702</v>
      </c>
      <c r="F118" s="183" t="s">
        <v>1703</v>
      </c>
      <c r="G118" s="184" t="s">
        <v>293</v>
      </c>
      <c r="H118" s="185">
        <v>3</v>
      </c>
      <c r="I118" s="186"/>
      <c r="J118" s="187">
        <f>ROUND(I118*H118,2)</f>
        <v>0</v>
      </c>
      <c r="K118" s="183" t="s">
        <v>75</v>
      </c>
      <c r="L118" s="41"/>
      <c r="M118" s="188" t="s">
        <v>75</v>
      </c>
      <c r="N118" s="189" t="s">
        <v>47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225</v>
      </c>
      <c r="AT118" s="192" t="s">
        <v>208</v>
      </c>
      <c r="AU118" s="192" t="s">
        <v>344</v>
      </c>
      <c r="AY118" s="19" t="s">
        <v>205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84</v>
      </c>
      <c r="BK118" s="193">
        <f>ROUND(I118*H118,2)</f>
        <v>0</v>
      </c>
      <c r="BL118" s="19" t="s">
        <v>225</v>
      </c>
      <c r="BM118" s="192" t="s">
        <v>1989</v>
      </c>
    </row>
    <row r="119" spans="1:65" s="13" customFormat="1" ht="10.199999999999999">
      <c r="B119" s="199"/>
      <c r="C119" s="200"/>
      <c r="D119" s="194" t="s">
        <v>216</v>
      </c>
      <c r="E119" s="201" t="s">
        <v>75</v>
      </c>
      <c r="F119" s="202" t="s">
        <v>471</v>
      </c>
      <c r="G119" s="200"/>
      <c r="H119" s="203">
        <v>3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216</v>
      </c>
      <c r="AU119" s="209" t="s">
        <v>344</v>
      </c>
      <c r="AV119" s="13" t="s">
        <v>86</v>
      </c>
      <c r="AW119" s="13" t="s">
        <v>38</v>
      </c>
      <c r="AX119" s="13" t="s">
        <v>77</v>
      </c>
      <c r="AY119" s="209" t="s">
        <v>205</v>
      </c>
    </row>
    <row r="120" spans="1:65" s="14" customFormat="1" ht="10.199999999999999">
      <c r="B120" s="210"/>
      <c r="C120" s="211"/>
      <c r="D120" s="194" t="s">
        <v>216</v>
      </c>
      <c r="E120" s="212" t="s">
        <v>75</v>
      </c>
      <c r="F120" s="213" t="s">
        <v>218</v>
      </c>
      <c r="G120" s="211"/>
      <c r="H120" s="214">
        <v>3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216</v>
      </c>
      <c r="AU120" s="220" t="s">
        <v>344</v>
      </c>
      <c r="AV120" s="14" t="s">
        <v>212</v>
      </c>
      <c r="AW120" s="14" t="s">
        <v>38</v>
      </c>
      <c r="AX120" s="14" t="s">
        <v>84</v>
      </c>
      <c r="AY120" s="220" t="s">
        <v>205</v>
      </c>
    </row>
    <row r="121" spans="1:65" s="2" customFormat="1" ht="14.4" customHeight="1">
      <c r="A121" s="36"/>
      <c r="B121" s="37"/>
      <c r="C121" s="181" t="s">
        <v>229</v>
      </c>
      <c r="D121" s="181" t="s">
        <v>208</v>
      </c>
      <c r="E121" s="182" t="s">
        <v>1705</v>
      </c>
      <c r="F121" s="183" t="s">
        <v>1706</v>
      </c>
      <c r="G121" s="184" t="s">
        <v>293</v>
      </c>
      <c r="H121" s="185">
        <v>3</v>
      </c>
      <c r="I121" s="186"/>
      <c r="J121" s="187">
        <f>ROUND(I121*H121,2)</f>
        <v>0</v>
      </c>
      <c r="K121" s="183" t="s">
        <v>211</v>
      </c>
      <c r="L121" s="41"/>
      <c r="M121" s="188" t="s">
        <v>75</v>
      </c>
      <c r="N121" s="189" t="s">
        <v>47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225</v>
      </c>
      <c r="AT121" s="192" t="s">
        <v>208</v>
      </c>
      <c r="AU121" s="192" t="s">
        <v>344</v>
      </c>
      <c r="AY121" s="19" t="s">
        <v>205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84</v>
      </c>
      <c r="BK121" s="193">
        <f>ROUND(I121*H121,2)</f>
        <v>0</v>
      </c>
      <c r="BL121" s="19" t="s">
        <v>225</v>
      </c>
      <c r="BM121" s="192" t="s">
        <v>1990</v>
      </c>
    </row>
    <row r="122" spans="1:65" s="13" customFormat="1" ht="10.199999999999999">
      <c r="B122" s="199"/>
      <c r="C122" s="200"/>
      <c r="D122" s="194" t="s">
        <v>216</v>
      </c>
      <c r="E122" s="201" t="s">
        <v>75</v>
      </c>
      <c r="F122" s="202" t="s">
        <v>471</v>
      </c>
      <c r="G122" s="200"/>
      <c r="H122" s="203">
        <v>3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216</v>
      </c>
      <c r="AU122" s="209" t="s">
        <v>344</v>
      </c>
      <c r="AV122" s="13" t="s">
        <v>86</v>
      </c>
      <c r="AW122" s="13" t="s">
        <v>38</v>
      </c>
      <c r="AX122" s="13" t="s">
        <v>77</v>
      </c>
      <c r="AY122" s="209" t="s">
        <v>205</v>
      </c>
    </row>
    <row r="123" spans="1:65" s="14" customFormat="1" ht="10.199999999999999">
      <c r="B123" s="210"/>
      <c r="C123" s="211"/>
      <c r="D123" s="194" t="s">
        <v>216</v>
      </c>
      <c r="E123" s="212" t="s">
        <v>75</v>
      </c>
      <c r="F123" s="213" t="s">
        <v>218</v>
      </c>
      <c r="G123" s="211"/>
      <c r="H123" s="214">
        <v>3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216</v>
      </c>
      <c r="AU123" s="220" t="s">
        <v>344</v>
      </c>
      <c r="AV123" s="14" t="s">
        <v>212</v>
      </c>
      <c r="AW123" s="14" t="s">
        <v>38</v>
      </c>
      <c r="AX123" s="14" t="s">
        <v>84</v>
      </c>
      <c r="AY123" s="220" t="s">
        <v>205</v>
      </c>
    </row>
    <row r="124" spans="1:65" s="2" customFormat="1" ht="14.4" customHeight="1">
      <c r="A124" s="36"/>
      <c r="B124" s="37"/>
      <c r="C124" s="181" t="s">
        <v>288</v>
      </c>
      <c r="D124" s="181" t="s">
        <v>208</v>
      </c>
      <c r="E124" s="182" t="s">
        <v>1708</v>
      </c>
      <c r="F124" s="183" t="s">
        <v>1709</v>
      </c>
      <c r="G124" s="184" t="s">
        <v>293</v>
      </c>
      <c r="H124" s="185">
        <v>3</v>
      </c>
      <c r="I124" s="186"/>
      <c r="J124" s="187">
        <f>ROUND(I124*H124,2)</f>
        <v>0</v>
      </c>
      <c r="K124" s="183" t="s">
        <v>211</v>
      </c>
      <c r="L124" s="41"/>
      <c r="M124" s="188" t="s">
        <v>75</v>
      </c>
      <c r="N124" s="189" t="s">
        <v>47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225</v>
      </c>
      <c r="AT124" s="192" t="s">
        <v>208</v>
      </c>
      <c r="AU124" s="192" t="s">
        <v>344</v>
      </c>
      <c r="AY124" s="19" t="s">
        <v>205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225</v>
      </c>
      <c r="BM124" s="192" t="s">
        <v>1991</v>
      </c>
    </row>
    <row r="125" spans="1:65" s="13" customFormat="1" ht="10.199999999999999">
      <c r="B125" s="199"/>
      <c r="C125" s="200"/>
      <c r="D125" s="194" t="s">
        <v>216</v>
      </c>
      <c r="E125" s="201" t="s">
        <v>75</v>
      </c>
      <c r="F125" s="202" t="s">
        <v>471</v>
      </c>
      <c r="G125" s="200"/>
      <c r="H125" s="203">
        <v>3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216</v>
      </c>
      <c r="AU125" s="209" t="s">
        <v>344</v>
      </c>
      <c r="AV125" s="13" t="s">
        <v>86</v>
      </c>
      <c r="AW125" s="13" t="s">
        <v>38</v>
      </c>
      <c r="AX125" s="13" t="s">
        <v>77</v>
      </c>
      <c r="AY125" s="209" t="s">
        <v>205</v>
      </c>
    </row>
    <row r="126" spans="1:65" s="14" customFormat="1" ht="10.199999999999999">
      <c r="B126" s="210"/>
      <c r="C126" s="211"/>
      <c r="D126" s="194" t="s">
        <v>216</v>
      </c>
      <c r="E126" s="212" t="s">
        <v>75</v>
      </c>
      <c r="F126" s="213" t="s">
        <v>218</v>
      </c>
      <c r="G126" s="211"/>
      <c r="H126" s="214">
        <v>3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216</v>
      </c>
      <c r="AU126" s="220" t="s">
        <v>344</v>
      </c>
      <c r="AV126" s="14" t="s">
        <v>212</v>
      </c>
      <c r="AW126" s="14" t="s">
        <v>38</v>
      </c>
      <c r="AX126" s="14" t="s">
        <v>84</v>
      </c>
      <c r="AY126" s="220" t="s">
        <v>205</v>
      </c>
    </row>
    <row r="127" spans="1:65" s="2" customFormat="1" ht="14.4" customHeight="1">
      <c r="A127" s="36"/>
      <c r="B127" s="37"/>
      <c r="C127" s="181" t="s">
        <v>596</v>
      </c>
      <c r="D127" s="181" t="s">
        <v>208</v>
      </c>
      <c r="E127" s="182" t="s">
        <v>1711</v>
      </c>
      <c r="F127" s="183" t="s">
        <v>1712</v>
      </c>
      <c r="G127" s="184" t="s">
        <v>293</v>
      </c>
      <c r="H127" s="185">
        <v>3</v>
      </c>
      <c r="I127" s="186"/>
      <c r="J127" s="187">
        <f>ROUND(I127*H127,2)</f>
        <v>0</v>
      </c>
      <c r="K127" s="183" t="s">
        <v>211</v>
      </c>
      <c r="L127" s="41"/>
      <c r="M127" s="188" t="s">
        <v>75</v>
      </c>
      <c r="N127" s="189" t="s">
        <v>47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807</v>
      </c>
      <c r="AT127" s="192" t="s">
        <v>208</v>
      </c>
      <c r="AU127" s="192" t="s">
        <v>344</v>
      </c>
      <c r="AY127" s="19" t="s">
        <v>205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807</v>
      </c>
      <c r="BM127" s="192" t="s">
        <v>1992</v>
      </c>
    </row>
    <row r="128" spans="1:65" s="15" customFormat="1" ht="10.199999999999999">
      <c r="B128" s="231"/>
      <c r="C128" s="232"/>
      <c r="D128" s="194" t="s">
        <v>216</v>
      </c>
      <c r="E128" s="233" t="s">
        <v>75</v>
      </c>
      <c r="F128" s="234" t="s">
        <v>1714</v>
      </c>
      <c r="G128" s="232"/>
      <c r="H128" s="233" t="s">
        <v>75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216</v>
      </c>
      <c r="AU128" s="240" t="s">
        <v>344</v>
      </c>
      <c r="AV128" s="15" t="s">
        <v>84</v>
      </c>
      <c r="AW128" s="15" t="s">
        <v>38</v>
      </c>
      <c r="AX128" s="15" t="s">
        <v>77</v>
      </c>
      <c r="AY128" s="240" t="s">
        <v>205</v>
      </c>
    </row>
    <row r="129" spans="1:65" s="13" customFormat="1" ht="10.199999999999999">
      <c r="B129" s="199"/>
      <c r="C129" s="200"/>
      <c r="D129" s="194" t="s">
        <v>216</v>
      </c>
      <c r="E129" s="201" t="s">
        <v>483</v>
      </c>
      <c r="F129" s="202" t="s">
        <v>344</v>
      </c>
      <c r="G129" s="200"/>
      <c r="H129" s="203">
        <v>3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216</v>
      </c>
      <c r="AU129" s="209" t="s">
        <v>344</v>
      </c>
      <c r="AV129" s="13" t="s">
        <v>86</v>
      </c>
      <c r="AW129" s="13" t="s">
        <v>38</v>
      </c>
      <c r="AX129" s="13" t="s">
        <v>77</v>
      </c>
      <c r="AY129" s="209" t="s">
        <v>205</v>
      </c>
    </row>
    <row r="130" spans="1:65" s="14" customFormat="1" ht="10.199999999999999">
      <c r="B130" s="210"/>
      <c r="C130" s="211"/>
      <c r="D130" s="194" t="s">
        <v>216</v>
      </c>
      <c r="E130" s="212" t="s">
        <v>75</v>
      </c>
      <c r="F130" s="213" t="s">
        <v>218</v>
      </c>
      <c r="G130" s="211"/>
      <c r="H130" s="214">
        <v>3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216</v>
      </c>
      <c r="AU130" s="220" t="s">
        <v>344</v>
      </c>
      <c r="AV130" s="14" t="s">
        <v>212</v>
      </c>
      <c r="AW130" s="14" t="s">
        <v>38</v>
      </c>
      <c r="AX130" s="14" t="s">
        <v>84</v>
      </c>
      <c r="AY130" s="220" t="s">
        <v>205</v>
      </c>
    </row>
    <row r="131" spans="1:65" s="2" customFormat="1" ht="14.4" customHeight="1">
      <c r="A131" s="36"/>
      <c r="B131" s="37"/>
      <c r="C131" s="221" t="s">
        <v>605</v>
      </c>
      <c r="D131" s="221" t="s">
        <v>226</v>
      </c>
      <c r="E131" s="222" t="s">
        <v>1717</v>
      </c>
      <c r="F131" s="223" t="s">
        <v>1718</v>
      </c>
      <c r="G131" s="224" t="s">
        <v>293</v>
      </c>
      <c r="H131" s="225">
        <v>3</v>
      </c>
      <c r="I131" s="226"/>
      <c r="J131" s="227">
        <f>ROUND(I131*H131,2)</f>
        <v>0</v>
      </c>
      <c r="K131" s="223" t="s">
        <v>75</v>
      </c>
      <c r="L131" s="228"/>
      <c r="M131" s="229" t="s">
        <v>75</v>
      </c>
      <c r="N131" s="230" t="s">
        <v>47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1719</v>
      </c>
      <c r="AT131" s="192" t="s">
        <v>226</v>
      </c>
      <c r="AU131" s="192" t="s">
        <v>344</v>
      </c>
      <c r="AY131" s="19" t="s">
        <v>205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807</v>
      </c>
      <c r="BM131" s="192" t="s">
        <v>1993</v>
      </c>
    </row>
    <row r="132" spans="1:65" s="2" customFormat="1" ht="28.8">
      <c r="A132" s="36"/>
      <c r="B132" s="37"/>
      <c r="C132" s="38"/>
      <c r="D132" s="194" t="s">
        <v>270</v>
      </c>
      <c r="E132" s="38"/>
      <c r="F132" s="195" t="s">
        <v>1994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270</v>
      </c>
      <c r="AU132" s="19" t="s">
        <v>344</v>
      </c>
    </row>
    <row r="133" spans="1:65" s="13" customFormat="1" ht="10.199999999999999">
      <c r="B133" s="199"/>
      <c r="C133" s="200"/>
      <c r="D133" s="194" t="s">
        <v>216</v>
      </c>
      <c r="E133" s="201" t="s">
        <v>75</v>
      </c>
      <c r="F133" s="202" t="s">
        <v>483</v>
      </c>
      <c r="G133" s="200"/>
      <c r="H133" s="203">
        <v>3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216</v>
      </c>
      <c r="AU133" s="209" t="s">
        <v>344</v>
      </c>
      <c r="AV133" s="13" t="s">
        <v>86</v>
      </c>
      <c r="AW133" s="13" t="s">
        <v>38</v>
      </c>
      <c r="AX133" s="13" t="s">
        <v>77</v>
      </c>
      <c r="AY133" s="209" t="s">
        <v>205</v>
      </c>
    </row>
    <row r="134" spans="1:65" s="14" customFormat="1" ht="10.199999999999999">
      <c r="B134" s="210"/>
      <c r="C134" s="211"/>
      <c r="D134" s="194" t="s">
        <v>216</v>
      </c>
      <c r="E134" s="212" t="s">
        <v>75</v>
      </c>
      <c r="F134" s="213" t="s">
        <v>218</v>
      </c>
      <c r="G134" s="211"/>
      <c r="H134" s="214">
        <v>3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216</v>
      </c>
      <c r="AU134" s="220" t="s">
        <v>344</v>
      </c>
      <c r="AV134" s="14" t="s">
        <v>212</v>
      </c>
      <c r="AW134" s="14" t="s">
        <v>38</v>
      </c>
      <c r="AX134" s="14" t="s">
        <v>84</v>
      </c>
      <c r="AY134" s="220" t="s">
        <v>205</v>
      </c>
    </row>
    <row r="135" spans="1:65" s="2" customFormat="1" ht="14.4" customHeight="1">
      <c r="A135" s="36"/>
      <c r="B135" s="37"/>
      <c r="C135" s="221" t="s">
        <v>611</v>
      </c>
      <c r="D135" s="221" t="s">
        <v>226</v>
      </c>
      <c r="E135" s="222" t="s">
        <v>1726</v>
      </c>
      <c r="F135" s="223" t="s">
        <v>1727</v>
      </c>
      <c r="G135" s="224" t="s">
        <v>293</v>
      </c>
      <c r="H135" s="225">
        <v>3</v>
      </c>
      <c r="I135" s="226"/>
      <c r="J135" s="227">
        <f>ROUND(I135*H135,2)</f>
        <v>0</v>
      </c>
      <c r="K135" s="223" t="s">
        <v>75</v>
      </c>
      <c r="L135" s="228"/>
      <c r="M135" s="229" t="s">
        <v>75</v>
      </c>
      <c r="N135" s="230" t="s">
        <v>47</v>
      </c>
      <c r="O135" s="66"/>
      <c r="P135" s="190">
        <f>O135*H135</f>
        <v>0</v>
      </c>
      <c r="Q135" s="190">
        <v>0.20799999999999999</v>
      </c>
      <c r="R135" s="190">
        <f>Q135*H135</f>
        <v>0.624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1719</v>
      </c>
      <c r="AT135" s="192" t="s">
        <v>226</v>
      </c>
      <c r="AU135" s="192" t="s">
        <v>344</v>
      </c>
      <c r="AY135" s="19" t="s">
        <v>205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807</v>
      </c>
      <c r="BM135" s="192" t="s">
        <v>1995</v>
      </c>
    </row>
    <row r="136" spans="1:65" s="13" customFormat="1" ht="10.199999999999999">
      <c r="B136" s="199"/>
      <c r="C136" s="200"/>
      <c r="D136" s="194" t="s">
        <v>216</v>
      </c>
      <c r="E136" s="201" t="s">
        <v>75</v>
      </c>
      <c r="F136" s="202" t="s">
        <v>483</v>
      </c>
      <c r="G136" s="200"/>
      <c r="H136" s="203">
        <v>3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216</v>
      </c>
      <c r="AU136" s="209" t="s">
        <v>344</v>
      </c>
      <c r="AV136" s="13" t="s">
        <v>86</v>
      </c>
      <c r="AW136" s="13" t="s">
        <v>38</v>
      </c>
      <c r="AX136" s="13" t="s">
        <v>77</v>
      </c>
      <c r="AY136" s="209" t="s">
        <v>205</v>
      </c>
    </row>
    <row r="137" spans="1:65" s="14" customFormat="1" ht="10.199999999999999">
      <c r="B137" s="210"/>
      <c r="C137" s="211"/>
      <c r="D137" s="194" t="s">
        <v>216</v>
      </c>
      <c r="E137" s="212" t="s">
        <v>75</v>
      </c>
      <c r="F137" s="213" t="s">
        <v>218</v>
      </c>
      <c r="G137" s="211"/>
      <c r="H137" s="214">
        <v>3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216</v>
      </c>
      <c r="AU137" s="220" t="s">
        <v>344</v>
      </c>
      <c r="AV137" s="14" t="s">
        <v>212</v>
      </c>
      <c r="AW137" s="14" t="s">
        <v>38</v>
      </c>
      <c r="AX137" s="14" t="s">
        <v>84</v>
      </c>
      <c r="AY137" s="220" t="s">
        <v>205</v>
      </c>
    </row>
    <row r="138" spans="1:65" s="2" customFormat="1" ht="14.4" customHeight="1">
      <c r="A138" s="36"/>
      <c r="B138" s="37"/>
      <c r="C138" s="181" t="s">
        <v>618</v>
      </c>
      <c r="D138" s="181" t="s">
        <v>208</v>
      </c>
      <c r="E138" s="182" t="s">
        <v>1739</v>
      </c>
      <c r="F138" s="183" t="s">
        <v>1740</v>
      </c>
      <c r="G138" s="184" t="s">
        <v>293</v>
      </c>
      <c r="H138" s="185">
        <v>3</v>
      </c>
      <c r="I138" s="186"/>
      <c r="J138" s="187">
        <f>ROUND(I138*H138,2)</f>
        <v>0</v>
      </c>
      <c r="K138" s="183" t="s">
        <v>211</v>
      </c>
      <c r="L138" s="41"/>
      <c r="M138" s="188" t="s">
        <v>75</v>
      </c>
      <c r="N138" s="189" t="s">
        <v>47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807</v>
      </c>
      <c r="AT138" s="192" t="s">
        <v>208</v>
      </c>
      <c r="AU138" s="192" t="s">
        <v>344</v>
      </c>
      <c r="AY138" s="19" t="s">
        <v>205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807</v>
      </c>
      <c r="BM138" s="192" t="s">
        <v>1996</v>
      </c>
    </row>
    <row r="139" spans="1:65" s="13" customFormat="1" ht="10.199999999999999">
      <c r="B139" s="199"/>
      <c r="C139" s="200"/>
      <c r="D139" s="194" t="s">
        <v>216</v>
      </c>
      <c r="E139" s="201" t="s">
        <v>75</v>
      </c>
      <c r="F139" s="202" t="s">
        <v>483</v>
      </c>
      <c r="G139" s="200"/>
      <c r="H139" s="203">
        <v>3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216</v>
      </c>
      <c r="AU139" s="209" t="s">
        <v>344</v>
      </c>
      <c r="AV139" s="13" t="s">
        <v>86</v>
      </c>
      <c r="AW139" s="13" t="s">
        <v>38</v>
      </c>
      <c r="AX139" s="13" t="s">
        <v>77</v>
      </c>
      <c r="AY139" s="209" t="s">
        <v>205</v>
      </c>
    </row>
    <row r="140" spans="1:65" s="14" customFormat="1" ht="10.199999999999999">
      <c r="B140" s="210"/>
      <c r="C140" s="211"/>
      <c r="D140" s="194" t="s">
        <v>216</v>
      </c>
      <c r="E140" s="212" t="s">
        <v>75</v>
      </c>
      <c r="F140" s="213" t="s">
        <v>218</v>
      </c>
      <c r="G140" s="211"/>
      <c r="H140" s="214">
        <v>3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216</v>
      </c>
      <c r="AU140" s="220" t="s">
        <v>344</v>
      </c>
      <c r="AV140" s="14" t="s">
        <v>212</v>
      </c>
      <c r="AW140" s="14" t="s">
        <v>38</v>
      </c>
      <c r="AX140" s="14" t="s">
        <v>84</v>
      </c>
      <c r="AY140" s="220" t="s">
        <v>205</v>
      </c>
    </row>
    <row r="141" spans="1:65" s="2" customFormat="1" ht="14.4" customHeight="1">
      <c r="A141" s="36"/>
      <c r="B141" s="37"/>
      <c r="C141" s="221" t="s">
        <v>207</v>
      </c>
      <c r="D141" s="221" t="s">
        <v>226</v>
      </c>
      <c r="E141" s="222" t="s">
        <v>1742</v>
      </c>
      <c r="F141" s="223" t="s">
        <v>1743</v>
      </c>
      <c r="G141" s="224" t="s">
        <v>293</v>
      </c>
      <c r="H141" s="225">
        <v>3</v>
      </c>
      <c r="I141" s="226"/>
      <c r="J141" s="227">
        <f>ROUND(I141*H141,2)</f>
        <v>0</v>
      </c>
      <c r="K141" s="223" t="s">
        <v>75</v>
      </c>
      <c r="L141" s="228"/>
      <c r="M141" s="229" t="s">
        <v>75</v>
      </c>
      <c r="N141" s="230" t="s">
        <v>47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1719</v>
      </c>
      <c r="AT141" s="192" t="s">
        <v>226</v>
      </c>
      <c r="AU141" s="192" t="s">
        <v>344</v>
      </c>
      <c r="AY141" s="19" t="s">
        <v>205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807</v>
      </c>
      <c r="BM141" s="192" t="s">
        <v>1997</v>
      </c>
    </row>
    <row r="142" spans="1:65" s="2" customFormat="1" ht="19.2">
      <c r="A142" s="36"/>
      <c r="B142" s="37"/>
      <c r="C142" s="38"/>
      <c r="D142" s="194" t="s">
        <v>270</v>
      </c>
      <c r="E142" s="38"/>
      <c r="F142" s="195" t="s">
        <v>1735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270</v>
      </c>
      <c r="AU142" s="19" t="s">
        <v>344</v>
      </c>
    </row>
    <row r="143" spans="1:65" s="13" customFormat="1" ht="10.199999999999999">
      <c r="B143" s="199"/>
      <c r="C143" s="200"/>
      <c r="D143" s="194" t="s">
        <v>216</v>
      </c>
      <c r="E143" s="201" t="s">
        <v>75</v>
      </c>
      <c r="F143" s="202" t="s">
        <v>483</v>
      </c>
      <c r="G143" s="200"/>
      <c r="H143" s="203">
        <v>3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216</v>
      </c>
      <c r="AU143" s="209" t="s">
        <v>344</v>
      </c>
      <c r="AV143" s="13" t="s">
        <v>86</v>
      </c>
      <c r="AW143" s="13" t="s">
        <v>38</v>
      </c>
      <c r="AX143" s="13" t="s">
        <v>77</v>
      </c>
      <c r="AY143" s="209" t="s">
        <v>205</v>
      </c>
    </row>
    <row r="144" spans="1:65" s="14" customFormat="1" ht="10.199999999999999">
      <c r="B144" s="210"/>
      <c r="C144" s="211"/>
      <c r="D144" s="194" t="s">
        <v>216</v>
      </c>
      <c r="E144" s="212" t="s">
        <v>75</v>
      </c>
      <c r="F144" s="213" t="s">
        <v>218</v>
      </c>
      <c r="G144" s="211"/>
      <c r="H144" s="214">
        <v>3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216</v>
      </c>
      <c r="AU144" s="220" t="s">
        <v>344</v>
      </c>
      <c r="AV144" s="14" t="s">
        <v>212</v>
      </c>
      <c r="AW144" s="14" t="s">
        <v>38</v>
      </c>
      <c r="AX144" s="14" t="s">
        <v>84</v>
      </c>
      <c r="AY144" s="220" t="s">
        <v>205</v>
      </c>
    </row>
    <row r="145" spans="1:65" s="2" customFormat="1" ht="14.4" customHeight="1">
      <c r="A145" s="36"/>
      <c r="B145" s="37"/>
      <c r="C145" s="181" t="s">
        <v>8</v>
      </c>
      <c r="D145" s="181" t="s">
        <v>208</v>
      </c>
      <c r="E145" s="182" t="s">
        <v>1748</v>
      </c>
      <c r="F145" s="183" t="s">
        <v>1749</v>
      </c>
      <c r="G145" s="184" t="s">
        <v>293</v>
      </c>
      <c r="H145" s="185">
        <v>3</v>
      </c>
      <c r="I145" s="186"/>
      <c r="J145" s="187">
        <f>ROUND(I145*H145,2)</f>
        <v>0</v>
      </c>
      <c r="K145" s="183" t="s">
        <v>211</v>
      </c>
      <c r="L145" s="41"/>
      <c r="M145" s="188" t="s">
        <v>75</v>
      </c>
      <c r="N145" s="189" t="s">
        <v>47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807</v>
      </c>
      <c r="AT145" s="192" t="s">
        <v>208</v>
      </c>
      <c r="AU145" s="192" t="s">
        <v>344</v>
      </c>
      <c r="AY145" s="19" t="s">
        <v>205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807</v>
      </c>
      <c r="BM145" s="192" t="s">
        <v>1998</v>
      </c>
    </row>
    <row r="146" spans="1:65" s="13" customFormat="1" ht="10.199999999999999">
      <c r="B146" s="199"/>
      <c r="C146" s="200"/>
      <c r="D146" s="194" t="s">
        <v>216</v>
      </c>
      <c r="E146" s="201" t="s">
        <v>75</v>
      </c>
      <c r="F146" s="202" t="s">
        <v>483</v>
      </c>
      <c r="G146" s="200"/>
      <c r="H146" s="203">
        <v>3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216</v>
      </c>
      <c r="AU146" s="209" t="s">
        <v>344</v>
      </c>
      <c r="AV146" s="13" t="s">
        <v>86</v>
      </c>
      <c r="AW146" s="13" t="s">
        <v>38</v>
      </c>
      <c r="AX146" s="13" t="s">
        <v>77</v>
      </c>
      <c r="AY146" s="209" t="s">
        <v>205</v>
      </c>
    </row>
    <row r="147" spans="1:65" s="14" customFormat="1" ht="10.199999999999999">
      <c r="B147" s="210"/>
      <c r="C147" s="211"/>
      <c r="D147" s="194" t="s">
        <v>216</v>
      </c>
      <c r="E147" s="212" t="s">
        <v>75</v>
      </c>
      <c r="F147" s="213" t="s">
        <v>218</v>
      </c>
      <c r="G147" s="211"/>
      <c r="H147" s="214">
        <v>3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216</v>
      </c>
      <c r="AU147" s="220" t="s">
        <v>344</v>
      </c>
      <c r="AV147" s="14" t="s">
        <v>212</v>
      </c>
      <c r="AW147" s="14" t="s">
        <v>38</v>
      </c>
      <c r="AX147" s="14" t="s">
        <v>84</v>
      </c>
      <c r="AY147" s="220" t="s">
        <v>205</v>
      </c>
    </row>
    <row r="148" spans="1:65" s="2" customFormat="1" ht="14.4" customHeight="1">
      <c r="A148" s="36"/>
      <c r="B148" s="37"/>
      <c r="C148" s="221" t="s">
        <v>225</v>
      </c>
      <c r="D148" s="221" t="s">
        <v>226</v>
      </c>
      <c r="E148" s="222" t="s">
        <v>1751</v>
      </c>
      <c r="F148" s="223" t="s">
        <v>1999</v>
      </c>
      <c r="G148" s="224" t="s">
        <v>293</v>
      </c>
      <c r="H148" s="225">
        <v>3</v>
      </c>
      <c r="I148" s="226"/>
      <c r="J148" s="227">
        <f>ROUND(I148*H148,2)</f>
        <v>0</v>
      </c>
      <c r="K148" s="223" t="s">
        <v>75</v>
      </c>
      <c r="L148" s="228"/>
      <c r="M148" s="229" t="s">
        <v>75</v>
      </c>
      <c r="N148" s="230" t="s">
        <v>47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1719</v>
      </c>
      <c r="AT148" s="192" t="s">
        <v>226</v>
      </c>
      <c r="AU148" s="192" t="s">
        <v>344</v>
      </c>
      <c r="AY148" s="19" t="s">
        <v>205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807</v>
      </c>
      <c r="BM148" s="192" t="s">
        <v>2000</v>
      </c>
    </row>
    <row r="149" spans="1:65" s="2" customFormat="1" ht="19.2">
      <c r="A149" s="36"/>
      <c r="B149" s="37"/>
      <c r="C149" s="38"/>
      <c r="D149" s="194" t="s">
        <v>270</v>
      </c>
      <c r="E149" s="38"/>
      <c r="F149" s="195" t="s">
        <v>1735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270</v>
      </c>
      <c r="AU149" s="19" t="s">
        <v>344</v>
      </c>
    </row>
    <row r="150" spans="1:65" s="13" customFormat="1" ht="10.199999999999999">
      <c r="B150" s="199"/>
      <c r="C150" s="200"/>
      <c r="D150" s="194" t="s">
        <v>216</v>
      </c>
      <c r="E150" s="201" t="s">
        <v>75</v>
      </c>
      <c r="F150" s="202" t="s">
        <v>483</v>
      </c>
      <c r="G150" s="200"/>
      <c r="H150" s="203">
        <v>3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216</v>
      </c>
      <c r="AU150" s="209" t="s">
        <v>344</v>
      </c>
      <c r="AV150" s="13" t="s">
        <v>86</v>
      </c>
      <c r="AW150" s="13" t="s">
        <v>38</v>
      </c>
      <c r="AX150" s="13" t="s">
        <v>77</v>
      </c>
      <c r="AY150" s="209" t="s">
        <v>205</v>
      </c>
    </row>
    <row r="151" spans="1:65" s="14" customFormat="1" ht="10.199999999999999">
      <c r="B151" s="210"/>
      <c r="C151" s="211"/>
      <c r="D151" s="194" t="s">
        <v>216</v>
      </c>
      <c r="E151" s="212" t="s">
        <v>75</v>
      </c>
      <c r="F151" s="213" t="s">
        <v>218</v>
      </c>
      <c r="G151" s="211"/>
      <c r="H151" s="214">
        <v>3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216</v>
      </c>
      <c r="AU151" s="220" t="s">
        <v>344</v>
      </c>
      <c r="AV151" s="14" t="s">
        <v>212</v>
      </c>
      <c r="AW151" s="14" t="s">
        <v>38</v>
      </c>
      <c r="AX151" s="14" t="s">
        <v>84</v>
      </c>
      <c r="AY151" s="220" t="s">
        <v>205</v>
      </c>
    </row>
    <row r="152" spans="1:65" s="2" customFormat="1" ht="24.15" customHeight="1">
      <c r="A152" s="36"/>
      <c r="B152" s="37"/>
      <c r="C152" s="181" t="s">
        <v>232</v>
      </c>
      <c r="D152" s="181" t="s">
        <v>208</v>
      </c>
      <c r="E152" s="182" t="s">
        <v>1757</v>
      </c>
      <c r="F152" s="183" t="s">
        <v>1758</v>
      </c>
      <c r="G152" s="184" t="s">
        <v>156</v>
      </c>
      <c r="H152" s="185">
        <v>30</v>
      </c>
      <c r="I152" s="186"/>
      <c r="J152" s="187">
        <f>ROUND(I152*H152,2)</f>
        <v>0</v>
      </c>
      <c r="K152" s="183" t="s">
        <v>211</v>
      </c>
      <c r="L152" s="41"/>
      <c r="M152" s="188" t="s">
        <v>75</v>
      </c>
      <c r="N152" s="189" t="s">
        <v>47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807</v>
      </c>
      <c r="AT152" s="192" t="s">
        <v>208</v>
      </c>
      <c r="AU152" s="192" t="s">
        <v>344</v>
      </c>
      <c r="AY152" s="19" t="s">
        <v>205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807</v>
      </c>
      <c r="BM152" s="192" t="s">
        <v>2001</v>
      </c>
    </row>
    <row r="153" spans="1:65" s="15" customFormat="1" ht="10.199999999999999">
      <c r="B153" s="231"/>
      <c r="C153" s="232"/>
      <c r="D153" s="194" t="s">
        <v>216</v>
      </c>
      <c r="E153" s="233" t="s">
        <v>75</v>
      </c>
      <c r="F153" s="234" t="s">
        <v>314</v>
      </c>
      <c r="G153" s="232"/>
      <c r="H153" s="233" t="s">
        <v>75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216</v>
      </c>
      <c r="AU153" s="240" t="s">
        <v>344</v>
      </c>
      <c r="AV153" s="15" t="s">
        <v>84</v>
      </c>
      <c r="AW153" s="15" t="s">
        <v>38</v>
      </c>
      <c r="AX153" s="15" t="s">
        <v>77</v>
      </c>
      <c r="AY153" s="240" t="s">
        <v>205</v>
      </c>
    </row>
    <row r="154" spans="1:65" s="13" customFormat="1" ht="10.199999999999999">
      <c r="B154" s="199"/>
      <c r="C154" s="200"/>
      <c r="D154" s="194" t="s">
        <v>216</v>
      </c>
      <c r="E154" s="201" t="s">
        <v>504</v>
      </c>
      <c r="F154" s="202" t="s">
        <v>157</v>
      </c>
      <c r="G154" s="200"/>
      <c r="H154" s="203">
        <v>30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216</v>
      </c>
      <c r="AU154" s="209" t="s">
        <v>344</v>
      </c>
      <c r="AV154" s="13" t="s">
        <v>86</v>
      </c>
      <c r="AW154" s="13" t="s">
        <v>38</v>
      </c>
      <c r="AX154" s="13" t="s">
        <v>77</v>
      </c>
      <c r="AY154" s="209" t="s">
        <v>205</v>
      </c>
    </row>
    <row r="155" spans="1:65" s="14" customFormat="1" ht="10.199999999999999">
      <c r="B155" s="210"/>
      <c r="C155" s="211"/>
      <c r="D155" s="194" t="s">
        <v>216</v>
      </c>
      <c r="E155" s="212" t="s">
        <v>75</v>
      </c>
      <c r="F155" s="213" t="s">
        <v>218</v>
      </c>
      <c r="G155" s="211"/>
      <c r="H155" s="214">
        <v>30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216</v>
      </c>
      <c r="AU155" s="220" t="s">
        <v>344</v>
      </c>
      <c r="AV155" s="14" t="s">
        <v>212</v>
      </c>
      <c r="AW155" s="14" t="s">
        <v>38</v>
      </c>
      <c r="AX155" s="14" t="s">
        <v>84</v>
      </c>
      <c r="AY155" s="220" t="s">
        <v>205</v>
      </c>
    </row>
    <row r="156" spans="1:65" s="2" customFormat="1" ht="14.4" customHeight="1">
      <c r="A156" s="36"/>
      <c r="B156" s="37"/>
      <c r="C156" s="221" t="s">
        <v>219</v>
      </c>
      <c r="D156" s="221" t="s">
        <v>226</v>
      </c>
      <c r="E156" s="222" t="s">
        <v>1760</v>
      </c>
      <c r="F156" s="223" t="s">
        <v>1761</v>
      </c>
      <c r="G156" s="224" t="s">
        <v>156</v>
      </c>
      <c r="H156" s="225">
        <v>31.5</v>
      </c>
      <c r="I156" s="226"/>
      <c r="J156" s="227">
        <f>ROUND(I156*H156,2)</f>
        <v>0</v>
      </c>
      <c r="K156" s="223" t="s">
        <v>211</v>
      </c>
      <c r="L156" s="228"/>
      <c r="M156" s="229" t="s">
        <v>75</v>
      </c>
      <c r="N156" s="230" t="s">
        <v>47</v>
      </c>
      <c r="O156" s="66"/>
      <c r="P156" s="190">
        <f>O156*H156</f>
        <v>0</v>
      </c>
      <c r="Q156" s="190">
        <v>1.2E-4</v>
      </c>
      <c r="R156" s="190">
        <f>Q156*H156</f>
        <v>3.7799999999999999E-3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1719</v>
      </c>
      <c r="AT156" s="192" t="s">
        <v>226</v>
      </c>
      <c r="AU156" s="192" t="s">
        <v>344</v>
      </c>
      <c r="AY156" s="19" t="s">
        <v>205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807</v>
      </c>
      <c r="BM156" s="192" t="s">
        <v>2002</v>
      </c>
    </row>
    <row r="157" spans="1:65" s="13" customFormat="1" ht="10.199999999999999">
      <c r="B157" s="199"/>
      <c r="C157" s="200"/>
      <c r="D157" s="194" t="s">
        <v>216</v>
      </c>
      <c r="E157" s="201" t="s">
        <v>75</v>
      </c>
      <c r="F157" s="202" t="s">
        <v>504</v>
      </c>
      <c r="G157" s="200"/>
      <c r="H157" s="203">
        <v>30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216</v>
      </c>
      <c r="AU157" s="209" t="s">
        <v>344</v>
      </c>
      <c r="AV157" s="13" t="s">
        <v>86</v>
      </c>
      <c r="AW157" s="13" t="s">
        <v>38</v>
      </c>
      <c r="AX157" s="13" t="s">
        <v>77</v>
      </c>
      <c r="AY157" s="209" t="s">
        <v>205</v>
      </c>
    </row>
    <row r="158" spans="1:65" s="14" customFormat="1" ht="10.199999999999999">
      <c r="B158" s="210"/>
      <c r="C158" s="211"/>
      <c r="D158" s="194" t="s">
        <v>216</v>
      </c>
      <c r="E158" s="212" t="s">
        <v>75</v>
      </c>
      <c r="F158" s="213" t="s">
        <v>218</v>
      </c>
      <c r="G158" s="211"/>
      <c r="H158" s="214">
        <v>30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216</v>
      </c>
      <c r="AU158" s="220" t="s">
        <v>344</v>
      </c>
      <c r="AV158" s="14" t="s">
        <v>212</v>
      </c>
      <c r="AW158" s="14" t="s">
        <v>38</v>
      </c>
      <c r="AX158" s="14" t="s">
        <v>84</v>
      </c>
      <c r="AY158" s="220" t="s">
        <v>205</v>
      </c>
    </row>
    <row r="159" spans="1:65" s="13" customFormat="1" ht="10.199999999999999">
      <c r="B159" s="199"/>
      <c r="C159" s="200"/>
      <c r="D159" s="194" t="s">
        <v>216</v>
      </c>
      <c r="E159" s="200"/>
      <c r="F159" s="202" t="s">
        <v>2003</v>
      </c>
      <c r="G159" s="200"/>
      <c r="H159" s="203">
        <v>31.5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216</v>
      </c>
      <c r="AU159" s="209" t="s">
        <v>344</v>
      </c>
      <c r="AV159" s="13" t="s">
        <v>86</v>
      </c>
      <c r="AW159" s="13" t="s">
        <v>4</v>
      </c>
      <c r="AX159" s="13" t="s">
        <v>84</v>
      </c>
      <c r="AY159" s="209" t="s">
        <v>205</v>
      </c>
    </row>
    <row r="160" spans="1:65" s="2" customFormat="1" ht="24.15" customHeight="1">
      <c r="A160" s="36"/>
      <c r="B160" s="37"/>
      <c r="C160" s="181" t="s">
        <v>626</v>
      </c>
      <c r="D160" s="181" t="s">
        <v>208</v>
      </c>
      <c r="E160" s="182" t="s">
        <v>1764</v>
      </c>
      <c r="F160" s="183" t="s">
        <v>1765</v>
      </c>
      <c r="G160" s="184" t="s">
        <v>156</v>
      </c>
      <c r="H160" s="185">
        <v>107</v>
      </c>
      <c r="I160" s="186"/>
      <c r="J160" s="187">
        <f>ROUND(I160*H160,2)</f>
        <v>0</v>
      </c>
      <c r="K160" s="183" t="s">
        <v>211</v>
      </c>
      <c r="L160" s="41"/>
      <c r="M160" s="188" t="s">
        <v>75</v>
      </c>
      <c r="N160" s="189" t="s">
        <v>47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807</v>
      </c>
      <c r="AT160" s="192" t="s">
        <v>208</v>
      </c>
      <c r="AU160" s="192" t="s">
        <v>344</v>
      </c>
      <c r="AY160" s="19" t="s">
        <v>205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807</v>
      </c>
      <c r="BM160" s="192" t="s">
        <v>2004</v>
      </c>
    </row>
    <row r="161" spans="1:65" s="15" customFormat="1" ht="10.199999999999999">
      <c r="B161" s="231"/>
      <c r="C161" s="232"/>
      <c r="D161" s="194" t="s">
        <v>216</v>
      </c>
      <c r="E161" s="233" t="s">
        <v>75</v>
      </c>
      <c r="F161" s="234" t="s">
        <v>314</v>
      </c>
      <c r="G161" s="232"/>
      <c r="H161" s="233" t="s">
        <v>75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216</v>
      </c>
      <c r="AU161" s="240" t="s">
        <v>344</v>
      </c>
      <c r="AV161" s="15" t="s">
        <v>84</v>
      </c>
      <c r="AW161" s="15" t="s">
        <v>38</v>
      </c>
      <c r="AX161" s="15" t="s">
        <v>77</v>
      </c>
      <c r="AY161" s="240" t="s">
        <v>205</v>
      </c>
    </row>
    <row r="162" spans="1:65" s="13" customFormat="1" ht="10.199999999999999">
      <c r="B162" s="199"/>
      <c r="C162" s="200"/>
      <c r="D162" s="194" t="s">
        <v>216</v>
      </c>
      <c r="E162" s="201" t="s">
        <v>141</v>
      </c>
      <c r="F162" s="202" t="s">
        <v>443</v>
      </c>
      <c r="G162" s="200"/>
      <c r="H162" s="203">
        <v>107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216</v>
      </c>
      <c r="AU162" s="209" t="s">
        <v>344</v>
      </c>
      <c r="AV162" s="13" t="s">
        <v>86</v>
      </c>
      <c r="AW162" s="13" t="s">
        <v>38</v>
      </c>
      <c r="AX162" s="13" t="s">
        <v>77</v>
      </c>
      <c r="AY162" s="209" t="s">
        <v>205</v>
      </c>
    </row>
    <row r="163" spans="1:65" s="14" customFormat="1" ht="10.199999999999999">
      <c r="B163" s="210"/>
      <c r="C163" s="211"/>
      <c r="D163" s="194" t="s">
        <v>216</v>
      </c>
      <c r="E163" s="212" t="s">
        <v>75</v>
      </c>
      <c r="F163" s="213" t="s">
        <v>218</v>
      </c>
      <c r="G163" s="211"/>
      <c r="H163" s="214">
        <v>107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216</v>
      </c>
      <c r="AU163" s="220" t="s">
        <v>344</v>
      </c>
      <c r="AV163" s="14" t="s">
        <v>212</v>
      </c>
      <c r="AW163" s="14" t="s">
        <v>38</v>
      </c>
      <c r="AX163" s="14" t="s">
        <v>84</v>
      </c>
      <c r="AY163" s="220" t="s">
        <v>205</v>
      </c>
    </row>
    <row r="164" spans="1:65" s="2" customFormat="1" ht="24.15" customHeight="1">
      <c r="A164" s="36"/>
      <c r="B164" s="37"/>
      <c r="C164" s="181" t="s">
        <v>633</v>
      </c>
      <c r="D164" s="181" t="s">
        <v>208</v>
      </c>
      <c r="E164" s="182" t="s">
        <v>1767</v>
      </c>
      <c r="F164" s="183" t="s">
        <v>1768</v>
      </c>
      <c r="G164" s="184" t="s">
        <v>156</v>
      </c>
      <c r="H164" s="185">
        <v>12</v>
      </c>
      <c r="I164" s="186"/>
      <c r="J164" s="187">
        <f>ROUND(I164*H164,2)</f>
        <v>0</v>
      </c>
      <c r="K164" s="183" t="s">
        <v>211</v>
      </c>
      <c r="L164" s="41"/>
      <c r="M164" s="188" t="s">
        <v>75</v>
      </c>
      <c r="N164" s="189" t="s">
        <v>47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807</v>
      </c>
      <c r="AT164" s="192" t="s">
        <v>208</v>
      </c>
      <c r="AU164" s="192" t="s">
        <v>344</v>
      </c>
      <c r="AY164" s="19" t="s">
        <v>205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807</v>
      </c>
      <c r="BM164" s="192" t="s">
        <v>2005</v>
      </c>
    </row>
    <row r="165" spans="1:65" s="15" customFormat="1" ht="10.199999999999999">
      <c r="B165" s="231"/>
      <c r="C165" s="232"/>
      <c r="D165" s="194" t="s">
        <v>216</v>
      </c>
      <c r="E165" s="233" t="s">
        <v>75</v>
      </c>
      <c r="F165" s="234" t="s">
        <v>314</v>
      </c>
      <c r="G165" s="232"/>
      <c r="H165" s="233" t="s">
        <v>75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216</v>
      </c>
      <c r="AU165" s="240" t="s">
        <v>344</v>
      </c>
      <c r="AV165" s="15" t="s">
        <v>84</v>
      </c>
      <c r="AW165" s="15" t="s">
        <v>38</v>
      </c>
      <c r="AX165" s="15" t="s">
        <v>77</v>
      </c>
      <c r="AY165" s="240" t="s">
        <v>205</v>
      </c>
    </row>
    <row r="166" spans="1:65" s="13" customFormat="1" ht="10.199999999999999">
      <c r="B166" s="199"/>
      <c r="C166" s="200"/>
      <c r="D166" s="194" t="s">
        <v>216</v>
      </c>
      <c r="E166" s="201" t="s">
        <v>145</v>
      </c>
      <c r="F166" s="202" t="s">
        <v>611</v>
      </c>
      <c r="G166" s="200"/>
      <c r="H166" s="203">
        <v>12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216</v>
      </c>
      <c r="AU166" s="209" t="s">
        <v>344</v>
      </c>
      <c r="AV166" s="13" t="s">
        <v>86</v>
      </c>
      <c r="AW166" s="13" t="s">
        <v>38</v>
      </c>
      <c r="AX166" s="13" t="s">
        <v>77</v>
      </c>
      <c r="AY166" s="209" t="s">
        <v>205</v>
      </c>
    </row>
    <row r="167" spans="1:65" s="14" customFormat="1" ht="10.199999999999999">
      <c r="B167" s="210"/>
      <c r="C167" s="211"/>
      <c r="D167" s="194" t="s">
        <v>216</v>
      </c>
      <c r="E167" s="212" t="s">
        <v>75</v>
      </c>
      <c r="F167" s="213" t="s">
        <v>218</v>
      </c>
      <c r="G167" s="211"/>
      <c r="H167" s="214">
        <v>12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216</v>
      </c>
      <c r="AU167" s="220" t="s">
        <v>344</v>
      </c>
      <c r="AV167" s="14" t="s">
        <v>212</v>
      </c>
      <c r="AW167" s="14" t="s">
        <v>38</v>
      </c>
      <c r="AX167" s="14" t="s">
        <v>84</v>
      </c>
      <c r="AY167" s="220" t="s">
        <v>205</v>
      </c>
    </row>
    <row r="168" spans="1:65" s="2" customFormat="1" ht="14.4" customHeight="1">
      <c r="A168" s="36"/>
      <c r="B168" s="37"/>
      <c r="C168" s="221" t="s">
        <v>7</v>
      </c>
      <c r="D168" s="221" t="s">
        <v>226</v>
      </c>
      <c r="E168" s="222" t="s">
        <v>1770</v>
      </c>
      <c r="F168" s="223" t="s">
        <v>1771</v>
      </c>
      <c r="G168" s="224" t="s">
        <v>156</v>
      </c>
      <c r="H168" s="225">
        <v>143.85</v>
      </c>
      <c r="I168" s="226"/>
      <c r="J168" s="227">
        <f>ROUND(I168*H168,2)</f>
        <v>0</v>
      </c>
      <c r="K168" s="223" t="s">
        <v>211</v>
      </c>
      <c r="L168" s="228"/>
      <c r="M168" s="229" t="s">
        <v>75</v>
      </c>
      <c r="N168" s="230" t="s">
        <v>47</v>
      </c>
      <c r="O168" s="66"/>
      <c r="P168" s="190">
        <f>O168*H168</f>
        <v>0</v>
      </c>
      <c r="Q168" s="190">
        <v>8.9999999999999998E-4</v>
      </c>
      <c r="R168" s="190">
        <f>Q168*H168</f>
        <v>0.129465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1470</v>
      </c>
      <c r="AT168" s="192" t="s">
        <v>226</v>
      </c>
      <c r="AU168" s="192" t="s">
        <v>344</v>
      </c>
      <c r="AY168" s="19" t="s">
        <v>205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1470</v>
      </c>
      <c r="BM168" s="192" t="s">
        <v>2006</v>
      </c>
    </row>
    <row r="169" spans="1:65" s="13" customFormat="1" ht="10.199999999999999">
      <c r="B169" s="199"/>
      <c r="C169" s="200"/>
      <c r="D169" s="194" t="s">
        <v>216</v>
      </c>
      <c r="E169" s="201" t="s">
        <v>75</v>
      </c>
      <c r="F169" s="202" t="s">
        <v>1393</v>
      </c>
      <c r="G169" s="200"/>
      <c r="H169" s="203">
        <v>137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216</v>
      </c>
      <c r="AU169" s="209" t="s">
        <v>344</v>
      </c>
      <c r="AV169" s="13" t="s">
        <v>86</v>
      </c>
      <c r="AW169" s="13" t="s">
        <v>38</v>
      </c>
      <c r="AX169" s="13" t="s">
        <v>77</v>
      </c>
      <c r="AY169" s="209" t="s">
        <v>205</v>
      </c>
    </row>
    <row r="170" spans="1:65" s="14" customFormat="1" ht="10.199999999999999">
      <c r="B170" s="210"/>
      <c r="C170" s="211"/>
      <c r="D170" s="194" t="s">
        <v>216</v>
      </c>
      <c r="E170" s="212" t="s">
        <v>75</v>
      </c>
      <c r="F170" s="213" t="s">
        <v>218</v>
      </c>
      <c r="G170" s="211"/>
      <c r="H170" s="214">
        <v>137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216</v>
      </c>
      <c r="AU170" s="220" t="s">
        <v>344</v>
      </c>
      <c r="AV170" s="14" t="s">
        <v>212</v>
      </c>
      <c r="AW170" s="14" t="s">
        <v>38</v>
      </c>
      <c r="AX170" s="14" t="s">
        <v>84</v>
      </c>
      <c r="AY170" s="220" t="s">
        <v>205</v>
      </c>
    </row>
    <row r="171" spans="1:65" s="13" customFormat="1" ht="10.199999999999999">
      <c r="B171" s="199"/>
      <c r="C171" s="200"/>
      <c r="D171" s="194" t="s">
        <v>216</v>
      </c>
      <c r="E171" s="200"/>
      <c r="F171" s="202" t="s">
        <v>2007</v>
      </c>
      <c r="G171" s="200"/>
      <c r="H171" s="203">
        <v>143.85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216</v>
      </c>
      <c r="AU171" s="209" t="s">
        <v>344</v>
      </c>
      <c r="AV171" s="13" t="s">
        <v>86</v>
      </c>
      <c r="AW171" s="13" t="s">
        <v>4</v>
      </c>
      <c r="AX171" s="13" t="s">
        <v>84</v>
      </c>
      <c r="AY171" s="209" t="s">
        <v>205</v>
      </c>
    </row>
    <row r="172" spans="1:65" s="2" customFormat="1" ht="14.4" customHeight="1">
      <c r="A172" s="36"/>
      <c r="B172" s="37"/>
      <c r="C172" s="181" t="s">
        <v>643</v>
      </c>
      <c r="D172" s="181" t="s">
        <v>208</v>
      </c>
      <c r="E172" s="182" t="s">
        <v>1774</v>
      </c>
      <c r="F172" s="183" t="s">
        <v>1775</v>
      </c>
      <c r="G172" s="184" t="s">
        <v>156</v>
      </c>
      <c r="H172" s="185">
        <v>44</v>
      </c>
      <c r="I172" s="186"/>
      <c r="J172" s="187">
        <f>ROUND(I172*H172,2)</f>
        <v>0</v>
      </c>
      <c r="K172" s="183" t="s">
        <v>211</v>
      </c>
      <c r="L172" s="41"/>
      <c r="M172" s="188" t="s">
        <v>75</v>
      </c>
      <c r="N172" s="189" t="s">
        <v>47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807</v>
      </c>
      <c r="AT172" s="192" t="s">
        <v>208</v>
      </c>
      <c r="AU172" s="192" t="s">
        <v>344</v>
      </c>
      <c r="AY172" s="19" t="s">
        <v>205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807</v>
      </c>
      <c r="BM172" s="192" t="s">
        <v>2008</v>
      </c>
    </row>
    <row r="173" spans="1:65" s="15" customFormat="1" ht="10.199999999999999">
      <c r="B173" s="231"/>
      <c r="C173" s="232"/>
      <c r="D173" s="194" t="s">
        <v>216</v>
      </c>
      <c r="E173" s="233" t="s">
        <v>75</v>
      </c>
      <c r="F173" s="234" t="s">
        <v>314</v>
      </c>
      <c r="G173" s="232"/>
      <c r="H173" s="233" t="s">
        <v>75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344</v>
      </c>
      <c r="AV173" s="15" t="s">
        <v>84</v>
      </c>
      <c r="AW173" s="15" t="s">
        <v>38</v>
      </c>
      <c r="AX173" s="15" t="s">
        <v>77</v>
      </c>
      <c r="AY173" s="240" t="s">
        <v>205</v>
      </c>
    </row>
    <row r="174" spans="1:65" s="13" customFormat="1" ht="10.199999999999999">
      <c r="B174" s="199"/>
      <c r="C174" s="200"/>
      <c r="D174" s="194" t="s">
        <v>216</v>
      </c>
      <c r="E174" s="201" t="s">
        <v>148</v>
      </c>
      <c r="F174" s="202" t="s">
        <v>736</v>
      </c>
      <c r="G174" s="200"/>
      <c r="H174" s="203">
        <v>44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216</v>
      </c>
      <c r="AU174" s="209" t="s">
        <v>344</v>
      </c>
      <c r="AV174" s="13" t="s">
        <v>86</v>
      </c>
      <c r="AW174" s="13" t="s">
        <v>38</v>
      </c>
      <c r="AX174" s="13" t="s">
        <v>77</v>
      </c>
      <c r="AY174" s="209" t="s">
        <v>205</v>
      </c>
    </row>
    <row r="175" spans="1:65" s="14" customFormat="1" ht="10.199999999999999">
      <c r="B175" s="210"/>
      <c r="C175" s="211"/>
      <c r="D175" s="194" t="s">
        <v>216</v>
      </c>
      <c r="E175" s="212" t="s">
        <v>75</v>
      </c>
      <c r="F175" s="213" t="s">
        <v>218</v>
      </c>
      <c r="G175" s="211"/>
      <c r="H175" s="214">
        <v>44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216</v>
      </c>
      <c r="AU175" s="220" t="s">
        <v>344</v>
      </c>
      <c r="AV175" s="14" t="s">
        <v>212</v>
      </c>
      <c r="AW175" s="14" t="s">
        <v>38</v>
      </c>
      <c r="AX175" s="14" t="s">
        <v>84</v>
      </c>
      <c r="AY175" s="220" t="s">
        <v>205</v>
      </c>
    </row>
    <row r="176" spans="1:65" s="2" customFormat="1" ht="14.4" customHeight="1">
      <c r="A176" s="36"/>
      <c r="B176" s="37"/>
      <c r="C176" s="221" t="s">
        <v>653</v>
      </c>
      <c r="D176" s="221" t="s">
        <v>226</v>
      </c>
      <c r="E176" s="222" t="s">
        <v>1777</v>
      </c>
      <c r="F176" s="223" t="s">
        <v>1778</v>
      </c>
      <c r="G176" s="224" t="s">
        <v>156</v>
      </c>
      <c r="H176" s="225">
        <v>46.2</v>
      </c>
      <c r="I176" s="226"/>
      <c r="J176" s="227">
        <f>ROUND(I176*H176,2)</f>
        <v>0</v>
      </c>
      <c r="K176" s="223" t="s">
        <v>211</v>
      </c>
      <c r="L176" s="228"/>
      <c r="M176" s="229" t="s">
        <v>75</v>
      </c>
      <c r="N176" s="230" t="s">
        <v>47</v>
      </c>
      <c r="O176" s="66"/>
      <c r="P176" s="190">
        <f>O176*H176</f>
        <v>0</v>
      </c>
      <c r="Q176" s="190">
        <v>3.5E-4</v>
      </c>
      <c r="R176" s="190">
        <f>Q176*H176</f>
        <v>1.617E-2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1719</v>
      </c>
      <c r="AT176" s="192" t="s">
        <v>226</v>
      </c>
      <c r="AU176" s="192" t="s">
        <v>344</v>
      </c>
      <c r="AY176" s="19" t="s">
        <v>205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807</v>
      </c>
      <c r="BM176" s="192" t="s">
        <v>2009</v>
      </c>
    </row>
    <row r="177" spans="1:65" s="2" customFormat="1" ht="19.2">
      <c r="A177" s="36"/>
      <c r="B177" s="37"/>
      <c r="C177" s="38"/>
      <c r="D177" s="194" t="s">
        <v>270</v>
      </c>
      <c r="E177" s="38"/>
      <c r="F177" s="195" t="s">
        <v>1735</v>
      </c>
      <c r="G177" s="38"/>
      <c r="H177" s="38"/>
      <c r="I177" s="196"/>
      <c r="J177" s="38"/>
      <c r="K177" s="38"/>
      <c r="L177" s="41"/>
      <c r="M177" s="197"/>
      <c r="N177" s="19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270</v>
      </c>
      <c r="AU177" s="19" t="s">
        <v>344</v>
      </c>
    </row>
    <row r="178" spans="1:65" s="13" customFormat="1" ht="10.199999999999999">
      <c r="B178" s="199"/>
      <c r="C178" s="200"/>
      <c r="D178" s="194" t="s">
        <v>216</v>
      </c>
      <c r="E178" s="201" t="s">
        <v>75</v>
      </c>
      <c r="F178" s="202" t="s">
        <v>148</v>
      </c>
      <c r="G178" s="200"/>
      <c r="H178" s="203">
        <v>44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216</v>
      </c>
      <c r="AU178" s="209" t="s">
        <v>344</v>
      </c>
      <c r="AV178" s="13" t="s">
        <v>86</v>
      </c>
      <c r="AW178" s="13" t="s">
        <v>38</v>
      </c>
      <c r="AX178" s="13" t="s">
        <v>77</v>
      </c>
      <c r="AY178" s="209" t="s">
        <v>205</v>
      </c>
    </row>
    <row r="179" spans="1:65" s="14" customFormat="1" ht="10.199999999999999">
      <c r="B179" s="210"/>
      <c r="C179" s="211"/>
      <c r="D179" s="194" t="s">
        <v>216</v>
      </c>
      <c r="E179" s="212" t="s">
        <v>75</v>
      </c>
      <c r="F179" s="213" t="s">
        <v>218</v>
      </c>
      <c r="G179" s="211"/>
      <c r="H179" s="214">
        <v>44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216</v>
      </c>
      <c r="AU179" s="220" t="s">
        <v>344</v>
      </c>
      <c r="AV179" s="14" t="s">
        <v>212</v>
      </c>
      <c r="AW179" s="14" t="s">
        <v>38</v>
      </c>
      <c r="AX179" s="14" t="s">
        <v>84</v>
      </c>
      <c r="AY179" s="220" t="s">
        <v>205</v>
      </c>
    </row>
    <row r="180" spans="1:65" s="13" customFormat="1" ht="10.199999999999999">
      <c r="B180" s="199"/>
      <c r="C180" s="200"/>
      <c r="D180" s="194" t="s">
        <v>216</v>
      </c>
      <c r="E180" s="200"/>
      <c r="F180" s="202" t="s">
        <v>2010</v>
      </c>
      <c r="G180" s="200"/>
      <c r="H180" s="203">
        <v>46.2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216</v>
      </c>
      <c r="AU180" s="209" t="s">
        <v>344</v>
      </c>
      <c r="AV180" s="13" t="s">
        <v>86</v>
      </c>
      <c r="AW180" s="13" t="s">
        <v>4</v>
      </c>
      <c r="AX180" s="13" t="s">
        <v>84</v>
      </c>
      <c r="AY180" s="209" t="s">
        <v>205</v>
      </c>
    </row>
    <row r="181" spans="1:65" s="2" customFormat="1" ht="14.4" customHeight="1">
      <c r="A181" s="36"/>
      <c r="B181" s="37"/>
      <c r="C181" s="181" t="s">
        <v>659</v>
      </c>
      <c r="D181" s="181" t="s">
        <v>208</v>
      </c>
      <c r="E181" s="182" t="s">
        <v>1781</v>
      </c>
      <c r="F181" s="183" t="s">
        <v>1782</v>
      </c>
      <c r="G181" s="184" t="s">
        <v>156</v>
      </c>
      <c r="H181" s="185">
        <v>10</v>
      </c>
      <c r="I181" s="186"/>
      <c r="J181" s="187">
        <f>ROUND(I181*H181,2)</f>
        <v>0</v>
      </c>
      <c r="K181" s="183" t="s">
        <v>211</v>
      </c>
      <c r="L181" s="41"/>
      <c r="M181" s="188" t="s">
        <v>75</v>
      </c>
      <c r="N181" s="189" t="s">
        <v>47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807</v>
      </c>
      <c r="AT181" s="192" t="s">
        <v>208</v>
      </c>
      <c r="AU181" s="192" t="s">
        <v>344</v>
      </c>
      <c r="AY181" s="19" t="s">
        <v>205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807</v>
      </c>
      <c r="BM181" s="192" t="s">
        <v>2011</v>
      </c>
    </row>
    <row r="182" spans="1:65" s="15" customFormat="1" ht="10.199999999999999">
      <c r="B182" s="231"/>
      <c r="C182" s="232"/>
      <c r="D182" s="194" t="s">
        <v>216</v>
      </c>
      <c r="E182" s="233" t="s">
        <v>75</v>
      </c>
      <c r="F182" s="234" t="s">
        <v>314</v>
      </c>
      <c r="G182" s="232"/>
      <c r="H182" s="233" t="s">
        <v>75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216</v>
      </c>
      <c r="AU182" s="240" t="s">
        <v>344</v>
      </c>
      <c r="AV182" s="15" t="s">
        <v>84</v>
      </c>
      <c r="AW182" s="15" t="s">
        <v>38</v>
      </c>
      <c r="AX182" s="15" t="s">
        <v>77</v>
      </c>
      <c r="AY182" s="240" t="s">
        <v>205</v>
      </c>
    </row>
    <row r="183" spans="1:65" s="13" customFormat="1" ht="10.199999999999999">
      <c r="B183" s="199"/>
      <c r="C183" s="200"/>
      <c r="D183" s="194" t="s">
        <v>216</v>
      </c>
      <c r="E183" s="201" t="s">
        <v>150</v>
      </c>
      <c r="F183" s="202" t="s">
        <v>596</v>
      </c>
      <c r="G183" s="200"/>
      <c r="H183" s="203">
        <v>10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216</v>
      </c>
      <c r="AU183" s="209" t="s">
        <v>344</v>
      </c>
      <c r="AV183" s="13" t="s">
        <v>86</v>
      </c>
      <c r="AW183" s="13" t="s">
        <v>38</v>
      </c>
      <c r="AX183" s="13" t="s">
        <v>77</v>
      </c>
      <c r="AY183" s="209" t="s">
        <v>205</v>
      </c>
    </row>
    <row r="184" spans="1:65" s="14" customFormat="1" ht="10.199999999999999">
      <c r="B184" s="210"/>
      <c r="C184" s="211"/>
      <c r="D184" s="194" t="s">
        <v>216</v>
      </c>
      <c r="E184" s="212" t="s">
        <v>75</v>
      </c>
      <c r="F184" s="213" t="s">
        <v>218</v>
      </c>
      <c r="G184" s="211"/>
      <c r="H184" s="214">
        <v>10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216</v>
      </c>
      <c r="AU184" s="220" t="s">
        <v>344</v>
      </c>
      <c r="AV184" s="14" t="s">
        <v>212</v>
      </c>
      <c r="AW184" s="14" t="s">
        <v>38</v>
      </c>
      <c r="AX184" s="14" t="s">
        <v>84</v>
      </c>
      <c r="AY184" s="220" t="s">
        <v>205</v>
      </c>
    </row>
    <row r="185" spans="1:65" s="2" customFormat="1" ht="14.4" customHeight="1">
      <c r="A185" s="36"/>
      <c r="B185" s="37"/>
      <c r="C185" s="221" t="s">
        <v>665</v>
      </c>
      <c r="D185" s="221" t="s">
        <v>226</v>
      </c>
      <c r="E185" s="222" t="s">
        <v>1784</v>
      </c>
      <c r="F185" s="223" t="s">
        <v>1785</v>
      </c>
      <c r="G185" s="224" t="s">
        <v>156</v>
      </c>
      <c r="H185" s="225">
        <v>10</v>
      </c>
      <c r="I185" s="226"/>
      <c r="J185" s="227">
        <f>ROUND(I185*H185,2)</f>
        <v>0</v>
      </c>
      <c r="K185" s="223" t="s">
        <v>211</v>
      </c>
      <c r="L185" s="228"/>
      <c r="M185" s="229" t="s">
        <v>75</v>
      </c>
      <c r="N185" s="230" t="s">
        <v>47</v>
      </c>
      <c r="O185" s="66"/>
      <c r="P185" s="190">
        <f>O185*H185</f>
        <v>0</v>
      </c>
      <c r="Q185" s="190">
        <v>1.9000000000000001E-4</v>
      </c>
      <c r="R185" s="190">
        <f>Q185*H185</f>
        <v>1.9000000000000002E-3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1719</v>
      </c>
      <c r="AT185" s="192" t="s">
        <v>226</v>
      </c>
      <c r="AU185" s="192" t="s">
        <v>344</v>
      </c>
      <c r="AY185" s="19" t="s">
        <v>205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807</v>
      </c>
      <c r="BM185" s="192" t="s">
        <v>2012</v>
      </c>
    </row>
    <row r="186" spans="1:65" s="13" customFormat="1" ht="10.199999999999999">
      <c r="B186" s="199"/>
      <c r="C186" s="200"/>
      <c r="D186" s="194" t="s">
        <v>216</v>
      </c>
      <c r="E186" s="201" t="s">
        <v>75</v>
      </c>
      <c r="F186" s="202" t="s">
        <v>150</v>
      </c>
      <c r="G186" s="200"/>
      <c r="H186" s="203">
        <v>10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216</v>
      </c>
      <c r="AU186" s="209" t="s">
        <v>344</v>
      </c>
      <c r="AV186" s="13" t="s">
        <v>86</v>
      </c>
      <c r="AW186" s="13" t="s">
        <v>38</v>
      </c>
      <c r="AX186" s="13" t="s">
        <v>77</v>
      </c>
      <c r="AY186" s="209" t="s">
        <v>205</v>
      </c>
    </row>
    <row r="187" spans="1:65" s="14" customFormat="1" ht="10.199999999999999">
      <c r="B187" s="210"/>
      <c r="C187" s="211"/>
      <c r="D187" s="194" t="s">
        <v>216</v>
      </c>
      <c r="E187" s="212" t="s">
        <v>75</v>
      </c>
      <c r="F187" s="213" t="s">
        <v>218</v>
      </c>
      <c r="G187" s="211"/>
      <c r="H187" s="214">
        <v>10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216</v>
      </c>
      <c r="AU187" s="220" t="s">
        <v>344</v>
      </c>
      <c r="AV187" s="14" t="s">
        <v>212</v>
      </c>
      <c r="AW187" s="14" t="s">
        <v>38</v>
      </c>
      <c r="AX187" s="14" t="s">
        <v>84</v>
      </c>
      <c r="AY187" s="220" t="s">
        <v>205</v>
      </c>
    </row>
    <row r="188" spans="1:65" s="2" customFormat="1" ht="24.15" customHeight="1">
      <c r="A188" s="36"/>
      <c r="B188" s="37"/>
      <c r="C188" s="181" t="s">
        <v>671</v>
      </c>
      <c r="D188" s="181" t="s">
        <v>208</v>
      </c>
      <c r="E188" s="182" t="s">
        <v>1788</v>
      </c>
      <c r="F188" s="183" t="s">
        <v>1789</v>
      </c>
      <c r="G188" s="184" t="s">
        <v>156</v>
      </c>
      <c r="H188" s="185">
        <v>54</v>
      </c>
      <c r="I188" s="186"/>
      <c r="J188" s="187">
        <f>ROUND(I188*H188,2)</f>
        <v>0</v>
      </c>
      <c r="K188" s="183" t="s">
        <v>211</v>
      </c>
      <c r="L188" s="41"/>
      <c r="M188" s="188" t="s">
        <v>75</v>
      </c>
      <c r="N188" s="189" t="s">
        <v>47</v>
      </c>
      <c r="O188" s="6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807</v>
      </c>
      <c r="AT188" s="192" t="s">
        <v>208</v>
      </c>
      <c r="AU188" s="192" t="s">
        <v>344</v>
      </c>
      <c r="AY188" s="19" t="s">
        <v>205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84</v>
      </c>
      <c r="BK188" s="193">
        <f>ROUND(I188*H188,2)</f>
        <v>0</v>
      </c>
      <c r="BL188" s="19" t="s">
        <v>807</v>
      </c>
      <c r="BM188" s="192" t="s">
        <v>2013</v>
      </c>
    </row>
    <row r="189" spans="1:65" s="2" customFormat="1" ht="28.8">
      <c r="A189" s="36"/>
      <c r="B189" s="37"/>
      <c r="C189" s="38"/>
      <c r="D189" s="194" t="s">
        <v>214</v>
      </c>
      <c r="E189" s="38"/>
      <c r="F189" s="195" t="s">
        <v>1791</v>
      </c>
      <c r="G189" s="38"/>
      <c r="H189" s="38"/>
      <c r="I189" s="196"/>
      <c r="J189" s="38"/>
      <c r="K189" s="38"/>
      <c r="L189" s="41"/>
      <c r="M189" s="197"/>
      <c r="N189" s="19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214</v>
      </c>
      <c r="AU189" s="19" t="s">
        <v>344</v>
      </c>
    </row>
    <row r="190" spans="1:65" s="13" customFormat="1" ht="10.199999999999999">
      <c r="B190" s="199"/>
      <c r="C190" s="200"/>
      <c r="D190" s="194" t="s">
        <v>216</v>
      </c>
      <c r="E190" s="201" t="s">
        <v>75</v>
      </c>
      <c r="F190" s="202" t="s">
        <v>279</v>
      </c>
      <c r="G190" s="200"/>
      <c r="H190" s="203">
        <v>54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216</v>
      </c>
      <c r="AU190" s="209" t="s">
        <v>344</v>
      </c>
      <c r="AV190" s="13" t="s">
        <v>86</v>
      </c>
      <c r="AW190" s="13" t="s">
        <v>38</v>
      </c>
      <c r="AX190" s="13" t="s">
        <v>77</v>
      </c>
      <c r="AY190" s="209" t="s">
        <v>205</v>
      </c>
    </row>
    <row r="191" spans="1:65" s="14" customFormat="1" ht="10.199999999999999">
      <c r="B191" s="210"/>
      <c r="C191" s="211"/>
      <c r="D191" s="194" t="s">
        <v>216</v>
      </c>
      <c r="E191" s="212" t="s">
        <v>75</v>
      </c>
      <c r="F191" s="213" t="s">
        <v>218</v>
      </c>
      <c r="G191" s="211"/>
      <c r="H191" s="214">
        <v>54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216</v>
      </c>
      <c r="AU191" s="220" t="s">
        <v>344</v>
      </c>
      <c r="AV191" s="14" t="s">
        <v>212</v>
      </c>
      <c r="AW191" s="14" t="s">
        <v>38</v>
      </c>
      <c r="AX191" s="14" t="s">
        <v>84</v>
      </c>
      <c r="AY191" s="220" t="s">
        <v>205</v>
      </c>
    </row>
    <row r="192" spans="1:65" s="2" customFormat="1" ht="24.15" customHeight="1">
      <c r="A192" s="36"/>
      <c r="B192" s="37"/>
      <c r="C192" s="181" t="s">
        <v>677</v>
      </c>
      <c r="D192" s="181" t="s">
        <v>208</v>
      </c>
      <c r="E192" s="182" t="s">
        <v>1792</v>
      </c>
      <c r="F192" s="183" t="s">
        <v>1793</v>
      </c>
      <c r="G192" s="184" t="s">
        <v>293</v>
      </c>
      <c r="H192" s="185">
        <v>12</v>
      </c>
      <c r="I192" s="186"/>
      <c r="J192" s="187">
        <f>ROUND(I192*H192,2)</f>
        <v>0</v>
      </c>
      <c r="K192" s="183" t="s">
        <v>211</v>
      </c>
      <c r="L192" s="41"/>
      <c r="M192" s="188" t="s">
        <v>75</v>
      </c>
      <c r="N192" s="189" t="s">
        <v>47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807</v>
      </c>
      <c r="AT192" s="192" t="s">
        <v>208</v>
      </c>
      <c r="AU192" s="192" t="s">
        <v>344</v>
      </c>
      <c r="AY192" s="19" t="s">
        <v>205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84</v>
      </c>
      <c r="BK192" s="193">
        <f>ROUND(I192*H192,2)</f>
        <v>0</v>
      </c>
      <c r="BL192" s="19" t="s">
        <v>807</v>
      </c>
      <c r="BM192" s="192" t="s">
        <v>2014</v>
      </c>
    </row>
    <row r="193" spans="1:65" s="15" customFormat="1" ht="10.199999999999999">
      <c r="B193" s="231"/>
      <c r="C193" s="232"/>
      <c r="D193" s="194" t="s">
        <v>216</v>
      </c>
      <c r="E193" s="233" t="s">
        <v>75</v>
      </c>
      <c r="F193" s="234" t="s">
        <v>296</v>
      </c>
      <c r="G193" s="232"/>
      <c r="H193" s="233" t="s">
        <v>75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216</v>
      </c>
      <c r="AU193" s="240" t="s">
        <v>344</v>
      </c>
      <c r="AV193" s="15" t="s">
        <v>84</v>
      </c>
      <c r="AW193" s="15" t="s">
        <v>38</v>
      </c>
      <c r="AX193" s="15" t="s">
        <v>77</v>
      </c>
      <c r="AY193" s="240" t="s">
        <v>205</v>
      </c>
    </row>
    <row r="194" spans="1:65" s="13" customFormat="1" ht="10.199999999999999">
      <c r="B194" s="199"/>
      <c r="C194" s="200"/>
      <c r="D194" s="194" t="s">
        <v>216</v>
      </c>
      <c r="E194" s="201" t="s">
        <v>75</v>
      </c>
      <c r="F194" s="202" t="s">
        <v>611</v>
      </c>
      <c r="G194" s="200"/>
      <c r="H194" s="203">
        <v>12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216</v>
      </c>
      <c r="AU194" s="209" t="s">
        <v>344</v>
      </c>
      <c r="AV194" s="13" t="s">
        <v>86</v>
      </c>
      <c r="AW194" s="13" t="s">
        <v>38</v>
      </c>
      <c r="AX194" s="13" t="s">
        <v>77</v>
      </c>
      <c r="AY194" s="209" t="s">
        <v>205</v>
      </c>
    </row>
    <row r="195" spans="1:65" s="14" customFormat="1" ht="10.199999999999999">
      <c r="B195" s="210"/>
      <c r="C195" s="211"/>
      <c r="D195" s="194" t="s">
        <v>216</v>
      </c>
      <c r="E195" s="212" t="s">
        <v>75</v>
      </c>
      <c r="F195" s="213" t="s">
        <v>218</v>
      </c>
      <c r="G195" s="211"/>
      <c r="H195" s="214">
        <v>12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216</v>
      </c>
      <c r="AU195" s="220" t="s">
        <v>344</v>
      </c>
      <c r="AV195" s="14" t="s">
        <v>212</v>
      </c>
      <c r="AW195" s="14" t="s">
        <v>38</v>
      </c>
      <c r="AX195" s="14" t="s">
        <v>84</v>
      </c>
      <c r="AY195" s="220" t="s">
        <v>205</v>
      </c>
    </row>
    <row r="196" spans="1:65" s="2" customFormat="1" ht="24.15" customHeight="1">
      <c r="A196" s="36"/>
      <c r="B196" s="37"/>
      <c r="C196" s="181" t="s">
        <v>245</v>
      </c>
      <c r="D196" s="181" t="s">
        <v>208</v>
      </c>
      <c r="E196" s="182" t="s">
        <v>1795</v>
      </c>
      <c r="F196" s="183" t="s">
        <v>1796</v>
      </c>
      <c r="G196" s="184" t="s">
        <v>293</v>
      </c>
      <c r="H196" s="185">
        <v>24</v>
      </c>
      <c r="I196" s="186"/>
      <c r="J196" s="187">
        <f>ROUND(I196*H196,2)</f>
        <v>0</v>
      </c>
      <c r="K196" s="183" t="s">
        <v>211</v>
      </c>
      <c r="L196" s="41"/>
      <c r="M196" s="188" t="s">
        <v>75</v>
      </c>
      <c r="N196" s="189" t="s">
        <v>47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807</v>
      </c>
      <c r="AT196" s="192" t="s">
        <v>208</v>
      </c>
      <c r="AU196" s="192" t="s">
        <v>344</v>
      </c>
      <c r="AY196" s="19" t="s">
        <v>205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84</v>
      </c>
      <c r="BK196" s="193">
        <f>ROUND(I196*H196,2)</f>
        <v>0</v>
      </c>
      <c r="BL196" s="19" t="s">
        <v>807</v>
      </c>
      <c r="BM196" s="192" t="s">
        <v>2015</v>
      </c>
    </row>
    <row r="197" spans="1:65" s="15" customFormat="1" ht="10.199999999999999">
      <c r="B197" s="231"/>
      <c r="C197" s="232"/>
      <c r="D197" s="194" t="s">
        <v>216</v>
      </c>
      <c r="E197" s="233" t="s">
        <v>75</v>
      </c>
      <c r="F197" s="234" t="s">
        <v>296</v>
      </c>
      <c r="G197" s="232"/>
      <c r="H197" s="233" t="s">
        <v>75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216</v>
      </c>
      <c r="AU197" s="240" t="s">
        <v>344</v>
      </c>
      <c r="AV197" s="15" t="s">
        <v>84</v>
      </c>
      <c r="AW197" s="15" t="s">
        <v>38</v>
      </c>
      <c r="AX197" s="15" t="s">
        <v>77</v>
      </c>
      <c r="AY197" s="240" t="s">
        <v>205</v>
      </c>
    </row>
    <row r="198" spans="1:65" s="13" customFormat="1" ht="10.199999999999999">
      <c r="B198" s="199"/>
      <c r="C198" s="200"/>
      <c r="D198" s="194" t="s">
        <v>216</v>
      </c>
      <c r="E198" s="201" t="s">
        <v>75</v>
      </c>
      <c r="F198" s="202" t="s">
        <v>659</v>
      </c>
      <c r="G198" s="200"/>
      <c r="H198" s="203">
        <v>24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216</v>
      </c>
      <c r="AU198" s="209" t="s">
        <v>344</v>
      </c>
      <c r="AV198" s="13" t="s">
        <v>86</v>
      </c>
      <c r="AW198" s="13" t="s">
        <v>38</v>
      </c>
      <c r="AX198" s="13" t="s">
        <v>77</v>
      </c>
      <c r="AY198" s="209" t="s">
        <v>205</v>
      </c>
    </row>
    <row r="199" spans="1:65" s="14" customFormat="1" ht="10.199999999999999">
      <c r="B199" s="210"/>
      <c r="C199" s="211"/>
      <c r="D199" s="194" t="s">
        <v>216</v>
      </c>
      <c r="E199" s="212" t="s">
        <v>75</v>
      </c>
      <c r="F199" s="213" t="s">
        <v>218</v>
      </c>
      <c r="G199" s="211"/>
      <c r="H199" s="214">
        <v>24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216</v>
      </c>
      <c r="AU199" s="220" t="s">
        <v>344</v>
      </c>
      <c r="AV199" s="14" t="s">
        <v>212</v>
      </c>
      <c r="AW199" s="14" t="s">
        <v>38</v>
      </c>
      <c r="AX199" s="14" t="s">
        <v>84</v>
      </c>
      <c r="AY199" s="220" t="s">
        <v>205</v>
      </c>
    </row>
    <row r="200" spans="1:65" s="2" customFormat="1" ht="24.15" customHeight="1">
      <c r="A200" s="36"/>
      <c r="B200" s="37"/>
      <c r="C200" s="181" t="s">
        <v>250</v>
      </c>
      <c r="D200" s="181" t="s">
        <v>208</v>
      </c>
      <c r="E200" s="182" t="s">
        <v>1798</v>
      </c>
      <c r="F200" s="183" t="s">
        <v>1799</v>
      </c>
      <c r="G200" s="184" t="s">
        <v>156</v>
      </c>
      <c r="H200" s="185">
        <v>107</v>
      </c>
      <c r="I200" s="186"/>
      <c r="J200" s="187">
        <f>ROUND(I200*H200,2)</f>
        <v>0</v>
      </c>
      <c r="K200" s="183" t="s">
        <v>211</v>
      </c>
      <c r="L200" s="41"/>
      <c r="M200" s="188" t="s">
        <v>75</v>
      </c>
      <c r="N200" s="189" t="s">
        <v>47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807</v>
      </c>
      <c r="AT200" s="192" t="s">
        <v>208</v>
      </c>
      <c r="AU200" s="192" t="s">
        <v>344</v>
      </c>
      <c r="AY200" s="19" t="s">
        <v>205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84</v>
      </c>
      <c r="BK200" s="193">
        <f>ROUND(I200*H200,2)</f>
        <v>0</v>
      </c>
      <c r="BL200" s="19" t="s">
        <v>807</v>
      </c>
      <c r="BM200" s="192" t="s">
        <v>2016</v>
      </c>
    </row>
    <row r="201" spans="1:65" s="13" customFormat="1" ht="10.199999999999999">
      <c r="B201" s="199"/>
      <c r="C201" s="200"/>
      <c r="D201" s="194" t="s">
        <v>216</v>
      </c>
      <c r="E201" s="201" t="s">
        <v>75</v>
      </c>
      <c r="F201" s="202" t="s">
        <v>141</v>
      </c>
      <c r="G201" s="200"/>
      <c r="H201" s="203">
        <v>107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216</v>
      </c>
      <c r="AU201" s="209" t="s">
        <v>344</v>
      </c>
      <c r="AV201" s="13" t="s">
        <v>86</v>
      </c>
      <c r="AW201" s="13" t="s">
        <v>38</v>
      </c>
      <c r="AX201" s="13" t="s">
        <v>77</v>
      </c>
      <c r="AY201" s="209" t="s">
        <v>205</v>
      </c>
    </row>
    <row r="202" spans="1:65" s="14" customFormat="1" ht="10.199999999999999">
      <c r="B202" s="210"/>
      <c r="C202" s="211"/>
      <c r="D202" s="194" t="s">
        <v>216</v>
      </c>
      <c r="E202" s="212" t="s">
        <v>75</v>
      </c>
      <c r="F202" s="213" t="s">
        <v>218</v>
      </c>
      <c r="G202" s="211"/>
      <c r="H202" s="214">
        <v>107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216</v>
      </c>
      <c r="AU202" s="220" t="s">
        <v>344</v>
      </c>
      <c r="AV202" s="14" t="s">
        <v>212</v>
      </c>
      <c r="AW202" s="14" t="s">
        <v>38</v>
      </c>
      <c r="AX202" s="14" t="s">
        <v>84</v>
      </c>
      <c r="AY202" s="220" t="s">
        <v>205</v>
      </c>
    </row>
    <row r="203" spans="1:65" s="2" customFormat="1" ht="14.4" customHeight="1">
      <c r="A203" s="36"/>
      <c r="B203" s="37"/>
      <c r="C203" s="221" t="s">
        <v>157</v>
      </c>
      <c r="D203" s="221" t="s">
        <v>226</v>
      </c>
      <c r="E203" s="222" t="s">
        <v>1802</v>
      </c>
      <c r="F203" s="223" t="s">
        <v>1803</v>
      </c>
      <c r="G203" s="224" t="s">
        <v>293</v>
      </c>
      <c r="H203" s="225">
        <v>8</v>
      </c>
      <c r="I203" s="226"/>
      <c r="J203" s="227">
        <f>ROUND(I203*H203,2)</f>
        <v>0</v>
      </c>
      <c r="K203" s="223" t="s">
        <v>211</v>
      </c>
      <c r="L203" s="228"/>
      <c r="M203" s="229" t="s">
        <v>75</v>
      </c>
      <c r="N203" s="230" t="s">
        <v>47</v>
      </c>
      <c r="O203" s="66"/>
      <c r="P203" s="190">
        <f>O203*H203</f>
        <v>0</v>
      </c>
      <c r="Q203" s="190">
        <v>1.2E-4</v>
      </c>
      <c r="R203" s="190">
        <f>Q203*H203</f>
        <v>9.6000000000000002E-4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1470</v>
      </c>
      <c r="AT203" s="192" t="s">
        <v>226</v>
      </c>
      <c r="AU203" s="192" t="s">
        <v>344</v>
      </c>
      <c r="AY203" s="19" t="s">
        <v>205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84</v>
      </c>
      <c r="BK203" s="193">
        <f>ROUND(I203*H203,2)</f>
        <v>0</v>
      </c>
      <c r="BL203" s="19" t="s">
        <v>1470</v>
      </c>
      <c r="BM203" s="192" t="s">
        <v>2017</v>
      </c>
    </row>
    <row r="204" spans="1:65" s="15" customFormat="1" ht="10.199999999999999">
      <c r="B204" s="231"/>
      <c r="C204" s="232"/>
      <c r="D204" s="194" t="s">
        <v>216</v>
      </c>
      <c r="E204" s="233" t="s">
        <v>75</v>
      </c>
      <c r="F204" s="234" t="s">
        <v>296</v>
      </c>
      <c r="G204" s="232"/>
      <c r="H204" s="233" t="s">
        <v>75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216</v>
      </c>
      <c r="AU204" s="240" t="s">
        <v>344</v>
      </c>
      <c r="AV204" s="15" t="s">
        <v>84</v>
      </c>
      <c r="AW204" s="15" t="s">
        <v>38</v>
      </c>
      <c r="AX204" s="15" t="s">
        <v>77</v>
      </c>
      <c r="AY204" s="240" t="s">
        <v>205</v>
      </c>
    </row>
    <row r="205" spans="1:65" s="13" customFormat="1" ht="10.199999999999999">
      <c r="B205" s="199"/>
      <c r="C205" s="200"/>
      <c r="D205" s="194" t="s">
        <v>216</v>
      </c>
      <c r="E205" s="201" t="s">
        <v>75</v>
      </c>
      <c r="F205" s="202" t="s">
        <v>229</v>
      </c>
      <c r="G205" s="200"/>
      <c r="H205" s="203">
        <v>8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216</v>
      </c>
      <c r="AU205" s="209" t="s">
        <v>344</v>
      </c>
      <c r="AV205" s="13" t="s">
        <v>86</v>
      </c>
      <c r="AW205" s="13" t="s">
        <v>38</v>
      </c>
      <c r="AX205" s="13" t="s">
        <v>77</v>
      </c>
      <c r="AY205" s="209" t="s">
        <v>205</v>
      </c>
    </row>
    <row r="206" spans="1:65" s="14" customFormat="1" ht="10.199999999999999">
      <c r="B206" s="210"/>
      <c r="C206" s="211"/>
      <c r="D206" s="194" t="s">
        <v>216</v>
      </c>
      <c r="E206" s="212" t="s">
        <v>75</v>
      </c>
      <c r="F206" s="213" t="s">
        <v>218</v>
      </c>
      <c r="G206" s="211"/>
      <c r="H206" s="214">
        <v>8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216</v>
      </c>
      <c r="AU206" s="220" t="s">
        <v>344</v>
      </c>
      <c r="AV206" s="14" t="s">
        <v>212</v>
      </c>
      <c r="AW206" s="14" t="s">
        <v>38</v>
      </c>
      <c r="AX206" s="14" t="s">
        <v>84</v>
      </c>
      <c r="AY206" s="220" t="s">
        <v>205</v>
      </c>
    </row>
    <row r="207" spans="1:65" s="2" customFormat="1" ht="14.4" customHeight="1">
      <c r="A207" s="36"/>
      <c r="B207" s="37"/>
      <c r="C207" s="221" t="s">
        <v>689</v>
      </c>
      <c r="D207" s="221" t="s">
        <v>226</v>
      </c>
      <c r="E207" s="222" t="s">
        <v>1805</v>
      </c>
      <c r="F207" s="223" t="s">
        <v>1806</v>
      </c>
      <c r="G207" s="224" t="s">
        <v>1348</v>
      </c>
      <c r="H207" s="225">
        <v>56.637</v>
      </c>
      <c r="I207" s="226"/>
      <c r="J207" s="227">
        <f>ROUND(I207*H207,2)</f>
        <v>0</v>
      </c>
      <c r="K207" s="223" t="s">
        <v>211</v>
      </c>
      <c r="L207" s="228"/>
      <c r="M207" s="229" t="s">
        <v>75</v>
      </c>
      <c r="N207" s="230" t="s">
        <v>47</v>
      </c>
      <c r="O207" s="66"/>
      <c r="P207" s="190">
        <f>O207*H207</f>
        <v>0</v>
      </c>
      <c r="Q207" s="190">
        <v>1E-3</v>
      </c>
      <c r="R207" s="190">
        <f>Q207*H207</f>
        <v>5.6637E-2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1719</v>
      </c>
      <c r="AT207" s="192" t="s">
        <v>226</v>
      </c>
      <c r="AU207" s="192" t="s">
        <v>344</v>
      </c>
      <c r="AY207" s="19" t="s">
        <v>205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84</v>
      </c>
      <c r="BK207" s="193">
        <f>ROUND(I207*H207,2)</f>
        <v>0</v>
      </c>
      <c r="BL207" s="19" t="s">
        <v>807</v>
      </c>
      <c r="BM207" s="192" t="s">
        <v>2018</v>
      </c>
    </row>
    <row r="208" spans="1:65" s="15" customFormat="1" ht="10.199999999999999">
      <c r="B208" s="231"/>
      <c r="C208" s="232"/>
      <c r="D208" s="194" t="s">
        <v>216</v>
      </c>
      <c r="E208" s="233" t="s">
        <v>75</v>
      </c>
      <c r="F208" s="234" t="s">
        <v>314</v>
      </c>
      <c r="G208" s="232"/>
      <c r="H208" s="233" t="s">
        <v>75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216</v>
      </c>
      <c r="AU208" s="240" t="s">
        <v>344</v>
      </c>
      <c r="AV208" s="15" t="s">
        <v>84</v>
      </c>
      <c r="AW208" s="15" t="s">
        <v>38</v>
      </c>
      <c r="AX208" s="15" t="s">
        <v>77</v>
      </c>
      <c r="AY208" s="240" t="s">
        <v>205</v>
      </c>
    </row>
    <row r="209" spans="1:65" s="13" customFormat="1" ht="10.199999999999999">
      <c r="B209" s="199"/>
      <c r="C209" s="200"/>
      <c r="D209" s="194" t="s">
        <v>216</v>
      </c>
      <c r="E209" s="201" t="s">
        <v>75</v>
      </c>
      <c r="F209" s="202" t="s">
        <v>2019</v>
      </c>
      <c r="G209" s="200"/>
      <c r="H209" s="203">
        <v>53.94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216</v>
      </c>
      <c r="AU209" s="209" t="s">
        <v>344</v>
      </c>
      <c r="AV209" s="13" t="s">
        <v>86</v>
      </c>
      <c r="AW209" s="13" t="s">
        <v>38</v>
      </c>
      <c r="AX209" s="13" t="s">
        <v>77</v>
      </c>
      <c r="AY209" s="209" t="s">
        <v>205</v>
      </c>
    </row>
    <row r="210" spans="1:65" s="14" customFormat="1" ht="10.199999999999999">
      <c r="B210" s="210"/>
      <c r="C210" s="211"/>
      <c r="D210" s="194" t="s">
        <v>216</v>
      </c>
      <c r="E210" s="212" t="s">
        <v>75</v>
      </c>
      <c r="F210" s="213" t="s">
        <v>218</v>
      </c>
      <c r="G210" s="211"/>
      <c r="H210" s="214">
        <v>53.94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216</v>
      </c>
      <c r="AU210" s="220" t="s">
        <v>344</v>
      </c>
      <c r="AV210" s="14" t="s">
        <v>212</v>
      </c>
      <c r="AW210" s="14" t="s">
        <v>38</v>
      </c>
      <c r="AX210" s="14" t="s">
        <v>84</v>
      </c>
      <c r="AY210" s="220" t="s">
        <v>205</v>
      </c>
    </row>
    <row r="211" spans="1:65" s="13" customFormat="1" ht="10.199999999999999">
      <c r="B211" s="199"/>
      <c r="C211" s="200"/>
      <c r="D211" s="194" t="s">
        <v>216</v>
      </c>
      <c r="E211" s="200"/>
      <c r="F211" s="202" t="s">
        <v>2020</v>
      </c>
      <c r="G211" s="200"/>
      <c r="H211" s="203">
        <v>56.637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216</v>
      </c>
      <c r="AU211" s="209" t="s">
        <v>344</v>
      </c>
      <c r="AV211" s="13" t="s">
        <v>86</v>
      </c>
      <c r="AW211" s="13" t="s">
        <v>4</v>
      </c>
      <c r="AX211" s="13" t="s">
        <v>84</v>
      </c>
      <c r="AY211" s="209" t="s">
        <v>205</v>
      </c>
    </row>
    <row r="212" spans="1:65" s="12" customFormat="1" ht="20.85" customHeight="1">
      <c r="B212" s="165"/>
      <c r="C212" s="166"/>
      <c r="D212" s="167" t="s">
        <v>76</v>
      </c>
      <c r="E212" s="179" t="s">
        <v>1811</v>
      </c>
      <c r="F212" s="179" t="s">
        <v>1812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SUM(P213:P283)</f>
        <v>0</v>
      </c>
      <c r="Q212" s="173"/>
      <c r="R212" s="174">
        <f>SUM(R213:R283)</f>
        <v>13.573838799999999</v>
      </c>
      <c r="S212" s="173"/>
      <c r="T212" s="175">
        <f>SUM(T213:T283)</f>
        <v>0</v>
      </c>
      <c r="AR212" s="176" t="s">
        <v>344</v>
      </c>
      <c r="AT212" s="177" t="s">
        <v>76</v>
      </c>
      <c r="AU212" s="177" t="s">
        <v>86</v>
      </c>
      <c r="AY212" s="176" t="s">
        <v>205</v>
      </c>
      <c r="BK212" s="178">
        <f>SUM(BK213:BK283)</f>
        <v>0</v>
      </c>
    </row>
    <row r="213" spans="1:65" s="2" customFormat="1" ht="14.4" customHeight="1">
      <c r="A213" s="36"/>
      <c r="B213" s="37"/>
      <c r="C213" s="181" t="s">
        <v>693</v>
      </c>
      <c r="D213" s="181" t="s">
        <v>208</v>
      </c>
      <c r="E213" s="182" t="s">
        <v>1813</v>
      </c>
      <c r="F213" s="183" t="s">
        <v>1814</v>
      </c>
      <c r="G213" s="184" t="s">
        <v>240</v>
      </c>
      <c r="H213" s="185">
        <v>2.1</v>
      </c>
      <c r="I213" s="186"/>
      <c r="J213" s="187">
        <f>ROUND(I213*H213,2)</f>
        <v>0</v>
      </c>
      <c r="K213" s="183" t="s">
        <v>211</v>
      </c>
      <c r="L213" s="41"/>
      <c r="M213" s="188" t="s">
        <v>75</v>
      </c>
      <c r="N213" s="189" t="s">
        <v>47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807</v>
      </c>
      <c r="AT213" s="192" t="s">
        <v>208</v>
      </c>
      <c r="AU213" s="192" t="s">
        <v>344</v>
      </c>
      <c r="AY213" s="19" t="s">
        <v>205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84</v>
      </c>
      <c r="BK213" s="193">
        <f>ROUND(I213*H213,2)</f>
        <v>0</v>
      </c>
      <c r="BL213" s="19" t="s">
        <v>807</v>
      </c>
      <c r="BM213" s="192" t="s">
        <v>2021</v>
      </c>
    </row>
    <row r="214" spans="1:65" s="15" customFormat="1" ht="10.199999999999999">
      <c r="B214" s="231"/>
      <c r="C214" s="232"/>
      <c r="D214" s="194" t="s">
        <v>216</v>
      </c>
      <c r="E214" s="233" t="s">
        <v>75</v>
      </c>
      <c r="F214" s="234" t="s">
        <v>1816</v>
      </c>
      <c r="G214" s="232"/>
      <c r="H214" s="233" t="s">
        <v>75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216</v>
      </c>
      <c r="AU214" s="240" t="s">
        <v>344</v>
      </c>
      <c r="AV214" s="15" t="s">
        <v>84</v>
      </c>
      <c r="AW214" s="15" t="s">
        <v>38</v>
      </c>
      <c r="AX214" s="15" t="s">
        <v>77</v>
      </c>
      <c r="AY214" s="240" t="s">
        <v>205</v>
      </c>
    </row>
    <row r="215" spans="1:65" s="13" customFormat="1" ht="10.199999999999999">
      <c r="B215" s="199"/>
      <c r="C215" s="200"/>
      <c r="D215" s="194" t="s">
        <v>216</v>
      </c>
      <c r="E215" s="201" t="s">
        <v>152</v>
      </c>
      <c r="F215" s="202" t="s">
        <v>1817</v>
      </c>
      <c r="G215" s="200"/>
      <c r="H215" s="203">
        <v>2.1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216</v>
      </c>
      <c r="AU215" s="209" t="s">
        <v>344</v>
      </c>
      <c r="AV215" s="13" t="s">
        <v>86</v>
      </c>
      <c r="AW215" s="13" t="s">
        <v>38</v>
      </c>
      <c r="AX215" s="13" t="s">
        <v>77</v>
      </c>
      <c r="AY215" s="209" t="s">
        <v>205</v>
      </c>
    </row>
    <row r="216" spans="1:65" s="14" customFormat="1" ht="10.199999999999999">
      <c r="B216" s="210"/>
      <c r="C216" s="211"/>
      <c r="D216" s="194" t="s">
        <v>216</v>
      </c>
      <c r="E216" s="212" t="s">
        <v>75</v>
      </c>
      <c r="F216" s="213" t="s">
        <v>218</v>
      </c>
      <c r="G216" s="211"/>
      <c r="H216" s="214">
        <v>2.1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216</v>
      </c>
      <c r="AU216" s="220" t="s">
        <v>344</v>
      </c>
      <c r="AV216" s="14" t="s">
        <v>212</v>
      </c>
      <c r="AW216" s="14" t="s">
        <v>38</v>
      </c>
      <c r="AX216" s="14" t="s">
        <v>84</v>
      </c>
      <c r="AY216" s="220" t="s">
        <v>205</v>
      </c>
    </row>
    <row r="217" spans="1:65" s="2" customFormat="1" ht="14.4" customHeight="1">
      <c r="A217" s="36"/>
      <c r="B217" s="37"/>
      <c r="C217" s="181" t="s">
        <v>699</v>
      </c>
      <c r="D217" s="181" t="s">
        <v>208</v>
      </c>
      <c r="E217" s="182" t="s">
        <v>1818</v>
      </c>
      <c r="F217" s="183" t="s">
        <v>1819</v>
      </c>
      <c r="G217" s="184" t="s">
        <v>240</v>
      </c>
      <c r="H217" s="185">
        <v>2.1</v>
      </c>
      <c r="I217" s="186"/>
      <c r="J217" s="187">
        <f>ROUND(I217*H217,2)</f>
        <v>0</v>
      </c>
      <c r="K217" s="183" t="s">
        <v>211</v>
      </c>
      <c r="L217" s="41"/>
      <c r="M217" s="188" t="s">
        <v>75</v>
      </c>
      <c r="N217" s="189" t="s">
        <v>47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807</v>
      </c>
      <c r="AT217" s="192" t="s">
        <v>208</v>
      </c>
      <c r="AU217" s="192" t="s">
        <v>344</v>
      </c>
      <c r="AY217" s="19" t="s">
        <v>205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84</v>
      </c>
      <c r="BK217" s="193">
        <f>ROUND(I217*H217,2)</f>
        <v>0</v>
      </c>
      <c r="BL217" s="19" t="s">
        <v>807</v>
      </c>
      <c r="BM217" s="192" t="s">
        <v>2022</v>
      </c>
    </row>
    <row r="218" spans="1:65" s="2" customFormat="1" ht="96">
      <c r="A218" s="36"/>
      <c r="B218" s="37"/>
      <c r="C218" s="38"/>
      <c r="D218" s="194" t="s">
        <v>214</v>
      </c>
      <c r="E218" s="38"/>
      <c r="F218" s="195" t="s">
        <v>1821</v>
      </c>
      <c r="G218" s="38"/>
      <c r="H218" s="38"/>
      <c r="I218" s="196"/>
      <c r="J218" s="38"/>
      <c r="K218" s="38"/>
      <c r="L218" s="41"/>
      <c r="M218" s="197"/>
      <c r="N218" s="19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214</v>
      </c>
      <c r="AU218" s="19" t="s">
        <v>344</v>
      </c>
    </row>
    <row r="219" spans="1:65" s="13" customFormat="1" ht="10.199999999999999">
      <c r="B219" s="199"/>
      <c r="C219" s="200"/>
      <c r="D219" s="194" t="s">
        <v>216</v>
      </c>
      <c r="E219" s="201" t="s">
        <v>75</v>
      </c>
      <c r="F219" s="202" t="s">
        <v>152</v>
      </c>
      <c r="G219" s="200"/>
      <c r="H219" s="203">
        <v>2.1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216</v>
      </c>
      <c r="AU219" s="209" t="s">
        <v>344</v>
      </c>
      <c r="AV219" s="13" t="s">
        <v>86</v>
      </c>
      <c r="AW219" s="13" t="s">
        <v>38</v>
      </c>
      <c r="AX219" s="13" t="s">
        <v>77</v>
      </c>
      <c r="AY219" s="209" t="s">
        <v>205</v>
      </c>
    </row>
    <row r="220" spans="1:65" s="14" customFormat="1" ht="10.199999999999999">
      <c r="B220" s="210"/>
      <c r="C220" s="211"/>
      <c r="D220" s="194" t="s">
        <v>216</v>
      </c>
      <c r="E220" s="212" t="s">
        <v>75</v>
      </c>
      <c r="F220" s="213" t="s">
        <v>218</v>
      </c>
      <c r="G220" s="211"/>
      <c r="H220" s="214">
        <v>2.1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216</v>
      </c>
      <c r="AU220" s="220" t="s">
        <v>344</v>
      </c>
      <c r="AV220" s="14" t="s">
        <v>212</v>
      </c>
      <c r="AW220" s="14" t="s">
        <v>38</v>
      </c>
      <c r="AX220" s="14" t="s">
        <v>84</v>
      </c>
      <c r="AY220" s="220" t="s">
        <v>205</v>
      </c>
    </row>
    <row r="221" spans="1:65" s="2" customFormat="1" ht="14.4" customHeight="1">
      <c r="A221" s="36"/>
      <c r="B221" s="37"/>
      <c r="C221" s="181" t="s">
        <v>704</v>
      </c>
      <c r="D221" s="181" t="s">
        <v>208</v>
      </c>
      <c r="E221" s="182" t="s">
        <v>1822</v>
      </c>
      <c r="F221" s="183" t="s">
        <v>1823</v>
      </c>
      <c r="G221" s="184" t="s">
        <v>293</v>
      </c>
      <c r="H221" s="185">
        <v>3</v>
      </c>
      <c r="I221" s="186"/>
      <c r="J221" s="187">
        <f>ROUND(I221*H221,2)</f>
        <v>0</v>
      </c>
      <c r="K221" s="183" t="s">
        <v>75</v>
      </c>
      <c r="L221" s="41"/>
      <c r="M221" s="188" t="s">
        <v>75</v>
      </c>
      <c r="N221" s="189" t="s">
        <v>47</v>
      </c>
      <c r="O221" s="6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807</v>
      </c>
      <c r="AT221" s="192" t="s">
        <v>208</v>
      </c>
      <c r="AU221" s="192" t="s">
        <v>344</v>
      </c>
      <c r="AY221" s="19" t="s">
        <v>205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84</v>
      </c>
      <c r="BK221" s="193">
        <f>ROUND(I221*H221,2)</f>
        <v>0</v>
      </c>
      <c r="BL221" s="19" t="s">
        <v>807</v>
      </c>
      <c r="BM221" s="192" t="s">
        <v>2023</v>
      </c>
    </row>
    <row r="222" spans="1:65" s="13" customFormat="1" ht="10.199999999999999">
      <c r="B222" s="199"/>
      <c r="C222" s="200"/>
      <c r="D222" s="194" t="s">
        <v>216</v>
      </c>
      <c r="E222" s="201" t="s">
        <v>75</v>
      </c>
      <c r="F222" s="202" t="s">
        <v>483</v>
      </c>
      <c r="G222" s="200"/>
      <c r="H222" s="203">
        <v>3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216</v>
      </c>
      <c r="AU222" s="209" t="s">
        <v>344</v>
      </c>
      <c r="AV222" s="13" t="s">
        <v>86</v>
      </c>
      <c r="AW222" s="13" t="s">
        <v>38</v>
      </c>
      <c r="AX222" s="13" t="s">
        <v>77</v>
      </c>
      <c r="AY222" s="209" t="s">
        <v>205</v>
      </c>
    </row>
    <row r="223" spans="1:65" s="14" customFormat="1" ht="10.199999999999999">
      <c r="B223" s="210"/>
      <c r="C223" s="211"/>
      <c r="D223" s="194" t="s">
        <v>216</v>
      </c>
      <c r="E223" s="212" t="s">
        <v>75</v>
      </c>
      <c r="F223" s="213" t="s">
        <v>218</v>
      </c>
      <c r="G223" s="211"/>
      <c r="H223" s="214">
        <v>3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216</v>
      </c>
      <c r="AU223" s="220" t="s">
        <v>344</v>
      </c>
      <c r="AV223" s="14" t="s">
        <v>212</v>
      </c>
      <c r="AW223" s="14" t="s">
        <v>38</v>
      </c>
      <c r="AX223" s="14" t="s">
        <v>84</v>
      </c>
      <c r="AY223" s="220" t="s">
        <v>205</v>
      </c>
    </row>
    <row r="224" spans="1:65" s="2" customFormat="1" ht="37.799999999999997" customHeight="1">
      <c r="A224" s="36"/>
      <c r="B224" s="37"/>
      <c r="C224" s="181" t="s">
        <v>709</v>
      </c>
      <c r="D224" s="181" t="s">
        <v>208</v>
      </c>
      <c r="E224" s="182" t="s">
        <v>1825</v>
      </c>
      <c r="F224" s="183" t="s">
        <v>1826</v>
      </c>
      <c r="G224" s="184" t="s">
        <v>293</v>
      </c>
      <c r="H224" s="185">
        <v>3</v>
      </c>
      <c r="I224" s="186"/>
      <c r="J224" s="187">
        <f>ROUND(I224*H224,2)</f>
        <v>0</v>
      </c>
      <c r="K224" s="183" t="s">
        <v>211</v>
      </c>
      <c r="L224" s="41"/>
      <c r="M224" s="188" t="s">
        <v>75</v>
      </c>
      <c r="N224" s="189" t="s">
        <v>47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807</v>
      </c>
      <c r="AT224" s="192" t="s">
        <v>208</v>
      </c>
      <c r="AU224" s="192" t="s">
        <v>344</v>
      </c>
      <c r="AY224" s="19" t="s">
        <v>205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84</v>
      </c>
      <c r="BK224" s="193">
        <f>ROUND(I224*H224,2)</f>
        <v>0</v>
      </c>
      <c r="BL224" s="19" t="s">
        <v>807</v>
      </c>
      <c r="BM224" s="192" t="s">
        <v>2024</v>
      </c>
    </row>
    <row r="225" spans="1:65" s="2" customFormat="1" ht="28.8">
      <c r="A225" s="36"/>
      <c r="B225" s="37"/>
      <c r="C225" s="38"/>
      <c r="D225" s="194" t="s">
        <v>214</v>
      </c>
      <c r="E225" s="38"/>
      <c r="F225" s="195" t="s">
        <v>1828</v>
      </c>
      <c r="G225" s="38"/>
      <c r="H225" s="38"/>
      <c r="I225" s="196"/>
      <c r="J225" s="38"/>
      <c r="K225" s="38"/>
      <c r="L225" s="41"/>
      <c r="M225" s="197"/>
      <c r="N225" s="198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214</v>
      </c>
      <c r="AU225" s="19" t="s">
        <v>344</v>
      </c>
    </row>
    <row r="226" spans="1:65" s="13" customFormat="1" ht="10.199999999999999">
      <c r="B226" s="199"/>
      <c r="C226" s="200"/>
      <c r="D226" s="194" t="s">
        <v>216</v>
      </c>
      <c r="E226" s="201" t="s">
        <v>75</v>
      </c>
      <c r="F226" s="202" t="s">
        <v>483</v>
      </c>
      <c r="G226" s="200"/>
      <c r="H226" s="203">
        <v>3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216</v>
      </c>
      <c r="AU226" s="209" t="s">
        <v>344</v>
      </c>
      <c r="AV226" s="13" t="s">
        <v>86</v>
      </c>
      <c r="AW226" s="13" t="s">
        <v>38</v>
      </c>
      <c r="AX226" s="13" t="s">
        <v>77</v>
      </c>
      <c r="AY226" s="209" t="s">
        <v>205</v>
      </c>
    </row>
    <row r="227" spans="1:65" s="14" customFormat="1" ht="10.199999999999999">
      <c r="B227" s="210"/>
      <c r="C227" s="211"/>
      <c r="D227" s="194" t="s">
        <v>216</v>
      </c>
      <c r="E227" s="212" t="s">
        <v>75</v>
      </c>
      <c r="F227" s="213" t="s">
        <v>218</v>
      </c>
      <c r="G227" s="211"/>
      <c r="H227" s="214">
        <v>3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216</v>
      </c>
      <c r="AU227" s="220" t="s">
        <v>344</v>
      </c>
      <c r="AV227" s="14" t="s">
        <v>212</v>
      </c>
      <c r="AW227" s="14" t="s">
        <v>38</v>
      </c>
      <c r="AX227" s="14" t="s">
        <v>84</v>
      </c>
      <c r="AY227" s="220" t="s">
        <v>205</v>
      </c>
    </row>
    <row r="228" spans="1:65" s="2" customFormat="1" ht="14.4" customHeight="1">
      <c r="A228" s="36"/>
      <c r="B228" s="37"/>
      <c r="C228" s="181" t="s">
        <v>506</v>
      </c>
      <c r="D228" s="181" t="s">
        <v>208</v>
      </c>
      <c r="E228" s="182" t="s">
        <v>1829</v>
      </c>
      <c r="F228" s="183" t="s">
        <v>1830</v>
      </c>
      <c r="G228" s="184" t="s">
        <v>240</v>
      </c>
      <c r="H228" s="185">
        <v>1.92</v>
      </c>
      <c r="I228" s="186"/>
      <c r="J228" s="187">
        <f>ROUND(I228*H228,2)</f>
        <v>0</v>
      </c>
      <c r="K228" s="183" t="s">
        <v>211</v>
      </c>
      <c r="L228" s="41"/>
      <c r="M228" s="188" t="s">
        <v>75</v>
      </c>
      <c r="N228" s="189" t="s">
        <v>47</v>
      </c>
      <c r="O228" s="66"/>
      <c r="P228" s="190">
        <f>O228*H228</f>
        <v>0</v>
      </c>
      <c r="Q228" s="190">
        <v>2.2563399999999998</v>
      </c>
      <c r="R228" s="190">
        <f>Q228*H228</f>
        <v>4.3321727999999995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807</v>
      </c>
      <c r="AT228" s="192" t="s">
        <v>208</v>
      </c>
      <c r="AU228" s="192" t="s">
        <v>344</v>
      </c>
      <c r="AY228" s="19" t="s">
        <v>205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84</v>
      </c>
      <c r="BK228" s="193">
        <f>ROUND(I228*H228,2)</f>
        <v>0</v>
      </c>
      <c r="BL228" s="19" t="s">
        <v>807</v>
      </c>
      <c r="BM228" s="192" t="s">
        <v>2025</v>
      </c>
    </row>
    <row r="229" spans="1:65" s="15" customFormat="1" ht="10.199999999999999">
      <c r="B229" s="231"/>
      <c r="C229" s="232"/>
      <c r="D229" s="194" t="s">
        <v>216</v>
      </c>
      <c r="E229" s="233" t="s">
        <v>75</v>
      </c>
      <c r="F229" s="234" t="s">
        <v>1832</v>
      </c>
      <c r="G229" s="232"/>
      <c r="H229" s="233" t="s">
        <v>75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216</v>
      </c>
      <c r="AU229" s="240" t="s">
        <v>344</v>
      </c>
      <c r="AV229" s="15" t="s">
        <v>84</v>
      </c>
      <c r="AW229" s="15" t="s">
        <v>38</v>
      </c>
      <c r="AX229" s="15" t="s">
        <v>77</v>
      </c>
      <c r="AY229" s="240" t="s">
        <v>205</v>
      </c>
    </row>
    <row r="230" spans="1:65" s="13" customFormat="1" ht="10.199999999999999">
      <c r="B230" s="199"/>
      <c r="C230" s="200"/>
      <c r="D230" s="194" t="s">
        <v>216</v>
      </c>
      <c r="E230" s="201" t="s">
        <v>75</v>
      </c>
      <c r="F230" s="202" t="s">
        <v>1959</v>
      </c>
      <c r="G230" s="200"/>
      <c r="H230" s="203">
        <v>1.92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216</v>
      </c>
      <c r="AU230" s="209" t="s">
        <v>344</v>
      </c>
      <c r="AV230" s="13" t="s">
        <v>86</v>
      </c>
      <c r="AW230" s="13" t="s">
        <v>38</v>
      </c>
      <c r="AX230" s="13" t="s">
        <v>77</v>
      </c>
      <c r="AY230" s="209" t="s">
        <v>205</v>
      </c>
    </row>
    <row r="231" spans="1:65" s="14" customFormat="1" ht="10.199999999999999">
      <c r="B231" s="210"/>
      <c r="C231" s="211"/>
      <c r="D231" s="194" t="s">
        <v>216</v>
      </c>
      <c r="E231" s="212" t="s">
        <v>75</v>
      </c>
      <c r="F231" s="213" t="s">
        <v>218</v>
      </c>
      <c r="G231" s="211"/>
      <c r="H231" s="214">
        <v>1.92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216</v>
      </c>
      <c r="AU231" s="220" t="s">
        <v>344</v>
      </c>
      <c r="AV231" s="14" t="s">
        <v>212</v>
      </c>
      <c r="AW231" s="14" t="s">
        <v>38</v>
      </c>
      <c r="AX231" s="14" t="s">
        <v>84</v>
      </c>
      <c r="AY231" s="220" t="s">
        <v>205</v>
      </c>
    </row>
    <row r="232" spans="1:65" s="2" customFormat="1" ht="14.4" customHeight="1">
      <c r="A232" s="36"/>
      <c r="B232" s="37"/>
      <c r="C232" s="221" t="s">
        <v>255</v>
      </c>
      <c r="D232" s="221" t="s">
        <v>226</v>
      </c>
      <c r="E232" s="222" t="s">
        <v>1834</v>
      </c>
      <c r="F232" s="223" t="s">
        <v>1835</v>
      </c>
      <c r="G232" s="224" t="s">
        <v>293</v>
      </c>
      <c r="H232" s="225">
        <v>3</v>
      </c>
      <c r="I232" s="226"/>
      <c r="J232" s="227">
        <f>ROUND(I232*H232,2)</f>
        <v>0</v>
      </c>
      <c r="K232" s="223" t="s">
        <v>75</v>
      </c>
      <c r="L232" s="228"/>
      <c r="M232" s="229" t="s">
        <v>75</v>
      </c>
      <c r="N232" s="230" t="s">
        <v>47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1719</v>
      </c>
      <c r="AT232" s="192" t="s">
        <v>226</v>
      </c>
      <c r="AU232" s="192" t="s">
        <v>344</v>
      </c>
      <c r="AY232" s="19" t="s">
        <v>205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84</v>
      </c>
      <c r="BK232" s="193">
        <f>ROUND(I232*H232,2)</f>
        <v>0</v>
      </c>
      <c r="BL232" s="19" t="s">
        <v>807</v>
      </c>
      <c r="BM232" s="192" t="s">
        <v>2026</v>
      </c>
    </row>
    <row r="233" spans="1:65" s="13" customFormat="1" ht="10.199999999999999">
      <c r="B233" s="199"/>
      <c r="C233" s="200"/>
      <c r="D233" s="194" t="s">
        <v>216</v>
      </c>
      <c r="E233" s="201" t="s">
        <v>75</v>
      </c>
      <c r="F233" s="202" t="s">
        <v>483</v>
      </c>
      <c r="G233" s="200"/>
      <c r="H233" s="203">
        <v>3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216</v>
      </c>
      <c r="AU233" s="209" t="s">
        <v>344</v>
      </c>
      <c r="AV233" s="13" t="s">
        <v>86</v>
      </c>
      <c r="AW233" s="13" t="s">
        <v>38</v>
      </c>
      <c r="AX233" s="13" t="s">
        <v>77</v>
      </c>
      <c r="AY233" s="209" t="s">
        <v>205</v>
      </c>
    </row>
    <row r="234" spans="1:65" s="14" customFormat="1" ht="10.199999999999999">
      <c r="B234" s="210"/>
      <c r="C234" s="211"/>
      <c r="D234" s="194" t="s">
        <v>216</v>
      </c>
      <c r="E234" s="212" t="s">
        <v>75</v>
      </c>
      <c r="F234" s="213" t="s">
        <v>218</v>
      </c>
      <c r="G234" s="211"/>
      <c r="H234" s="214">
        <v>3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216</v>
      </c>
      <c r="AU234" s="220" t="s">
        <v>344</v>
      </c>
      <c r="AV234" s="14" t="s">
        <v>212</v>
      </c>
      <c r="AW234" s="14" t="s">
        <v>38</v>
      </c>
      <c r="AX234" s="14" t="s">
        <v>84</v>
      </c>
      <c r="AY234" s="220" t="s">
        <v>205</v>
      </c>
    </row>
    <row r="235" spans="1:65" s="2" customFormat="1" ht="14.4" customHeight="1">
      <c r="A235" s="36"/>
      <c r="B235" s="37"/>
      <c r="C235" s="181" t="s">
        <v>266</v>
      </c>
      <c r="D235" s="181" t="s">
        <v>208</v>
      </c>
      <c r="E235" s="182" t="s">
        <v>1837</v>
      </c>
      <c r="F235" s="183" t="s">
        <v>1838</v>
      </c>
      <c r="G235" s="184" t="s">
        <v>156</v>
      </c>
      <c r="H235" s="185">
        <v>107</v>
      </c>
      <c r="I235" s="186"/>
      <c r="J235" s="187">
        <f>ROUND(I235*H235,2)</f>
        <v>0</v>
      </c>
      <c r="K235" s="183" t="s">
        <v>75</v>
      </c>
      <c r="L235" s="41"/>
      <c r="M235" s="188" t="s">
        <v>75</v>
      </c>
      <c r="N235" s="189" t="s">
        <v>47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807</v>
      </c>
      <c r="AT235" s="192" t="s">
        <v>208</v>
      </c>
      <c r="AU235" s="192" t="s">
        <v>344</v>
      </c>
      <c r="AY235" s="19" t="s">
        <v>205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84</v>
      </c>
      <c r="BK235" s="193">
        <f>ROUND(I235*H235,2)</f>
        <v>0</v>
      </c>
      <c r="BL235" s="19" t="s">
        <v>807</v>
      </c>
      <c r="BM235" s="192" t="s">
        <v>2027</v>
      </c>
    </row>
    <row r="236" spans="1:65" s="13" customFormat="1" ht="10.199999999999999">
      <c r="B236" s="199"/>
      <c r="C236" s="200"/>
      <c r="D236" s="194" t="s">
        <v>216</v>
      </c>
      <c r="E236" s="201" t="s">
        <v>75</v>
      </c>
      <c r="F236" s="202" t="s">
        <v>141</v>
      </c>
      <c r="G236" s="200"/>
      <c r="H236" s="203">
        <v>107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216</v>
      </c>
      <c r="AU236" s="209" t="s">
        <v>344</v>
      </c>
      <c r="AV236" s="13" t="s">
        <v>86</v>
      </c>
      <c r="AW236" s="13" t="s">
        <v>38</v>
      </c>
      <c r="AX236" s="13" t="s">
        <v>77</v>
      </c>
      <c r="AY236" s="209" t="s">
        <v>205</v>
      </c>
    </row>
    <row r="237" spans="1:65" s="14" customFormat="1" ht="10.199999999999999">
      <c r="B237" s="210"/>
      <c r="C237" s="211"/>
      <c r="D237" s="194" t="s">
        <v>216</v>
      </c>
      <c r="E237" s="212" t="s">
        <v>75</v>
      </c>
      <c r="F237" s="213" t="s">
        <v>218</v>
      </c>
      <c r="G237" s="211"/>
      <c r="H237" s="214">
        <v>107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216</v>
      </c>
      <c r="AU237" s="220" t="s">
        <v>344</v>
      </c>
      <c r="AV237" s="14" t="s">
        <v>212</v>
      </c>
      <c r="AW237" s="14" t="s">
        <v>38</v>
      </c>
      <c r="AX237" s="14" t="s">
        <v>84</v>
      </c>
      <c r="AY237" s="220" t="s">
        <v>205</v>
      </c>
    </row>
    <row r="238" spans="1:65" s="2" customFormat="1" ht="37.799999999999997" customHeight="1">
      <c r="A238" s="36"/>
      <c r="B238" s="37"/>
      <c r="C238" s="181" t="s">
        <v>274</v>
      </c>
      <c r="D238" s="181" t="s">
        <v>208</v>
      </c>
      <c r="E238" s="182" t="s">
        <v>1840</v>
      </c>
      <c r="F238" s="183" t="s">
        <v>1841</v>
      </c>
      <c r="G238" s="184" t="s">
        <v>156</v>
      </c>
      <c r="H238" s="185">
        <v>15</v>
      </c>
      <c r="I238" s="186"/>
      <c r="J238" s="187">
        <f>ROUND(I238*H238,2)</f>
        <v>0</v>
      </c>
      <c r="K238" s="183" t="s">
        <v>211</v>
      </c>
      <c r="L238" s="41"/>
      <c r="M238" s="188" t="s">
        <v>75</v>
      </c>
      <c r="N238" s="189" t="s">
        <v>47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807</v>
      </c>
      <c r="AT238" s="192" t="s">
        <v>208</v>
      </c>
      <c r="AU238" s="192" t="s">
        <v>344</v>
      </c>
      <c r="AY238" s="19" t="s">
        <v>205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84</v>
      </c>
      <c r="BK238" s="193">
        <f>ROUND(I238*H238,2)</f>
        <v>0</v>
      </c>
      <c r="BL238" s="19" t="s">
        <v>807</v>
      </c>
      <c r="BM238" s="192" t="s">
        <v>2028</v>
      </c>
    </row>
    <row r="239" spans="1:65" s="2" customFormat="1" ht="38.4">
      <c r="A239" s="36"/>
      <c r="B239" s="37"/>
      <c r="C239" s="38"/>
      <c r="D239" s="194" t="s">
        <v>214</v>
      </c>
      <c r="E239" s="38"/>
      <c r="F239" s="195" t="s">
        <v>1843</v>
      </c>
      <c r="G239" s="38"/>
      <c r="H239" s="38"/>
      <c r="I239" s="196"/>
      <c r="J239" s="38"/>
      <c r="K239" s="38"/>
      <c r="L239" s="41"/>
      <c r="M239" s="197"/>
      <c r="N239" s="19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214</v>
      </c>
      <c r="AU239" s="19" t="s">
        <v>344</v>
      </c>
    </row>
    <row r="240" spans="1:65" s="13" customFormat="1" ht="10.199999999999999">
      <c r="B240" s="199"/>
      <c r="C240" s="200"/>
      <c r="D240" s="194" t="s">
        <v>216</v>
      </c>
      <c r="E240" s="201" t="s">
        <v>75</v>
      </c>
      <c r="F240" s="202" t="s">
        <v>473</v>
      </c>
      <c r="G240" s="200"/>
      <c r="H240" s="203">
        <v>15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216</v>
      </c>
      <c r="AU240" s="209" t="s">
        <v>344</v>
      </c>
      <c r="AV240" s="13" t="s">
        <v>86</v>
      </c>
      <c r="AW240" s="13" t="s">
        <v>38</v>
      </c>
      <c r="AX240" s="13" t="s">
        <v>77</v>
      </c>
      <c r="AY240" s="209" t="s">
        <v>205</v>
      </c>
    </row>
    <row r="241" spans="1:65" s="14" customFormat="1" ht="10.199999999999999">
      <c r="B241" s="210"/>
      <c r="C241" s="211"/>
      <c r="D241" s="194" t="s">
        <v>216</v>
      </c>
      <c r="E241" s="212" t="s">
        <v>75</v>
      </c>
      <c r="F241" s="213" t="s">
        <v>218</v>
      </c>
      <c r="G241" s="211"/>
      <c r="H241" s="214">
        <v>15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216</v>
      </c>
      <c r="AU241" s="220" t="s">
        <v>344</v>
      </c>
      <c r="AV241" s="14" t="s">
        <v>212</v>
      </c>
      <c r="AW241" s="14" t="s">
        <v>38</v>
      </c>
      <c r="AX241" s="14" t="s">
        <v>84</v>
      </c>
      <c r="AY241" s="220" t="s">
        <v>205</v>
      </c>
    </row>
    <row r="242" spans="1:65" s="2" customFormat="1" ht="37.799999999999997" customHeight="1">
      <c r="A242" s="36"/>
      <c r="B242" s="37"/>
      <c r="C242" s="181" t="s">
        <v>281</v>
      </c>
      <c r="D242" s="181" t="s">
        <v>208</v>
      </c>
      <c r="E242" s="182" t="s">
        <v>1844</v>
      </c>
      <c r="F242" s="183" t="s">
        <v>1845</v>
      </c>
      <c r="G242" s="184" t="s">
        <v>156</v>
      </c>
      <c r="H242" s="185">
        <v>92</v>
      </c>
      <c r="I242" s="186"/>
      <c r="J242" s="187">
        <f>ROUND(I242*H242,2)</f>
        <v>0</v>
      </c>
      <c r="K242" s="183" t="s">
        <v>211</v>
      </c>
      <c r="L242" s="41"/>
      <c r="M242" s="188" t="s">
        <v>75</v>
      </c>
      <c r="N242" s="189" t="s">
        <v>47</v>
      </c>
      <c r="O242" s="66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807</v>
      </c>
      <c r="AT242" s="192" t="s">
        <v>208</v>
      </c>
      <c r="AU242" s="192" t="s">
        <v>344</v>
      </c>
      <c r="AY242" s="19" t="s">
        <v>205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84</v>
      </c>
      <c r="BK242" s="193">
        <f>ROUND(I242*H242,2)</f>
        <v>0</v>
      </c>
      <c r="BL242" s="19" t="s">
        <v>807</v>
      </c>
      <c r="BM242" s="192" t="s">
        <v>2029</v>
      </c>
    </row>
    <row r="243" spans="1:65" s="2" customFormat="1" ht="38.4">
      <c r="A243" s="36"/>
      <c r="B243" s="37"/>
      <c r="C243" s="38"/>
      <c r="D243" s="194" t="s">
        <v>214</v>
      </c>
      <c r="E243" s="38"/>
      <c r="F243" s="195" t="s">
        <v>1843</v>
      </c>
      <c r="G243" s="38"/>
      <c r="H243" s="38"/>
      <c r="I243" s="196"/>
      <c r="J243" s="38"/>
      <c r="K243" s="38"/>
      <c r="L243" s="41"/>
      <c r="M243" s="197"/>
      <c r="N243" s="19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214</v>
      </c>
      <c r="AU243" s="19" t="s">
        <v>344</v>
      </c>
    </row>
    <row r="244" spans="1:65" s="13" customFormat="1" ht="10.199999999999999">
      <c r="B244" s="199"/>
      <c r="C244" s="200"/>
      <c r="D244" s="194" t="s">
        <v>216</v>
      </c>
      <c r="E244" s="201" t="s">
        <v>75</v>
      </c>
      <c r="F244" s="202" t="s">
        <v>159</v>
      </c>
      <c r="G244" s="200"/>
      <c r="H244" s="203">
        <v>92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216</v>
      </c>
      <c r="AU244" s="209" t="s">
        <v>344</v>
      </c>
      <c r="AV244" s="13" t="s">
        <v>86</v>
      </c>
      <c r="AW244" s="13" t="s">
        <v>38</v>
      </c>
      <c r="AX244" s="13" t="s">
        <v>77</v>
      </c>
      <c r="AY244" s="209" t="s">
        <v>205</v>
      </c>
    </row>
    <row r="245" spans="1:65" s="14" customFormat="1" ht="10.199999999999999">
      <c r="B245" s="210"/>
      <c r="C245" s="211"/>
      <c r="D245" s="194" t="s">
        <v>216</v>
      </c>
      <c r="E245" s="212" t="s">
        <v>75</v>
      </c>
      <c r="F245" s="213" t="s">
        <v>218</v>
      </c>
      <c r="G245" s="211"/>
      <c r="H245" s="214">
        <v>92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216</v>
      </c>
      <c r="AU245" s="220" t="s">
        <v>344</v>
      </c>
      <c r="AV245" s="14" t="s">
        <v>212</v>
      </c>
      <c r="AW245" s="14" t="s">
        <v>38</v>
      </c>
      <c r="AX245" s="14" t="s">
        <v>84</v>
      </c>
      <c r="AY245" s="220" t="s">
        <v>205</v>
      </c>
    </row>
    <row r="246" spans="1:65" s="2" customFormat="1" ht="14.4" customHeight="1">
      <c r="A246" s="36"/>
      <c r="B246" s="37"/>
      <c r="C246" s="181" t="s">
        <v>721</v>
      </c>
      <c r="D246" s="181" t="s">
        <v>208</v>
      </c>
      <c r="E246" s="182" t="s">
        <v>1848</v>
      </c>
      <c r="F246" s="183" t="s">
        <v>1849</v>
      </c>
      <c r="G246" s="184" t="s">
        <v>240</v>
      </c>
      <c r="H246" s="185">
        <v>0.9</v>
      </c>
      <c r="I246" s="186"/>
      <c r="J246" s="187">
        <f>ROUND(I246*H246,2)</f>
        <v>0</v>
      </c>
      <c r="K246" s="183" t="s">
        <v>211</v>
      </c>
      <c r="L246" s="41"/>
      <c r="M246" s="188" t="s">
        <v>75</v>
      </c>
      <c r="N246" s="189" t="s">
        <v>47</v>
      </c>
      <c r="O246" s="66"/>
      <c r="P246" s="190">
        <f>O246*H246</f>
        <v>0</v>
      </c>
      <c r="Q246" s="190">
        <v>2.2563399999999998</v>
      </c>
      <c r="R246" s="190">
        <f>Q246*H246</f>
        <v>2.0307059999999999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807</v>
      </c>
      <c r="AT246" s="192" t="s">
        <v>208</v>
      </c>
      <c r="AU246" s="192" t="s">
        <v>344</v>
      </c>
      <c r="AY246" s="19" t="s">
        <v>205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807</v>
      </c>
      <c r="BM246" s="192" t="s">
        <v>2030</v>
      </c>
    </row>
    <row r="247" spans="1:65" s="15" customFormat="1" ht="10.199999999999999">
      <c r="B247" s="231"/>
      <c r="C247" s="232"/>
      <c r="D247" s="194" t="s">
        <v>216</v>
      </c>
      <c r="E247" s="233" t="s">
        <v>75</v>
      </c>
      <c r="F247" s="234" t="s">
        <v>1851</v>
      </c>
      <c r="G247" s="232"/>
      <c r="H247" s="233" t="s">
        <v>75</v>
      </c>
      <c r="I247" s="235"/>
      <c r="J247" s="232"/>
      <c r="K247" s="232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216</v>
      </c>
      <c r="AU247" s="240" t="s">
        <v>344</v>
      </c>
      <c r="AV247" s="15" t="s">
        <v>84</v>
      </c>
      <c r="AW247" s="15" t="s">
        <v>38</v>
      </c>
      <c r="AX247" s="15" t="s">
        <v>77</v>
      </c>
      <c r="AY247" s="240" t="s">
        <v>205</v>
      </c>
    </row>
    <row r="248" spans="1:65" s="13" customFormat="1" ht="10.199999999999999">
      <c r="B248" s="199"/>
      <c r="C248" s="200"/>
      <c r="D248" s="194" t="s">
        <v>216</v>
      </c>
      <c r="E248" s="201" t="s">
        <v>75</v>
      </c>
      <c r="F248" s="202" t="s">
        <v>2031</v>
      </c>
      <c r="G248" s="200"/>
      <c r="H248" s="203">
        <v>0.9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216</v>
      </c>
      <c r="AU248" s="209" t="s">
        <v>344</v>
      </c>
      <c r="AV248" s="13" t="s">
        <v>86</v>
      </c>
      <c r="AW248" s="13" t="s">
        <v>38</v>
      </c>
      <c r="AX248" s="13" t="s">
        <v>77</v>
      </c>
      <c r="AY248" s="209" t="s">
        <v>205</v>
      </c>
    </row>
    <row r="249" spans="1:65" s="14" customFormat="1" ht="10.199999999999999">
      <c r="B249" s="210"/>
      <c r="C249" s="211"/>
      <c r="D249" s="194" t="s">
        <v>216</v>
      </c>
      <c r="E249" s="212" t="s">
        <v>75</v>
      </c>
      <c r="F249" s="213" t="s">
        <v>218</v>
      </c>
      <c r="G249" s="211"/>
      <c r="H249" s="214">
        <v>0.9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216</v>
      </c>
      <c r="AU249" s="220" t="s">
        <v>344</v>
      </c>
      <c r="AV249" s="14" t="s">
        <v>212</v>
      </c>
      <c r="AW249" s="14" t="s">
        <v>38</v>
      </c>
      <c r="AX249" s="14" t="s">
        <v>84</v>
      </c>
      <c r="AY249" s="220" t="s">
        <v>205</v>
      </c>
    </row>
    <row r="250" spans="1:65" s="2" customFormat="1" ht="14.4" customHeight="1">
      <c r="A250" s="36"/>
      <c r="B250" s="37"/>
      <c r="C250" s="221" t="s">
        <v>727</v>
      </c>
      <c r="D250" s="221" t="s">
        <v>226</v>
      </c>
      <c r="E250" s="222" t="s">
        <v>1853</v>
      </c>
      <c r="F250" s="223" t="s">
        <v>1854</v>
      </c>
      <c r="G250" s="224" t="s">
        <v>156</v>
      </c>
      <c r="H250" s="225">
        <v>15</v>
      </c>
      <c r="I250" s="226"/>
      <c r="J250" s="227">
        <f>ROUND(I250*H250,2)</f>
        <v>0</v>
      </c>
      <c r="K250" s="223" t="s">
        <v>75</v>
      </c>
      <c r="L250" s="228"/>
      <c r="M250" s="229" t="s">
        <v>75</v>
      </c>
      <c r="N250" s="230" t="s">
        <v>47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1470</v>
      </c>
      <c r="AT250" s="192" t="s">
        <v>226</v>
      </c>
      <c r="AU250" s="192" t="s">
        <v>344</v>
      </c>
      <c r="AY250" s="19" t="s">
        <v>205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84</v>
      </c>
      <c r="BK250" s="193">
        <f>ROUND(I250*H250,2)</f>
        <v>0</v>
      </c>
      <c r="BL250" s="19" t="s">
        <v>1470</v>
      </c>
      <c r="BM250" s="192" t="s">
        <v>2032</v>
      </c>
    </row>
    <row r="251" spans="1:65" s="15" customFormat="1" ht="10.199999999999999">
      <c r="B251" s="231"/>
      <c r="C251" s="232"/>
      <c r="D251" s="194" t="s">
        <v>216</v>
      </c>
      <c r="E251" s="233" t="s">
        <v>75</v>
      </c>
      <c r="F251" s="234" t="s">
        <v>314</v>
      </c>
      <c r="G251" s="232"/>
      <c r="H251" s="233" t="s">
        <v>75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216</v>
      </c>
      <c r="AU251" s="240" t="s">
        <v>344</v>
      </c>
      <c r="AV251" s="15" t="s">
        <v>84</v>
      </c>
      <c r="AW251" s="15" t="s">
        <v>38</v>
      </c>
      <c r="AX251" s="15" t="s">
        <v>77</v>
      </c>
      <c r="AY251" s="240" t="s">
        <v>205</v>
      </c>
    </row>
    <row r="252" spans="1:65" s="13" customFormat="1" ht="10.199999999999999">
      <c r="B252" s="199"/>
      <c r="C252" s="200"/>
      <c r="D252" s="194" t="s">
        <v>216</v>
      </c>
      <c r="E252" s="201" t="s">
        <v>473</v>
      </c>
      <c r="F252" s="202" t="s">
        <v>8</v>
      </c>
      <c r="G252" s="200"/>
      <c r="H252" s="203">
        <v>15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216</v>
      </c>
      <c r="AU252" s="209" t="s">
        <v>344</v>
      </c>
      <c r="AV252" s="13" t="s">
        <v>86</v>
      </c>
      <c r="AW252" s="13" t="s">
        <v>38</v>
      </c>
      <c r="AX252" s="13" t="s">
        <v>77</v>
      </c>
      <c r="AY252" s="209" t="s">
        <v>205</v>
      </c>
    </row>
    <row r="253" spans="1:65" s="14" customFormat="1" ht="10.199999999999999">
      <c r="B253" s="210"/>
      <c r="C253" s="211"/>
      <c r="D253" s="194" t="s">
        <v>216</v>
      </c>
      <c r="E253" s="212" t="s">
        <v>75</v>
      </c>
      <c r="F253" s="213" t="s">
        <v>218</v>
      </c>
      <c r="G253" s="211"/>
      <c r="H253" s="214">
        <v>15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216</v>
      </c>
      <c r="AU253" s="220" t="s">
        <v>344</v>
      </c>
      <c r="AV253" s="14" t="s">
        <v>212</v>
      </c>
      <c r="AW253" s="14" t="s">
        <v>38</v>
      </c>
      <c r="AX253" s="14" t="s">
        <v>84</v>
      </c>
      <c r="AY253" s="220" t="s">
        <v>205</v>
      </c>
    </row>
    <row r="254" spans="1:65" s="2" customFormat="1" ht="24.15" customHeight="1">
      <c r="A254" s="36"/>
      <c r="B254" s="37"/>
      <c r="C254" s="181" t="s">
        <v>732</v>
      </c>
      <c r="D254" s="181" t="s">
        <v>208</v>
      </c>
      <c r="E254" s="182" t="s">
        <v>1856</v>
      </c>
      <c r="F254" s="183" t="s">
        <v>1857</v>
      </c>
      <c r="G254" s="184" t="s">
        <v>156</v>
      </c>
      <c r="H254" s="185">
        <v>92</v>
      </c>
      <c r="I254" s="186"/>
      <c r="J254" s="187">
        <f>ROUND(I254*H254,2)</f>
        <v>0</v>
      </c>
      <c r="K254" s="183" t="s">
        <v>211</v>
      </c>
      <c r="L254" s="41"/>
      <c r="M254" s="188" t="s">
        <v>75</v>
      </c>
      <c r="N254" s="189" t="s">
        <v>47</v>
      </c>
      <c r="O254" s="66"/>
      <c r="P254" s="190">
        <f>O254*H254</f>
        <v>0</v>
      </c>
      <c r="Q254" s="190">
        <v>7.8E-2</v>
      </c>
      <c r="R254" s="190">
        <f>Q254*H254</f>
        <v>7.1760000000000002</v>
      </c>
      <c r="S254" s="190">
        <v>0</v>
      </c>
      <c r="T254" s="19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807</v>
      </c>
      <c r="AT254" s="192" t="s">
        <v>208</v>
      </c>
      <c r="AU254" s="192" t="s">
        <v>344</v>
      </c>
      <c r="AY254" s="19" t="s">
        <v>205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807</v>
      </c>
      <c r="BM254" s="192" t="s">
        <v>2033</v>
      </c>
    </row>
    <row r="255" spans="1:65" s="2" customFormat="1" ht="38.4">
      <c r="A255" s="36"/>
      <c r="B255" s="37"/>
      <c r="C255" s="38"/>
      <c r="D255" s="194" t="s">
        <v>214</v>
      </c>
      <c r="E255" s="38"/>
      <c r="F255" s="195" t="s">
        <v>1859</v>
      </c>
      <c r="G255" s="38"/>
      <c r="H255" s="38"/>
      <c r="I255" s="196"/>
      <c r="J255" s="38"/>
      <c r="K255" s="38"/>
      <c r="L255" s="41"/>
      <c r="M255" s="197"/>
      <c r="N255" s="198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214</v>
      </c>
      <c r="AU255" s="19" t="s">
        <v>344</v>
      </c>
    </row>
    <row r="256" spans="1:65" s="13" customFormat="1" ht="10.199999999999999">
      <c r="B256" s="199"/>
      <c r="C256" s="200"/>
      <c r="D256" s="194" t="s">
        <v>216</v>
      </c>
      <c r="E256" s="201" t="s">
        <v>75</v>
      </c>
      <c r="F256" s="202" t="s">
        <v>159</v>
      </c>
      <c r="G256" s="200"/>
      <c r="H256" s="203">
        <v>92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216</v>
      </c>
      <c r="AU256" s="209" t="s">
        <v>344</v>
      </c>
      <c r="AV256" s="13" t="s">
        <v>86</v>
      </c>
      <c r="AW256" s="13" t="s">
        <v>38</v>
      </c>
      <c r="AX256" s="13" t="s">
        <v>77</v>
      </c>
      <c r="AY256" s="209" t="s">
        <v>205</v>
      </c>
    </row>
    <row r="257" spans="1:65" s="14" customFormat="1" ht="10.199999999999999">
      <c r="B257" s="210"/>
      <c r="C257" s="211"/>
      <c r="D257" s="194" t="s">
        <v>216</v>
      </c>
      <c r="E257" s="212" t="s">
        <v>75</v>
      </c>
      <c r="F257" s="213" t="s">
        <v>218</v>
      </c>
      <c r="G257" s="211"/>
      <c r="H257" s="214">
        <v>92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216</v>
      </c>
      <c r="AU257" s="220" t="s">
        <v>344</v>
      </c>
      <c r="AV257" s="14" t="s">
        <v>212</v>
      </c>
      <c r="AW257" s="14" t="s">
        <v>38</v>
      </c>
      <c r="AX257" s="14" t="s">
        <v>84</v>
      </c>
      <c r="AY257" s="220" t="s">
        <v>205</v>
      </c>
    </row>
    <row r="258" spans="1:65" s="2" customFormat="1" ht="14.4" customHeight="1">
      <c r="A258" s="36"/>
      <c r="B258" s="37"/>
      <c r="C258" s="221" t="s">
        <v>736</v>
      </c>
      <c r="D258" s="221" t="s">
        <v>226</v>
      </c>
      <c r="E258" s="222" t="s">
        <v>1860</v>
      </c>
      <c r="F258" s="223" t="s">
        <v>1861</v>
      </c>
      <c r="G258" s="224" t="s">
        <v>156</v>
      </c>
      <c r="H258" s="225">
        <v>92</v>
      </c>
      <c r="I258" s="226"/>
      <c r="J258" s="227">
        <f>ROUND(I258*H258,2)</f>
        <v>0</v>
      </c>
      <c r="K258" s="223" t="s">
        <v>211</v>
      </c>
      <c r="L258" s="228"/>
      <c r="M258" s="229" t="s">
        <v>75</v>
      </c>
      <c r="N258" s="230" t="s">
        <v>47</v>
      </c>
      <c r="O258" s="66"/>
      <c r="P258" s="190">
        <f>O258*H258</f>
        <v>0</v>
      </c>
      <c r="Q258" s="190">
        <v>3.8000000000000002E-4</v>
      </c>
      <c r="R258" s="190">
        <f>Q258*H258</f>
        <v>3.4960000000000005E-2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1719</v>
      </c>
      <c r="AT258" s="192" t="s">
        <v>226</v>
      </c>
      <c r="AU258" s="192" t="s">
        <v>344</v>
      </c>
      <c r="AY258" s="19" t="s">
        <v>205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84</v>
      </c>
      <c r="BK258" s="193">
        <f>ROUND(I258*H258,2)</f>
        <v>0</v>
      </c>
      <c r="BL258" s="19" t="s">
        <v>807</v>
      </c>
      <c r="BM258" s="192" t="s">
        <v>2034</v>
      </c>
    </row>
    <row r="259" spans="1:65" s="15" customFormat="1" ht="10.199999999999999">
      <c r="B259" s="231"/>
      <c r="C259" s="232"/>
      <c r="D259" s="194" t="s">
        <v>216</v>
      </c>
      <c r="E259" s="233" t="s">
        <v>75</v>
      </c>
      <c r="F259" s="234" t="s">
        <v>314</v>
      </c>
      <c r="G259" s="232"/>
      <c r="H259" s="233" t="s">
        <v>75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216</v>
      </c>
      <c r="AU259" s="240" t="s">
        <v>344</v>
      </c>
      <c r="AV259" s="15" t="s">
        <v>84</v>
      </c>
      <c r="AW259" s="15" t="s">
        <v>38</v>
      </c>
      <c r="AX259" s="15" t="s">
        <v>77</v>
      </c>
      <c r="AY259" s="240" t="s">
        <v>205</v>
      </c>
    </row>
    <row r="260" spans="1:65" s="13" customFormat="1" ht="10.199999999999999">
      <c r="B260" s="199"/>
      <c r="C260" s="200"/>
      <c r="D260" s="194" t="s">
        <v>216</v>
      </c>
      <c r="E260" s="201" t="s">
        <v>159</v>
      </c>
      <c r="F260" s="202" t="s">
        <v>367</v>
      </c>
      <c r="G260" s="200"/>
      <c r="H260" s="203">
        <v>92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216</v>
      </c>
      <c r="AU260" s="209" t="s">
        <v>344</v>
      </c>
      <c r="AV260" s="13" t="s">
        <v>86</v>
      </c>
      <c r="AW260" s="13" t="s">
        <v>38</v>
      </c>
      <c r="AX260" s="13" t="s">
        <v>77</v>
      </c>
      <c r="AY260" s="209" t="s">
        <v>205</v>
      </c>
    </row>
    <row r="261" spans="1:65" s="14" customFormat="1" ht="10.199999999999999">
      <c r="B261" s="210"/>
      <c r="C261" s="211"/>
      <c r="D261" s="194" t="s">
        <v>216</v>
      </c>
      <c r="E261" s="212" t="s">
        <v>75</v>
      </c>
      <c r="F261" s="213" t="s">
        <v>218</v>
      </c>
      <c r="G261" s="211"/>
      <c r="H261" s="214">
        <v>92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216</v>
      </c>
      <c r="AU261" s="220" t="s">
        <v>344</v>
      </c>
      <c r="AV261" s="14" t="s">
        <v>212</v>
      </c>
      <c r="AW261" s="14" t="s">
        <v>38</v>
      </c>
      <c r="AX261" s="14" t="s">
        <v>84</v>
      </c>
      <c r="AY261" s="220" t="s">
        <v>205</v>
      </c>
    </row>
    <row r="262" spans="1:65" s="2" customFormat="1" ht="24.15" customHeight="1">
      <c r="A262" s="36"/>
      <c r="B262" s="37"/>
      <c r="C262" s="181" t="s">
        <v>741</v>
      </c>
      <c r="D262" s="181" t="s">
        <v>208</v>
      </c>
      <c r="E262" s="182" t="s">
        <v>1867</v>
      </c>
      <c r="F262" s="183" t="s">
        <v>1868</v>
      </c>
      <c r="G262" s="184" t="s">
        <v>156</v>
      </c>
      <c r="H262" s="185">
        <v>15</v>
      </c>
      <c r="I262" s="186"/>
      <c r="J262" s="187">
        <f>ROUND(I262*H262,2)</f>
        <v>0</v>
      </c>
      <c r="K262" s="183" t="s">
        <v>211</v>
      </c>
      <c r="L262" s="41"/>
      <c r="M262" s="188" t="s">
        <v>75</v>
      </c>
      <c r="N262" s="189" t="s">
        <v>47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807</v>
      </c>
      <c r="AT262" s="192" t="s">
        <v>208</v>
      </c>
      <c r="AU262" s="192" t="s">
        <v>344</v>
      </c>
      <c r="AY262" s="19" t="s">
        <v>205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84</v>
      </c>
      <c r="BK262" s="193">
        <f>ROUND(I262*H262,2)</f>
        <v>0</v>
      </c>
      <c r="BL262" s="19" t="s">
        <v>807</v>
      </c>
      <c r="BM262" s="192" t="s">
        <v>2035</v>
      </c>
    </row>
    <row r="263" spans="1:65" s="13" customFormat="1" ht="10.199999999999999">
      <c r="B263" s="199"/>
      <c r="C263" s="200"/>
      <c r="D263" s="194" t="s">
        <v>216</v>
      </c>
      <c r="E263" s="201" t="s">
        <v>75</v>
      </c>
      <c r="F263" s="202" t="s">
        <v>473</v>
      </c>
      <c r="G263" s="200"/>
      <c r="H263" s="203">
        <v>15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216</v>
      </c>
      <c r="AU263" s="209" t="s">
        <v>344</v>
      </c>
      <c r="AV263" s="13" t="s">
        <v>86</v>
      </c>
      <c r="AW263" s="13" t="s">
        <v>38</v>
      </c>
      <c r="AX263" s="13" t="s">
        <v>77</v>
      </c>
      <c r="AY263" s="209" t="s">
        <v>205</v>
      </c>
    </row>
    <row r="264" spans="1:65" s="14" customFormat="1" ht="10.199999999999999">
      <c r="B264" s="210"/>
      <c r="C264" s="211"/>
      <c r="D264" s="194" t="s">
        <v>216</v>
      </c>
      <c r="E264" s="212" t="s">
        <v>75</v>
      </c>
      <c r="F264" s="213" t="s">
        <v>218</v>
      </c>
      <c r="G264" s="211"/>
      <c r="H264" s="214">
        <v>15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216</v>
      </c>
      <c r="AU264" s="220" t="s">
        <v>344</v>
      </c>
      <c r="AV264" s="14" t="s">
        <v>212</v>
      </c>
      <c r="AW264" s="14" t="s">
        <v>38</v>
      </c>
      <c r="AX264" s="14" t="s">
        <v>84</v>
      </c>
      <c r="AY264" s="220" t="s">
        <v>205</v>
      </c>
    </row>
    <row r="265" spans="1:65" s="2" customFormat="1" ht="24.15" customHeight="1">
      <c r="A265" s="36"/>
      <c r="B265" s="37"/>
      <c r="C265" s="181" t="s">
        <v>745</v>
      </c>
      <c r="D265" s="181" t="s">
        <v>208</v>
      </c>
      <c r="E265" s="182" t="s">
        <v>1870</v>
      </c>
      <c r="F265" s="183" t="s">
        <v>1871</v>
      </c>
      <c r="G265" s="184" t="s">
        <v>156</v>
      </c>
      <c r="H265" s="185">
        <v>92</v>
      </c>
      <c r="I265" s="186"/>
      <c r="J265" s="187">
        <f>ROUND(I265*H265,2)</f>
        <v>0</v>
      </c>
      <c r="K265" s="183" t="s">
        <v>211</v>
      </c>
      <c r="L265" s="41"/>
      <c r="M265" s="188" t="s">
        <v>75</v>
      </c>
      <c r="N265" s="189" t="s">
        <v>47</v>
      </c>
      <c r="O265" s="6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807</v>
      </c>
      <c r="AT265" s="192" t="s">
        <v>208</v>
      </c>
      <c r="AU265" s="192" t="s">
        <v>344</v>
      </c>
      <c r="AY265" s="19" t="s">
        <v>205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84</v>
      </c>
      <c r="BK265" s="193">
        <f>ROUND(I265*H265,2)</f>
        <v>0</v>
      </c>
      <c r="BL265" s="19" t="s">
        <v>807</v>
      </c>
      <c r="BM265" s="192" t="s">
        <v>2036</v>
      </c>
    </row>
    <row r="266" spans="1:65" s="13" customFormat="1" ht="10.199999999999999">
      <c r="B266" s="199"/>
      <c r="C266" s="200"/>
      <c r="D266" s="194" t="s">
        <v>216</v>
      </c>
      <c r="E266" s="201" t="s">
        <v>75</v>
      </c>
      <c r="F266" s="202" t="s">
        <v>159</v>
      </c>
      <c r="G266" s="200"/>
      <c r="H266" s="203">
        <v>92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216</v>
      </c>
      <c r="AU266" s="209" t="s">
        <v>344</v>
      </c>
      <c r="AV266" s="13" t="s">
        <v>86</v>
      </c>
      <c r="AW266" s="13" t="s">
        <v>38</v>
      </c>
      <c r="AX266" s="13" t="s">
        <v>77</v>
      </c>
      <c r="AY266" s="209" t="s">
        <v>205</v>
      </c>
    </row>
    <row r="267" spans="1:65" s="14" customFormat="1" ht="10.199999999999999">
      <c r="B267" s="210"/>
      <c r="C267" s="211"/>
      <c r="D267" s="194" t="s">
        <v>216</v>
      </c>
      <c r="E267" s="212" t="s">
        <v>75</v>
      </c>
      <c r="F267" s="213" t="s">
        <v>218</v>
      </c>
      <c r="G267" s="211"/>
      <c r="H267" s="214">
        <v>92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216</v>
      </c>
      <c r="AU267" s="220" t="s">
        <v>344</v>
      </c>
      <c r="AV267" s="14" t="s">
        <v>212</v>
      </c>
      <c r="AW267" s="14" t="s">
        <v>38</v>
      </c>
      <c r="AX267" s="14" t="s">
        <v>84</v>
      </c>
      <c r="AY267" s="220" t="s">
        <v>205</v>
      </c>
    </row>
    <row r="268" spans="1:65" s="2" customFormat="1" ht="14.4" customHeight="1">
      <c r="A268" s="36"/>
      <c r="B268" s="37"/>
      <c r="C268" s="181" t="s">
        <v>749</v>
      </c>
      <c r="D268" s="181" t="s">
        <v>208</v>
      </c>
      <c r="E268" s="182" t="s">
        <v>1873</v>
      </c>
      <c r="F268" s="183" t="s">
        <v>1874</v>
      </c>
      <c r="G268" s="184" t="s">
        <v>383</v>
      </c>
      <c r="H268" s="185">
        <v>15.8</v>
      </c>
      <c r="I268" s="186"/>
      <c r="J268" s="187">
        <f>ROUND(I268*H268,2)</f>
        <v>0</v>
      </c>
      <c r="K268" s="183" t="s">
        <v>211</v>
      </c>
      <c r="L268" s="41"/>
      <c r="M268" s="188" t="s">
        <v>75</v>
      </c>
      <c r="N268" s="189" t="s">
        <v>47</v>
      </c>
      <c r="O268" s="66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807</v>
      </c>
      <c r="AT268" s="192" t="s">
        <v>208</v>
      </c>
      <c r="AU268" s="192" t="s">
        <v>344</v>
      </c>
      <c r="AY268" s="19" t="s">
        <v>205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84</v>
      </c>
      <c r="BK268" s="193">
        <f>ROUND(I268*H268,2)</f>
        <v>0</v>
      </c>
      <c r="BL268" s="19" t="s">
        <v>807</v>
      </c>
      <c r="BM268" s="192" t="s">
        <v>2037</v>
      </c>
    </row>
    <row r="269" spans="1:65" s="2" customFormat="1" ht="38.4">
      <c r="A269" s="36"/>
      <c r="B269" s="37"/>
      <c r="C269" s="38"/>
      <c r="D269" s="194" t="s">
        <v>214</v>
      </c>
      <c r="E269" s="38"/>
      <c r="F269" s="195" t="s">
        <v>1876</v>
      </c>
      <c r="G269" s="38"/>
      <c r="H269" s="38"/>
      <c r="I269" s="196"/>
      <c r="J269" s="38"/>
      <c r="K269" s="38"/>
      <c r="L269" s="41"/>
      <c r="M269" s="197"/>
      <c r="N269" s="19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214</v>
      </c>
      <c r="AU269" s="19" t="s">
        <v>344</v>
      </c>
    </row>
    <row r="270" spans="1:65" s="15" customFormat="1" ht="10.199999999999999">
      <c r="B270" s="231"/>
      <c r="C270" s="232"/>
      <c r="D270" s="194" t="s">
        <v>216</v>
      </c>
      <c r="E270" s="233" t="s">
        <v>75</v>
      </c>
      <c r="F270" s="234" t="s">
        <v>1877</v>
      </c>
      <c r="G270" s="232"/>
      <c r="H270" s="233" t="s">
        <v>75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216</v>
      </c>
      <c r="AU270" s="240" t="s">
        <v>344</v>
      </c>
      <c r="AV270" s="15" t="s">
        <v>84</v>
      </c>
      <c r="AW270" s="15" t="s">
        <v>38</v>
      </c>
      <c r="AX270" s="15" t="s">
        <v>77</v>
      </c>
      <c r="AY270" s="240" t="s">
        <v>205</v>
      </c>
    </row>
    <row r="271" spans="1:65" s="13" customFormat="1" ht="10.199999999999999">
      <c r="B271" s="199"/>
      <c r="C271" s="200"/>
      <c r="D271" s="194" t="s">
        <v>216</v>
      </c>
      <c r="E271" s="201" t="s">
        <v>75</v>
      </c>
      <c r="F271" s="202" t="s">
        <v>1978</v>
      </c>
      <c r="G271" s="200"/>
      <c r="H271" s="203">
        <v>15.8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216</v>
      </c>
      <c r="AU271" s="209" t="s">
        <v>344</v>
      </c>
      <c r="AV271" s="13" t="s">
        <v>86</v>
      </c>
      <c r="AW271" s="13" t="s">
        <v>38</v>
      </c>
      <c r="AX271" s="13" t="s">
        <v>77</v>
      </c>
      <c r="AY271" s="209" t="s">
        <v>205</v>
      </c>
    </row>
    <row r="272" spans="1:65" s="14" customFormat="1" ht="10.199999999999999">
      <c r="B272" s="210"/>
      <c r="C272" s="211"/>
      <c r="D272" s="194" t="s">
        <v>216</v>
      </c>
      <c r="E272" s="212" t="s">
        <v>162</v>
      </c>
      <c r="F272" s="213" t="s">
        <v>218</v>
      </c>
      <c r="G272" s="211"/>
      <c r="H272" s="214">
        <v>15.8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216</v>
      </c>
      <c r="AU272" s="220" t="s">
        <v>344</v>
      </c>
      <c r="AV272" s="14" t="s">
        <v>212</v>
      </c>
      <c r="AW272" s="14" t="s">
        <v>38</v>
      </c>
      <c r="AX272" s="14" t="s">
        <v>84</v>
      </c>
      <c r="AY272" s="220" t="s">
        <v>205</v>
      </c>
    </row>
    <row r="273" spans="1:65" s="2" customFormat="1" ht="24.15" customHeight="1">
      <c r="A273" s="36"/>
      <c r="B273" s="37"/>
      <c r="C273" s="181" t="s">
        <v>753</v>
      </c>
      <c r="D273" s="181" t="s">
        <v>208</v>
      </c>
      <c r="E273" s="182" t="s">
        <v>1878</v>
      </c>
      <c r="F273" s="183" t="s">
        <v>1879</v>
      </c>
      <c r="G273" s="184" t="s">
        <v>383</v>
      </c>
      <c r="H273" s="185">
        <v>79</v>
      </c>
      <c r="I273" s="186"/>
      <c r="J273" s="187">
        <f>ROUND(I273*H273,2)</f>
        <v>0</v>
      </c>
      <c r="K273" s="183" t="s">
        <v>211</v>
      </c>
      <c r="L273" s="41"/>
      <c r="M273" s="188" t="s">
        <v>75</v>
      </c>
      <c r="N273" s="189" t="s">
        <v>47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807</v>
      </c>
      <c r="AT273" s="192" t="s">
        <v>208</v>
      </c>
      <c r="AU273" s="192" t="s">
        <v>344</v>
      </c>
      <c r="AY273" s="19" t="s">
        <v>205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84</v>
      </c>
      <c r="BK273" s="193">
        <f>ROUND(I273*H273,2)</f>
        <v>0</v>
      </c>
      <c r="BL273" s="19" t="s">
        <v>807</v>
      </c>
      <c r="BM273" s="192" t="s">
        <v>2038</v>
      </c>
    </row>
    <row r="274" spans="1:65" s="2" customFormat="1" ht="38.4">
      <c r="A274" s="36"/>
      <c r="B274" s="37"/>
      <c r="C274" s="38"/>
      <c r="D274" s="194" t="s">
        <v>214</v>
      </c>
      <c r="E274" s="38"/>
      <c r="F274" s="195" t="s">
        <v>1876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214</v>
      </c>
      <c r="AU274" s="19" t="s">
        <v>344</v>
      </c>
    </row>
    <row r="275" spans="1:65" s="13" customFormat="1" ht="10.199999999999999">
      <c r="B275" s="199"/>
      <c r="C275" s="200"/>
      <c r="D275" s="194" t="s">
        <v>216</v>
      </c>
      <c r="E275" s="201" t="s">
        <v>75</v>
      </c>
      <c r="F275" s="202" t="s">
        <v>162</v>
      </c>
      <c r="G275" s="200"/>
      <c r="H275" s="203">
        <v>15.8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216</v>
      </c>
      <c r="AU275" s="209" t="s">
        <v>344</v>
      </c>
      <c r="AV275" s="13" t="s">
        <v>86</v>
      </c>
      <c r="AW275" s="13" t="s">
        <v>38</v>
      </c>
      <c r="AX275" s="13" t="s">
        <v>77</v>
      </c>
      <c r="AY275" s="209" t="s">
        <v>205</v>
      </c>
    </row>
    <row r="276" spans="1:65" s="14" customFormat="1" ht="10.199999999999999">
      <c r="B276" s="210"/>
      <c r="C276" s="211"/>
      <c r="D276" s="194" t="s">
        <v>216</v>
      </c>
      <c r="E276" s="212" t="s">
        <v>75</v>
      </c>
      <c r="F276" s="213" t="s">
        <v>218</v>
      </c>
      <c r="G276" s="211"/>
      <c r="H276" s="214">
        <v>15.8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216</v>
      </c>
      <c r="AU276" s="220" t="s">
        <v>344</v>
      </c>
      <c r="AV276" s="14" t="s">
        <v>212</v>
      </c>
      <c r="AW276" s="14" t="s">
        <v>38</v>
      </c>
      <c r="AX276" s="14" t="s">
        <v>84</v>
      </c>
      <c r="AY276" s="220" t="s">
        <v>205</v>
      </c>
    </row>
    <row r="277" spans="1:65" s="13" customFormat="1" ht="10.199999999999999">
      <c r="B277" s="199"/>
      <c r="C277" s="200"/>
      <c r="D277" s="194" t="s">
        <v>216</v>
      </c>
      <c r="E277" s="200"/>
      <c r="F277" s="202" t="s">
        <v>2039</v>
      </c>
      <c r="G277" s="200"/>
      <c r="H277" s="203">
        <v>79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216</v>
      </c>
      <c r="AU277" s="209" t="s">
        <v>344</v>
      </c>
      <c r="AV277" s="13" t="s">
        <v>86</v>
      </c>
      <c r="AW277" s="13" t="s">
        <v>4</v>
      </c>
      <c r="AX277" s="13" t="s">
        <v>84</v>
      </c>
      <c r="AY277" s="209" t="s">
        <v>205</v>
      </c>
    </row>
    <row r="278" spans="1:65" s="2" customFormat="1" ht="14.4" customHeight="1">
      <c r="A278" s="36"/>
      <c r="B278" s="37"/>
      <c r="C278" s="221" t="s">
        <v>757</v>
      </c>
      <c r="D278" s="221" t="s">
        <v>226</v>
      </c>
      <c r="E278" s="222" t="s">
        <v>1882</v>
      </c>
      <c r="F278" s="223" t="s">
        <v>1883</v>
      </c>
      <c r="G278" s="224" t="s">
        <v>383</v>
      </c>
      <c r="H278" s="225">
        <v>15.8</v>
      </c>
      <c r="I278" s="226"/>
      <c r="J278" s="227">
        <f>ROUND(I278*H278,2)</f>
        <v>0</v>
      </c>
      <c r="K278" s="223" t="s">
        <v>75</v>
      </c>
      <c r="L278" s="228"/>
      <c r="M278" s="229" t="s">
        <v>75</v>
      </c>
      <c r="N278" s="230" t="s">
        <v>47</v>
      </c>
      <c r="O278" s="66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1719</v>
      </c>
      <c r="AT278" s="192" t="s">
        <v>226</v>
      </c>
      <c r="AU278" s="192" t="s">
        <v>344</v>
      </c>
      <c r="AY278" s="19" t="s">
        <v>205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9" t="s">
        <v>84</v>
      </c>
      <c r="BK278" s="193">
        <f>ROUND(I278*H278,2)</f>
        <v>0</v>
      </c>
      <c r="BL278" s="19" t="s">
        <v>807</v>
      </c>
      <c r="BM278" s="192" t="s">
        <v>2040</v>
      </c>
    </row>
    <row r="279" spans="1:65" s="13" customFormat="1" ht="10.199999999999999">
      <c r="B279" s="199"/>
      <c r="C279" s="200"/>
      <c r="D279" s="194" t="s">
        <v>216</v>
      </c>
      <c r="E279" s="201" t="s">
        <v>75</v>
      </c>
      <c r="F279" s="202" t="s">
        <v>162</v>
      </c>
      <c r="G279" s="200"/>
      <c r="H279" s="203">
        <v>15.8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216</v>
      </c>
      <c r="AU279" s="209" t="s">
        <v>344</v>
      </c>
      <c r="AV279" s="13" t="s">
        <v>86</v>
      </c>
      <c r="AW279" s="13" t="s">
        <v>38</v>
      </c>
      <c r="AX279" s="13" t="s">
        <v>77</v>
      </c>
      <c r="AY279" s="209" t="s">
        <v>205</v>
      </c>
    </row>
    <row r="280" spans="1:65" s="14" customFormat="1" ht="10.199999999999999">
      <c r="B280" s="210"/>
      <c r="C280" s="211"/>
      <c r="D280" s="194" t="s">
        <v>216</v>
      </c>
      <c r="E280" s="212" t="s">
        <v>75</v>
      </c>
      <c r="F280" s="213" t="s">
        <v>218</v>
      </c>
      <c r="G280" s="211"/>
      <c r="H280" s="214">
        <v>15.8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216</v>
      </c>
      <c r="AU280" s="220" t="s">
        <v>344</v>
      </c>
      <c r="AV280" s="14" t="s">
        <v>212</v>
      </c>
      <c r="AW280" s="14" t="s">
        <v>38</v>
      </c>
      <c r="AX280" s="14" t="s">
        <v>84</v>
      </c>
      <c r="AY280" s="220" t="s">
        <v>205</v>
      </c>
    </row>
    <row r="281" spans="1:65" s="2" customFormat="1" ht="14.4" customHeight="1">
      <c r="A281" s="36"/>
      <c r="B281" s="37"/>
      <c r="C281" s="181" t="s">
        <v>761</v>
      </c>
      <c r="D281" s="181" t="s">
        <v>208</v>
      </c>
      <c r="E281" s="182" t="s">
        <v>1885</v>
      </c>
      <c r="F281" s="183" t="s">
        <v>1886</v>
      </c>
      <c r="G281" s="184" t="s">
        <v>293</v>
      </c>
      <c r="H281" s="185">
        <v>3</v>
      </c>
      <c r="I281" s="186"/>
      <c r="J281" s="187">
        <f>ROUND(I281*H281,2)</f>
        <v>0</v>
      </c>
      <c r="K281" s="183" t="s">
        <v>75</v>
      </c>
      <c r="L281" s="41"/>
      <c r="M281" s="188" t="s">
        <v>75</v>
      </c>
      <c r="N281" s="189" t="s">
        <v>47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807</v>
      </c>
      <c r="AT281" s="192" t="s">
        <v>208</v>
      </c>
      <c r="AU281" s="192" t="s">
        <v>344</v>
      </c>
      <c r="AY281" s="19" t="s">
        <v>205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84</v>
      </c>
      <c r="BK281" s="193">
        <f>ROUND(I281*H281,2)</f>
        <v>0</v>
      </c>
      <c r="BL281" s="19" t="s">
        <v>807</v>
      </c>
      <c r="BM281" s="192" t="s">
        <v>2041</v>
      </c>
    </row>
    <row r="282" spans="1:65" s="13" customFormat="1" ht="10.199999999999999">
      <c r="B282" s="199"/>
      <c r="C282" s="200"/>
      <c r="D282" s="194" t="s">
        <v>216</v>
      </c>
      <c r="E282" s="201" t="s">
        <v>75</v>
      </c>
      <c r="F282" s="202" t="s">
        <v>471</v>
      </c>
      <c r="G282" s="200"/>
      <c r="H282" s="203">
        <v>3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216</v>
      </c>
      <c r="AU282" s="209" t="s">
        <v>344</v>
      </c>
      <c r="AV282" s="13" t="s">
        <v>86</v>
      </c>
      <c r="AW282" s="13" t="s">
        <v>38</v>
      </c>
      <c r="AX282" s="13" t="s">
        <v>77</v>
      </c>
      <c r="AY282" s="209" t="s">
        <v>205</v>
      </c>
    </row>
    <row r="283" spans="1:65" s="14" customFormat="1" ht="10.199999999999999">
      <c r="B283" s="210"/>
      <c r="C283" s="211"/>
      <c r="D283" s="194" t="s">
        <v>216</v>
      </c>
      <c r="E283" s="212" t="s">
        <v>75</v>
      </c>
      <c r="F283" s="213" t="s">
        <v>218</v>
      </c>
      <c r="G283" s="211"/>
      <c r="H283" s="214">
        <v>3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216</v>
      </c>
      <c r="AU283" s="220" t="s">
        <v>344</v>
      </c>
      <c r="AV283" s="14" t="s">
        <v>212</v>
      </c>
      <c r="AW283" s="14" t="s">
        <v>38</v>
      </c>
      <c r="AX283" s="14" t="s">
        <v>84</v>
      </c>
      <c r="AY283" s="220" t="s">
        <v>205</v>
      </c>
    </row>
    <row r="284" spans="1:65" s="12" customFormat="1" ht="20.85" customHeight="1">
      <c r="B284" s="165"/>
      <c r="C284" s="166"/>
      <c r="D284" s="167" t="s">
        <v>76</v>
      </c>
      <c r="E284" s="179" t="s">
        <v>1888</v>
      </c>
      <c r="F284" s="179" t="s">
        <v>1889</v>
      </c>
      <c r="G284" s="166"/>
      <c r="H284" s="166"/>
      <c r="I284" s="169"/>
      <c r="J284" s="180">
        <f>BK284</f>
        <v>0</v>
      </c>
      <c r="K284" s="166"/>
      <c r="L284" s="171"/>
      <c r="M284" s="172"/>
      <c r="N284" s="173"/>
      <c r="O284" s="173"/>
      <c r="P284" s="174">
        <f>SUM(P285:P305)</f>
        <v>0</v>
      </c>
      <c r="Q284" s="173"/>
      <c r="R284" s="174">
        <f>SUM(R285:R305)</f>
        <v>0</v>
      </c>
      <c r="S284" s="173"/>
      <c r="T284" s="175">
        <f>SUM(T285:T305)</f>
        <v>0</v>
      </c>
      <c r="AR284" s="176" t="s">
        <v>212</v>
      </c>
      <c r="AT284" s="177" t="s">
        <v>76</v>
      </c>
      <c r="AU284" s="177" t="s">
        <v>86</v>
      </c>
      <c r="AY284" s="176" t="s">
        <v>205</v>
      </c>
      <c r="BK284" s="178">
        <f>SUM(BK285:BK305)</f>
        <v>0</v>
      </c>
    </row>
    <row r="285" spans="1:65" s="2" customFormat="1" ht="14.4" customHeight="1">
      <c r="A285" s="36"/>
      <c r="B285" s="37"/>
      <c r="C285" s="181" t="s">
        <v>766</v>
      </c>
      <c r="D285" s="181" t="s">
        <v>208</v>
      </c>
      <c r="E285" s="182" t="s">
        <v>1890</v>
      </c>
      <c r="F285" s="183" t="s">
        <v>1891</v>
      </c>
      <c r="G285" s="184" t="s">
        <v>293</v>
      </c>
      <c r="H285" s="185">
        <v>4</v>
      </c>
      <c r="I285" s="186"/>
      <c r="J285" s="187">
        <f>ROUND(I285*H285,2)</f>
        <v>0</v>
      </c>
      <c r="K285" s="183" t="s">
        <v>211</v>
      </c>
      <c r="L285" s="41"/>
      <c r="M285" s="188" t="s">
        <v>75</v>
      </c>
      <c r="N285" s="189" t="s">
        <v>47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1892</v>
      </c>
      <c r="AT285" s="192" t="s">
        <v>208</v>
      </c>
      <c r="AU285" s="192" t="s">
        <v>344</v>
      </c>
      <c r="AY285" s="19" t="s">
        <v>205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84</v>
      </c>
      <c r="BK285" s="193">
        <f>ROUND(I285*H285,2)</f>
        <v>0</v>
      </c>
      <c r="BL285" s="19" t="s">
        <v>1892</v>
      </c>
      <c r="BM285" s="192" t="s">
        <v>2042</v>
      </c>
    </row>
    <row r="286" spans="1:65" s="15" customFormat="1" ht="10.199999999999999">
      <c r="B286" s="231"/>
      <c r="C286" s="232"/>
      <c r="D286" s="194" t="s">
        <v>216</v>
      </c>
      <c r="E286" s="233" t="s">
        <v>75</v>
      </c>
      <c r="F286" s="234" t="s">
        <v>296</v>
      </c>
      <c r="G286" s="232"/>
      <c r="H286" s="233" t="s">
        <v>75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216</v>
      </c>
      <c r="AU286" s="240" t="s">
        <v>344</v>
      </c>
      <c r="AV286" s="15" t="s">
        <v>84</v>
      </c>
      <c r="AW286" s="15" t="s">
        <v>38</v>
      </c>
      <c r="AX286" s="15" t="s">
        <v>77</v>
      </c>
      <c r="AY286" s="240" t="s">
        <v>205</v>
      </c>
    </row>
    <row r="287" spans="1:65" s="13" customFormat="1" ht="10.199999999999999">
      <c r="B287" s="199"/>
      <c r="C287" s="200"/>
      <c r="D287" s="194" t="s">
        <v>216</v>
      </c>
      <c r="E287" s="201" t="s">
        <v>75</v>
      </c>
      <c r="F287" s="202" t="s">
        <v>212</v>
      </c>
      <c r="G287" s="200"/>
      <c r="H287" s="203">
        <v>4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216</v>
      </c>
      <c r="AU287" s="209" t="s">
        <v>344</v>
      </c>
      <c r="AV287" s="13" t="s">
        <v>86</v>
      </c>
      <c r="AW287" s="13" t="s">
        <v>38</v>
      </c>
      <c r="AX287" s="13" t="s">
        <v>77</v>
      </c>
      <c r="AY287" s="209" t="s">
        <v>205</v>
      </c>
    </row>
    <row r="288" spans="1:65" s="14" customFormat="1" ht="10.199999999999999">
      <c r="B288" s="210"/>
      <c r="C288" s="211"/>
      <c r="D288" s="194" t="s">
        <v>216</v>
      </c>
      <c r="E288" s="212" t="s">
        <v>75</v>
      </c>
      <c r="F288" s="213" t="s">
        <v>218</v>
      </c>
      <c r="G288" s="211"/>
      <c r="H288" s="214">
        <v>4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216</v>
      </c>
      <c r="AU288" s="220" t="s">
        <v>344</v>
      </c>
      <c r="AV288" s="14" t="s">
        <v>212</v>
      </c>
      <c r="AW288" s="14" t="s">
        <v>38</v>
      </c>
      <c r="AX288" s="14" t="s">
        <v>84</v>
      </c>
      <c r="AY288" s="220" t="s">
        <v>205</v>
      </c>
    </row>
    <row r="289" spans="1:65" s="2" customFormat="1" ht="14.4" customHeight="1">
      <c r="A289" s="36"/>
      <c r="B289" s="37"/>
      <c r="C289" s="181" t="s">
        <v>164</v>
      </c>
      <c r="D289" s="181" t="s">
        <v>208</v>
      </c>
      <c r="E289" s="182" t="s">
        <v>1894</v>
      </c>
      <c r="F289" s="183" t="s">
        <v>1895</v>
      </c>
      <c r="G289" s="184" t="s">
        <v>293</v>
      </c>
      <c r="H289" s="185">
        <v>1</v>
      </c>
      <c r="I289" s="186"/>
      <c r="J289" s="187">
        <f>ROUND(I289*H289,2)</f>
        <v>0</v>
      </c>
      <c r="K289" s="183" t="s">
        <v>211</v>
      </c>
      <c r="L289" s="41"/>
      <c r="M289" s="188" t="s">
        <v>75</v>
      </c>
      <c r="N289" s="189" t="s">
        <v>47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1892</v>
      </c>
      <c r="AT289" s="192" t="s">
        <v>208</v>
      </c>
      <c r="AU289" s="192" t="s">
        <v>344</v>
      </c>
      <c r="AY289" s="19" t="s">
        <v>205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84</v>
      </c>
      <c r="BK289" s="193">
        <f>ROUND(I289*H289,2)</f>
        <v>0</v>
      </c>
      <c r="BL289" s="19" t="s">
        <v>1892</v>
      </c>
      <c r="BM289" s="192" t="s">
        <v>2043</v>
      </c>
    </row>
    <row r="290" spans="1:65" s="15" customFormat="1" ht="10.199999999999999">
      <c r="B290" s="231"/>
      <c r="C290" s="232"/>
      <c r="D290" s="194" t="s">
        <v>216</v>
      </c>
      <c r="E290" s="233" t="s">
        <v>75</v>
      </c>
      <c r="F290" s="234" t="s">
        <v>296</v>
      </c>
      <c r="G290" s="232"/>
      <c r="H290" s="233" t="s">
        <v>75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216</v>
      </c>
      <c r="AU290" s="240" t="s">
        <v>344</v>
      </c>
      <c r="AV290" s="15" t="s">
        <v>84</v>
      </c>
      <c r="AW290" s="15" t="s">
        <v>38</v>
      </c>
      <c r="AX290" s="15" t="s">
        <v>77</v>
      </c>
      <c r="AY290" s="240" t="s">
        <v>205</v>
      </c>
    </row>
    <row r="291" spans="1:65" s="13" customFormat="1" ht="10.199999999999999">
      <c r="B291" s="199"/>
      <c r="C291" s="200"/>
      <c r="D291" s="194" t="s">
        <v>216</v>
      </c>
      <c r="E291" s="201" t="s">
        <v>75</v>
      </c>
      <c r="F291" s="202" t="s">
        <v>84</v>
      </c>
      <c r="G291" s="200"/>
      <c r="H291" s="203">
        <v>1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216</v>
      </c>
      <c r="AU291" s="209" t="s">
        <v>344</v>
      </c>
      <c r="AV291" s="13" t="s">
        <v>86</v>
      </c>
      <c r="AW291" s="13" t="s">
        <v>38</v>
      </c>
      <c r="AX291" s="13" t="s">
        <v>77</v>
      </c>
      <c r="AY291" s="209" t="s">
        <v>205</v>
      </c>
    </row>
    <row r="292" spans="1:65" s="14" customFormat="1" ht="10.199999999999999">
      <c r="B292" s="210"/>
      <c r="C292" s="211"/>
      <c r="D292" s="194" t="s">
        <v>216</v>
      </c>
      <c r="E292" s="212" t="s">
        <v>75</v>
      </c>
      <c r="F292" s="213" t="s">
        <v>218</v>
      </c>
      <c r="G292" s="211"/>
      <c r="H292" s="214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216</v>
      </c>
      <c r="AU292" s="220" t="s">
        <v>344</v>
      </c>
      <c r="AV292" s="14" t="s">
        <v>212</v>
      </c>
      <c r="AW292" s="14" t="s">
        <v>38</v>
      </c>
      <c r="AX292" s="14" t="s">
        <v>84</v>
      </c>
      <c r="AY292" s="220" t="s">
        <v>205</v>
      </c>
    </row>
    <row r="293" spans="1:65" s="2" customFormat="1" ht="14.4" customHeight="1">
      <c r="A293" s="36"/>
      <c r="B293" s="37"/>
      <c r="C293" s="221" t="s">
        <v>774</v>
      </c>
      <c r="D293" s="221" t="s">
        <v>226</v>
      </c>
      <c r="E293" s="222" t="s">
        <v>1897</v>
      </c>
      <c r="F293" s="223" t="s">
        <v>1898</v>
      </c>
      <c r="G293" s="224" t="s">
        <v>293</v>
      </c>
      <c r="H293" s="225">
        <v>1</v>
      </c>
      <c r="I293" s="226"/>
      <c r="J293" s="227">
        <f>ROUND(I293*H293,2)</f>
        <v>0</v>
      </c>
      <c r="K293" s="223" t="s">
        <v>75</v>
      </c>
      <c r="L293" s="228"/>
      <c r="M293" s="229" t="s">
        <v>75</v>
      </c>
      <c r="N293" s="230" t="s">
        <v>47</v>
      </c>
      <c r="O293" s="66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1892</v>
      </c>
      <c r="AT293" s="192" t="s">
        <v>226</v>
      </c>
      <c r="AU293" s="192" t="s">
        <v>344</v>
      </c>
      <c r="AY293" s="19" t="s">
        <v>205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84</v>
      </c>
      <c r="BK293" s="193">
        <f>ROUND(I293*H293,2)</f>
        <v>0</v>
      </c>
      <c r="BL293" s="19" t="s">
        <v>1892</v>
      </c>
      <c r="BM293" s="192" t="s">
        <v>2044</v>
      </c>
    </row>
    <row r="294" spans="1:65" s="15" customFormat="1" ht="10.199999999999999">
      <c r="B294" s="231"/>
      <c r="C294" s="232"/>
      <c r="D294" s="194" t="s">
        <v>216</v>
      </c>
      <c r="E294" s="233" t="s">
        <v>75</v>
      </c>
      <c r="F294" s="234" t="s">
        <v>296</v>
      </c>
      <c r="G294" s="232"/>
      <c r="H294" s="233" t="s">
        <v>75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216</v>
      </c>
      <c r="AU294" s="240" t="s">
        <v>344</v>
      </c>
      <c r="AV294" s="15" t="s">
        <v>84</v>
      </c>
      <c r="AW294" s="15" t="s">
        <v>38</v>
      </c>
      <c r="AX294" s="15" t="s">
        <v>77</v>
      </c>
      <c r="AY294" s="240" t="s">
        <v>205</v>
      </c>
    </row>
    <row r="295" spans="1:65" s="13" customFormat="1" ht="10.199999999999999">
      <c r="B295" s="199"/>
      <c r="C295" s="200"/>
      <c r="D295" s="194" t="s">
        <v>216</v>
      </c>
      <c r="E295" s="201" t="s">
        <v>75</v>
      </c>
      <c r="F295" s="202" t="s">
        <v>84</v>
      </c>
      <c r="G295" s="200"/>
      <c r="H295" s="203">
        <v>1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216</v>
      </c>
      <c r="AU295" s="209" t="s">
        <v>344</v>
      </c>
      <c r="AV295" s="13" t="s">
        <v>86</v>
      </c>
      <c r="AW295" s="13" t="s">
        <v>38</v>
      </c>
      <c r="AX295" s="13" t="s">
        <v>77</v>
      </c>
      <c r="AY295" s="209" t="s">
        <v>205</v>
      </c>
    </row>
    <row r="296" spans="1:65" s="14" customFormat="1" ht="10.199999999999999">
      <c r="B296" s="210"/>
      <c r="C296" s="211"/>
      <c r="D296" s="194" t="s">
        <v>216</v>
      </c>
      <c r="E296" s="212" t="s">
        <v>75</v>
      </c>
      <c r="F296" s="213" t="s">
        <v>218</v>
      </c>
      <c r="G296" s="211"/>
      <c r="H296" s="214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216</v>
      </c>
      <c r="AU296" s="220" t="s">
        <v>344</v>
      </c>
      <c r="AV296" s="14" t="s">
        <v>212</v>
      </c>
      <c r="AW296" s="14" t="s">
        <v>38</v>
      </c>
      <c r="AX296" s="14" t="s">
        <v>84</v>
      </c>
      <c r="AY296" s="220" t="s">
        <v>205</v>
      </c>
    </row>
    <row r="297" spans="1:65" s="2" customFormat="1" ht="24.15" customHeight="1">
      <c r="A297" s="36"/>
      <c r="B297" s="37"/>
      <c r="C297" s="181" t="s">
        <v>779</v>
      </c>
      <c r="D297" s="181" t="s">
        <v>208</v>
      </c>
      <c r="E297" s="182" t="s">
        <v>1900</v>
      </c>
      <c r="F297" s="183" t="s">
        <v>1901</v>
      </c>
      <c r="G297" s="184" t="s">
        <v>293</v>
      </c>
      <c r="H297" s="185">
        <v>1</v>
      </c>
      <c r="I297" s="186"/>
      <c r="J297" s="187">
        <f>ROUND(I297*H297,2)</f>
        <v>0</v>
      </c>
      <c r="K297" s="183" t="s">
        <v>211</v>
      </c>
      <c r="L297" s="41"/>
      <c r="M297" s="188" t="s">
        <v>75</v>
      </c>
      <c r="N297" s="189" t="s">
        <v>47</v>
      </c>
      <c r="O297" s="66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225</v>
      </c>
      <c r="AT297" s="192" t="s">
        <v>208</v>
      </c>
      <c r="AU297" s="192" t="s">
        <v>344</v>
      </c>
      <c r="AY297" s="19" t="s">
        <v>205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84</v>
      </c>
      <c r="BK297" s="193">
        <f>ROUND(I297*H297,2)</f>
        <v>0</v>
      </c>
      <c r="BL297" s="19" t="s">
        <v>225</v>
      </c>
      <c r="BM297" s="192" t="s">
        <v>2045</v>
      </c>
    </row>
    <row r="298" spans="1:65" s="2" customFormat="1" ht="28.8">
      <c r="A298" s="36"/>
      <c r="B298" s="37"/>
      <c r="C298" s="38"/>
      <c r="D298" s="194" t="s">
        <v>214</v>
      </c>
      <c r="E298" s="38"/>
      <c r="F298" s="195" t="s">
        <v>1903</v>
      </c>
      <c r="G298" s="38"/>
      <c r="H298" s="38"/>
      <c r="I298" s="196"/>
      <c r="J298" s="38"/>
      <c r="K298" s="38"/>
      <c r="L298" s="41"/>
      <c r="M298" s="197"/>
      <c r="N298" s="198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214</v>
      </c>
      <c r="AU298" s="19" t="s">
        <v>344</v>
      </c>
    </row>
    <row r="299" spans="1:65" s="15" customFormat="1" ht="10.199999999999999">
      <c r="B299" s="231"/>
      <c r="C299" s="232"/>
      <c r="D299" s="194" t="s">
        <v>216</v>
      </c>
      <c r="E299" s="233" t="s">
        <v>75</v>
      </c>
      <c r="F299" s="234" t="s">
        <v>296</v>
      </c>
      <c r="G299" s="232"/>
      <c r="H299" s="233" t="s">
        <v>75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216</v>
      </c>
      <c r="AU299" s="240" t="s">
        <v>344</v>
      </c>
      <c r="AV299" s="15" t="s">
        <v>84</v>
      </c>
      <c r="AW299" s="15" t="s">
        <v>38</v>
      </c>
      <c r="AX299" s="15" t="s">
        <v>77</v>
      </c>
      <c r="AY299" s="240" t="s">
        <v>205</v>
      </c>
    </row>
    <row r="300" spans="1:65" s="13" customFormat="1" ht="10.199999999999999">
      <c r="B300" s="199"/>
      <c r="C300" s="200"/>
      <c r="D300" s="194" t="s">
        <v>216</v>
      </c>
      <c r="E300" s="201" t="s">
        <v>75</v>
      </c>
      <c r="F300" s="202" t="s">
        <v>84</v>
      </c>
      <c r="G300" s="200"/>
      <c r="H300" s="203">
        <v>1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216</v>
      </c>
      <c r="AU300" s="209" t="s">
        <v>344</v>
      </c>
      <c r="AV300" s="13" t="s">
        <v>86</v>
      </c>
      <c r="AW300" s="13" t="s">
        <v>38</v>
      </c>
      <c r="AX300" s="13" t="s">
        <v>77</v>
      </c>
      <c r="AY300" s="209" t="s">
        <v>205</v>
      </c>
    </row>
    <row r="301" spans="1:65" s="14" customFormat="1" ht="10.199999999999999">
      <c r="B301" s="210"/>
      <c r="C301" s="211"/>
      <c r="D301" s="194" t="s">
        <v>216</v>
      </c>
      <c r="E301" s="212" t="s">
        <v>75</v>
      </c>
      <c r="F301" s="213" t="s">
        <v>218</v>
      </c>
      <c r="G301" s="211"/>
      <c r="H301" s="214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216</v>
      </c>
      <c r="AU301" s="220" t="s">
        <v>344</v>
      </c>
      <c r="AV301" s="14" t="s">
        <v>212</v>
      </c>
      <c r="AW301" s="14" t="s">
        <v>38</v>
      </c>
      <c r="AX301" s="14" t="s">
        <v>84</v>
      </c>
      <c r="AY301" s="220" t="s">
        <v>205</v>
      </c>
    </row>
    <row r="302" spans="1:65" s="2" customFormat="1" ht="14.4" customHeight="1">
      <c r="A302" s="36"/>
      <c r="B302" s="37"/>
      <c r="C302" s="181" t="s">
        <v>784</v>
      </c>
      <c r="D302" s="181" t="s">
        <v>208</v>
      </c>
      <c r="E302" s="182" t="s">
        <v>1904</v>
      </c>
      <c r="F302" s="183" t="s">
        <v>1905</v>
      </c>
      <c r="G302" s="184" t="s">
        <v>1906</v>
      </c>
      <c r="H302" s="185">
        <v>4</v>
      </c>
      <c r="I302" s="186"/>
      <c r="J302" s="187">
        <f>ROUND(I302*H302,2)</f>
        <v>0</v>
      </c>
      <c r="K302" s="183" t="s">
        <v>211</v>
      </c>
      <c r="L302" s="41"/>
      <c r="M302" s="188" t="s">
        <v>75</v>
      </c>
      <c r="N302" s="189" t="s">
        <v>47</v>
      </c>
      <c r="O302" s="66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1892</v>
      </c>
      <c r="AT302" s="192" t="s">
        <v>208</v>
      </c>
      <c r="AU302" s="192" t="s">
        <v>344</v>
      </c>
      <c r="AY302" s="19" t="s">
        <v>205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84</v>
      </c>
      <c r="BK302" s="193">
        <f>ROUND(I302*H302,2)</f>
        <v>0</v>
      </c>
      <c r="BL302" s="19" t="s">
        <v>1892</v>
      </c>
      <c r="BM302" s="192" t="s">
        <v>2046</v>
      </c>
    </row>
    <row r="303" spans="1:65" s="15" customFormat="1" ht="10.199999999999999">
      <c r="B303" s="231"/>
      <c r="C303" s="232"/>
      <c r="D303" s="194" t="s">
        <v>216</v>
      </c>
      <c r="E303" s="233" t="s">
        <v>75</v>
      </c>
      <c r="F303" s="234" t="s">
        <v>1908</v>
      </c>
      <c r="G303" s="232"/>
      <c r="H303" s="233" t="s">
        <v>75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216</v>
      </c>
      <c r="AU303" s="240" t="s">
        <v>344</v>
      </c>
      <c r="AV303" s="15" t="s">
        <v>84</v>
      </c>
      <c r="AW303" s="15" t="s">
        <v>38</v>
      </c>
      <c r="AX303" s="15" t="s">
        <v>77</v>
      </c>
      <c r="AY303" s="240" t="s">
        <v>205</v>
      </c>
    </row>
    <row r="304" spans="1:65" s="13" customFormat="1" ht="10.199999999999999">
      <c r="B304" s="199"/>
      <c r="C304" s="200"/>
      <c r="D304" s="194" t="s">
        <v>216</v>
      </c>
      <c r="E304" s="201" t="s">
        <v>75</v>
      </c>
      <c r="F304" s="202" t="s">
        <v>212</v>
      </c>
      <c r="G304" s="200"/>
      <c r="H304" s="203">
        <v>4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216</v>
      </c>
      <c r="AU304" s="209" t="s">
        <v>344</v>
      </c>
      <c r="AV304" s="13" t="s">
        <v>86</v>
      </c>
      <c r="AW304" s="13" t="s">
        <v>38</v>
      </c>
      <c r="AX304" s="13" t="s">
        <v>77</v>
      </c>
      <c r="AY304" s="209" t="s">
        <v>205</v>
      </c>
    </row>
    <row r="305" spans="1:51" s="14" customFormat="1" ht="10.199999999999999">
      <c r="B305" s="210"/>
      <c r="C305" s="211"/>
      <c r="D305" s="194" t="s">
        <v>216</v>
      </c>
      <c r="E305" s="212" t="s">
        <v>75</v>
      </c>
      <c r="F305" s="213" t="s">
        <v>218</v>
      </c>
      <c r="G305" s="211"/>
      <c r="H305" s="214">
        <v>4</v>
      </c>
      <c r="I305" s="215"/>
      <c r="J305" s="211"/>
      <c r="K305" s="211"/>
      <c r="L305" s="216"/>
      <c r="M305" s="241"/>
      <c r="N305" s="242"/>
      <c r="O305" s="242"/>
      <c r="P305" s="242"/>
      <c r="Q305" s="242"/>
      <c r="R305" s="242"/>
      <c r="S305" s="242"/>
      <c r="T305" s="243"/>
      <c r="AT305" s="220" t="s">
        <v>216</v>
      </c>
      <c r="AU305" s="220" t="s">
        <v>344</v>
      </c>
      <c r="AV305" s="14" t="s">
        <v>212</v>
      </c>
      <c r="AW305" s="14" t="s">
        <v>38</v>
      </c>
      <c r="AX305" s="14" t="s">
        <v>84</v>
      </c>
      <c r="AY305" s="220" t="s">
        <v>205</v>
      </c>
    </row>
    <row r="306" spans="1:51" s="2" customFormat="1" ht="6.9" customHeight="1">
      <c r="A306" s="36"/>
      <c r="B306" s="49"/>
      <c r="C306" s="50"/>
      <c r="D306" s="50"/>
      <c r="E306" s="50"/>
      <c r="F306" s="50"/>
      <c r="G306" s="50"/>
      <c r="H306" s="50"/>
      <c r="I306" s="50"/>
      <c r="J306" s="50"/>
      <c r="K306" s="50"/>
      <c r="L306" s="41"/>
      <c r="M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</row>
  </sheetData>
  <sheetProtection algorithmName="SHA-512" hashValue="A+Fb0PXYQf8ZLz1bn+079yq4pM04MgkEeMALbyuxkdRa5mLH9GKgyTxt2LtgMEgCstDHpcO3jQvqhzctjzEP+A==" saltValue="phskswsypzszadPgq19VNfu4wIjFIVJQ9/2VZERm+XCcxSqtS/WlctSxBZRq5AGD3jnPzlsLUp7eggUUaERhxA==" spinCount="100000" sheet="1" objects="1" scenarios="1" formatColumns="0" formatRows="0" autoFilter="0"/>
  <autoFilter ref="C89:K305" xr:uid="{00000000-0009-0000-0000-00000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137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</row>
    <row r="8" spans="1:46" s="1" customFormat="1" ht="12" customHeight="1">
      <c r="B8" s="22"/>
      <c r="D8" s="115" t="s">
        <v>158</v>
      </c>
      <c r="L8" s="22"/>
    </row>
    <row r="9" spans="1:46" s="2" customFormat="1" ht="16.5" customHeight="1">
      <c r="A9" s="36"/>
      <c r="B9" s="41"/>
      <c r="C9" s="36"/>
      <c r="D9" s="36"/>
      <c r="E9" s="403" t="s">
        <v>2047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6" t="s">
        <v>2048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75</v>
      </c>
      <c r="G13" s="36"/>
      <c r="H13" s="36"/>
      <c r="I13" s="115" t="s">
        <v>20</v>
      </c>
      <c r="J13" s="105" t="s">
        <v>75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409" t="s">
        <v>2049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ROUND((SUM(BE88:BE101)),  2)</f>
        <v>0</v>
      </c>
      <c r="G35" s="36"/>
      <c r="H35" s="36"/>
      <c r="I35" s="127">
        <v>0.21</v>
      </c>
      <c r="J35" s="126">
        <f>ROUND(((SUM(BE88:BE101))*I35),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ROUND((SUM(BF88:BF101)),  2)</f>
        <v>0</v>
      </c>
      <c r="G36" s="36"/>
      <c r="H36" s="36"/>
      <c r="I36" s="127">
        <v>0.15</v>
      </c>
      <c r="J36" s="126">
        <f>ROUND(((SUM(BF88:BF101))*I36),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ROUND((SUM(BG88:BG101)),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ROUND((SUM(BH88:BH101)),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ROUND((SUM(BI88:BI101)),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2047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2017-04-VON-SP-N - VON - Soupis prací - Vedlejší a ostatní náklady - NEuznatelné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2050</v>
      </c>
      <c r="E64" s="146"/>
      <c r="F64" s="146"/>
      <c r="G64" s="146"/>
      <c r="H64" s="146"/>
      <c r="I64" s="146"/>
      <c r="J64" s="147">
        <f>J89</f>
        <v>0</v>
      </c>
      <c r="K64" s="144"/>
      <c r="L64" s="148"/>
    </row>
    <row r="65" spans="1:31" s="10" customFormat="1" ht="19.95" customHeight="1">
      <c r="B65" s="149"/>
      <c r="C65" s="99"/>
      <c r="D65" s="150" t="s">
        <v>2051</v>
      </c>
      <c r="E65" s="151"/>
      <c r="F65" s="151"/>
      <c r="G65" s="151"/>
      <c r="H65" s="151"/>
      <c r="I65" s="151"/>
      <c r="J65" s="152">
        <f>J90</f>
        <v>0</v>
      </c>
      <c r="K65" s="99"/>
      <c r="L65" s="153"/>
    </row>
    <row r="66" spans="1:31" s="10" customFormat="1" ht="19.95" customHeight="1">
      <c r="B66" s="149"/>
      <c r="C66" s="99"/>
      <c r="D66" s="150" t="s">
        <v>2052</v>
      </c>
      <c r="E66" s="151"/>
      <c r="F66" s="151"/>
      <c r="G66" s="151"/>
      <c r="H66" s="151"/>
      <c r="I66" s="151"/>
      <c r="J66" s="152">
        <f>J99</f>
        <v>0</v>
      </c>
      <c r="K66" s="99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5" t="s">
        <v>190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0" t="str">
        <f>E7</f>
        <v>Rekonstrukce MK Karlova a Dukelská, Cheb - II-IV etapa</v>
      </c>
      <c r="F76" s="411"/>
      <c r="G76" s="411"/>
      <c r="H76" s="411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158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0" t="s">
        <v>2047</v>
      </c>
      <c r="F78" s="412"/>
      <c r="G78" s="412"/>
      <c r="H78" s="412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165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64" t="str">
        <f>E11</f>
        <v>2017-04-VON-SP-N - VON - Soupis prací - Vedlejší a ostatní náklady - NEuznatelné náklady</v>
      </c>
      <c r="F80" s="412"/>
      <c r="G80" s="412"/>
      <c r="H80" s="412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MK Karlova, Cheb, Karlovarský kraj</v>
      </c>
      <c r="G82" s="38"/>
      <c r="H82" s="38"/>
      <c r="I82" s="31" t="s">
        <v>24</v>
      </c>
      <c r="J82" s="61" t="str">
        <f>IF(J14="","",J14)</f>
        <v>4. 1. 2018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1" t="s">
        <v>26</v>
      </c>
      <c r="D84" s="38"/>
      <c r="E84" s="38"/>
      <c r="F84" s="29" t="str">
        <f>E17</f>
        <v>Město Cheb</v>
      </c>
      <c r="G84" s="38"/>
      <c r="H84" s="38"/>
      <c r="I84" s="31" t="s">
        <v>34</v>
      </c>
      <c r="J84" s="34" t="str">
        <f>E23</f>
        <v>Ing. Martin Haueisen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1" t="s">
        <v>32</v>
      </c>
      <c r="D85" s="38"/>
      <c r="E85" s="38"/>
      <c r="F85" s="29" t="str">
        <f>IF(E20="","",E20)</f>
        <v>Vyplň údaj</v>
      </c>
      <c r="G85" s="38"/>
      <c r="H85" s="38"/>
      <c r="I85" s="31" t="s">
        <v>39</v>
      </c>
      <c r="J85" s="34" t="str">
        <f>E26</f>
        <v>Ing. Martin Haueisen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4"/>
      <c r="B87" s="155"/>
      <c r="C87" s="156" t="s">
        <v>191</v>
      </c>
      <c r="D87" s="157" t="s">
        <v>61</v>
      </c>
      <c r="E87" s="157" t="s">
        <v>57</v>
      </c>
      <c r="F87" s="157" t="s">
        <v>58</v>
      </c>
      <c r="G87" s="157" t="s">
        <v>192</v>
      </c>
      <c r="H87" s="157" t="s">
        <v>193</v>
      </c>
      <c r="I87" s="157" t="s">
        <v>194</v>
      </c>
      <c r="J87" s="157" t="s">
        <v>178</v>
      </c>
      <c r="K87" s="158" t="s">
        <v>195</v>
      </c>
      <c r="L87" s="159"/>
      <c r="M87" s="70" t="s">
        <v>75</v>
      </c>
      <c r="N87" s="71" t="s">
        <v>46</v>
      </c>
      <c r="O87" s="71" t="s">
        <v>196</v>
      </c>
      <c r="P87" s="71" t="s">
        <v>197</v>
      </c>
      <c r="Q87" s="71" t="s">
        <v>198</v>
      </c>
      <c r="R87" s="71" t="s">
        <v>199</v>
      </c>
      <c r="S87" s="71" t="s">
        <v>200</v>
      </c>
      <c r="T87" s="72" t="s">
        <v>201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pans="1:65" s="2" customFormat="1" ht="22.8" customHeight="1">
      <c r="A88" s="36"/>
      <c r="B88" s="37"/>
      <c r="C88" s="77" t="s">
        <v>202</v>
      </c>
      <c r="D88" s="38"/>
      <c r="E88" s="38"/>
      <c r="F88" s="38"/>
      <c r="G88" s="38"/>
      <c r="H88" s="38"/>
      <c r="I88" s="38"/>
      <c r="J88" s="160">
        <f>BK88</f>
        <v>0</v>
      </c>
      <c r="K88" s="38"/>
      <c r="L88" s="41"/>
      <c r="M88" s="73"/>
      <c r="N88" s="161"/>
      <c r="O88" s="74"/>
      <c r="P88" s="162">
        <f>P89</f>
        <v>0</v>
      </c>
      <c r="Q88" s="74"/>
      <c r="R88" s="162">
        <f>R89</f>
        <v>0</v>
      </c>
      <c r="S88" s="74"/>
      <c r="T88" s="163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76</v>
      </c>
      <c r="AU88" s="19" t="s">
        <v>179</v>
      </c>
      <c r="BK88" s="164">
        <f>BK89</f>
        <v>0</v>
      </c>
    </row>
    <row r="89" spans="1:65" s="12" customFormat="1" ht="25.95" customHeight="1">
      <c r="B89" s="165"/>
      <c r="C89" s="166"/>
      <c r="D89" s="167" t="s">
        <v>76</v>
      </c>
      <c r="E89" s="168" t="s">
        <v>2053</v>
      </c>
      <c r="F89" s="168" t="s">
        <v>2054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P90+P99</f>
        <v>0</v>
      </c>
      <c r="Q89" s="173"/>
      <c r="R89" s="174">
        <f>R90+R99</f>
        <v>0</v>
      </c>
      <c r="S89" s="173"/>
      <c r="T89" s="175">
        <f>T90+T99</f>
        <v>0</v>
      </c>
      <c r="AR89" s="176" t="s">
        <v>243</v>
      </c>
      <c r="AT89" s="177" t="s">
        <v>76</v>
      </c>
      <c r="AU89" s="177" t="s">
        <v>77</v>
      </c>
      <c r="AY89" s="176" t="s">
        <v>205</v>
      </c>
      <c r="BK89" s="178">
        <f>BK90+BK99</f>
        <v>0</v>
      </c>
    </row>
    <row r="90" spans="1:65" s="12" customFormat="1" ht="22.8" customHeight="1">
      <c r="B90" s="165"/>
      <c r="C90" s="166"/>
      <c r="D90" s="167" t="s">
        <v>76</v>
      </c>
      <c r="E90" s="179" t="s">
        <v>2055</v>
      </c>
      <c r="F90" s="179" t="s">
        <v>2056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SUM(P91:P98)</f>
        <v>0</v>
      </c>
      <c r="Q90" s="173"/>
      <c r="R90" s="174">
        <f>SUM(R91:R98)</f>
        <v>0</v>
      </c>
      <c r="S90" s="173"/>
      <c r="T90" s="175">
        <f>SUM(T91:T98)</f>
        <v>0</v>
      </c>
      <c r="AR90" s="176" t="s">
        <v>243</v>
      </c>
      <c r="AT90" s="177" t="s">
        <v>76</v>
      </c>
      <c r="AU90" s="177" t="s">
        <v>84</v>
      </c>
      <c r="AY90" s="176" t="s">
        <v>205</v>
      </c>
      <c r="BK90" s="178">
        <f>SUM(BK91:BK98)</f>
        <v>0</v>
      </c>
    </row>
    <row r="91" spans="1:65" s="2" customFormat="1" ht="14.4" customHeight="1">
      <c r="A91" s="36"/>
      <c r="B91" s="37"/>
      <c r="C91" s="181" t="s">
        <v>84</v>
      </c>
      <c r="D91" s="181" t="s">
        <v>208</v>
      </c>
      <c r="E91" s="182" t="s">
        <v>2057</v>
      </c>
      <c r="F91" s="183" t="s">
        <v>2058</v>
      </c>
      <c r="G91" s="184" t="s">
        <v>2059</v>
      </c>
      <c r="H91" s="185">
        <v>1</v>
      </c>
      <c r="I91" s="186"/>
      <c r="J91" s="187">
        <f>ROUND(I91*H91,2)</f>
        <v>0</v>
      </c>
      <c r="K91" s="183" t="s">
        <v>211</v>
      </c>
      <c r="L91" s="41"/>
      <c r="M91" s="188" t="s">
        <v>75</v>
      </c>
      <c r="N91" s="189" t="s">
        <v>47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1892</v>
      </c>
      <c r="AT91" s="192" t="s">
        <v>208</v>
      </c>
      <c r="AU91" s="192" t="s">
        <v>86</v>
      </c>
      <c r="AY91" s="19" t="s">
        <v>205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84</v>
      </c>
      <c r="BK91" s="193">
        <f>ROUND(I91*H91,2)</f>
        <v>0</v>
      </c>
      <c r="BL91" s="19" t="s">
        <v>1892</v>
      </c>
      <c r="BM91" s="192" t="s">
        <v>2060</v>
      </c>
    </row>
    <row r="92" spans="1:65" s="2" customFormat="1" ht="28.8">
      <c r="A92" s="36"/>
      <c r="B92" s="37"/>
      <c r="C92" s="38"/>
      <c r="D92" s="194" t="s">
        <v>270</v>
      </c>
      <c r="E92" s="38"/>
      <c r="F92" s="195" t="s">
        <v>2061</v>
      </c>
      <c r="G92" s="38"/>
      <c r="H92" s="38"/>
      <c r="I92" s="196"/>
      <c r="J92" s="38"/>
      <c r="K92" s="38"/>
      <c r="L92" s="41"/>
      <c r="M92" s="197"/>
      <c r="N92" s="198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270</v>
      </c>
      <c r="AU92" s="19" t="s">
        <v>86</v>
      </c>
    </row>
    <row r="93" spans="1:65" s="2" customFormat="1" ht="14.4" customHeight="1">
      <c r="A93" s="36"/>
      <c r="B93" s="37"/>
      <c r="C93" s="181" t="s">
        <v>86</v>
      </c>
      <c r="D93" s="181" t="s">
        <v>208</v>
      </c>
      <c r="E93" s="182" t="s">
        <v>2062</v>
      </c>
      <c r="F93" s="183" t="s">
        <v>2063</v>
      </c>
      <c r="G93" s="184" t="s">
        <v>2059</v>
      </c>
      <c r="H93" s="185">
        <v>1</v>
      </c>
      <c r="I93" s="186"/>
      <c r="J93" s="187">
        <f>ROUND(I93*H93,2)</f>
        <v>0</v>
      </c>
      <c r="K93" s="183" t="s">
        <v>211</v>
      </c>
      <c r="L93" s="41"/>
      <c r="M93" s="188" t="s">
        <v>75</v>
      </c>
      <c r="N93" s="189" t="s">
        <v>47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1892</v>
      </c>
      <c r="AT93" s="192" t="s">
        <v>208</v>
      </c>
      <c r="AU93" s="192" t="s">
        <v>86</v>
      </c>
      <c r="AY93" s="19" t="s">
        <v>205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84</v>
      </c>
      <c r="BK93" s="193">
        <f>ROUND(I93*H93,2)</f>
        <v>0</v>
      </c>
      <c r="BL93" s="19" t="s">
        <v>1892</v>
      </c>
      <c r="BM93" s="192" t="s">
        <v>2064</v>
      </c>
    </row>
    <row r="94" spans="1:65" s="2" customFormat="1" ht="19.2">
      <c r="A94" s="36"/>
      <c r="B94" s="37"/>
      <c r="C94" s="38"/>
      <c r="D94" s="194" t="s">
        <v>270</v>
      </c>
      <c r="E94" s="38"/>
      <c r="F94" s="195" t="s">
        <v>2065</v>
      </c>
      <c r="G94" s="38"/>
      <c r="H94" s="38"/>
      <c r="I94" s="196"/>
      <c r="J94" s="38"/>
      <c r="K94" s="38"/>
      <c r="L94" s="41"/>
      <c r="M94" s="197"/>
      <c r="N94" s="198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270</v>
      </c>
      <c r="AU94" s="19" t="s">
        <v>86</v>
      </c>
    </row>
    <row r="95" spans="1:65" s="2" customFormat="1" ht="14.4" customHeight="1">
      <c r="A95" s="36"/>
      <c r="B95" s="37"/>
      <c r="C95" s="181" t="s">
        <v>344</v>
      </c>
      <c r="D95" s="181" t="s">
        <v>208</v>
      </c>
      <c r="E95" s="182" t="s">
        <v>2066</v>
      </c>
      <c r="F95" s="183" t="s">
        <v>2067</v>
      </c>
      <c r="G95" s="184" t="s">
        <v>2059</v>
      </c>
      <c r="H95" s="185">
        <v>1</v>
      </c>
      <c r="I95" s="186"/>
      <c r="J95" s="187">
        <f>ROUND(I95*H95,2)</f>
        <v>0</v>
      </c>
      <c r="K95" s="183" t="s">
        <v>211</v>
      </c>
      <c r="L95" s="41"/>
      <c r="M95" s="188" t="s">
        <v>75</v>
      </c>
      <c r="N95" s="189" t="s">
        <v>47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1892</v>
      </c>
      <c r="AT95" s="192" t="s">
        <v>208</v>
      </c>
      <c r="AU95" s="192" t="s">
        <v>86</v>
      </c>
      <c r="AY95" s="19" t="s">
        <v>205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84</v>
      </c>
      <c r="BK95" s="193">
        <f>ROUND(I95*H95,2)</f>
        <v>0</v>
      </c>
      <c r="BL95" s="19" t="s">
        <v>1892</v>
      </c>
      <c r="BM95" s="192" t="s">
        <v>2068</v>
      </c>
    </row>
    <row r="96" spans="1:65" s="2" customFormat="1" ht="38.4">
      <c r="A96" s="36"/>
      <c r="B96" s="37"/>
      <c r="C96" s="38"/>
      <c r="D96" s="194" t="s">
        <v>270</v>
      </c>
      <c r="E96" s="38"/>
      <c r="F96" s="195" t="s">
        <v>2069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270</v>
      </c>
      <c r="AU96" s="19" t="s">
        <v>86</v>
      </c>
    </row>
    <row r="97" spans="1:65" s="2" customFormat="1" ht="14.4" customHeight="1">
      <c r="A97" s="36"/>
      <c r="B97" s="37"/>
      <c r="C97" s="181" t="s">
        <v>212</v>
      </c>
      <c r="D97" s="181" t="s">
        <v>208</v>
      </c>
      <c r="E97" s="182" t="s">
        <v>1890</v>
      </c>
      <c r="F97" s="183" t="s">
        <v>1891</v>
      </c>
      <c r="G97" s="184" t="s">
        <v>2059</v>
      </c>
      <c r="H97" s="185">
        <v>1</v>
      </c>
      <c r="I97" s="186"/>
      <c r="J97" s="187">
        <f>ROUND(I97*H97,2)</f>
        <v>0</v>
      </c>
      <c r="K97" s="183" t="s">
        <v>211</v>
      </c>
      <c r="L97" s="41"/>
      <c r="M97" s="188" t="s">
        <v>75</v>
      </c>
      <c r="N97" s="189" t="s">
        <v>47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1892</v>
      </c>
      <c r="AT97" s="192" t="s">
        <v>208</v>
      </c>
      <c r="AU97" s="192" t="s">
        <v>86</v>
      </c>
      <c r="AY97" s="19" t="s">
        <v>205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84</v>
      </c>
      <c r="BK97" s="193">
        <f>ROUND(I97*H97,2)</f>
        <v>0</v>
      </c>
      <c r="BL97" s="19" t="s">
        <v>1892</v>
      </c>
      <c r="BM97" s="192" t="s">
        <v>2070</v>
      </c>
    </row>
    <row r="98" spans="1:65" s="2" customFormat="1" ht="57.6">
      <c r="A98" s="36"/>
      <c r="B98" s="37"/>
      <c r="C98" s="38"/>
      <c r="D98" s="194" t="s">
        <v>270</v>
      </c>
      <c r="E98" s="38"/>
      <c r="F98" s="195" t="s">
        <v>2071</v>
      </c>
      <c r="G98" s="38"/>
      <c r="H98" s="38"/>
      <c r="I98" s="196"/>
      <c r="J98" s="38"/>
      <c r="K98" s="38"/>
      <c r="L98" s="41"/>
      <c r="M98" s="197"/>
      <c r="N98" s="19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270</v>
      </c>
      <c r="AU98" s="19" t="s">
        <v>86</v>
      </c>
    </row>
    <row r="99" spans="1:65" s="12" customFormat="1" ht="22.8" customHeight="1">
      <c r="B99" s="165"/>
      <c r="C99" s="166"/>
      <c r="D99" s="167" t="s">
        <v>76</v>
      </c>
      <c r="E99" s="179" t="s">
        <v>2072</v>
      </c>
      <c r="F99" s="179" t="s">
        <v>2073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SUM(P100:P101)</f>
        <v>0</v>
      </c>
      <c r="Q99" s="173"/>
      <c r="R99" s="174">
        <f>SUM(R100:R101)</f>
        <v>0</v>
      </c>
      <c r="S99" s="173"/>
      <c r="T99" s="175">
        <f>SUM(T100:T101)</f>
        <v>0</v>
      </c>
      <c r="AR99" s="176" t="s">
        <v>243</v>
      </c>
      <c r="AT99" s="177" t="s">
        <v>76</v>
      </c>
      <c r="AU99" s="177" t="s">
        <v>84</v>
      </c>
      <c r="AY99" s="176" t="s">
        <v>205</v>
      </c>
      <c r="BK99" s="178">
        <f>SUM(BK100:BK101)</f>
        <v>0</v>
      </c>
    </row>
    <row r="100" spans="1:65" s="2" customFormat="1" ht="14.4" customHeight="1">
      <c r="A100" s="36"/>
      <c r="B100" s="37"/>
      <c r="C100" s="181" t="s">
        <v>243</v>
      </c>
      <c r="D100" s="181" t="s">
        <v>208</v>
      </c>
      <c r="E100" s="182" t="s">
        <v>2074</v>
      </c>
      <c r="F100" s="183" t="s">
        <v>2073</v>
      </c>
      <c r="G100" s="184" t="s">
        <v>2059</v>
      </c>
      <c r="H100" s="185">
        <v>1</v>
      </c>
      <c r="I100" s="186"/>
      <c r="J100" s="187">
        <f>ROUND(I100*H100,2)</f>
        <v>0</v>
      </c>
      <c r="K100" s="183" t="s">
        <v>211</v>
      </c>
      <c r="L100" s="41"/>
      <c r="M100" s="188" t="s">
        <v>75</v>
      </c>
      <c r="N100" s="189" t="s">
        <v>47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1892</v>
      </c>
      <c r="AT100" s="192" t="s">
        <v>208</v>
      </c>
      <c r="AU100" s="192" t="s">
        <v>86</v>
      </c>
      <c r="AY100" s="19" t="s">
        <v>205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84</v>
      </c>
      <c r="BK100" s="193">
        <f>ROUND(I100*H100,2)</f>
        <v>0</v>
      </c>
      <c r="BL100" s="19" t="s">
        <v>1892</v>
      </c>
      <c r="BM100" s="192" t="s">
        <v>2075</v>
      </c>
    </row>
    <row r="101" spans="1:65" s="2" customFormat="1" ht="67.2">
      <c r="A101" s="36"/>
      <c r="B101" s="37"/>
      <c r="C101" s="38"/>
      <c r="D101" s="194" t="s">
        <v>270</v>
      </c>
      <c r="E101" s="38"/>
      <c r="F101" s="195" t="s">
        <v>2076</v>
      </c>
      <c r="G101" s="38"/>
      <c r="H101" s="38"/>
      <c r="I101" s="196"/>
      <c r="J101" s="38"/>
      <c r="K101" s="38"/>
      <c r="L101" s="41"/>
      <c r="M101" s="256"/>
      <c r="N101" s="257"/>
      <c r="O101" s="258"/>
      <c r="P101" s="258"/>
      <c r="Q101" s="258"/>
      <c r="R101" s="258"/>
      <c r="S101" s="258"/>
      <c r="T101" s="25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270</v>
      </c>
      <c r="AU101" s="19" t="s">
        <v>86</v>
      </c>
    </row>
    <row r="102" spans="1:65" s="2" customFormat="1" ht="6.9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kiAiXCllnkncFVmQhnncMkrnYXG9SQ2BXg5398pnAPJkJbroQCzYRSLnAhnX9teE7uYC/FtXPrVVJ7f9FKG1fg==" saltValue="DoIzDpvsmFVNw4Fj/sFJvcc7q/Ttzz5hvw4G0n6F14xhYeHPiXf38CdIeAYXVxgEvxaLUT5nx/FseidlcE2dSQ==" spinCount="100000" sheet="1" objects="1" scenarios="1" formatColumns="0" formatRows="0" autoFilter="0"/>
  <autoFilter ref="C87:K101" xr:uid="{00000000-0009-0000-0000-00000A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140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86</v>
      </c>
    </row>
    <row r="4" spans="1:46" s="1" customFormat="1" ht="24.9" customHeight="1">
      <c r="B4" s="22"/>
      <c r="D4" s="113" t="s">
        <v>147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3" t="str">
        <f>'Rekapitulace stavby'!K6</f>
        <v>Rekonstrukce MK Karlova a Dukelská, Cheb - II-IV etapa</v>
      </c>
      <c r="F7" s="404"/>
      <c r="G7" s="404"/>
      <c r="H7" s="404"/>
      <c r="L7" s="22"/>
    </row>
    <row r="8" spans="1:46" s="1" customFormat="1" ht="12" customHeight="1">
      <c r="B8" s="22"/>
      <c r="D8" s="115" t="s">
        <v>158</v>
      </c>
      <c r="L8" s="22"/>
    </row>
    <row r="9" spans="1:46" s="2" customFormat="1" ht="16.5" customHeight="1">
      <c r="A9" s="36"/>
      <c r="B9" s="41"/>
      <c r="C9" s="36"/>
      <c r="D9" s="36"/>
      <c r="E9" s="403" t="s">
        <v>2047</v>
      </c>
      <c r="F9" s="405"/>
      <c r="G9" s="405"/>
      <c r="H9" s="405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165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6" t="s">
        <v>2077</v>
      </c>
      <c r="F11" s="405"/>
      <c r="G11" s="405"/>
      <c r="H11" s="405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75</v>
      </c>
      <c r="G13" s="36"/>
      <c r="H13" s="36"/>
      <c r="I13" s="115" t="s">
        <v>20</v>
      </c>
      <c r="J13" s="105" t="s">
        <v>75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4. 1. 2018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29</v>
      </c>
      <c r="F17" s="36"/>
      <c r="G17" s="36"/>
      <c r="H17" s="36"/>
      <c r="I17" s="115" t="s">
        <v>30</v>
      </c>
      <c r="J17" s="105" t="s">
        <v>31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32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7" t="str">
        <f>'Rekapitulace stavby'!E14</f>
        <v>Vyplň údaj</v>
      </c>
      <c r="F20" s="408"/>
      <c r="G20" s="408"/>
      <c r="H20" s="408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34</v>
      </c>
      <c r="E22" s="36"/>
      <c r="F22" s="36"/>
      <c r="G22" s="36"/>
      <c r="H22" s="36"/>
      <c r="I22" s="115" t="s">
        <v>27</v>
      </c>
      <c r="J22" s="105" t="s">
        <v>35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36</v>
      </c>
      <c r="F23" s="36"/>
      <c r="G23" s="36"/>
      <c r="H23" s="36"/>
      <c r="I23" s="115" t="s">
        <v>30</v>
      </c>
      <c r="J23" s="105" t="s">
        <v>37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39</v>
      </c>
      <c r="E25" s="36"/>
      <c r="F25" s="36"/>
      <c r="G25" s="36"/>
      <c r="H25" s="36"/>
      <c r="I25" s="115" t="s">
        <v>27</v>
      </c>
      <c r="J25" s="105" t="s">
        <v>35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36</v>
      </c>
      <c r="F26" s="36"/>
      <c r="G26" s="36"/>
      <c r="H26" s="36"/>
      <c r="I26" s="115" t="s">
        <v>30</v>
      </c>
      <c r="J26" s="105" t="s">
        <v>37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40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409" t="s">
        <v>2049</v>
      </c>
      <c r="F29" s="409"/>
      <c r="G29" s="409"/>
      <c r="H29" s="409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42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44</v>
      </c>
      <c r="G34" s="36"/>
      <c r="H34" s="36"/>
      <c r="I34" s="124" t="s">
        <v>43</v>
      </c>
      <c r="J34" s="124" t="s">
        <v>45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5" t="s">
        <v>46</v>
      </c>
      <c r="E35" s="115" t="s">
        <v>47</v>
      </c>
      <c r="F35" s="126">
        <f>ROUND((SUM(BE89:BE106)),  2)</f>
        <v>0</v>
      </c>
      <c r="G35" s="36"/>
      <c r="H35" s="36"/>
      <c r="I35" s="127">
        <v>0.21</v>
      </c>
      <c r="J35" s="126">
        <f>ROUND(((SUM(BE89:BE106))*I35),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48</v>
      </c>
      <c r="F36" s="126">
        <f>ROUND((SUM(BF89:BF106)),  2)</f>
        <v>0</v>
      </c>
      <c r="G36" s="36"/>
      <c r="H36" s="36"/>
      <c r="I36" s="127">
        <v>0.15</v>
      </c>
      <c r="J36" s="126">
        <f>ROUND(((SUM(BF89:BF106))*I36),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49</v>
      </c>
      <c r="F37" s="126">
        <f>ROUND((SUM(BG89:BG106)),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50</v>
      </c>
      <c r="F38" s="126">
        <f>ROUND((SUM(BH89:BH106)),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51</v>
      </c>
      <c r="F39" s="126">
        <f>ROUND((SUM(BI89:BI106)),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176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0" t="str">
        <f>E7</f>
        <v>Rekonstrukce MK Karlova a Dukelská, Cheb - II-IV etapa</v>
      </c>
      <c r="F50" s="411"/>
      <c r="G50" s="411"/>
      <c r="H50" s="41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0" t="s">
        <v>2047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165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2017-04-VON-SP-U - VON - Soupis prací - Vedlejší a ostatní náklady - uznatelné náklady</v>
      </c>
      <c r="F54" s="412"/>
      <c r="G54" s="412"/>
      <c r="H54" s="412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MK Karlova, Cheb, Karlovarský kraj</v>
      </c>
      <c r="G56" s="38"/>
      <c r="H56" s="38"/>
      <c r="I56" s="31" t="s">
        <v>24</v>
      </c>
      <c r="J56" s="61" t="str">
        <f>IF(J14="","",J14)</f>
        <v>4. 1. 2018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26</v>
      </c>
      <c r="D58" s="38"/>
      <c r="E58" s="38"/>
      <c r="F58" s="29" t="str">
        <f>E17</f>
        <v>Město Cheb</v>
      </c>
      <c r="G58" s="38"/>
      <c r="H58" s="38"/>
      <c r="I58" s="31" t="s">
        <v>34</v>
      </c>
      <c r="J58" s="34" t="str">
        <f>E23</f>
        <v>Ing. Martin Haueisen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1" t="s">
        <v>32</v>
      </c>
      <c r="D59" s="38"/>
      <c r="E59" s="38"/>
      <c r="F59" s="29" t="str">
        <f>IF(E20="","",E20)</f>
        <v>Vyplň údaj</v>
      </c>
      <c r="G59" s="38"/>
      <c r="H59" s="38"/>
      <c r="I59" s="31" t="s">
        <v>39</v>
      </c>
      <c r="J59" s="34" t="str">
        <f>E26</f>
        <v>Ing. Martin Haueisen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177</v>
      </c>
      <c r="D61" s="140"/>
      <c r="E61" s="140"/>
      <c r="F61" s="140"/>
      <c r="G61" s="140"/>
      <c r="H61" s="140"/>
      <c r="I61" s="140"/>
      <c r="J61" s="141" t="s">
        <v>178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74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179</v>
      </c>
    </row>
    <row r="64" spans="1:47" s="9" customFormat="1" ht="24.9" customHeight="1">
      <c r="B64" s="143"/>
      <c r="C64" s="144"/>
      <c r="D64" s="145" t="s">
        <v>2050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95" customHeight="1">
      <c r="B65" s="149"/>
      <c r="C65" s="99"/>
      <c r="D65" s="150" t="s">
        <v>2051</v>
      </c>
      <c r="E65" s="151"/>
      <c r="F65" s="151"/>
      <c r="G65" s="151"/>
      <c r="H65" s="151"/>
      <c r="I65" s="151"/>
      <c r="J65" s="152">
        <f>J91</f>
        <v>0</v>
      </c>
      <c r="K65" s="99"/>
      <c r="L65" s="153"/>
    </row>
    <row r="66" spans="1:31" s="10" customFormat="1" ht="19.95" customHeight="1">
      <c r="B66" s="149"/>
      <c r="C66" s="99"/>
      <c r="D66" s="150" t="s">
        <v>2052</v>
      </c>
      <c r="E66" s="151"/>
      <c r="F66" s="151"/>
      <c r="G66" s="151"/>
      <c r="H66" s="151"/>
      <c r="I66" s="151"/>
      <c r="J66" s="152">
        <f>J100</f>
        <v>0</v>
      </c>
      <c r="K66" s="99"/>
      <c r="L66" s="153"/>
    </row>
    <row r="67" spans="1:31" s="10" customFormat="1" ht="19.95" customHeight="1">
      <c r="B67" s="149"/>
      <c r="C67" s="99"/>
      <c r="D67" s="150" t="s">
        <v>2078</v>
      </c>
      <c r="E67" s="151"/>
      <c r="F67" s="151"/>
      <c r="G67" s="151"/>
      <c r="H67" s="151"/>
      <c r="I67" s="151"/>
      <c r="J67" s="152">
        <f>J105</f>
        <v>0</v>
      </c>
      <c r="K67" s="99"/>
      <c r="L67" s="153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" customHeight="1">
      <c r="A74" s="36"/>
      <c r="B74" s="37"/>
      <c r="C74" s="25" t="s">
        <v>190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0" t="str">
        <f>E7</f>
        <v>Rekonstrukce MK Karlova a Dukelská, Cheb - II-IV etapa</v>
      </c>
      <c r="F77" s="411"/>
      <c r="G77" s="411"/>
      <c r="H77" s="411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158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0" t="s">
        <v>2047</v>
      </c>
      <c r="F79" s="412"/>
      <c r="G79" s="412"/>
      <c r="H79" s="412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165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64" t="str">
        <f>E11</f>
        <v>2017-04-VON-SP-U - VON - Soupis prací - Vedlejší a ostatní náklady - uznatelné náklady</v>
      </c>
      <c r="F81" s="412"/>
      <c r="G81" s="412"/>
      <c r="H81" s="412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22</v>
      </c>
      <c r="D83" s="38"/>
      <c r="E83" s="38"/>
      <c r="F83" s="29" t="str">
        <f>F14</f>
        <v>MK Karlova, Cheb, Karlovarský kraj</v>
      </c>
      <c r="G83" s="38"/>
      <c r="H83" s="38"/>
      <c r="I83" s="31" t="s">
        <v>24</v>
      </c>
      <c r="J83" s="61" t="str">
        <f>IF(J14="","",J14)</f>
        <v>4. 1. 2018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1" t="s">
        <v>26</v>
      </c>
      <c r="D85" s="38"/>
      <c r="E85" s="38"/>
      <c r="F85" s="29" t="str">
        <f>E17</f>
        <v>Město Cheb</v>
      </c>
      <c r="G85" s="38"/>
      <c r="H85" s="38"/>
      <c r="I85" s="31" t="s">
        <v>34</v>
      </c>
      <c r="J85" s="34" t="str">
        <f>E23</f>
        <v>Ing. Martin Haueisen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65" customHeight="1">
      <c r="A86" s="36"/>
      <c r="B86" s="37"/>
      <c r="C86" s="31" t="s">
        <v>32</v>
      </c>
      <c r="D86" s="38"/>
      <c r="E86" s="38"/>
      <c r="F86" s="29" t="str">
        <f>IF(E20="","",E20)</f>
        <v>Vyplň údaj</v>
      </c>
      <c r="G86" s="38"/>
      <c r="H86" s="38"/>
      <c r="I86" s="31" t="s">
        <v>39</v>
      </c>
      <c r="J86" s="34" t="str">
        <f>E26</f>
        <v>Ing. Martin Haueisen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191</v>
      </c>
      <c r="D88" s="157" t="s">
        <v>61</v>
      </c>
      <c r="E88" s="157" t="s">
        <v>57</v>
      </c>
      <c r="F88" s="157" t="s">
        <v>58</v>
      </c>
      <c r="G88" s="157" t="s">
        <v>192</v>
      </c>
      <c r="H88" s="157" t="s">
        <v>193</v>
      </c>
      <c r="I88" s="157" t="s">
        <v>194</v>
      </c>
      <c r="J88" s="157" t="s">
        <v>178</v>
      </c>
      <c r="K88" s="158" t="s">
        <v>195</v>
      </c>
      <c r="L88" s="159"/>
      <c r="M88" s="70" t="s">
        <v>75</v>
      </c>
      <c r="N88" s="71" t="s">
        <v>46</v>
      </c>
      <c r="O88" s="71" t="s">
        <v>196</v>
      </c>
      <c r="P88" s="71" t="s">
        <v>197</v>
      </c>
      <c r="Q88" s="71" t="s">
        <v>198</v>
      </c>
      <c r="R88" s="71" t="s">
        <v>199</v>
      </c>
      <c r="S88" s="71" t="s">
        <v>200</v>
      </c>
      <c r="T88" s="72" t="s">
        <v>201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8" customHeight="1">
      <c r="A89" s="36"/>
      <c r="B89" s="37"/>
      <c r="C89" s="77" t="s">
        <v>202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3"/>
      <c r="N89" s="161"/>
      <c r="O89" s="74"/>
      <c r="P89" s="162">
        <f>P90</f>
        <v>0</v>
      </c>
      <c r="Q89" s="74"/>
      <c r="R89" s="162">
        <f>R90</f>
        <v>0</v>
      </c>
      <c r="S89" s="74"/>
      <c r="T89" s="163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76</v>
      </c>
      <c r="AU89" s="19" t="s">
        <v>179</v>
      </c>
      <c r="BK89" s="164">
        <f>BK90</f>
        <v>0</v>
      </c>
    </row>
    <row r="90" spans="1:65" s="12" customFormat="1" ht="25.95" customHeight="1">
      <c r="B90" s="165"/>
      <c r="C90" s="166"/>
      <c r="D90" s="167" t="s">
        <v>76</v>
      </c>
      <c r="E90" s="168" t="s">
        <v>2053</v>
      </c>
      <c r="F90" s="168" t="s">
        <v>2054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P91+P100+P105</f>
        <v>0</v>
      </c>
      <c r="Q90" s="173"/>
      <c r="R90" s="174">
        <f>R91+R100+R105</f>
        <v>0</v>
      </c>
      <c r="S90" s="173"/>
      <c r="T90" s="175">
        <f>T91+T100+T105</f>
        <v>0</v>
      </c>
      <c r="AR90" s="176" t="s">
        <v>243</v>
      </c>
      <c r="AT90" s="177" t="s">
        <v>76</v>
      </c>
      <c r="AU90" s="177" t="s">
        <v>77</v>
      </c>
      <c r="AY90" s="176" t="s">
        <v>205</v>
      </c>
      <c r="BK90" s="178">
        <f>BK91+BK100+BK105</f>
        <v>0</v>
      </c>
    </row>
    <row r="91" spans="1:65" s="12" customFormat="1" ht="22.8" customHeight="1">
      <c r="B91" s="165"/>
      <c r="C91" s="166"/>
      <c r="D91" s="167" t="s">
        <v>76</v>
      </c>
      <c r="E91" s="179" t="s">
        <v>2055</v>
      </c>
      <c r="F91" s="179" t="s">
        <v>2056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SUM(P92:P99)</f>
        <v>0</v>
      </c>
      <c r="Q91" s="173"/>
      <c r="R91" s="174">
        <f>SUM(R92:R99)</f>
        <v>0</v>
      </c>
      <c r="S91" s="173"/>
      <c r="T91" s="175">
        <f>SUM(T92:T99)</f>
        <v>0</v>
      </c>
      <c r="AR91" s="176" t="s">
        <v>243</v>
      </c>
      <c r="AT91" s="177" t="s">
        <v>76</v>
      </c>
      <c r="AU91" s="177" t="s">
        <v>84</v>
      </c>
      <c r="AY91" s="176" t="s">
        <v>205</v>
      </c>
      <c r="BK91" s="178">
        <f>SUM(BK92:BK99)</f>
        <v>0</v>
      </c>
    </row>
    <row r="92" spans="1:65" s="2" customFormat="1" ht="14.4" customHeight="1">
      <c r="A92" s="36"/>
      <c r="B92" s="37"/>
      <c r="C92" s="181" t="s">
        <v>84</v>
      </c>
      <c r="D92" s="181" t="s">
        <v>208</v>
      </c>
      <c r="E92" s="182" t="s">
        <v>2057</v>
      </c>
      <c r="F92" s="183" t="s">
        <v>2058</v>
      </c>
      <c r="G92" s="184" t="s">
        <v>2059</v>
      </c>
      <c r="H92" s="185">
        <v>1</v>
      </c>
      <c r="I92" s="186"/>
      <c r="J92" s="187">
        <f>ROUND(I92*H92,2)</f>
        <v>0</v>
      </c>
      <c r="K92" s="183" t="s">
        <v>75</v>
      </c>
      <c r="L92" s="41"/>
      <c r="M92" s="188" t="s">
        <v>75</v>
      </c>
      <c r="N92" s="189" t="s">
        <v>47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1892</v>
      </c>
      <c r="AT92" s="192" t="s">
        <v>208</v>
      </c>
      <c r="AU92" s="192" t="s">
        <v>86</v>
      </c>
      <c r="AY92" s="19" t="s">
        <v>205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84</v>
      </c>
      <c r="BK92" s="193">
        <f>ROUND(I92*H92,2)</f>
        <v>0</v>
      </c>
      <c r="BL92" s="19" t="s">
        <v>1892</v>
      </c>
      <c r="BM92" s="192" t="s">
        <v>2079</v>
      </c>
    </row>
    <row r="93" spans="1:65" s="2" customFormat="1" ht="28.8">
      <c r="A93" s="36"/>
      <c r="B93" s="37"/>
      <c r="C93" s="38"/>
      <c r="D93" s="194" t="s">
        <v>270</v>
      </c>
      <c r="E93" s="38"/>
      <c r="F93" s="195" t="s">
        <v>2061</v>
      </c>
      <c r="G93" s="38"/>
      <c r="H93" s="38"/>
      <c r="I93" s="196"/>
      <c r="J93" s="38"/>
      <c r="K93" s="38"/>
      <c r="L93" s="41"/>
      <c r="M93" s="197"/>
      <c r="N93" s="19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270</v>
      </c>
      <c r="AU93" s="19" t="s">
        <v>86</v>
      </c>
    </row>
    <row r="94" spans="1:65" s="2" customFormat="1" ht="14.4" customHeight="1">
      <c r="A94" s="36"/>
      <c r="B94" s="37"/>
      <c r="C94" s="181" t="s">
        <v>86</v>
      </c>
      <c r="D94" s="181" t="s">
        <v>208</v>
      </c>
      <c r="E94" s="182" t="s">
        <v>2062</v>
      </c>
      <c r="F94" s="183" t="s">
        <v>2063</v>
      </c>
      <c r="G94" s="184" t="s">
        <v>2059</v>
      </c>
      <c r="H94" s="185">
        <v>1</v>
      </c>
      <c r="I94" s="186"/>
      <c r="J94" s="187">
        <f>ROUND(I94*H94,2)</f>
        <v>0</v>
      </c>
      <c r="K94" s="183" t="s">
        <v>75</v>
      </c>
      <c r="L94" s="41"/>
      <c r="M94" s="188" t="s">
        <v>75</v>
      </c>
      <c r="N94" s="189" t="s">
        <v>47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1892</v>
      </c>
      <c r="AT94" s="192" t="s">
        <v>208</v>
      </c>
      <c r="AU94" s="192" t="s">
        <v>86</v>
      </c>
      <c r="AY94" s="19" t="s">
        <v>205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84</v>
      </c>
      <c r="BK94" s="193">
        <f>ROUND(I94*H94,2)</f>
        <v>0</v>
      </c>
      <c r="BL94" s="19" t="s">
        <v>1892</v>
      </c>
      <c r="BM94" s="192" t="s">
        <v>2080</v>
      </c>
    </row>
    <row r="95" spans="1:65" s="2" customFormat="1" ht="19.2">
      <c r="A95" s="36"/>
      <c r="B95" s="37"/>
      <c r="C95" s="38"/>
      <c r="D95" s="194" t="s">
        <v>270</v>
      </c>
      <c r="E95" s="38"/>
      <c r="F95" s="195" t="s">
        <v>2065</v>
      </c>
      <c r="G95" s="38"/>
      <c r="H95" s="38"/>
      <c r="I95" s="196"/>
      <c r="J95" s="38"/>
      <c r="K95" s="38"/>
      <c r="L95" s="41"/>
      <c r="M95" s="197"/>
      <c r="N95" s="19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270</v>
      </c>
      <c r="AU95" s="19" t="s">
        <v>86</v>
      </c>
    </row>
    <row r="96" spans="1:65" s="2" customFormat="1" ht="14.4" customHeight="1">
      <c r="A96" s="36"/>
      <c r="B96" s="37"/>
      <c r="C96" s="181" t="s">
        <v>344</v>
      </c>
      <c r="D96" s="181" t="s">
        <v>208</v>
      </c>
      <c r="E96" s="182" t="s">
        <v>2066</v>
      </c>
      <c r="F96" s="183" t="s">
        <v>2067</v>
      </c>
      <c r="G96" s="184" t="s">
        <v>2059</v>
      </c>
      <c r="H96" s="185">
        <v>1</v>
      </c>
      <c r="I96" s="186"/>
      <c r="J96" s="187">
        <f>ROUND(I96*H96,2)</f>
        <v>0</v>
      </c>
      <c r="K96" s="183" t="s">
        <v>75</v>
      </c>
      <c r="L96" s="41"/>
      <c r="M96" s="188" t="s">
        <v>75</v>
      </c>
      <c r="N96" s="189" t="s">
        <v>47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1892</v>
      </c>
      <c r="AT96" s="192" t="s">
        <v>208</v>
      </c>
      <c r="AU96" s="192" t="s">
        <v>86</v>
      </c>
      <c r="AY96" s="19" t="s">
        <v>205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84</v>
      </c>
      <c r="BK96" s="193">
        <f>ROUND(I96*H96,2)</f>
        <v>0</v>
      </c>
      <c r="BL96" s="19" t="s">
        <v>1892</v>
      </c>
      <c r="BM96" s="192" t="s">
        <v>2081</v>
      </c>
    </row>
    <row r="97" spans="1:65" s="2" customFormat="1" ht="38.4">
      <c r="A97" s="36"/>
      <c r="B97" s="37"/>
      <c r="C97" s="38"/>
      <c r="D97" s="194" t="s">
        <v>270</v>
      </c>
      <c r="E97" s="38"/>
      <c r="F97" s="195" t="s">
        <v>2069</v>
      </c>
      <c r="G97" s="38"/>
      <c r="H97" s="38"/>
      <c r="I97" s="196"/>
      <c r="J97" s="38"/>
      <c r="K97" s="38"/>
      <c r="L97" s="41"/>
      <c r="M97" s="197"/>
      <c r="N97" s="198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270</v>
      </c>
      <c r="AU97" s="19" t="s">
        <v>86</v>
      </c>
    </row>
    <row r="98" spans="1:65" s="2" customFormat="1" ht="14.4" customHeight="1">
      <c r="A98" s="36"/>
      <c r="B98" s="37"/>
      <c r="C98" s="181" t="s">
        <v>212</v>
      </c>
      <c r="D98" s="181" t="s">
        <v>208</v>
      </c>
      <c r="E98" s="182" t="s">
        <v>1890</v>
      </c>
      <c r="F98" s="183" t="s">
        <v>1891</v>
      </c>
      <c r="G98" s="184" t="s">
        <v>2059</v>
      </c>
      <c r="H98" s="185">
        <v>1</v>
      </c>
      <c r="I98" s="186"/>
      <c r="J98" s="187">
        <f>ROUND(I98*H98,2)</f>
        <v>0</v>
      </c>
      <c r="K98" s="183" t="s">
        <v>75</v>
      </c>
      <c r="L98" s="41"/>
      <c r="M98" s="188" t="s">
        <v>75</v>
      </c>
      <c r="N98" s="189" t="s">
        <v>47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1892</v>
      </c>
      <c r="AT98" s="192" t="s">
        <v>208</v>
      </c>
      <c r="AU98" s="192" t="s">
        <v>86</v>
      </c>
      <c r="AY98" s="19" t="s">
        <v>205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84</v>
      </c>
      <c r="BK98" s="193">
        <f>ROUND(I98*H98,2)</f>
        <v>0</v>
      </c>
      <c r="BL98" s="19" t="s">
        <v>1892</v>
      </c>
      <c r="BM98" s="192" t="s">
        <v>2082</v>
      </c>
    </row>
    <row r="99" spans="1:65" s="2" customFormat="1" ht="57.6">
      <c r="A99" s="36"/>
      <c r="B99" s="37"/>
      <c r="C99" s="38"/>
      <c r="D99" s="194" t="s">
        <v>270</v>
      </c>
      <c r="E99" s="38"/>
      <c r="F99" s="195" t="s">
        <v>2071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270</v>
      </c>
      <c r="AU99" s="19" t="s">
        <v>86</v>
      </c>
    </row>
    <row r="100" spans="1:65" s="12" customFormat="1" ht="22.8" customHeight="1">
      <c r="B100" s="165"/>
      <c r="C100" s="166"/>
      <c r="D100" s="167" t="s">
        <v>76</v>
      </c>
      <c r="E100" s="179" t="s">
        <v>2072</v>
      </c>
      <c r="F100" s="179" t="s">
        <v>2073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SUM(P101:P104)</f>
        <v>0</v>
      </c>
      <c r="Q100" s="173"/>
      <c r="R100" s="174">
        <f>SUM(R101:R104)</f>
        <v>0</v>
      </c>
      <c r="S100" s="173"/>
      <c r="T100" s="175">
        <f>SUM(T101:T104)</f>
        <v>0</v>
      </c>
      <c r="AR100" s="176" t="s">
        <v>243</v>
      </c>
      <c r="AT100" s="177" t="s">
        <v>76</v>
      </c>
      <c r="AU100" s="177" t="s">
        <v>84</v>
      </c>
      <c r="AY100" s="176" t="s">
        <v>205</v>
      </c>
      <c r="BK100" s="178">
        <f>SUM(BK101:BK104)</f>
        <v>0</v>
      </c>
    </row>
    <row r="101" spans="1:65" s="2" customFormat="1" ht="14.4" customHeight="1">
      <c r="A101" s="36"/>
      <c r="B101" s="37"/>
      <c r="C101" s="181" t="s">
        <v>243</v>
      </c>
      <c r="D101" s="181" t="s">
        <v>208</v>
      </c>
      <c r="E101" s="182" t="s">
        <v>2074</v>
      </c>
      <c r="F101" s="183" t="s">
        <v>2073</v>
      </c>
      <c r="G101" s="184" t="s">
        <v>2059</v>
      </c>
      <c r="H101" s="185">
        <v>1</v>
      </c>
      <c r="I101" s="186"/>
      <c r="J101" s="187">
        <f>ROUND(I101*H101,2)</f>
        <v>0</v>
      </c>
      <c r="K101" s="183" t="s">
        <v>211</v>
      </c>
      <c r="L101" s="41"/>
      <c r="M101" s="188" t="s">
        <v>75</v>
      </c>
      <c r="N101" s="189" t="s">
        <v>47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1892</v>
      </c>
      <c r="AT101" s="192" t="s">
        <v>208</v>
      </c>
      <c r="AU101" s="192" t="s">
        <v>86</v>
      </c>
      <c r="AY101" s="19" t="s">
        <v>205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84</v>
      </c>
      <c r="BK101" s="193">
        <f>ROUND(I101*H101,2)</f>
        <v>0</v>
      </c>
      <c r="BL101" s="19" t="s">
        <v>1892</v>
      </c>
      <c r="BM101" s="192" t="s">
        <v>2083</v>
      </c>
    </row>
    <row r="102" spans="1:65" s="2" customFormat="1" ht="67.2">
      <c r="A102" s="36"/>
      <c r="B102" s="37"/>
      <c r="C102" s="38"/>
      <c r="D102" s="194" t="s">
        <v>270</v>
      </c>
      <c r="E102" s="38"/>
      <c r="F102" s="195" t="s">
        <v>2076</v>
      </c>
      <c r="G102" s="38"/>
      <c r="H102" s="38"/>
      <c r="I102" s="196"/>
      <c r="J102" s="38"/>
      <c r="K102" s="38"/>
      <c r="L102" s="41"/>
      <c r="M102" s="197"/>
      <c r="N102" s="19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270</v>
      </c>
      <c r="AU102" s="19" t="s">
        <v>86</v>
      </c>
    </row>
    <row r="103" spans="1:65" s="2" customFormat="1" ht="14.4" customHeight="1">
      <c r="A103" s="36"/>
      <c r="B103" s="37"/>
      <c r="C103" s="181" t="s">
        <v>461</v>
      </c>
      <c r="D103" s="181" t="s">
        <v>208</v>
      </c>
      <c r="E103" s="182" t="s">
        <v>2084</v>
      </c>
      <c r="F103" s="183" t="s">
        <v>2085</v>
      </c>
      <c r="G103" s="184" t="s">
        <v>2059</v>
      </c>
      <c r="H103" s="185">
        <v>1</v>
      </c>
      <c r="I103" s="186"/>
      <c r="J103" s="187">
        <f>ROUND(I103*H103,2)</f>
        <v>0</v>
      </c>
      <c r="K103" s="183" t="s">
        <v>211</v>
      </c>
      <c r="L103" s="41"/>
      <c r="M103" s="188" t="s">
        <v>75</v>
      </c>
      <c r="N103" s="189" t="s">
        <v>47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1892</v>
      </c>
      <c r="AT103" s="192" t="s">
        <v>208</v>
      </c>
      <c r="AU103" s="192" t="s">
        <v>86</v>
      </c>
      <c r="AY103" s="19" t="s">
        <v>205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84</v>
      </c>
      <c r="BK103" s="193">
        <f>ROUND(I103*H103,2)</f>
        <v>0</v>
      </c>
      <c r="BL103" s="19" t="s">
        <v>1892</v>
      </c>
      <c r="BM103" s="192" t="s">
        <v>2086</v>
      </c>
    </row>
    <row r="104" spans="1:65" s="2" customFormat="1" ht="96">
      <c r="A104" s="36"/>
      <c r="B104" s="37"/>
      <c r="C104" s="38"/>
      <c r="D104" s="194" t="s">
        <v>270</v>
      </c>
      <c r="E104" s="38"/>
      <c r="F104" s="195" t="s">
        <v>2087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270</v>
      </c>
      <c r="AU104" s="19" t="s">
        <v>86</v>
      </c>
    </row>
    <row r="105" spans="1:65" s="12" customFormat="1" ht="22.8" customHeight="1">
      <c r="B105" s="165"/>
      <c r="C105" s="166"/>
      <c r="D105" s="167" t="s">
        <v>76</v>
      </c>
      <c r="E105" s="179" t="s">
        <v>2088</v>
      </c>
      <c r="F105" s="179" t="s">
        <v>2089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P106</f>
        <v>0</v>
      </c>
      <c r="Q105" s="173"/>
      <c r="R105" s="174">
        <f>R106</f>
        <v>0</v>
      </c>
      <c r="S105" s="173"/>
      <c r="T105" s="175">
        <f>T106</f>
        <v>0</v>
      </c>
      <c r="AR105" s="176" t="s">
        <v>243</v>
      </c>
      <c r="AT105" s="177" t="s">
        <v>76</v>
      </c>
      <c r="AU105" s="177" t="s">
        <v>84</v>
      </c>
      <c r="AY105" s="176" t="s">
        <v>205</v>
      </c>
      <c r="BK105" s="178">
        <f>BK106</f>
        <v>0</v>
      </c>
    </row>
    <row r="106" spans="1:65" s="2" customFormat="1" ht="14.4" customHeight="1">
      <c r="A106" s="36"/>
      <c r="B106" s="37"/>
      <c r="C106" s="181" t="s">
        <v>581</v>
      </c>
      <c r="D106" s="181" t="s">
        <v>208</v>
      </c>
      <c r="E106" s="182" t="s">
        <v>2090</v>
      </c>
      <c r="F106" s="183" t="s">
        <v>2091</v>
      </c>
      <c r="G106" s="184" t="s">
        <v>293</v>
      </c>
      <c r="H106" s="185">
        <v>2</v>
      </c>
      <c r="I106" s="186"/>
      <c r="J106" s="187">
        <f>ROUND(I106*H106,2)</f>
        <v>0</v>
      </c>
      <c r="K106" s="183" t="s">
        <v>75</v>
      </c>
      <c r="L106" s="41"/>
      <c r="M106" s="260" t="s">
        <v>75</v>
      </c>
      <c r="N106" s="261" t="s">
        <v>47</v>
      </c>
      <c r="O106" s="258"/>
      <c r="P106" s="262">
        <f>O106*H106</f>
        <v>0</v>
      </c>
      <c r="Q106" s="262">
        <v>0</v>
      </c>
      <c r="R106" s="262">
        <f>Q106*H106</f>
        <v>0</v>
      </c>
      <c r="S106" s="262">
        <v>0</v>
      </c>
      <c r="T106" s="26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1892</v>
      </c>
      <c r="AT106" s="192" t="s">
        <v>208</v>
      </c>
      <c r="AU106" s="192" t="s">
        <v>86</v>
      </c>
      <c r="AY106" s="19" t="s">
        <v>205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84</v>
      </c>
      <c r="BK106" s="193">
        <f>ROUND(I106*H106,2)</f>
        <v>0</v>
      </c>
      <c r="BL106" s="19" t="s">
        <v>1892</v>
      </c>
      <c r="BM106" s="192" t="s">
        <v>2092</v>
      </c>
    </row>
    <row r="107" spans="1:65" s="2" customFormat="1" ht="6.9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c6gNyzOtL9o78K/LjtNhFPWuePz2ZrhYRHg7NpvBd1f1X33kXfyGTotbfMtqf1NSn5tq+rigJZotS4MDUIDkPQ==" saltValue="rNvhWwZ2T0rNEgfTI7YX+8g8/0m19e6l6hfnt40/rhDrLNlm41Vf+27TsFxoQfMangO0R8VDREoW6OQvIXvvag==" spinCount="100000" sheet="1" objects="1" scenarios="1" formatColumns="0" formatRows="0" autoFilter="0"/>
  <autoFilter ref="C88:K106" xr:uid="{00000000-0009-0000-0000-00000B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F59D-E3D7-4B93-A543-0CA0FBE152AF}">
  <dimension ref="A1:A17"/>
  <sheetViews>
    <sheetView tabSelected="1" view="pageBreakPreview" zoomScale="115" zoomScaleNormal="100" zoomScaleSheetLayoutView="115" workbookViewId="0">
      <selection activeCell="A12" sqref="A12"/>
    </sheetView>
  </sheetViews>
  <sheetFormatPr defaultColWidth="9.140625" defaultRowHeight="12"/>
  <cols>
    <col min="1" max="1" width="116.7109375" style="423" customWidth="1"/>
    <col min="2" max="16384" width="9.140625" style="423"/>
  </cols>
  <sheetData>
    <row r="1" spans="1:1" ht="13.2">
      <c r="A1" s="422" t="s">
        <v>2390</v>
      </c>
    </row>
    <row r="2" spans="1:1" ht="48">
      <c r="A2" s="424" t="s">
        <v>2391</v>
      </c>
    </row>
    <row r="3" spans="1:1" ht="53.4" customHeight="1">
      <c r="A3" s="425" t="s">
        <v>2392</v>
      </c>
    </row>
    <row r="4" spans="1:1" ht="31.95" customHeight="1">
      <c r="A4" s="425" t="s">
        <v>2393</v>
      </c>
    </row>
    <row r="5" spans="1:1" ht="20.399999999999999" customHeight="1">
      <c r="A5" s="425" t="s">
        <v>2394</v>
      </c>
    </row>
    <row r="6" spans="1:1" ht="45.6" customHeight="1">
      <c r="A6" s="425" t="s">
        <v>2395</v>
      </c>
    </row>
    <row r="7" spans="1:1" ht="56.4" customHeight="1">
      <c r="A7" s="425" t="s">
        <v>2396</v>
      </c>
    </row>
    <row r="8" spans="1:1" ht="48.6" customHeight="1">
      <c r="A8" s="425" t="s">
        <v>2397</v>
      </c>
    </row>
    <row r="9" spans="1:1" ht="28.95" customHeight="1">
      <c r="A9" s="425" t="s">
        <v>2398</v>
      </c>
    </row>
    <row r="10" spans="1:1" ht="69" customHeight="1">
      <c r="A10" s="425" t="s">
        <v>2399</v>
      </c>
    </row>
    <row r="11" spans="1:1" ht="43.95" customHeight="1">
      <c r="A11" s="425" t="s">
        <v>2400</v>
      </c>
    </row>
    <row r="12" spans="1:1" ht="58.95" customHeight="1">
      <c r="A12" s="425" t="s">
        <v>2401</v>
      </c>
    </row>
    <row r="13" spans="1:1" ht="31.2" customHeight="1">
      <c r="A13" s="425" t="s">
        <v>2402</v>
      </c>
    </row>
    <row r="14" spans="1:1" ht="46.2" customHeight="1">
      <c r="A14" s="425" t="s">
        <v>2403</v>
      </c>
    </row>
    <row r="15" spans="1:1" ht="24">
      <c r="A15" s="426" t="s">
        <v>2404</v>
      </c>
    </row>
    <row r="16" spans="1:1">
      <c r="A16" s="427"/>
    </row>
    <row r="17" spans="1:1">
      <c r="A17" s="427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2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1"/>
      <c r="C3" s="112"/>
      <c r="D3" s="112"/>
      <c r="E3" s="112"/>
      <c r="F3" s="112"/>
      <c r="G3" s="112"/>
      <c r="H3" s="22"/>
    </row>
    <row r="4" spans="1:8" s="1" customFormat="1" ht="24.9" customHeight="1">
      <c r="B4" s="22"/>
      <c r="C4" s="113" t="s">
        <v>2093</v>
      </c>
      <c r="H4" s="22"/>
    </row>
    <row r="5" spans="1:8" s="1" customFormat="1" ht="12" customHeight="1">
      <c r="B5" s="22"/>
      <c r="C5" s="264" t="s">
        <v>13</v>
      </c>
      <c r="D5" s="409" t="s">
        <v>14</v>
      </c>
      <c r="E5" s="386"/>
      <c r="F5" s="386"/>
      <c r="H5" s="22"/>
    </row>
    <row r="6" spans="1:8" s="1" customFormat="1" ht="36.9" customHeight="1">
      <c r="B6" s="22"/>
      <c r="C6" s="265" t="s">
        <v>16</v>
      </c>
      <c r="D6" s="413" t="s">
        <v>17</v>
      </c>
      <c r="E6" s="386"/>
      <c r="F6" s="386"/>
      <c r="H6" s="22"/>
    </row>
    <row r="7" spans="1:8" s="1" customFormat="1" ht="16.5" customHeight="1">
      <c r="B7" s="22"/>
      <c r="C7" s="115" t="s">
        <v>24</v>
      </c>
      <c r="D7" s="117" t="str">
        <f>'Rekapitulace stavby'!AN8</f>
        <v>4. 1. 2018</v>
      </c>
      <c r="H7" s="22"/>
    </row>
    <row r="8" spans="1:8" s="2" customFormat="1" ht="10.8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4"/>
      <c r="B9" s="266"/>
      <c r="C9" s="267" t="s">
        <v>57</v>
      </c>
      <c r="D9" s="268" t="s">
        <v>58</v>
      </c>
      <c r="E9" s="268" t="s">
        <v>192</v>
      </c>
      <c r="F9" s="269" t="s">
        <v>2094</v>
      </c>
      <c r="G9" s="154"/>
      <c r="H9" s="266"/>
    </row>
    <row r="10" spans="1:8" s="2" customFormat="1" ht="26.4" customHeight="1">
      <c r="A10" s="36"/>
      <c r="B10" s="41"/>
      <c r="C10" s="270" t="s">
        <v>2095</v>
      </c>
      <c r="D10" s="270" t="s">
        <v>89</v>
      </c>
      <c r="E10" s="36"/>
      <c r="F10" s="36"/>
      <c r="G10" s="36"/>
      <c r="H10" s="41"/>
    </row>
    <row r="11" spans="1:8" s="2" customFormat="1" ht="16.8" customHeight="1">
      <c r="A11" s="36"/>
      <c r="B11" s="41"/>
      <c r="C11" s="271" t="s">
        <v>141</v>
      </c>
      <c r="D11" s="272" t="s">
        <v>142</v>
      </c>
      <c r="E11" s="273" t="s">
        <v>143</v>
      </c>
      <c r="F11" s="274">
        <v>487.5</v>
      </c>
      <c r="G11" s="36"/>
      <c r="H11" s="41"/>
    </row>
    <row r="12" spans="1:8" s="2" customFormat="1" ht="16.8" customHeight="1">
      <c r="A12" s="36"/>
      <c r="B12" s="41"/>
      <c r="C12" s="275" t="s">
        <v>75</v>
      </c>
      <c r="D12" s="275" t="s">
        <v>237</v>
      </c>
      <c r="E12" s="19" t="s">
        <v>75</v>
      </c>
      <c r="F12" s="276">
        <v>0</v>
      </c>
      <c r="G12" s="36"/>
      <c r="H12" s="41"/>
    </row>
    <row r="13" spans="1:8" s="2" customFormat="1" ht="16.8" customHeight="1">
      <c r="A13" s="36"/>
      <c r="B13" s="41"/>
      <c r="C13" s="275" t="s">
        <v>141</v>
      </c>
      <c r="D13" s="275" t="s">
        <v>260</v>
      </c>
      <c r="E13" s="19" t="s">
        <v>75</v>
      </c>
      <c r="F13" s="276">
        <v>487.5</v>
      </c>
      <c r="G13" s="36"/>
      <c r="H13" s="41"/>
    </row>
    <row r="14" spans="1:8" s="2" customFormat="1" ht="16.8" customHeight="1">
      <c r="A14" s="36"/>
      <c r="B14" s="41"/>
      <c r="C14" s="277" t="s">
        <v>2096</v>
      </c>
      <c r="D14" s="36"/>
      <c r="E14" s="36"/>
      <c r="F14" s="36"/>
      <c r="G14" s="36"/>
      <c r="H14" s="41"/>
    </row>
    <row r="15" spans="1:8" s="2" customFormat="1" ht="16.8" customHeight="1">
      <c r="A15" s="36"/>
      <c r="B15" s="41"/>
      <c r="C15" s="275" t="s">
        <v>256</v>
      </c>
      <c r="D15" s="275" t="s">
        <v>2097</v>
      </c>
      <c r="E15" s="19" t="s">
        <v>143</v>
      </c>
      <c r="F15" s="276">
        <v>615.9</v>
      </c>
      <c r="G15" s="36"/>
      <c r="H15" s="41"/>
    </row>
    <row r="16" spans="1:8" s="2" customFormat="1" ht="16.8" customHeight="1">
      <c r="A16" s="36"/>
      <c r="B16" s="41"/>
      <c r="C16" s="275" t="s">
        <v>209</v>
      </c>
      <c r="D16" s="275" t="s">
        <v>2098</v>
      </c>
      <c r="E16" s="19" t="s">
        <v>143</v>
      </c>
      <c r="F16" s="276">
        <v>615.9</v>
      </c>
      <c r="G16" s="36"/>
      <c r="H16" s="41"/>
    </row>
    <row r="17" spans="1:8" s="2" customFormat="1" ht="16.8" customHeight="1">
      <c r="A17" s="36"/>
      <c r="B17" s="41"/>
      <c r="C17" s="275" t="s">
        <v>246</v>
      </c>
      <c r="D17" s="275" t="s">
        <v>2099</v>
      </c>
      <c r="E17" s="19" t="s">
        <v>143</v>
      </c>
      <c r="F17" s="276">
        <v>534.70000000000005</v>
      </c>
      <c r="G17" s="36"/>
      <c r="H17" s="41"/>
    </row>
    <row r="18" spans="1:8" s="2" customFormat="1" ht="16.8" customHeight="1">
      <c r="A18" s="36"/>
      <c r="B18" s="41"/>
      <c r="C18" s="275" t="s">
        <v>267</v>
      </c>
      <c r="D18" s="275" t="s">
        <v>268</v>
      </c>
      <c r="E18" s="19" t="s">
        <v>143</v>
      </c>
      <c r="F18" s="276">
        <v>561.25699999999995</v>
      </c>
      <c r="G18" s="36"/>
      <c r="H18" s="41"/>
    </row>
    <row r="19" spans="1:8" s="2" customFormat="1" ht="16.8" customHeight="1">
      <c r="A19" s="36"/>
      <c r="B19" s="41"/>
      <c r="C19" s="271" t="s">
        <v>145</v>
      </c>
      <c r="D19" s="272" t="s">
        <v>142</v>
      </c>
      <c r="E19" s="273" t="s">
        <v>143</v>
      </c>
      <c r="F19" s="274">
        <v>68.2</v>
      </c>
      <c r="G19" s="36"/>
      <c r="H19" s="41"/>
    </row>
    <row r="20" spans="1:8" s="2" customFormat="1" ht="16.8" customHeight="1">
      <c r="A20" s="36"/>
      <c r="B20" s="41"/>
      <c r="C20" s="275" t="s">
        <v>145</v>
      </c>
      <c r="D20" s="275" t="s">
        <v>261</v>
      </c>
      <c r="E20" s="19" t="s">
        <v>75</v>
      </c>
      <c r="F20" s="276">
        <v>68.2</v>
      </c>
      <c r="G20" s="36"/>
      <c r="H20" s="41"/>
    </row>
    <row r="21" spans="1:8" s="2" customFormat="1" ht="16.8" customHeight="1">
      <c r="A21" s="36"/>
      <c r="B21" s="41"/>
      <c r="C21" s="277" t="s">
        <v>2096</v>
      </c>
      <c r="D21" s="36"/>
      <c r="E21" s="36"/>
      <c r="F21" s="36"/>
      <c r="G21" s="36"/>
      <c r="H21" s="41"/>
    </row>
    <row r="22" spans="1:8" s="2" customFormat="1" ht="16.8" customHeight="1">
      <c r="A22" s="36"/>
      <c r="B22" s="41"/>
      <c r="C22" s="275" t="s">
        <v>256</v>
      </c>
      <c r="D22" s="275" t="s">
        <v>2097</v>
      </c>
      <c r="E22" s="19" t="s">
        <v>143</v>
      </c>
      <c r="F22" s="276">
        <v>615.9</v>
      </c>
      <c r="G22" s="36"/>
      <c r="H22" s="41"/>
    </row>
    <row r="23" spans="1:8" s="2" customFormat="1" ht="16.8" customHeight="1">
      <c r="A23" s="36"/>
      <c r="B23" s="41"/>
      <c r="C23" s="275" t="s">
        <v>209</v>
      </c>
      <c r="D23" s="275" t="s">
        <v>2098</v>
      </c>
      <c r="E23" s="19" t="s">
        <v>143</v>
      </c>
      <c r="F23" s="276">
        <v>615.9</v>
      </c>
      <c r="G23" s="36"/>
      <c r="H23" s="41"/>
    </row>
    <row r="24" spans="1:8" s="2" customFormat="1" ht="16.8" customHeight="1">
      <c r="A24" s="36"/>
      <c r="B24" s="41"/>
      <c r="C24" s="275" t="s">
        <v>251</v>
      </c>
      <c r="D24" s="275" t="s">
        <v>2100</v>
      </c>
      <c r="E24" s="19" t="s">
        <v>143</v>
      </c>
      <c r="F24" s="276">
        <v>81.2</v>
      </c>
      <c r="G24" s="36"/>
      <c r="H24" s="41"/>
    </row>
    <row r="25" spans="1:8" s="2" customFormat="1" ht="16.8" customHeight="1">
      <c r="A25" s="36"/>
      <c r="B25" s="41"/>
      <c r="C25" s="275" t="s">
        <v>267</v>
      </c>
      <c r="D25" s="275" t="s">
        <v>268</v>
      </c>
      <c r="E25" s="19" t="s">
        <v>143</v>
      </c>
      <c r="F25" s="276">
        <v>561.25699999999995</v>
      </c>
      <c r="G25" s="36"/>
      <c r="H25" s="41"/>
    </row>
    <row r="26" spans="1:8" s="2" customFormat="1" ht="16.8" customHeight="1">
      <c r="A26" s="36"/>
      <c r="B26" s="41"/>
      <c r="C26" s="271" t="s">
        <v>148</v>
      </c>
      <c r="D26" s="272" t="s">
        <v>142</v>
      </c>
      <c r="E26" s="273" t="s">
        <v>143</v>
      </c>
      <c r="F26" s="274">
        <v>32.5</v>
      </c>
      <c r="G26" s="36"/>
      <c r="H26" s="41"/>
    </row>
    <row r="27" spans="1:8" s="2" customFormat="1" ht="16.8" customHeight="1">
      <c r="A27" s="36"/>
      <c r="B27" s="41"/>
      <c r="C27" s="275" t="s">
        <v>148</v>
      </c>
      <c r="D27" s="275" t="s">
        <v>262</v>
      </c>
      <c r="E27" s="19" t="s">
        <v>75</v>
      </c>
      <c r="F27" s="276">
        <v>32.5</v>
      </c>
      <c r="G27" s="36"/>
      <c r="H27" s="41"/>
    </row>
    <row r="28" spans="1:8" s="2" customFormat="1" ht="16.8" customHeight="1">
      <c r="A28" s="36"/>
      <c r="B28" s="41"/>
      <c r="C28" s="277" t="s">
        <v>2096</v>
      </c>
      <c r="D28" s="36"/>
      <c r="E28" s="36"/>
      <c r="F28" s="36"/>
      <c r="G28" s="36"/>
      <c r="H28" s="41"/>
    </row>
    <row r="29" spans="1:8" s="2" customFormat="1" ht="16.8" customHeight="1">
      <c r="A29" s="36"/>
      <c r="B29" s="41"/>
      <c r="C29" s="275" t="s">
        <v>256</v>
      </c>
      <c r="D29" s="275" t="s">
        <v>2097</v>
      </c>
      <c r="E29" s="19" t="s">
        <v>143</v>
      </c>
      <c r="F29" s="276">
        <v>615.9</v>
      </c>
      <c r="G29" s="36"/>
      <c r="H29" s="41"/>
    </row>
    <row r="30" spans="1:8" s="2" customFormat="1" ht="16.8" customHeight="1">
      <c r="A30" s="36"/>
      <c r="B30" s="41"/>
      <c r="C30" s="275" t="s">
        <v>209</v>
      </c>
      <c r="D30" s="275" t="s">
        <v>2098</v>
      </c>
      <c r="E30" s="19" t="s">
        <v>143</v>
      </c>
      <c r="F30" s="276">
        <v>615.9</v>
      </c>
      <c r="G30" s="36"/>
      <c r="H30" s="41"/>
    </row>
    <row r="31" spans="1:8" s="2" customFormat="1" ht="16.8" customHeight="1">
      <c r="A31" s="36"/>
      <c r="B31" s="41"/>
      <c r="C31" s="275" t="s">
        <v>246</v>
      </c>
      <c r="D31" s="275" t="s">
        <v>2099</v>
      </c>
      <c r="E31" s="19" t="s">
        <v>143</v>
      </c>
      <c r="F31" s="276">
        <v>534.70000000000005</v>
      </c>
      <c r="G31" s="36"/>
      <c r="H31" s="41"/>
    </row>
    <row r="32" spans="1:8" s="2" customFormat="1" ht="16.8" customHeight="1">
      <c r="A32" s="36"/>
      <c r="B32" s="41"/>
      <c r="C32" s="275" t="s">
        <v>275</v>
      </c>
      <c r="D32" s="275" t="s">
        <v>276</v>
      </c>
      <c r="E32" s="19" t="s">
        <v>143</v>
      </c>
      <c r="F32" s="276">
        <v>37.74</v>
      </c>
      <c r="G32" s="36"/>
      <c r="H32" s="41"/>
    </row>
    <row r="33" spans="1:8" s="2" customFormat="1" ht="16.8" customHeight="1">
      <c r="A33" s="36"/>
      <c r="B33" s="41"/>
      <c r="C33" s="271" t="s">
        <v>150</v>
      </c>
      <c r="D33" s="272" t="s">
        <v>142</v>
      </c>
      <c r="E33" s="273" t="s">
        <v>143</v>
      </c>
      <c r="F33" s="274">
        <v>4.5</v>
      </c>
      <c r="G33" s="36"/>
      <c r="H33" s="41"/>
    </row>
    <row r="34" spans="1:8" s="2" customFormat="1" ht="16.8" customHeight="1">
      <c r="A34" s="36"/>
      <c r="B34" s="41"/>
      <c r="C34" s="275" t="s">
        <v>150</v>
      </c>
      <c r="D34" s="275" t="s">
        <v>263</v>
      </c>
      <c r="E34" s="19" t="s">
        <v>75</v>
      </c>
      <c r="F34" s="276">
        <v>4.5</v>
      </c>
      <c r="G34" s="36"/>
      <c r="H34" s="41"/>
    </row>
    <row r="35" spans="1:8" s="2" customFormat="1" ht="16.8" customHeight="1">
      <c r="A35" s="36"/>
      <c r="B35" s="41"/>
      <c r="C35" s="277" t="s">
        <v>2096</v>
      </c>
      <c r="D35" s="36"/>
      <c r="E35" s="36"/>
      <c r="F35" s="36"/>
      <c r="G35" s="36"/>
      <c r="H35" s="41"/>
    </row>
    <row r="36" spans="1:8" s="2" customFormat="1" ht="16.8" customHeight="1">
      <c r="A36" s="36"/>
      <c r="B36" s="41"/>
      <c r="C36" s="275" t="s">
        <v>256</v>
      </c>
      <c r="D36" s="275" t="s">
        <v>2097</v>
      </c>
      <c r="E36" s="19" t="s">
        <v>143</v>
      </c>
      <c r="F36" s="276">
        <v>615.9</v>
      </c>
      <c r="G36" s="36"/>
      <c r="H36" s="41"/>
    </row>
    <row r="37" spans="1:8" s="2" customFormat="1" ht="16.8" customHeight="1">
      <c r="A37" s="36"/>
      <c r="B37" s="41"/>
      <c r="C37" s="275" t="s">
        <v>209</v>
      </c>
      <c r="D37" s="275" t="s">
        <v>2098</v>
      </c>
      <c r="E37" s="19" t="s">
        <v>143</v>
      </c>
      <c r="F37" s="276">
        <v>615.9</v>
      </c>
      <c r="G37" s="36"/>
      <c r="H37" s="41"/>
    </row>
    <row r="38" spans="1:8" s="2" customFormat="1" ht="16.8" customHeight="1">
      <c r="A38" s="36"/>
      <c r="B38" s="41"/>
      <c r="C38" s="275" t="s">
        <v>251</v>
      </c>
      <c r="D38" s="275" t="s">
        <v>2100</v>
      </c>
      <c r="E38" s="19" t="s">
        <v>143</v>
      </c>
      <c r="F38" s="276">
        <v>81.2</v>
      </c>
      <c r="G38" s="36"/>
      <c r="H38" s="41"/>
    </row>
    <row r="39" spans="1:8" s="2" customFormat="1" ht="16.8" customHeight="1">
      <c r="A39" s="36"/>
      <c r="B39" s="41"/>
      <c r="C39" s="275" t="s">
        <v>275</v>
      </c>
      <c r="D39" s="275" t="s">
        <v>276</v>
      </c>
      <c r="E39" s="19" t="s">
        <v>143</v>
      </c>
      <c r="F39" s="276">
        <v>37.74</v>
      </c>
      <c r="G39" s="36"/>
      <c r="H39" s="41"/>
    </row>
    <row r="40" spans="1:8" s="2" customFormat="1" ht="16.8" customHeight="1">
      <c r="A40" s="36"/>
      <c r="B40" s="41"/>
      <c r="C40" s="271" t="s">
        <v>152</v>
      </c>
      <c r="D40" s="272" t="s">
        <v>142</v>
      </c>
      <c r="E40" s="273" t="s">
        <v>143</v>
      </c>
      <c r="F40" s="274">
        <v>14.7</v>
      </c>
      <c r="G40" s="36"/>
      <c r="H40" s="41"/>
    </row>
    <row r="41" spans="1:8" s="2" customFormat="1" ht="16.8" customHeight="1">
      <c r="A41" s="36"/>
      <c r="B41" s="41"/>
      <c r="C41" s="275" t="s">
        <v>152</v>
      </c>
      <c r="D41" s="275" t="s">
        <v>264</v>
      </c>
      <c r="E41" s="19" t="s">
        <v>75</v>
      </c>
      <c r="F41" s="276">
        <v>14.7</v>
      </c>
      <c r="G41" s="36"/>
      <c r="H41" s="41"/>
    </row>
    <row r="42" spans="1:8" s="2" customFormat="1" ht="16.8" customHeight="1">
      <c r="A42" s="36"/>
      <c r="B42" s="41"/>
      <c r="C42" s="277" t="s">
        <v>2096</v>
      </c>
      <c r="D42" s="36"/>
      <c r="E42" s="36"/>
      <c r="F42" s="36"/>
      <c r="G42" s="36"/>
      <c r="H42" s="41"/>
    </row>
    <row r="43" spans="1:8" s="2" customFormat="1" ht="16.8" customHeight="1">
      <c r="A43" s="36"/>
      <c r="B43" s="41"/>
      <c r="C43" s="275" t="s">
        <v>256</v>
      </c>
      <c r="D43" s="275" t="s">
        <v>2097</v>
      </c>
      <c r="E43" s="19" t="s">
        <v>143</v>
      </c>
      <c r="F43" s="276">
        <v>615.9</v>
      </c>
      <c r="G43" s="36"/>
      <c r="H43" s="41"/>
    </row>
    <row r="44" spans="1:8" s="2" customFormat="1" ht="16.8" customHeight="1">
      <c r="A44" s="36"/>
      <c r="B44" s="41"/>
      <c r="C44" s="275" t="s">
        <v>209</v>
      </c>
      <c r="D44" s="275" t="s">
        <v>2098</v>
      </c>
      <c r="E44" s="19" t="s">
        <v>143</v>
      </c>
      <c r="F44" s="276">
        <v>615.9</v>
      </c>
      <c r="G44" s="36"/>
      <c r="H44" s="41"/>
    </row>
    <row r="45" spans="1:8" s="2" customFormat="1" ht="16.8" customHeight="1">
      <c r="A45" s="36"/>
      <c r="B45" s="41"/>
      <c r="C45" s="275" t="s">
        <v>246</v>
      </c>
      <c r="D45" s="275" t="s">
        <v>2099</v>
      </c>
      <c r="E45" s="19" t="s">
        <v>143</v>
      </c>
      <c r="F45" s="276">
        <v>534.70000000000005</v>
      </c>
      <c r="G45" s="36"/>
      <c r="H45" s="41"/>
    </row>
    <row r="46" spans="1:8" s="2" customFormat="1" ht="16.8" customHeight="1">
      <c r="A46" s="36"/>
      <c r="B46" s="41"/>
      <c r="C46" s="275" t="s">
        <v>282</v>
      </c>
      <c r="D46" s="275" t="s">
        <v>283</v>
      </c>
      <c r="E46" s="19" t="s">
        <v>143</v>
      </c>
      <c r="F46" s="276">
        <v>24.36</v>
      </c>
      <c r="G46" s="36"/>
      <c r="H46" s="41"/>
    </row>
    <row r="47" spans="1:8" s="2" customFormat="1" ht="16.8" customHeight="1">
      <c r="A47" s="36"/>
      <c r="B47" s="41"/>
      <c r="C47" s="271" t="s">
        <v>159</v>
      </c>
      <c r="D47" s="272" t="s">
        <v>142</v>
      </c>
      <c r="E47" s="273" t="s">
        <v>143</v>
      </c>
      <c r="F47" s="274">
        <v>8.5</v>
      </c>
      <c r="G47" s="36"/>
      <c r="H47" s="41"/>
    </row>
    <row r="48" spans="1:8" s="2" customFormat="1" ht="16.8" customHeight="1">
      <c r="A48" s="36"/>
      <c r="B48" s="41"/>
      <c r="C48" s="275" t="s">
        <v>159</v>
      </c>
      <c r="D48" s="275" t="s">
        <v>265</v>
      </c>
      <c r="E48" s="19" t="s">
        <v>75</v>
      </c>
      <c r="F48" s="276">
        <v>8.5</v>
      </c>
      <c r="G48" s="36"/>
      <c r="H48" s="41"/>
    </row>
    <row r="49" spans="1:8" s="2" customFormat="1" ht="16.8" customHeight="1">
      <c r="A49" s="36"/>
      <c r="B49" s="41"/>
      <c r="C49" s="277" t="s">
        <v>2096</v>
      </c>
      <c r="D49" s="36"/>
      <c r="E49" s="36"/>
      <c r="F49" s="36"/>
      <c r="G49" s="36"/>
      <c r="H49" s="41"/>
    </row>
    <row r="50" spans="1:8" s="2" customFormat="1" ht="16.8" customHeight="1">
      <c r="A50" s="36"/>
      <c r="B50" s="41"/>
      <c r="C50" s="275" t="s">
        <v>256</v>
      </c>
      <c r="D50" s="275" t="s">
        <v>2097</v>
      </c>
      <c r="E50" s="19" t="s">
        <v>143</v>
      </c>
      <c r="F50" s="276">
        <v>615.9</v>
      </c>
      <c r="G50" s="36"/>
      <c r="H50" s="41"/>
    </row>
    <row r="51" spans="1:8" s="2" customFormat="1" ht="16.8" customHeight="1">
      <c r="A51" s="36"/>
      <c r="B51" s="41"/>
      <c r="C51" s="275" t="s">
        <v>209</v>
      </c>
      <c r="D51" s="275" t="s">
        <v>2098</v>
      </c>
      <c r="E51" s="19" t="s">
        <v>143</v>
      </c>
      <c r="F51" s="276">
        <v>615.9</v>
      </c>
      <c r="G51" s="36"/>
      <c r="H51" s="41"/>
    </row>
    <row r="52" spans="1:8" s="2" customFormat="1" ht="16.8" customHeight="1">
      <c r="A52" s="36"/>
      <c r="B52" s="41"/>
      <c r="C52" s="275" t="s">
        <v>251</v>
      </c>
      <c r="D52" s="275" t="s">
        <v>2100</v>
      </c>
      <c r="E52" s="19" t="s">
        <v>143</v>
      </c>
      <c r="F52" s="276">
        <v>81.2</v>
      </c>
      <c r="G52" s="36"/>
      <c r="H52" s="41"/>
    </row>
    <row r="53" spans="1:8" s="2" customFormat="1" ht="16.8" customHeight="1">
      <c r="A53" s="36"/>
      <c r="B53" s="41"/>
      <c r="C53" s="275" t="s">
        <v>282</v>
      </c>
      <c r="D53" s="275" t="s">
        <v>283</v>
      </c>
      <c r="E53" s="19" t="s">
        <v>143</v>
      </c>
      <c r="F53" s="276">
        <v>24.36</v>
      </c>
      <c r="G53" s="36"/>
      <c r="H53" s="41"/>
    </row>
    <row r="54" spans="1:8" s="2" customFormat="1" ht="16.8" customHeight="1">
      <c r="A54" s="36"/>
      <c r="B54" s="41"/>
      <c r="C54" s="271" t="s">
        <v>162</v>
      </c>
      <c r="D54" s="272" t="s">
        <v>163</v>
      </c>
      <c r="E54" s="273" t="s">
        <v>143</v>
      </c>
      <c r="F54" s="274">
        <v>52</v>
      </c>
      <c r="G54" s="36"/>
      <c r="H54" s="41"/>
    </row>
    <row r="55" spans="1:8" s="2" customFormat="1" ht="16.8" customHeight="1">
      <c r="A55" s="36"/>
      <c r="B55" s="41"/>
      <c r="C55" s="275" t="s">
        <v>75</v>
      </c>
      <c r="D55" s="275" t="s">
        <v>237</v>
      </c>
      <c r="E55" s="19" t="s">
        <v>75</v>
      </c>
      <c r="F55" s="276">
        <v>0</v>
      </c>
      <c r="G55" s="36"/>
      <c r="H55" s="41"/>
    </row>
    <row r="56" spans="1:8" s="2" customFormat="1" ht="16.8" customHeight="1">
      <c r="A56" s="36"/>
      <c r="B56" s="41"/>
      <c r="C56" s="275" t="s">
        <v>162</v>
      </c>
      <c r="D56" s="275" t="s">
        <v>164</v>
      </c>
      <c r="E56" s="19" t="s">
        <v>75</v>
      </c>
      <c r="F56" s="276">
        <v>52</v>
      </c>
      <c r="G56" s="36"/>
      <c r="H56" s="41"/>
    </row>
    <row r="57" spans="1:8" s="2" customFormat="1" ht="16.8" customHeight="1">
      <c r="A57" s="36"/>
      <c r="B57" s="41"/>
      <c r="C57" s="277" t="s">
        <v>2096</v>
      </c>
      <c r="D57" s="36"/>
      <c r="E57" s="36"/>
      <c r="F57" s="36"/>
      <c r="G57" s="36"/>
      <c r="H57" s="41"/>
    </row>
    <row r="58" spans="1:8" s="2" customFormat="1" ht="16.8" customHeight="1">
      <c r="A58" s="36"/>
      <c r="B58" s="41"/>
      <c r="C58" s="275" t="s">
        <v>233</v>
      </c>
      <c r="D58" s="275" t="s">
        <v>2101</v>
      </c>
      <c r="E58" s="19" t="s">
        <v>143</v>
      </c>
      <c r="F58" s="276">
        <v>52</v>
      </c>
      <c r="G58" s="36"/>
      <c r="H58" s="41"/>
    </row>
    <row r="59" spans="1:8" s="2" customFormat="1" ht="16.8" customHeight="1">
      <c r="A59" s="36"/>
      <c r="B59" s="41"/>
      <c r="C59" s="275" t="s">
        <v>221</v>
      </c>
      <c r="D59" s="275" t="s">
        <v>2102</v>
      </c>
      <c r="E59" s="19" t="s">
        <v>143</v>
      </c>
      <c r="F59" s="276">
        <v>52</v>
      </c>
      <c r="G59" s="36"/>
      <c r="H59" s="41"/>
    </row>
    <row r="60" spans="1:8" s="2" customFormat="1" ht="16.8" customHeight="1">
      <c r="A60" s="36"/>
      <c r="B60" s="41"/>
      <c r="C60" s="275" t="s">
        <v>238</v>
      </c>
      <c r="D60" s="275" t="s">
        <v>239</v>
      </c>
      <c r="E60" s="19" t="s">
        <v>240</v>
      </c>
      <c r="F60" s="276">
        <v>5.3559999999999999</v>
      </c>
      <c r="G60" s="36"/>
      <c r="H60" s="41"/>
    </row>
    <row r="61" spans="1:8" s="2" customFormat="1" ht="16.8" customHeight="1">
      <c r="A61" s="36"/>
      <c r="B61" s="41"/>
      <c r="C61" s="275" t="s">
        <v>227</v>
      </c>
      <c r="D61" s="275" t="s">
        <v>228</v>
      </c>
      <c r="E61" s="19" t="s">
        <v>143</v>
      </c>
      <c r="F61" s="276">
        <v>59.8</v>
      </c>
      <c r="G61" s="36"/>
      <c r="H61" s="41"/>
    </row>
    <row r="62" spans="1:8" s="2" customFormat="1" ht="16.8" customHeight="1">
      <c r="A62" s="36"/>
      <c r="B62" s="41"/>
      <c r="C62" s="271" t="s">
        <v>166</v>
      </c>
      <c r="D62" s="272" t="s">
        <v>167</v>
      </c>
      <c r="E62" s="273" t="s">
        <v>156</v>
      </c>
      <c r="F62" s="274">
        <v>76.3</v>
      </c>
      <c r="G62" s="36"/>
      <c r="H62" s="41"/>
    </row>
    <row r="63" spans="1:8" s="2" customFormat="1" ht="16.8" customHeight="1">
      <c r="A63" s="36"/>
      <c r="B63" s="41"/>
      <c r="C63" s="275" t="s">
        <v>75</v>
      </c>
      <c r="D63" s="275" t="s">
        <v>314</v>
      </c>
      <c r="E63" s="19" t="s">
        <v>75</v>
      </c>
      <c r="F63" s="276">
        <v>0</v>
      </c>
      <c r="G63" s="36"/>
      <c r="H63" s="41"/>
    </row>
    <row r="64" spans="1:8" s="2" customFormat="1" ht="16.8" customHeight="1">
      <c r="A64" s="36"/>
      <c r="B64" s="41"/>
      <c r="C64" s="275" t="s">
        <v>166</v>
      </c>
      <c r="D64" s="275" t="s">
        <v>315</v>
      </c>
      <c r="E64" s="19" t="s">
        <v>75</v>
      </c>
      <c r="F64" s="276">
        <v>76.3</v>
      </c>
      <c r="G64" s="36"/>
      <c r="H64" s="41"/>
    </row>
    <row r="65" spans="1:8" s="2" customFormat="1" ht="16.8" customHeight="1">
      <c r="A65" s="36"/>
      <c r="B65" s="41"/>
      <c r="C65" s="277" t="s">
        <v>2096</v>
      </c>
      <c r="D65" s="36"/>
      <c r="E65" s="36"/>
      <c r="F65" s="36"/>
      <c r="G65" s="36"/>
      <c r="H65" s="41"/>
    </row>
    <row r="66" spans="1:8" s="2" customFormat="1" ht="16.8" customHeight="1">
      <c r="A66" s="36"/>
      <c r="B66" s="41"/>
      <c r="C66" s="275" t="s">
        <v>310</v>
      </c>
      <c r="D66" s="275" t="s">
        <v>2103</v>
      </c>
      <c r="E66" s="19" t="s">
        <v>156</v>
      </c>
      <c r="F66" s="276">
        <v>76.3</v>
      </c>
      <c r="G66" s="36"/>
      <c r="H66" s="41"/>
    </row>
    <row r="67" spans="1:8" s="2" customFormat="1" ht="16.8" customHeight="1">
      <c r="A67" s="36"/>
      <c r="B67" s="41"/>
      <c r="C67" s="275" t="s">
        <v>317</v>
      </c>
      <c r="D67" s="275" t="s">
        <v>318</v>
      </c>
      <c r="E67" s="19" t="s">
        <v>156</v>
      </c>
      <c r="F67" s="276">
        <v>80.114999999999995</v>
      </c>
      <c r="G67" s="36"/>
      <c r="H67" s="41"/>
    </row>
    <row r="68" spans="1:8" s="2" customFormat="1" ht="16.8" customHeight="1">
      <c r="A68" s="36"/>
      <c r="B68" s="41"/>
      <c r="C68" s="271" t="s">
        <v>170</v>
      </c>
      <c r="D68" s="272" t="s">
        <v>171</v>
      </c>
      <c r="E68" s="273" t="s">
        <v>143</v>
      </c>
      <c r="F68" s="274">
        <v>90.6</v>
      </c>
      <c r="G68" s="36"/>
      <c r="H68" s="41"/>
    </row>
    <row r="69" spans="1:8" s="2" customFormat="1" ht="16.8" customHeight="1">
      <c r="A69" s="36"/>
      <c r="B69" s="41"/>
      <c r="C69" s="275" t="s">
        <v>75</v>
      </c>
      <c r="D69" s="275" t="s">
        <v>237</v>
      </c>
      <c r="E69" s="19" t="s">
        <v>75</v>
      </c>
      <c r="F69" s="276">
        <v>0</v>
      </c>
      <c r="G69" s="36"/>
      <c r="H69" s="41"/>
    </row>
    <row r="70" spans="1:8" s="2" customFormat="1" ht="16.8" customHeight="1">
      <c r="A70" s="36"/>
      <c r="B70" s="41"/>
      <c r="C70" s="275" t="s">
        <v>170</v>
      </c>
      <c r="D70" s="275" t="s">
        <v>172</v>
      </c>
      <c r="E70" s="19" t="s">
        <v>75</v>
      </c>
      <c r="F70" s="276">
        <v>90.6</v>
      </c>
      <c r="G70" s="36"/>
      <c r="H70" s="41"/>
    </row>
    <row r="71" spans="1:8" s="2" customFormat="1" ht="16.8" customHeight="1">
      <c r="A71" s="36"/>
      <c r="B71" s="41"/>
      <c r="C71" s="277" t="s">
        <v>2096</v>
      </c>
      <c r="D71" s="36"/>
      <c r="E71" s="36"/>
      <c r="F71" s="36"/>
      <c r="G71" s="36"/>
      <c r="H71" s="41"/>
    </row>
    <row r="72" spans="1:8" s="2" customFormat="1" ht="16.8" customHeight="1">
      <c r="A72" s="36"/>
      <c r="B72" s="41"/>
      <c r="C72" s="275" t="s">
        <v>342</v>
      </c>
      <c r="D72" s="275" t="s">
        <v>2104</v>
      </c>
      <c r="E72" s="19" t="s">
        <v>143</v>
      </c>
      <c r="F72" s="276">
        <v>90.6</v>
      </c>
      <c r="G72" s="36"/>
      <c r="H72" s="41"/>
    </row>
    <row r="73" spans="1:8" s="2" customFormat="1" ht="16.8" customHeight="1">
      <c r="A73" s="36"/>
      <c r="B73" s="41"/>
      <c r="C73" s="275" t="s">
        <v>353</v>
      </c>
      <c r="D73" s="275" t="s">
        <v>2105</v>
      </c>
      <c r="E73" s="19" t="s">
        <v>143</v>
      </c>
      <c r="F73" s="276">
        <v>90.6</v>
      </c>
      <c r="G73" s="36"/>
      <c r="H73" s="41"/>
    </row>
    <row r="74" spans="1:8" s="2" customFormat="1" ht="16.8" customHeight="1">
      <c r="A74" s="36"/>
      <c r="B74" s="41"/>
      <c r="C74" s="271" t="s">
        <v>173</v>
      </c>
      <c r="D74" s="272" t="s">
        <v>174</v>
      </c>
      <c r="E74" s="273" t="s">
        <v>143</v>
      </c>
      <c r="F74" s="274">
        <v>487</v>
      </c>
      <c r="G74" s="36"/>
      <c r="H74" s="41"/>
    </row>
    <row r="75" spans="1:8" s="2" customFormat="1" ht="16.8" customHeight="1">
      <c r="A75" s="36"/>
      <c r="B75" s="41"/>
      <c r="C75" s="275" t="s">
        <v>75</v>
      </c>
      <c r="D75" s="275" t="s">
        <v>237</v>
      </c>
      <c r="E75" s="19" t="s">
        <v>75</v>
      </c>
      <c r="F75" s="276">
        <v>0</v>
      </c>
      <c r="G75" s="36"/>
      <c r="H75" s="41"/>
    </row>
    <row r="76" spans="1:8" s="2" customFormat="1" ht="16.8" customHeight="1">
      <c r="A76" s="36"/>
      <c r="B76" s="41"/>
      <c r="C76" s="275" t="s">
        <v>173</v>
      </c>
      <c r="D76" s="275" t="s">
        <v>360</v>
      </c>
      <c r="E76" s="19" t="s">
        <v>75</v>
      </c>
      <c r="F76" s="276">
        <v>487</v>
      </c>
      <c r="G76" s="36"/>
      <c r="H76" s="41"/>
    </row>
    <row r="77" spans="1:8" s="2" customFormat="1" ht="16.8" customHeight="1">
      <c r="A77" s="36"/>
      <c r="B77" s="41"/>
      <c r="C77" s="277" t="s">
        <v>2096</v>
      </c>
      <c r="D77" s="36"/>
      <c r="E77" s="36"/>
      <c r="F77" s="36"/>
      <c r="G77" s="36"/>
      <c r="H77" s="41"/>
    </row>
    <row r="78" spans="1:8" s="2" customFormat="1" ht="16.8" customHeight="1">
      <c r="A78" s="36"/>
      <c r="B78" s="41"/>
      <c r="C78" s="275" t="s">
        <v>357</v>
      </c>
      <c r="D78" s="275" t="s">
        <v>2106</v>
      </c>
      <c r="E78" s="19" t="s">
        <v>143</v>
      </c>
      <c r="F78" s="276">
        <v>487</v>
      </c>
      <c r="G78" s="36"/>
      <c r="H78" s="41"/>
    </row>
    <row r="79" spans="1:8" s="2" customFormat="1" ht="16.8" customHeight="1">
      <c r="A79" s="36"/>
      <c r="B79" s="41"/>
      <c r="C79" s="275" t="s">
        <v>348</v>
      </c>
      <c r="D79" s="275" t="s">
        <v>2107</v>
      </c>
      <c r="E79" s="19" t="s">
        <v>143</v>
      </c>
      <c r="F79" s="276">
        <v>487</v>
      </c>
      <c r="G79" s="36"/>
      <c r="H79" s="41"/>
    </row>
    <row r="80" spans="1:8" s="2" customFormat="1" ht="16.8" customHeight="1">
      <c r="A80" s="36"/>
      <c r="B80" s="41"/>
      <c r="C80" s="271" t="s">
        <v>154</v>
      </c>
      <c r="D80" s="272" t="s">
        <v>155</v>
      </c>
      <c r="E80" s="273" t="s">
        <v>156</v>
      </c>
      <c r="F80" s="274">
        <v>30</v>
      </c>
      <c r="G80" s="36"/>
      <c r="H80" s="41"/>
    </row>
    <row r="81" spans="1:8" s="2" customFormat="1" ht="16.8" customHeight="1">
      <c r="A81" s="36"/>
      <c r="B81" s="41"/>
      <c r="C81" s="275" t="s">
        <v>75</v>
      </c>
      <c r="D81" s="275" t="s">
        <v>337</v>
      </c>
      <c r="E81" s="19" t="s">
        <v>75</v>
      </c>
      <c r="F81" s="276">
        <v>0</v>
      </c>
      <c r="G81" s="36"/>
      <c r="H81" s="41"/>
    </row>
    <row r="82" spans="1:8" s="2" customFormat="1" ht="16.8" customHeight="1">
      <c r="A82" s="36"/>
      <c r="B82" s="41"/>
      <c r="C82" s="275" t="s">
        <v>154</v>
      </c>
      <c r="D82" s="275" t="s">
        <v>157</v>
      </c>
      <c r="E82" s="19" t="s">
        <v>75</v>
      </c>
      <c r="F82" s="276">
        <v>30</v>
      </c>
      <c r="G82" s="36"/>
      <c r="H82" s="41"/>
    </row>
    <row r="83" spans="1:8" s="2" customFormat="1" ht="16.8" customHeight="1">
      <c r="A83" s="36"/>
      <c r="B83" s="41"/>
      <c r="C83" s="277" t="s">
        <v>2096</v>
      </c>
      <c r="D83" s="36"/>
      <c r="E83" s="36"/>
      <c r="F83" s="36"/>
      <c r="G83" s="36"/>
      <c r="H83" s="41"/>
    </row>
    <row r="84" spans="1:8" s="2" customFormat="1" ht="16.8" customHeight="1">
      <c r="A84" s="36"/>
      <c r="B84" s="41"/>
      <c r="C84" s="275" t="s">
        <v>449</v>
      </c>
      <c r="D84" s="275" t="s">
        <v>450</v>
      </c>
      <c r="E84" s="19" t="s">
        <v>226</v>
      </c>
      <c r="F84" s="276">
        <v>30</v>
      </c>
      <c r="G84" s="36"/>
      <c r="H84" s="41"/>
    </row>
    <row r="85" spans="1:8" s="2" customFormat="1" ht="16.8" customHeight="1">
      <c r="A85" s="36"/>
      <c r="B85" s="41"/>
      <c r="C85" s="275" t="s">
        <v>435</v>
      </c>
      <c r="D85" s="275" t="s">
        <v>436</v>
      </c>
      <c r="E85" s="19" t="s">
        <v>437</v>
      </c>
      <c r="F85" s="276">
        <v>21.6</v>
      </c>
      <c r="G85" s="36"/>
      <c r="H85" s="41"/>
    </row>
    <row r="86" spans="1:8" s="2" customFormat="1" ht="16.8" customHeight="1">
      <c r="A86" s="36"/>
      <c r="B86" s="41"/>
      <c r="C86" s="275" t="s">
        <v>444</v>
      </c>
      <c r="D86" s="275" t="s">
        <v>445</v>
      </c>
      <c r="E86" s="19" t="s">
        <v>437</v>
      </c>
      <c r="F86" s="276">
        <v>21.6</v>
      </c>
      <c r="G86" s="36"/>
      <c r="H86" s="41"/>
    </row>
    <row r="87" spans="1:8" s="2" customFormat="1" ht="26.4" customHeight="1">
      <c r="A87" s="36"/>
      <c r="B87" s="41"/>
      <c r="C87" s="270" t="s">
        <v>2108</v>
      </c>
      <c r="D87" s="270" t="s">
        <v>93</v>
      </c>
      <c r="E87" s="36"/>
      <c r="F87" s="36"/>
      <c r="G87" s="36"/>
      <c r="H87" s="41"/>
    </row>
    <row r="88" spans="1:8" s="2" customFormat="1" ht="16.8" customHeight="1">
      <c r="A88" s="36"/>
      <c r="B88" s="41"/>
      <c r="C88" s="271" t="s">
        <v>471</v>
      </c>
      <c r="D88" s="272" t="s">
        <v>472</v>
      </c>
      <c r="E88" s="273" t="s">
        <v>143</v>
      </c>
      <c r="F88" s="274">
        <v>63</v>
      </c>
      <c r="G88" s="36"/>
      <c r="H88" s="41"/>
    </row>
    <row r="89" spans="1:8" s="2" customFormat="1" ht="16.8" customHeight="1">
      <c r="A89" s="36"/>
      <c r="B89" s="41"/>
      <c r="C89" s="275" t="s">
        <v>75</v>
      </c>
      <c r="D89" s="275" t="s">
        <v>237</v>
      </c>
      <c r="E89" s="19" t="s">
        <v>75</v>
      </c>
      <c r="F89" s="276">
        <v>0</v>
      </c>
      <c r="G89" s="36"/>
      <c r="H89" s="41"/>
    </row>
    <row r="90" spans="1:8" s="2" customFormat="1" ht="16.8" customHeight="1">
      <c r="A90" s="36"/>
      <c r="B90" s="41"/>
      <c r="C90" s="275" t="s">
        <v>471</v>
      </c>
      <c r="D90" s="275" t="s">
        <v>714</v>
      </c>
      <c r="E90" s="19" t="s">
        <v>75</v>
      </c>
      <c r="F90" s="276">
        <v>63</v>
      </c>
      <c r="G90" s="36"/>
      <c r="H90" s="41"/>
    </row>
    <row r="91" spans="1:8" s="2" customFormat="1" ht="16.8" customHeight="1">
      <c r="A91" s="36"/>
      <c r="B91" s="41"/>
      <c r="C91" s="277" t="s">
        <v>2096</v>
      </c>
      <c r="D91" s="36"/>
      <c r="E91" s="36"/>
      <c r="F91" s="36"/>
      <c r="G91" s="36"/>
      <c r="H91" s="41"/>
    </row>
    <row r="92" spans="1:8" s="2" customFormat="1" ht="16.8" customHeight="1">
      <c r="A92" s="36"/>
      <c r="B92" s="41"/>
      <c r="C92" s="275" t="s">
        <v>710</v>
      </c>
      <c r="D92" s="275" t="s">
        <v>2109</v>
      </c>
      <c r="E92" s="19" t="s">
        <v>143</v>
      </c>
      <c r="F92" s="276">
        <v>990</v>
      </c>
      <c r="G92" s="36"/>
      <c r="H92" s="41"/>
    </row>
    <row r="93" spans="1:8" s="2" customFormat="1" ht="16.8" customHeight="1">
      <c r="A93" s="36"/>
      <c r="B93" s="41"/>
      <c r="C93" s="275" t="s">
        <v>209</v>
      </c>
      <c r="D93" s="275" t="s">
        <v>2098</v>
      </c>
      <c r="E93" s="19" t="s">
        <v>143</v>
      </c>
      <c r="F93" s="276">
        <v>1138.5</v>
      </c>
      <c r="G93" s="36"/>
      <c r="H93" s="41"/>
    </row>
    <row r="94" spans="1:8" s="2" customFormat="1" ht="16.8" customHeight="1">
      <c r="A94" s="36"/>
      <c r="B94" s="41"/>
      <c r="C94" s="275" t="s">
        <v>950</v>
      </c>
      <c r="D94" s="275" t="s">
        <v>2110</v>
      </c>
      <c r="E94" s="19" t="s">
        <v>143</v>
      </c>
      <c r="F94" s="276">
        <v>2277</v>
      </c>
      <c r="G94" s="36"/>
      <c r="H94" s="41"/>
    </row>
    <row r="95" spans="1:8" s="2" customFormat="1" ht="16.8" customHeight="1">
      <c r="A95" s="36"/>
      <c r="B95" s="41"/>
      <c r="C95" s="275" t="s">
        <v>246</v>
      </c>
      <c r="D95" s="275" t="s">
        <v>2099</v>
      </c>
      <c r="E95" s="19" t="s">
        <v>143</v>
      </c>
      <c r="F95" s="276">
        <v>2191.5</v>
      </c>
      <c r="G95" s="36"/>
      <c r="H95" s="41"/>
    </row>
    <row r="96" spans="1:8" s="2" customFormat="1" ht="16.8" customHeight="1">
      <c r="A96" s="36"/>
      <c r="B96" s="41"/>
      <c r="C96" s="275" t="s">
        <v>685</v>
      </c>
      <c r="D96" s="275" t="s">
        <v>2111</v>
      </c>
      <c r="E96" s="19" t="s">
        <v>143</v>
      </c>
      <c r="F96" s="276">
        <v>63</v>
      </c>
      <c r="G96" s="36"/>
      <c r="H96" s="41"/>
    </row>
    <row r="97" spans="1:8" s="2" customFormat="1" ht="16.8" customHeight="1">
      <c r="A97" s="36"/>
      <c r="B97" s="41"/>
      <c r="C97" s="275" t="s">
        <v>700</v>
      </c>
      <c r="D97" s="275" t="s">
        <v>2112</v>
      </c>
      <c r="E97" s="19" t="s">
        <v>143</v>
      </c>
      <c r="F97" s="276">
        <v>990</v>
      </c>
      <c r="G97" s="36"/>
      <c r="H97" s="41"/>
    </row>
    <row r="98" spans="1:8" s="2" customFormat="1" ht="16.8" customHeight="1">
      <c r="A98" s="36"/>
      <c r="B98" s="41"/>
      <c r="C98" s="275" t="s">
        <v>705</v>
      </c>
      <c r="D98" s="275" t="s">
        <v>2113</v>
      </c>
      <c r="E98" s="19" t="s">
        <v>143</v>
      </c>
      <c r="F98" s="276">
        <v>1053</v>
      </c>
      <c r="G98" s="36"/>
      <c r="H98" s="41"/>
    </row>
    <row r="99" spans="1:8" s="2" customFormat="1" ht="16.8" customHeight="1">
      <c r="A99" s="36"/>
      <c r="B99" s="41"/>
      <c r="C99" s="275" t="s">
        <v>716</v>
      </c>
      <c r="D99" s="275" t="s">
        <v>2114</v>
      </c>
      <c r="E99" s="19" t="s">
        <v>143</v>
      </c>
      <c r="F99" s="276">
        <v>63</v>
      </c>
      <c r="G99" s="36"/>
      <c r="H99" s="41"/>
    </row>
    <row r="100" spans="1:8" s="2" customFormat="1" ht="16.8" customHeight="1">
      <c r="A100" s="36"/>
      <c r="B100" s="41"/>
      <c r="C100" s="271" t="s">
        <v>483</v>
      </c>
      <c r="D100" s="272" t="s">
        <v>472</v>
      </c>
      <c r="E100" s="273" t="s">
        <v>143</v>
      </c>
      <c r="F100" s="274">
        <v>927</v>
      </c>
      <c r="G100" s="36"/>
      <c r="H100" s="41"/>
    </row>
    <row r="101" spans="1:8" s="2" customFormat="1" ht="16.8" customHeight="1">
      <c r="A101" s="36"/>
      <c r="B101" s="41"/>
      <c r="C101" s="275" t="s">
        <v>483</v>
      </c>
      <c r="D101" s="275" t="s">
        <v>715</v>
      </c>
      <c r="E101" s="19" t="s">
        <v>75</v>
      </c>
      <c r="F101" s="276">
        <v>927</v>
      </c>
      <c r="G101" s="36"/>
      <c r="H101" s="41"/>
    </row>
    <row r="102" spans="1:8" s="2" customFormat="1" ht="16.8" customHeight="1">
      <c r="A102" s="36"/>
      <c r="B102" s="41"/>
      <c r="C102" s="277" t="s">
        <v>2096</v>
      </c>
      <c r="D102" s="36"/>
      <c r="E102" s="36"/>
      <c r="F102" s="36"/>
      <c r="G102" s="36"/>
      <c r="H102" s="41"/>
    </row>
    <row r="103" spans="1:8" s="2" customFormat="1" ht="16.8" customHeight="1">
      <c r="A103" s="36"/>
      <c r="B103" s="41"/>
      <c r="C103" s="275" t="s">
        <v>710</v>
      </c>
      <c r="D103" s="275" t="s">
        <v>2109</v>
      </c>
      <c r="E103" s="19" t="s">
        <v>143</v>
      </c>
      <c r="F103" s="276">
        <v>990</v>
      </c>
      <c r="G103" s="36"/>
      <c r="H103" s="41"/>
    </row>
    <row r="104" spans="1:8" s="2" customFormat="1" ht="16.8" customHeight="1">
      <c r="A104" s="36"/>
      <c r="B104" s="41"/>
      <c r="C104" s="275" t="s">
        <v>209</v>
      </c>
      <c r="D104" s="275" t="s">
        <v>2098</v>
      </c>
      <c r="E104" s="19" t="s">
        <v>143</v>
      </c>
      <c r="F104" s="276">
        <v>1138.5</v>
      </c>
      <c r="G104" s="36"/>
      <c r="H104" s="41"/>
    </row>
    <row r="105" spans="1:8" s="2" customFormat="1" ht="16.8" customHeight="1">
      <c r="A105" s="36"/>
      <c r="B105" s="41"/>
      <c r="C105" s="275" t="s">
        <v>950</v>
      </c>
      <c r="D105" s="275" t="s">
        <v>2110</v>
      </c>
      <c r="E105" s="19" t="s">
        <v>143</v>
      </c>
      <c r="F105" s="276">
        <v>2277</v>
      </c>
      <c r="G105" s="36"/>
      <c r="H105" s="41"/>
    </row>
    <row r="106" spans="1:8" s="2" customFormat="1" ht="16.8" customHeight="1">
      <c r="A106" s="36"/>
      <c r="B106" s="41"/>
      <c r="C106" s="275" t="s">
        <v>246</v>
      </c>
      <c r="D106" s="275" t="s">
        <v>2099</v>
      </c>
      <c r="E106" s="19" t="s">
        <v>143</v>
      </c>
      <c r="F106" s="276">
        <v>2191.5</v>
      </c>
      <c r="G106" s="36"/>
      <c r="H106" s="41"/>
    </row>
    <row r="107" spans="1:8" s="2" customFormat="1" ht="16.8" customHeight="1">
      <c r="A107" s="36"/>
      <c r="B107" s="41"/>
      <c r="C107" s="275" t="s">
        <v>690</v>
      </c>
      <c r="D107" s="275" t="s">
        <v>2115</v>
      </c>
      <c r="E107" s="19" t="s">
        <v>143</v>
      </c>
      <c r="F107" s="276">
        <v>927</v>
      </c>
      <c r="G107" s="36"/>
      <c r="H107" s="41"/>
    </row>
    <row r="108" spans="1:8" s="2" customFormat="1" ht="16.8" customHeight="1">
      <c r="A108" s="36"/>
      <c r="B108" s="41"/>
      <c r="C108" s="275" t="s">
        <v>700</v>
      </c>
      <c r="D108" s="275" t="s">
        <v>2112</v>
      </c>
      <c r="E108" s="19" t="s">
        <v>143</v>
      </c>
      <c r="F108" s="276">
        <v>990</v>
      </c>
      <c r="G108" s="36"/>
      <c r="H108" s="41"/>
    </row>
    <row r="109" spans="1:8" s="2" customFormat="1" ht="16.8" customHeight="1">
      <c r="A109" s="36"/>
      <c r="B109" s="41"/>
      <c r="C109" s="275" t="s">
        <v>705</v>
      </c>
      <c r="D109" s="275" t="s">
        <v>2113</v>
      </c>
      <c r="E109" s="19" t="s">
        <v>143</v>
      </c>
      <c r="F109" s="276">
        <v>1053</v>
      </c>
      <c r="G109" s="36"/>
      <c r="H109" s="41"/>
    </row>
    <row r="110" spans="1:8" s="2" customFormat="1" ht="16.8" customHeight="1">
      <c r="A110" s="36"/>
      <c r="B110" s="41"/>
      <c r="C110" s="271" t="s">
        <v>504</v>
      </c>
      <c r="D110" s="272" t="s">
        <v>505</v>
      </c>
      <c r="E110" s="273" t="s">
        <v>143</v>
      </c>
      <c r="F110" s="274">
        <v>36</v>
      </c>
      <c r="G110" s="36"/>
      <c r="H110" s="41"/>
    </row>
    <row r="111" spans="1:8" s="2" customFormat="1" ht="16.8" customHeight="1">
      <c r="A111" s="36"/>
      <c r="B111" s="41"/>
      <c r="C111" s="275" t="s">
        <v>75</v>
      </c>
      <c r="D111" s="275" t="s">
        <v>237</v>
      </c>
      <c r="E111" s="19" t="s">
        <v>75</v>
      </c>
      <c r="F111" s="276">
        <v>0</v>
      </c>
      <c r="G111" s="36"/>
      <c r="H111" s="41"/>
    </row>
    <row r="112" spans="1:8" s="2" customFormat="1" ht="16.8" customHeight="1">
      <c r="A112" s="36"/>
      <c r="B112" s="41"/>
      <c r="C112" s="275" t="s">
        <v>504</v>
      </c>
      <c r="D112" s="275" t="s">
        <v>698</v>
      </c>
      <c r="E112" s="19" t="s">
        <v>75</v>
      </c>
      <c r="F112" s="276">
        <v>36</v>
      </c>
      <c r="G112" s="36"/>
      <c r="H112" s="41"/>
    </row>
    <row r="113" spans="1:8" s="2" customFormat="1" ht="16.8" customHeight="1">
      <c r="A113" s="36"/>
      <c r="B113" s="41"/>
      <c r="C113" s="277" t="s">
        <v>2096</v>
      </c>
      <c r="D113" s="36"/>
      <c r="E113" s="36"/>
      <c r="F113" s="36"/>
      <c r="G113" s="36"/>
      <c r="H113" s="41"/>
    </row>
    <row r="114" spans="1:8" s="2" customFormat="1" ht="16.8" customHeight="1">
      <c r="A114" s="36"/>
      <c r="B114" s="41"/>
      <c r="C114" s="275" t="s">
        <v>694</v>
      </c>
      <c r="D114" s="275" t="s">
        <v>2116</v>
      </c>
      <c r="E114" s="19" t="s">
        <v>143</v>
      </c>
      <c r="F114" s="276">
        <v>36</v>
      </c>
      <c r="G114" s="36"/>
      <c r="H114" s="41"/>
    </row>
    <row r="115" spans="1:8" s="2" customFormat="1" ht="16.8" customHeight="1">
      <c r="A115" s="36"/>
      <c r="B115" s="41"/>
      <c r="C115" s="275" t="s">
        <v>246</v>
      </c>
      <c r="D115" s="275" t="s">
        <v>2099</v>
      </c>
      <c r="E115" s="19" t="s">
        <v>143</v>
      </c>
      <c r="F115" s="276">
        <v>2191.5</v>
      </c>
      <c r="G115" s="36"/>
      <c r="H115" s="41"/>
    </row>
    <row r="116" spans="1:8" s="2" customFormat="1" ht="16.8" customHeight="1">
      <c r="A116" s="36"/>
      <c r="B116" s="41"/>
      <c r="C116" s="271" t="s">
        <v>473</v>
      </c>
      <c r="D116" s="272" t="s">
        <v>474</v>
      </c>
      <c r="E116" s="273" t="s">
        <v>143</v>
      </c>
      <c r="F116" s="274">
        <v>1138.5</v>
      </c>
      <c r="G116" s="36"/>
      <c r="H116" s="41"/>
    </row>
    <row r="117" spans="1:8" s="2" customFormat="1" ht="16.8" customHeight="1">
      <c r="A117" s="36"/>
      <c r="B117" s="41"/>
      <c r="C117" s="275" t="s">
        <v>473</v>
      </c>
      <c r="D117" s="275" t="s">
        <v>954</v>
      </c>
      <c r="E117" s="19" t="s">
        <v>75</v>
      </c>
      <c r="F117" s="276">
        <v>1138.5</v>
      </c>
      <c r="G117" s="36"/>
      <c r="H117" s="41"/>
    </row>
    <row r="118" spans="1:8" s="2" customFormat="1" ht="16.8" customHeight="1">
      <c r="A118" s="36"/>
      <c r="B118" s="41"/>
      <c r="C118" s="277" t="s">
        <v>2096</v>
      </c>
      <c r="D118" s="36"/>
      <c r="E118" s="36"/>
      <c r="F118" s="36"/>
      <c r="G118" s="36"/>
      <c r="H118" s="41"/>
    </row>
    <row r="119" spans="1:8" s="2" customFormat="1" ht="16.8" customHeight="1">
      <c r="A119" s="36"/>
      <c r="B119" s="41"/>
      <c r="C119" s="275" t="s">
        <v>950</v>
      </c>
      <c r="D119" s="275" t="s">
        <v>2110</v>
      </c>
      <c r="E119" s="19" t="s">
        <v>143</v>
      </c>
      <c r="F119" s="276">
        <v>1138.5</v>
      </c>
      <c r="G119" s="36"/>
      <c r="H119" s="41"/>
    </row>
    <row r="120" spans="1:8" s="2" customFormat="1" ht="16.8" customHeight="1">
      <c r="A120" s="36"/>
      <c r="B120" s="41"/>
      <c r="C120" s="275" t="s">
        <v>547</v>
      </c>
      <c r="D120" s="275" t="s">
        <v>2117</v>
      </c>
      <c r="E120" s="19" t="s">
        <v>240</v>
      </c>
      <c r="F120" s="276">
        <v>153.69800000000001</v>
      </c>
      <c r="G120" s="36"/>
      <c r="H120" s="41"/>
    </row>
    <row r="121" spans="1:8" s="2" customFormat="1" ht="16.8" customHeight="1">
      <c r="A121" s="36"/>
      <c r="B121" s="41"/>
      <c r="C121" s="275" t="s">
        <v>554</v>
      </c>
      <c r="D121" s="275" t="s">
        <v>2118</v>
      </c>
      <c r="E121" s="19" t="s">
        <v>240</v>
      </c>
      <c r="F121" s="276">
        <v>358.62799999999999</v>
      </c>
      <c r="G121" s="36"/>
      <c r="H121" s="41"/>
    </row>
    <row r="122" spans="1:8" s="2" customFormat="1" ht="16.8" customHeight="1">
      <c r="A122" s="36"/>
      <c r="B122" s="41"/>
      <c r="C122" s="275" t="s">
        <v>582</v>
      </c>
      <c r="D122" s="275" t="s">
        <v>2119</v>
      </c>
      <c r="E122" s="19" t="s">
        <v>240</v>
      </c>
      <c r="F122" s="276">
        <v>512.32500000000005</v>
      </c>
      <c r="G122" s="36"/>
      <c r="H122" s="41"/>
    </row>
    <row r="123" spans="1:8" s="2" customFormat="1" ht="16.8" customHeight="1">
      <c r="A123" s="36"/>
      <c r="B123" s="41"/>
      <c r="C123" s="275" t="s">
        <v>588</v>
      </c>
      <c r="D123" s="275" t="s">
        <v>2120</v>
      </c>
      <c r="E123" s="19" t="s">
        <v>240</v>
      </c>
      <c r="F123" s="276">
        <v>512.32500000000005</v>
      </c>
      <c r="G123" s="36"/>
      <c r="H123" s="41"/>
    </row>
    <row r="124" spans="1:8" s="2" customFormat="1" ht="16.8" customHeight="1">
      <c r="A124" s="36"/>
      <c r="B124" s="41"/>
      <c r="C124" s="275" t="s">
        <v>592</v>
      </c>
      <c r="D124" s="275" t="s">
        <v>2121</v>
      </c>
      <c r="E124" s="19" t="s">
        <v>383</v>
      </c>
      <c r="F124" s="276">
        <v>922.18499999999995</v>
      </c>
      <c r="G124" s="36"/>
      <c r="H124" s="41"/>
    </row>
    <row r="125" spans="1:8" s="2" customFormat="1" ht="16.8" customHeight="1">
      <c r="A125" s="36"/>
      <c r="B125" s="41"/>
      <c r="C125" s="275" t="s">
        <v>957</v>
      </c>
      <c r="D125" s="275" t="s">
        <v>2122</v>
      </c>
      <c r="E125" s="19" t="s">
        <v>143</v>
      </c>
      <c r="F125" s="276">
        <v>1138.5</v>
      </c>
      <c r="G125" s="36"/>
      <c r="H125" s="41"/>
    </row>
    <row r="126" spans="1:8" s="2" customFormat="1" ht="16.8" customHeight="1">
      <c r="A126" s="36"/>
      <c r="B126" s="41"/>
      <c r="C126" s="271" t="s">
        <v>462</v>
      </c>
      <c r="D126" s="272" t="s">
        <v>167</v>
      </c>
      <c r="E126" s="273" t="s">
        <v>156</v>
      </c>
      <c r="F126" s="274">
        <v>196.28</v>
      </c>
      <c r="G126" s="36"/>
      <c r="H126" s="41"/>
    </row>
    <row r="127" spans="1:8" s="2" customFormat="1" ht="16.8" customHeight="1">
      <c r="A127" s="36"/>
      <c r="B127" s="41"/>
      <c r="C127" s="275" t="s">
        <v>75</v>
      </c>
      <c r="D127" s="275" t="s">
        <v>314</v>
      </c>
      <c r="E127" s="19" t="s">
        <v>75</v>
      </c>
      <c r="F127" s="276">
        <v>0</v>
      </c>
      <c r="G127" s="36"/>
      <c r="H127" s="41"/>
    </row>
    <row r="128" spans="1:8" s="2" customFormat="1" ht="16.8" customHeight="1">
      <c r="A128" s="36"/>
      <c r="B128" s="41"/>
      <c r="C128" s="275" t="s">
        <v>462</v>
      </c>
      <c r="D128" s="275" t="s">
        <v>839</v>
      </c>
      <c r="E128" s="19" t="s">
        <v>75</v>
      </c>
      <c r="F128" s="276">
        <v>196.28</v>
      </c>
      <c r="G128" s="36"/>
      <c r="H128" s="41"/>
    </row>
    <row r="129" spans="1:8" s="2" customFormat="1" ht="16.8" customHeight="1">
      <c r="A129" s="36"/>
      <c r="B129" s="41"/>
      <c r="C129" s="277" t="s">
        <v>2096</v>
      </c>
      <c r="D129" s="36"/>
      <c r="E129" s="36"/>
      <c r="F129" s="36"/>
      <c r="G129" s="36"/>
      <c r="H129" s="41"/>
    </row>
    <row r="130" spans="1:8" s="2" customFormat="1" ht="16.8" customHeight="1">
      <c r="A130" s="36"/>
      <c r="B130" s="41"/>
      <c r="C130" s="275" t="s">
        <v>843</v>
      </c>
      <c r="D130" s="275" t="s">
        <v>844</v>
      </c>
      <c r="E130" s="19" t="s">
        <v>156</v>
      </c>
      <c r="F130" s="276">
        <v>106.712</v>
      </c>
      <c r="G130" s="36"/>
      <c r="H130" s="41"/>
    </row>
    <row r="131" spans="1:8" s="2" customFormat="1" ht="16.8" customHeight="1">
      <c r="A131" s="36"/>
      <c r="B131" s="41"/>
      <c r="C131" s="271" t="s">
        <v>464</v>
      </c>
      <c r="D131" s="272" t="s">
        <v>167</v>
      </c>
      <c r="E131" s="273" t="s">
        <v>156</v>
      </c>
      <c r="F131" s="274">
        <v>9.1199999999999992</v>
      </c>
      <c r="G131" s="36"/>
      <c r="H131" s="41"/>
    </row>
    <row r="132" spans="1:8" s="2" customFormat="1" ht="16.8" customHeight="1">
      <c r="A132" s="36"/>
      <c r="B132" s="41"/>
      <c r="C132" s="275" t="s">
        <v>464</v>
      </c>
      <c r="D132" s="275" t="s">
        <v>840</v>
      </c>
      <c r="E132" s="19" t="s">
        <v>75</v>
      </c>
      <c r="F132" s="276">
        <v>9.1199999999999992</v>
      </c>
      <c r="G132" s="36"/>
      <c r="H132" s="41"/>
    </row>
    <row r="133" spans="1:8" s="2" customFormat="1" ht="16.8" customHeight="1">
      <c r="A133" s="36"/>
      <c r="B133" s="41"/>
      <c r="C133" s="277" t="s">
        <v>2096</v>
      </c>
      <c r="D133" s="36"/>
      <c r="E133" s="36"/>
      <c r="F133" s="36"/>
      <c r="G133" s="36"/>
      <c r="H133" s="41"/>
    </row>
    <row r="134" spans="1:8" s="2" customFormat="1" ht="16.8" customHeight="1">
      <c r="A134" s="36"/>
      <c r="B134" s="41"/>
      <c r="C134" s="275" t="s">
        <v>834</v>
      </c>
      <c r="D134" s="275" t="s">
        <v>2123</v>
      </c>
      <c r="E134" s="19" t="s">
        <v>156</v>
      </c>
      <c r="F134" s="276">
        <v>218.5</v>
      </c>
      <c r="G134" s="36"/>
      <c r="H134" s="41"/>
    </row>
    <row r="135" spans="1:8" s="2" customFormat="1" ht="16.8" customHeight="1">
      <c r="A135" s="36"/>
      <c r="B135" s="41"/>
      <c r="C135" s="275" t="s">
        <v>849</v>
      </c>
      <c r="D135" s="275" t="s">
        <v>850</v>
      </c>
      <c r="E135" s="19" t="s">
        <v>156</v>
      </c>
      <c r="F135" s="276">
        <v>10.032</v>
      </c>
      <c r="G135" s="36"/>
      <c r="H135" s="41"/>
    </row>
    <row r="136" spans="1:8" s="2" customFormat="1" ht="16.8" customHeight="1">
      <c r="A136" s="36"/>
      <c r="B136" s="41"/>
      <c r="C136" s="271" t="s">
        <v>466</v>
      </c>
      <c r="D136" s="272" t="s">
        <v>167</v>
      </c>
      <c r="E136" s="273" t="s">
        <v>156</v>
      </c>
      <c r="F136" s="274">
        <v>13.1</v>
      </c>
      <c r="G136" s="36"/>
      <c r="H136" s="41"/>
    </row>
    <row r="137" spans="1:8" s="2" customFormat="1" ht="16.8" customHeight="1">
      <c r="A137" s="36"/>
      <c r="B137" s="41"/>
      <c r="C137" s="275" t="s">
        <v>466</v>
      </c>
      <c r="D137" s="275" t="s">
        <v>841</v>
      </c>
      <c r="E137" s="19" t="s">
        <v>75</v>
      </c>
      <c r="F137" s="276">
        <v>13.1</v>
      </c>
      <c r="G137" s="36"/>
      <c r="H137" s="41"/>
    </row>
    <row r="138" spans="1:8" s="2" customFormat="1" ht="16.8" customHeight="1">
      <c r="A138" s="36"/>
      <c r="B138" s="41"/>
      <c r="C138" s="277" t="s">
        <v>2096</v>
      </c>
      <c r="D138" s="36"/>
      <c r="E138" s="36"/>
      <c r="F138" s="36"/>
      <c r="G138" s="36"/>
      <c r="H138" s="41"/>
    </row>
    <row r="139" spans="1:8" s="2" customFormat="1" ht="16.8" customHeight="1">
      <c r="A139" s="36"/>
      <c r="B139" s="41"/>
      <c r="C139" s="275" t="s">
        <v>834</v>
      </c>
      <c r="D139" s="275" t="s">
        <v>2123</v>
      </c>
      <c r="E139" s="19" t="s">
        <v>156</v>
      </c>
      <c r="F139" s="276">
        <v>218.5</v>
      </c>
      <c r="G139" s="36"/>
      <c r="H139" s="41"/>
    </row>
    <row r="140" spans="1:8" s="2" customFormat="1" ht="16.8" customHeight="1">
      <c r="A140" s="36"/>
      <c r="B140" s="41"/>
      <c r="C140" s="275" t="s">
        <v>854</v>
      </c>
      <c r="D140" s="275" t="s">
        <v>855</v>
      </c>
      <c r="E140" s="19" t="s">
        <v>156</v>
      </c>
      <c r="F140" s="276">
        <v>14.41</v>
      </c>
      <c r="G140" s="36"/>
      <c r="H140" s="41"/>
    </row>
    <row r="141" spans="1:8" s="2" customFormat="1" ht="16.8" customHeight="1">
      <c r="A141" s="36"/>
      <c r="B141" s="41"/>
      <c r="C141" s="271" t="s">
        <v>468</v>
      </c>
      <c r="D141" s="272" t="s">
        <v>469</v>
      </c>
      <c r="E141" s="273" t="s">
        <v>156</v>
      </c>
      <c r="F141" s="274">
        <v>189.3</v>
      </c>
      <c r="G141" s="36"/>
      <c r="H141" s="41"/>
    </row>
    <row r="142" spans="1:8" s="2" customFormat="1" ht="16.8" customHeight="1">
      <c r="A142" s="36"/>
      <c r="B142" s="41"/>
      <c r="C142" s="275" t="s">
        <v>75</v>
      </c>
      <c r="D142" s="275" t="s">
        <v>314</v>
      </c>
      <c r="E142" s="19" t="s">
        <v>75</v>
      </c>
      <c r="F142" s="276">
        <v>0</v>
      </c>
      <c r="G142" s="36"/>
      <c r="H142" s="41"/>
    </row>
    <row r="143" spans="1:8" s="2" customFormat="1" ht="16.8" customHeight="1">
      <c r="A143" s="36"/>
      <c r="B143" s="41"/>
      <c r="C143" s="275" t="s">
        <v>468</v>
      </c>
      <c r="D143" s="275" t="s">
        <v>887</v>
      </c>
      <c r="E143" s="19" t="s">
        <v>75</v>
      </c>
      <c r="F143" s="276">
        <v>189.3</v>
      </c>
      <c r="G143" s="36"/>
      <c r="H143" s="41"/>
    </row>
    <row r="144" spans="1:8" s="2" customFormat="1" ht="16.8" customHeight="1">
      <c r="A144" s="36"/>
      <c r="B144" s="41"/>
      <c r="C144" s="277" t="s">
        <v>2096</v>
      </c>
      <c r="D144" s="36"/>
      <c r="E144" s="36"/>
      <c r="F144" s="36"/>
      <c r="G144" s="36"/>
      <c r="H144" s="41"/>
    </row>
    <row r="145" spans="1:8" s="2" customFormat="1" ht="16.8" customHeight="1">
      <c r="A145" s="36"/>
      <c r="B145" s="41"/>
      <c r="C145" s="275" t="s">
        <v>889</v>
      </c>
      <c r="D145" s="275" t="s">
        <v>2124</v>
      </c>
      <c r="E145" s="19" t="s">
        <v>156</v>
      </c>
      <c r="F145" s="276">
        <v>189.3</v>
      </c>
      <c r="G145" s="36"/>
      <c r="H145" s="41"/>
    </row>
    <row r="146" spans="1:8" s="2" customFormat="1" ht="16.8" customHeight="1">
      <c r="A146" s="36"/>
      <c r="B146" s="41"/>
      <c r="C146" s="275" t="s">
        <v>843</v>
      </c>
      <c r="D146" s="275" t="s">
        <v>844</v>
      </c>
      <c r="E146" s="19" t="s">
        <v>156</v>
      </c>
      <c r="F146" s="276">
        <v>106.712</v>
      </c>
      <c r="G146" s="36"/>
      <c r="H146" s="41"/>
    </row>
    <row r="147" spans="1:8" s="2" customFormat="1" ht="16.8" customHeight="1">
      <c r="A147" s="36"/>
      <c r="B147" s="41"/>
      <c r="C147" s="271" t="s">
        <v>477</v>
      </c>
      <c r="D147" s="272" t="s">
        <v>478</v>
      </c>
      <c r="E147" s="273" t="s">
        <v>156</v>
      </c>
      <c r="F147" s="274">
        <v>65.5</v>
      </c>
      <c r="G147" s="36"/>
      <c r="H147" s="41"/>
    </row>
    <row r="148" spans="1:8" s="2" customFormat="1" ht="16.8" customHeight="1">
      <c r="A148" s="36"/>
      <c r="B148" s="41"/>
      <c r="C148" s="275" t="s">
        <v>75</v>
      </c>
      <c r="D148" s="275" t="s">
        <v>314</v>
      </c>
      <c r="E148" s="19" t="s">
        <v>75</v>
      </c>
      <c r="F148" s="276">
        <v>0</v>
      </c>
      <c r="G148" s="36"/>
      <c r="H148" s="41"/>
    </row>
    <row r="149" spans="1:8" s="2" customFormat="1" ht="16.8" customHeight="1">
      <c r="A149" s="36"/>
      <c r="B149" s="41"/>
      <c r="C149" s="275" t="s">
        <v>477</v>
      </c>
      <c r="D149" s="275" t="s">
        <v>812</v>
      </c>
      <c r="E149" s="19" t="s">
        <v>75</v>
      </c>
      <c r="F149" s="276">
        <v>65.5</v>
      </c>
      <c r="G149" s="36"/>
      <c r="H149" s="41"/>
    </row>
    <row r="150" spans="1:8" s="2" customFormat="1" ht="16.8" customHeight="1">
      <c r="A150" s="36"/>
      <c r="B150" s="41"/>
      <c r="C150" s="277" t="s">
        <v>2096</v>
      </c>
      <c r="D150" s="36"/>
      <c r="E150" s="36"/>
      <c r="F150" s="36"/>
      <c r="G150" s="36"/>
      <c r="H150" s="41"/>
    </row>
    <row r="151" spans="1:8" s="2" customFormat="1" ht="16.8" customHeight="1">
      <c r="A151" s="36"/>
      <c r="B151" s="41"/>
      <c r="C151" s="275" t="s">
        <v>808</v>
      </c>
      <c r="D151" s="275" t="s">
        <v>2125</v>
      </c>
      <c r="E151" s="19" t="s">
        <v>156</v>
      </c>
      <c r="F151" s="276">
        <v>65.5</v>
      </c>
      <c r="G151" s="36"/>
      <c r="H151" s="41"/>
    </row>
    <row r="152" spans="1:8" s="2" customFormat="1" ht="16.8" customHeight="1">
      <c r="A152" s="36"/>
      <c r="B152" s="41"/>
      <c r="C152" s="275" t="s">
        <v>824</v>
      </c>
      <c r="D152" s="275" t="s">
        <v>2126</v>
      </c>
      <c r="E152" s="19" t="s">
        <v>156</v>
      </c>
      <c r="F152" s="276">
        <v>213.3</v>
      </c>
      <c r="G152" s="36"/>
      <c r="H152" s="41"/>
    </row>
    <row r="153" spans="1:8" s="2" customFormat="1" ht="16.8" customHeight="1">
      <c r="A153" s="36"/>
      <c r="B153" s="41"/>
      <c r="C153" s="271" t="s">
        <v>480</v>
      </c>
      <c r="D153" s="272" t="s">
        <v>478</v>
      </c>
      <c r="E153" s="273" t="s">
        <v>156</v>
      </c>
      <c r="F153" s="274">
        <v>147.80000000000001</v>
      </c>
      <c r="G153" s="36"/>
      <c r="H153" s="41"/>
    </row>
    <row r="154" spans="1:8" s="2" customFormat="1" ht="16.8" customHeight="1">
      <c r="A154" s="36"/>
      <c r="B154" s="41"/>
      <c r="C154" s="275" t="s">
        <v>75</v>
      </c>
      <c r="D154" s="275" t="s">
        <v>314</v>
      </c>
      <c r="E154" s="19" t="s">
        <v>75</v>
      </c>
      <c r="F154" s="276">
        <v>0</v>
      </c>
      <c r="G154" s="36"/>
      <c r="H154" s="41"/>
    </row>
    <row r="155" spans="1:8" s="2" customFormat="1" ht="16.8" customHeight="1">
      <c r="A155" s="36"/>
      <c r="B155" s="41"/>
      <c r="C155" s="275" t="s">
        <v>480</v>
      </c>
      <c r="D155" s="275" t="s">
        <v>817</v>
      </c>
      <c r="E155" s="19" t="s">
        <v>75</v>
      </c>
      <c r="F155" s="276">
        <v>147.80000000000001</v>
      </c>
      <c r="G155" s="36"/>
      <c r="H155" s="41"/>
    </row>
    <row r="156" spans="1:8" s="2" customFormat="1" ht="16.8" customHeight="1">
      <c r="A156" s="36"/>
      <c r="B156" s="41"/>
      <c r="C156" s="277" t="s">
        <v>2096</v>
      </c>
      <c r="D156" s="36"/>
      <c r="E156" s="36"/>
      <c r="F156" s="36"/>
      <c r="G156" s="36"/>
      <c r="H156" s="41"/>
    </row>
    <row r="157" spans="1:8" s="2" customFormat="1" ht="16.8" customHeight="1">
      <c r="A157" s="36"/>
      <c r="B157" s="41"/>
      <c r="C157" s="275" t="s">
        <v>814</v>
      </c>
      <c r="D157" s="275" t="s">
        <v>2127</v>
      </c>
      <c r="E157" s="19" t="s">
        <v>156</v>
      </c>
      <c r="F157" s="276">
        <v>147.80000000000001</v>
      </c>
      <c r="G157" s="36"/>
      <c r="H157" s="41"/>
    </row>
    <row r="158" spans="1:8" s="2" customFormat="1" ht="16.8" customHeight="1">
      <c r="A158" s="36"/>
      <c r="B158" s="41"/>
      <c r="C158" s="275" t="s">
        <v>824</v>
      </c>
      <c r="D158" s="275" t="s">
        <v>2126</v>
      </c>
      <c r="E158" s="19" t="s">
        <v>156</v>
      </c>
      <c r="F158" s="276">
        <v>213.3</v>
      </c>
      <c r="G158" s="36"/>
      <c r="H158" s="41"/>
    </row>
    <row r="159" spans="1:8" s="2" customFormat="1" ht="16.8" customHeight="1">
      <c r="A159" s="36"/>
      <c r="B159" s="41"/>
      <c r="C159" s="271" t="s">
        <v>482</v>
      </c>
      <c r="D159" s="272" t="s">
        <v>478</v>
      </c>
      <c r="E159" s="273" t="s">
        <v>143</v>
      </c>
      <c r="F159" s="274">
        <v>14</v>
      </c>
      <c r="G159" s="36"/>
      <c r="H159" s="41"/>
    </row>
    <row r="160" spans="1:8" s="2" customFormat="1" ht="16.8" customHeight="1">
      <c r="A160" s="36"/>
      <c r="B160" s="41"/>
      <c r="C160" s="275" t="s">
        <v>75</v>
      </c>
      <c r="D160" s="275" t="s">
        <v>237</v>
      </c>
      <c r="E160" s="19" t="s">
        <v>75</v>
      </c>
      <c r="F160" s="276">
        <v>0</v>
      </c>
      <c r="G160" s="36"/>
      <c r="H160" s="41"/>
    </row>
    <row r="161" spans="1:8" s="2" customFormat="1" ht="16.8" customHeight="1">
      <c r="A161" s="36"/>
      <c r="B161" s="41"/>
      <c r="C161" s="275" t="s">
        <v>482</v>
      </c>
      <c r="D161" s="275" t="s">
        <v>822</v>
      </c>
      <c r="E161" s="19" t="s">
        <v>75</v>
      </c>
      <c r="F161" s="276">
        <v>14</v>
      </c>
      <c r="G161" s="36"/>
      <c r="H161" s="41"/>
    </row>
    <row r="162" spans="1:8" s="2" customFormat="1" ht="16.8" customHeight="1">
      <c r="A162" s="36"/>
      <c r="B162" s="41"/>
      <c r="C162" s="277" t="s">
        <v>2096</v>
      </c>
      <c r="D162" s="36"/>
      <c r="E162" s="36"/>
      <c r="F162" s="36"/>
      <c r="G162" s="36"/>
      <c r="H162" s="41"/>
    </row>
    <row r="163" spans="1:8" s="2" customFormat="1" ht="16.8" customHeight="1">
      <c r="A163" s="36"/>
      <c r="B163" s="41"/>
      <c r="C163" s="275" t="s">
        <v>819</v>
      </c>
      <c r="D163" s="275" t="s">
        <v>2128</v>
      </c>
      <c r="E163" s="19" t="s">
        <v>143</v>
      </c>
      <c r="F163" s="276">
        <v>14</v>
      </c>
      <c r="G163" s="36"/>
      <c r="H163" s="41"/>
    </row>
    <row r="164" spans="1:8" s="2" customFormat="1" ht="16.8" customHeight="1">
      <c r="A164" s="36"/>
      <c r="B164" s="41"/>
      <c r="C164" s="275" t="s">
        <v>830</v>
      </c>
      <c r="D164" s="275" t="s">
        <v>2129</v>
      </c>
      <c r="E164" s="19" t="s">
        <v>143</v>
      </c>
      <c r="F164" s="276">
        <v>14</v>
      </c>
      <c r="G164" s="36"/>
      <c r="H164" s="41"/>
    </row>
    <row r="165" spans="1:8" s="2" customFormat="1" ht="16.8" customHeight="1">
      <c r="A165" s="36"/>
      <c r="B165" s="41"/>
      <c r="C165" s="271" t="s">
        <v>485</v>
      </c>
      <c r="D165" s="272" t="s">
        <v>486</v>
      </c>
      <c r="E165" s="273" t="s">
        <v>156</v>
      </c>
      <c r="F165" s="274">
        <v>16.3</v>
      </c>
      <c r="G165" s="36"/>
      <c r="H165" s="41"/>
    </row>
    <row r="166" spans="1:8" s="2" customFormat="1" ht="16.8" customHeight="1">
      <c r="A166" s="36"/>
      <c r="B166" s="41"/>
      <c r="C166" s="275" t="s">
        <v>75</v>
      </c>
      <c r="D166" s="275" t="s">
        <v>314</v>
      </c>
      <c r="E166" s="19" t="s">
        <v>75</v>
      </c>
      <c r="F166" s="276">
        <v>0</v>
      </c>
      <c r="G166" s="36"/>
      <c r="H166" s="41"/>
    </row>
    <row r="167" spans="1:8" s="2" customFormat="1" ht="16.8" customHeight="1">
      <c r="A167" s="36"/>
      <c r="B167" s="41"/>
      <c r="C167" s="275" t="s">
        <v>485</v>
      </c>
      <c r="D167" s="275" t="s">
        <v>726</v>
      </c>
      <c r="E167" s="19" t="s">
        <v>75</v>
      </c>
      <c r="F167" s="276">
        <v>16.3</v>
      </c>
      <c r="G167" s="36"/>
      <c r="H167" s="41"/>
    </row>
    <row r="168" spans="1:8" s="2" customFormat="1" ht="16.8" customHeight="1">
      <c r="A168" s="36"/>
      <c r="B168" s="41"/>
      <c r="C168" s="277" t="s">
        <v>2096</v>
      </c>
      <c r="D168" s="36"/>
      <c r="E168" s="36"/>
      <c r="F168" s="36"/>
      <c r="G168" s="36"/>
      <c r="H168" s="41"/>
    </row>
    <row r="169" spans="1:8" s="2" customFormat="1" ht="16.8" customHeight="1">
      <c r="A169" s="36"/>
      <c r="B169" s="41"/>
      <c r="C169" s="275" t="s">
        <v>722</v>
      </c>
      <c r="D169" s="275" t="s">
        <v>2130</v>
      </c>
      <c r="E169" s="19" t="s">
        <v>156</v>
      </c>
      <c r="F169" s="276">
        <v>16.3</v>
      </c>
      <c r="G169" s="36"/>
      <c r="H169" s="41"/>
    </row>
    <row r="170" spans="1:8" s="2" customFormat="1" ht="16.8" customHeight="1">
      <c r="A170" s="36"/>
      <c r="B170" s="41"/>
      <c r="C170" s="275" t="s">
        <v>597</v>
      </c>
      <c r="D170" s="275" t="s">
        <v>2131</v>
      </c>
      <c r="E170" s="19" t="s">
        <v>240</v>
      </c>
      <c r="F170" s="276">
        <v>30.689</v>
      </c>
      <c r="G170" s="36"/>
      <c r="H170" s="41"/>
    </row>
    <row r="171" spans="1:8" s="2" customFormat="1" ht="16.8" customHeight="1">
      <c r="A171" s="36"/>
      <c r="B171" s="41"/>
      <c r="C171" s="275" t="s">
        <v>612</v>
      </c>
      <c r="D171" s="275" t="s">
        <v>2132</v>
      </c>
      <c r="E171" s="19" t="s">
        <v>240</v>
      </c>
      <c r="F171" s="276">
        <v>1.008</v>
      </c>
      <c r="G171" s="36"/>
      <c r="H171" s="41"/>
    </row>
    <row r="172" spans="1:8" s="2" customFormat="1" ht="16.8" customHeight="1">
      <c r="A172" s="36"/>
      <c r="B172" s="41"/>
      <c r="C172" s="275" t="s">
        <v>970</v>
      </c>
      <c r="D172" s="275" t="s">
        <v>2133</v>
      </c>
      <c r="E172" s="19" t="s">
        <v>156</v>
      </c>
      <c r="F172" s="276">
        <v>16.3</v>
      </c>
      <c r="G172" s="36"/>
      <c r="H172" s="41"/>
    </row>
    <row r="173" spans="1:8" s="2" customFormat="1" ht="16.8" customHeight="1">
      <c r="A173" s="36"/>
      <c r="B173" s="41"/>
      <c r="C173" s="275" t="s">
        <v>666</v>
      </c>
      <c r="D173" s="275" t="s">
        <v>2134</v>
      </c>
      <c r="E173" s="19" t="s">
        <v>240</v>
      </c>
      <c r="F173" s="276">
        <v>0.504</v>
      </c>
      <c r="G173" s="36"/>
      <c r="H173" s="41"/>
    </row>
    <row r="174" spans="1:8" s="2" customFormat="1" ht="16.8" customHeight="1">
      <c r="A174" s="36"/>
      <c r="B174" s="41"/>
      <c r="C174" s="271" t="s">
        <v>488</v>
      </c>
      <c r="D174" s="272" t="s">
        <v>489</v>
      </c>
      <c r="E174" s="273" t="s">
        <v>156</v>
      </c>
      <c r="F174" s="274">
        <v>16</v>
      </c>
      <c r="G174" s="36"/>
      <c r="H174" s="41"/>
    </row>
    <row r="175" spans="1:8" s="2" customFormat="1" ht="16.8" customHeight="1">
      <c r="A175" s="36"/>
      <c r="B175" s="41"/>
      <c r="C175" s="275" t="s">
        <v>75</v>
      </c>
      <c r="D175" s="275" t="s">
        <v>314</v>
      </c>
      <c r="E175" s="19" t="s">
        <v>75</v>
      </c>
      <c r="F175" s="276">
        <v>0</v>
      </c>
      <c r="G175" s="36"/>
      <c r="H175" s="41"/>
    </row>
    <row r="176" spans="1:8" s="2" customFormat="1" ht="16.8" customHeight="1">
      <c r="A176" s="36"/>
      <c r="B176" s="41"/>
      <c r="C176" s="275" t="s">
        <v>488</v>
      </c>
      <c r="D176" s="275" t="s">
        <v>917</v>
      </c>
      <c r="E176" s="19" t="s">
        <v>75</v>
      </c>
      <c r="F176" s="276">
        <v>16</v>
      </c>
      <c r="G176" s="36"/>
      <c r="H176" s="41"/>
    </row>
    <row r="177" spans="1:8" s="2" customFormat="1" ht="16.8" customHeight="1">
      <c r="A177" s="36"/>
      <c r="B177" s="41"/>
      <c r="C177" s="277" t="s">
        <v>2096</v>
      </c>
      <c r="D177" s="36"/>
      <c r="E177" s="36"/>
      <c r="F177" s="36"/>
      <c r="G177" s="36"/>
      <c r="H177" s="41"/>
    </row>
    <row r="178" spans="1:8" s="2" customFormat="1" ht="16.8" customHeight="1">
      <c r="A178" s="36"/>
      <c r="B178" s="41"/>
      <c r="C178" s="275" t="s">
        <v>912</v>
      </c>
      <c r="D178" s="275" t="s">
        <v>2135</v>
      </c>
      <c r="E178" s="19" t="s">
        <v>156</v>
      </c>
      <c r="F178" s="276">
        <v>16</v>
      </c>
      <c r="G178" s="36"/>
      <c r="H178" s="41"/>
    </row>
    <row r="179" spans="1:8" s="2" customFormat="1" ht="16.8" customHeight="1">
      <c r="A179" s="36"/>
      <c r="B179" s="41"/>
      <c r="C179" s="275" t="s">
        <v>566</v>
      </c>
      <c r="D179" s="275" t="s">
        <v>2136</v>
      </c>
      <c r="E179" s="19" t="s">
        <v>240</v>
      </c>
      <c r="F179" s="276">
        <v>9.1319999999999997</v>
      </c>
      <c r="G179" s="36"/>
      <c r="H179" s="41"/>
    </row>
    <row r="180" spans="1:8" s="2" customFormat="1" ht="16.8" customHeight="1">
      <c r="A180" s="36"/>
      <c r="B180" s="41"/>
      <c r="C180" s="275" t="s">
        <v>575</v>
      </c>
      <c r="D180" s="275" t="s">
        <v>2137</v>
      </c>
      <c r="E180" s="19" t="s">
        <v>240</v>
      </c>
      <c r="F180" s="276">
        <v>21.308</v>
      </c>
      <c r="G180" s="36"/>
      <c r="H180" s="41"/>
    </row>
    <row r="181" spans="1:8" s="2" customFormat="1" ht="16.8" customHeight="1">
      <c r="A181" s="36"/>
      <c r="B181" s="41"/>
      <c r="C181" s="271" t="s">
        <v>490</v>
      </c>
      <c r="D181" s="272" t="s">
        <v>491</v>
      </c>
      <c r="E181" s="273" t="s">
        <v>240</v>
      </c>
      <c r="F181" s="274">
        <v>1.008</v>
      </c>
      <c r="G181" s="36"/>
      <c r="H181" s="41"/>
    </row>
    <row r="182" spans="1:8" s="2" customFormat="1" ht="16.8" customHeight="1">
      <c r="A182" s="36"/>
      <c r="B182" s="41"/>
      <c r="C182" s="275" t="s">
        <v>75</v>
      </c>
      <c r="D182" s="275" t="s">
        <v>616</v>
      </c>
      <c r="E182" s="19" t="s">
        <v>75</v>
      </c>
      <c r="F182" s="276">
        <v>0</v>
      </c>
      <c r="G182" s="36"/>
      <c r="H182" s="41"/>
    </row>
    <row r="183" spans="1:8" s="2" customFormat="1" ht="16.8" customHeight="1">
      <c r="A183" s="36"/>
      <c r="B183" s="41"/>
      <c r="C183" s="275" t="s">
        <v>490</v>
      </c>
      <c r="D183" s="275" t="s">
        <v>617</v>
      </c>
      <c r="E183" s="19" t="s">
        <v>75</v>
      </c>
      <c r="F183" s="276">
        <v>1.008</v>
      </c>
      <c r="G183" s="36"/>
      <c r="H183" s="41"/>
    </row>
    <row r="184" spans="1:8" s="2" customFormat="1" ht="16.8" customHeight="1">
      <c r="A184" s="36"/>
      <c r="B184" s="41"/>
      <c r="C184" s="277" t="s">
        <v>2096</v>
      </c>
      <c r="D184" s="36"/>
      <c r="E184" s="36"/>
      <c r="F184" s="36"/>
      <c r="G184" s="36"/>
      <c r="H184" s="41"/>
    </row>
    <row r="185" spans="1:8" s="2" customFormat="1" ht="16.8" customHeight="1">
      <c r="A185" s="36"/>
      <c r="B185" s="41"/>
      <c r="C185" s="275" t="s">
        <v>612</v>
      </c>
      <c r="D185" s="275" t="s">
        <v>2132</v>
      </c>
      <c r="E185" s="19" t="s">
        <v>240</v>
      </c>
      <c r="F185" s="276">
        <v>1.008</v>
      </c>
      <c r="G185" s="36"/>
      <c r="H185" s="41"/>
    </row>
    <row r="186" spans="1:8" s="2" customFormat="1" ht="16.8" customHeight="1">
      <c r="A186" s="36"/>
      <c r="B186" s="41"/>
      <c r="C186" s="275" t="s">
        <v>582</v>
      </c>
      <c r="D186" s="275" t="s">
        <v>2119</v>
      </c>
      <c r="E186" s="19" t="s">
        <v>240</v>
      </c>
      <c r="F186" s="276">
        <v>265.32499999999999</v>
      </c>
      <c r="G186" s="36"/>
      <c r="H186" s="41"/>
    </row>
    <row r="187" spans="1:8" s="2" customFormat="1" ht="16.8" customHeight="1">
      <c r="A187" s="36"/>
      <c r="B187" s="41"/>
      <c r="C187" s="275" t="s">
        <v>597</v>
      </c>
      <c r="D187" s="275" t="s">
        <v>2131</v>
      </c>
      <c r="E187" s="19" t="s">
        <v>240</v>
      </c>
      <c r="F187" s="276">
        <v>30.689</v>
      </c>
      <c r="G187" s="36"/>
      <c r="H187" s="41"/>
    </row>
    <row r="188" spans="1:8" s="2" customFormat="1" ht="16.8" customHeight="1">
      <c r="A188" s="36"/>
      <c r="B188" s="41"/>
      <c r="C188" s="275" t="s">
        <v>619</v>
      </c>
      <c r="D188" s="275" t="s">
        <v>620</v>
      </c>
      <c r="E188" s="19" t="s">
        <v>383</v>
      </c>
      <c r="F188" s="276">
        <v>2.016</v>
      </c>
      <c r="G188" s="36"/>
      <c r="H188" s="41"/>
    </row>
    <row r="189" spans="1:8" s="2" customFormat="1" ht="16.8" customHeight="1">
      <c r="A189" s="36"/>
      <c r="B189" s="41"/>
      <c r="C189" s="271" t="s">
        <v>493</v>
      </c>
      <c r="D189" s="272" t="s">
        <v>494</v>
      </c>
      <c r="E189" s="273" t="s">
        <v>240</v>
      </c>
      <c r="F189" s="274">
        <v>0.504</v>
      </c>
      <c r="G189" s="36"/>
      <c r="H189" s="41"/>
    </row>
    <row r="190" spans="1:8" s="2" customFormat="1" ht="16.8" customHeight="1">
      <c r="A190" s="36"/>
      <c r="B190" s="41"/>
      <c r="C190" s="275" t="s">
        <v>75</v>
      </c>
      <c r="D190" s="275" t="s">
        <v>616</v>
      </c>
      <c r="E190" s="19" t="s">
        <v>75</v>
      </c>
      <c r="F190" s="276">
        <v>0</v>
      </c>
      <c r="G190" s="36"/>
      <c r="H190" s="41"/>
    </row>
    <row r="191" spans="1:8" s="2" customFormat="1" ht="16.8" customHeight="1">
      <c r="A191" s="36"/>
      <c r="B191" s="41"/>
      <c r="C191" s="275" t="s">
        <v>493</v>
      </c>
      <c r="D191" s="275" t="s">
        <v>670</v>
      </c>
      <c r="E191" s="19" t="s">
        <v>75</v>
      </c>
      <c r="F191" s="276">
        <v>0.504</v>
      </c>
      <c r="G191" s="36"/>
      <c r="H191" s="41"/>
    </row>
    <row r="192" spans="1:8" s="2" customFormat="1" ht="16.8" customHeight="1">
      <c r="A192" s="36"/>
      <c r="B192" s="41"/>
      <c r="C192" s="277" t="s">
        <v>2096</v>
      </c>
      <c r="D192" s="36"/>
      <c r="E192" s="36"/>
      <c r="F192" s="36"/>
      <c r="G192" s="36"/>
      <c r="H192" s="41"/>
    </row>
    <row r="193" spans="1:8" s="2" customFormat="1" ht="16.8" customHeight="1">
      <c r="A193" s="36"/>
      <c r="B193" s="41"/>
      <c r="C193" s="275" t="s">
        <v>666</v>
      </c>
      <c r="D193" s="275" t="s">
        <v>2134</v>
      </c>
      <c r="E193" s="19" t="s">
        <v>240</v>
      </c>
      <c r="F193" s="276">
        <v>0.504</v>
      </c>
      <c r="G193" s="36"/>
      <c r="H193" s="41"/>
    </row>
    <row r="194" spans="1:8" s="2" customFormat="1" ht="16.8" customHeight="1">
      <c r="A194" s="36"/>
      <c r="B194" s="41"/>
      <c r="C194" s="275" t="s">
        <v>597</v>
      </c>
      <c r="D194" s="275" t="s">
        <v>2131</v>
      </c>
      <c r="E194" s="19" t="s">
        <v>240</v>
      </c>
      <c r="F194" s="276">
        <v>30.689</v>
      </c>
      <c r="G194" s="36"/>
      <c r="H194" s="41"/>
    </row>
    <row r="195" spans="1:8" s="2" customFormat="1" ht="16.8" customHeight="1">
      <c r="A195" s="36"/>
      <c r="B195" s="41"/>
      <c r="C195" s="271" t="s">
        <v>499</v>
      </c>
      <c r="D195" s="272" t="s">
        <v>500</v>
      </c>
      <c r="E195" s="273" t="s">
        <v>240</v>
      </c>
      <c r="F195" s="274">
        <v>25.943999999999999</v>
      </c>
      <c r="G195" s="36"/>
      <c r="H195" s="41"/>
    </row>
    <row r="196" spans="1:8" s="2" customFormat="1" ht="16.8" customHeight="1">
      <c r="A196" s="36"/>
      <c r="B196" s="41"/>
      <c r="C196" s="275" t="s">
        <v>75</v>
      </c>
      <c r="D196" s="275" t="s">
        <v>601</v>
      </c>
      <c r="E196" s="19" t="s">
        <v>75</v>
      </c>
      <c r="F196" s="276">
        <v>0</v>
      </c>
      <c r="G196" s="36"/>
      <c r="H196" s="41"/>
    </row>
    <row r="197" spans="1:8" s="2" customFormat="1" ht="16.8" customHeight="1">
      <c r="A197" s="36"/>
      <c r="B197" s="41"/>
      <c r="C197" s="275" t="s">
        <v>499</v>
      </c>
      <c r="D197" s="275" t="s">
        <v>602</v>
      </c>
      <c r="E197" s="19" t="s">
        <v>75</v>
      </c>
      <c r="F197" s="276">
        <v>25.943999999999999</v>
      </c>
      <c r="G197" s="36"/>
      <c r="H197" s="41"/>
    </row>
    <row r="198" spans="1:8" s="2" customFormat="1" ht="16.8" customHeight="1">
      <c r="A198" s="36"/>
      <c r="B198" s="41"/>
      <c r="C198" s="277" t="s">
        <v>2096</v>
      </c>
      <c r="D198" s="36"/>
      <c r="E198" s="36"/>
      <c r="F198" s="36"/>
      <c r="G198" s="36"/>
      <c r="H198" s="41"/>
    </row>
    <row r="199" spans="1:8" s="2" customFormat="1" ht="16.8" customHeight="1">
      <c r="A199" s="36"/>
      <c r="B199" s="41"/>
      <c r="C199" s="275" t="s">
        <v>597</v>
      </c>
      <c r="D199" s="275" t="s">
        <v>2131</v>
      </c>
      <c r="E199" s="19" t="s">
        <v>240</v>
      </c>
      <c r="F199" s="276">
        <v>30.689</v>
      </c>
      <c r="G199" s="36"/>
      <c r="H199" s="41"/>
    </row>
    <row r="200" spans="1:8" s="2" customFormat="1" ht="16.8" customHeight="1">
      <c r="A200" s="36"/>
      <c r="B200" s="41"/>
      <c r="C200" s="275" t="s">
        <v>582</v>
      </c>
      <c r="D200" s="275" t="s">
        <v>2119</v>
      </c>
      <c r="E200" s="19" t="s">
        <v>240</v>
      </c>
      <c r="F200" s="276">
        <v>265.32499999999999</v>
      </c>
      <c r="G200" s="36"/>
      <c r="H200" s="41"/>
    </row>
    <row r="201" spans="1:8" s="2" customFormat="1" ht="16.8" customHeight="1">
      <c r="A201" s="36"/>
      <c r="B201" s="41"/>
      <c r="C201" s="275" t="s">
        <v>606</v>
      </c>
      <c r="D201" s="275" t="s">
        <v>607</v>
      </c>
      <c r="E201" s="19" t="s">
        <v>383</v>
      </c>
      <c r="F201" s="276">
        <v>61.378</v>
      </c>
      <c r="G201" s="36"/>
      <c r="H201" s="41"/>
    </row>
    <row r="202" spans="1:8" s="2" customFormat="1" ht="16.8" customHeight="1">
      <c r="A202" s="36"/>
      <c r="B202" s="41"/>
      <c r="C202" s="271" t="s">
        <v>502</v>
      </c>
      <c r="D202" s="272" t="s">
        <v>174</v>
      </c>
      <c r="E202" s="273" t="s">
        <v>143</v>
      </c>
      <c r="F202" s="274">
        <v>1103</v>
      </c>
      <c r="G202" s="36"/>
      <c r="H202" s="41"/>
    </row>
    <row r="203" spans="1:8" s="2" customFormat="1" ht="16.8" customHeight="1">
      <c r="A203" s="36"/>
      <c r="B203" s="41"/>
      <c r="C203" s="275" t="s">
        <v>75</v>
      </c>
      <c r="D203" s="275" t="s">
        <v>237</v>
      </c>
      <c r="E203" s="19" t="s">
        <v>75</v>
      </c>
      <c r="F203" s="276">
        <v>0</v>
      </c>
      <c r="G203" s="36"/>
      <c r="H203" s="41"/>
    </row>
    <row r="204" spans="1:8" s="2" customFormat="1" ht="16.8" customHeight="1">
      <c r="A204" s="36"/>
      <c r="B204" s="41"/>
      <c r="C204" s="275" t="s">
        <v>502</v>
      </c>
      <c r="D204" s="275" t="s">
        <v>881</v>
      </c>
      <c r="E204" s="19" t="s">
        <v>75</v>
      </c>
      <c r="F204" s="276">
        <v>1103</v>
      </c>
      <c r="G204" s="36"/>
      <c r="H204" s="41"/>
    </row>
    <row r="205" spans="1:8" s="2" customFormat="1" ht="16.8" customHeight="1">
      <c r="A205" s="36"/>
      <c r="B205" s="41"/>
      <c r="C205" s="277" t="s">
        <v>2096</v>
      </c>
      <c r="D205" s="36"/>
      <c r="E205" s="36"/>
      <c r="F205" s="36"/>
      <c r="G205" s="36"/>
      <c r="H205" s="41"/>
    </row>
    <row r="206" spans="1:8" s="2" customFormat="1" ht="16.8" customHeight="1">
      <c r="A206" s="36"/>
      <c r="B206" s="41"/>
      <c r="C206" s="275" t="s">
        <v>878</v>
      </c>
      <c r="D206" s="275" t="s">
        <v>2138</v>
      </c>
      <c r="E206" s="19" t="s">
        <v>143</v>
      </c>
      <c r="F206" s="276">
        <v>1103</v>
      </c>
      <c r="G206" s="36"/>
      <c r="H206" s="41"/>
    </row>
    <row r="207" spans="1:8" s="2" customFormat="1" ht="16.8" customHeight="1">
      <c r="A207" s="36"/>
      <c r="B207" s="41"/>
      <c r="C207" s="275" t="s">
        <v>353</v>
      </c>
      <c r="D207" s="275" t="s">
        <v>2105</v>
      </c>
      <c r="E207" s="19" t="s">
        <v>143</v>
      </c>
      <c r="F207" s="276">
        <v>1103</v>
      </c>
      <c r="G207" s="36"/>
      <c r="H207" s="41"/>
    </row>
    <row r="208" spans="1:8" s="2" customFormat="1" ht="16.8" customHeight="1">
      <c r="A208" s="36"/>
      <c r="B208" s="41"/>
      <c r="C208" s="271" t="s">
        <v>507</v>
      </c>
      <c r="D208" s="272" t="s">
        <v>508</v>
      </c>
      <c r="E208" s="273" t="s">
        <v>156</v>
      </c>
      <c r="F208" s="274">
        <v>46.7</v>
      </c>
      <c r="G208" s="36"/>
      <c r="H208" s="41"/>
    </row>
    <row r="209" spans="1:8" s="2" customFormat="1" ht="16.8" customHeight="1">
      <c r="A209" s="36"/>
      <c r="B209" s="41"/>
      <c r="C209" s="275" t="s">
        <v>75</v>
      </c>
      <c r="D209" s="275" t="s">
        <v>314</v>
      </c>
      <c r="E209" s="19" t="s">
        <v>75</v>
      </c>
      <c r="F209" s="276">
        <v>0</v>
      </c>
      <c r="G209" s="36"/>
      <c r="H209" s="41"/>
    </row>
    <row r="210" spans="1:8" s="2" customFormat="1" ht="16.8" customHeight="1">
      <c r="A210" s="36"/>
      <c r="B210" s="41"/>
      <c r="C210" s="275" t="s">
        <v>507</v>
      </c>
      <c r="D210" s="275" t="s">
        <v>909</v>
      </c>
      <c r="E210" s="19" t="s">
        <v>75</v>
      </c>
      <c r="F210" s="276">
        <v>46.7</v>
      </c>
      <c r="G210" s="36"/>
      <c r="H210" s="41"/>
    </row>
    <row r="211" spans="1:8" s="2" customFormat="1" ht="16.8" customHeight="1">
      <c r="A211" s="36"/>
      <c r="B211" s="41"/>
      <c r="C211" s="277" t="s">
        <v>2096</v>
      </c>
      <c r="D211" s="36"/>
      <c r="E211" s="36"/>
      <c r="F211" s="36"/>
      <c r="G211" s="36"/>
      <c r="H211" s="41"/>
    </row>
    <row r="212" spans="1:8" s="2" customFormat="1" ht="16.8" customHeight="1">
      <c r="A212" s="36"/>
      <c r="B212" s="41"/>
      <c r="C212" s="275" t="s">
        <v>905</v>
      </c>
      <c r="D212" s="275" t="s">
        <v>2139</v>
      </c>
      <c r="E212" s="19" t="s">
        <v>156</v>
      </c>
      <c r="F212" s="276">
        <v>86.7</v>
      </c>
      <c r="G212" s="36"/>
      <c r="H212" s="41"/>
    </row>
    <row r="213" spans="1:8" s="2" customFormat="1" ht="16.8" customHeight="1">
      <c r="A213" s="36"/>
      <c r="B213" s="41"/>
      <c r="C213" s="275" t="s">
        <v>900</v>
      </c>
      <c r="D213" s="275" t="s">
        <v>2140</v>
      </c>
      <c r="E213" s="19" t="s">
        <v>156</v>
      </c>
      <c r="F213" s="276">
        <v>46.7</v>
      </c>
      <c r="G213" s="36"/>
      <c r="H213" s="41"/>
    </row>
    <row r="214" spans="1:8" s="2" customFormat="1" ht="16.8" customHeight="1">
      <c r="A214" s="36"/>
      <c r="B214" s="41"/>
      <c r="C214" s="275" t="s">
        <v>865</v>
      </c>
      <c r="D214" s="275" t="s">
        <v>2141</v>
      </c>
      <c r="E214" s="19" t="s">
        <v>156</v>
      </c>
      <c r="F214" s="276">
        <v>46.7</v>
      </c>
      <c r="G214" s="36"/>
      <c r="H214" s="41"/>
    </row>
    <row r="215" spans="1:8" s="2" customFormat="1" ht="16.8" customHeight="1">
      <c r="A215" s="36"/>
      <c r="B215" s="41"/>
      <c r="C215" s="271" t="s">
        <v>516</v>
      </c>
      <c r="D215" s="272" t="s">
        <v>517</v>
      </c>
      <c r="E215" s="273" t="s">
        <v>240</v>
      </c>
      <c r="F215" s="274">
        <v>2.6960000000000002</v>
      </c>
      <c r="G215" s="36"/>
      <c r="H215" s="41"/>
    </row>
    <row r="216" spans="1:8" s="2" customFormat="1" ht="16.8" customHeight="1">
      <c r="A216" s="36"/>
      <c r="B216" s="41"/>
      <c r="C216" s="275" t="s">
        <v>75</v>
      </c>
      <c r="D216" s="275" t="s">
        <v>801</v>
      </c>
      <c r="E216" s="19" t="s">
        <v>75</v>
      </c>
      <c r="F216" s="276">
        <v>0</v>
      </c>
      <c r="G216" s="36"/>
      <c r="H216" s="41"/>
    </row>
    <row r="217" spans="1:8" s="2" customFormat="1" ht="16.8" customHeight="1">
      <c r="A217" s="36"/>
      <c r="B217" s="41"/>
      <c r="C217" s="275" t="s">
        <v>516</v>
      </c>
      <c r="D217" s="275" t="s">
        <v>802</v>
      </c>
      <c r="E217" s="19" t="s">
        <v>75</v>
      </c>
      <c r="F217" s="276">
        <v>2.6960000000000002</v>
      </c>
      <c r="G217" s="36"/>
      <c r="H217" s="41"/>
    </row>
    <row r="218" spans="1:8" s="2" customFormat="1" ht="16.8" customHeight="1">
      <c r="A218" s="36"/>
      <c r="B218" s="41"/>
      <c r="C218" s="277" t="s">
        <v>2096</v>
      </c>
      <c r="D218" s="36"/>
      <c r="E218" s="36"/>
      <c r="F218" s="36"/>
      <c r="G218" s="36"/>
      <c r="H218" s="41"/>
    </row>
    <row r="219" spans="1:8" s="2" customFormat="1" ht="16.8" customHeight="1">
      <c r="A219" s="36"/>
      <c r="B219" s="41"/>
      <c r="C219" s="275" t="s">
        <v>797</v>
      </c>
      <c r="D219" s="275" t="s">
        <v>2142</v>
      </c>
      <c r="E219" s="19" t="s">
        <v>240</v>
      </c>
      <c r="F219" s="276">
        <v>2.6960000000000002</v>
      </c>
      <c r="G219" s="36"/>
      <c r="H219" s="41"/>
    </row>
    <row r="220" spans="1:8" s="2" customFormat="1" ht="16.8" customHeight="1">
      <c r="A220" s="36"/>
      <c r="B220" s="41"/>
      <c r="C220" s="275" t="s">
        <v>597</v>
      </c>
      <c r="D220" s="275" t="s">
        <v>2131</v>
      </c>
      <c r="E220" s="19" t="s">
        <v>240</v>
      </c>
      <c r="F220" s="276">
        <v>30.689</v>
      </c>
      <c r="G220" s="36"/>
      <c r="H220" s="41"/>
    </row>
    <row r="221" spans="1:8" s="2" customFormat="1" ht="16.8" customHeight="1">
      <c r="A221" s="36"/>
      <c r="B221" s="41"/>
      <c r="C221" s="271" t="s">
        <v>519</v>
      </c>
      <c r="D221" s="272" t="s">
        <v>520</v>
      </c>
      <c r="E221" s="273" t="s">
        <v>240</v>
      </c>
      <c r="F221" s="274">
        <v>0.33500000000000002</v>
      </c>
      <c r="G221" s="36"/>
      <c r="H221" s="41"/>
    </row>
    <row r="222" spans="1:8" s="2" customFormat="1" ht="16.8" customHeight="1">
      <c r="A222" s="36"/>
      <c r="B222" s="41"/>
      <c r="C222" s="275" t="s">
        <v>75</v>
      </c>
      <c r="D222" s="275" t="s">
        <v>631</v>
      </c>
      <c r="E222" s="19" t="s">
        <v>75</v>
      </c>
      <c r="F222" s="276">
        <v>0</v>
      </c>
      <c r="G222" s="36"/>
      <c r="H222" s="41"/>
    </row>
    <row r="223" spans="1:8" s="2" customFormat="1" ht="16.8" customHeight="1">
      <c r="A223" s="36"/>
      <c r="B223" s="41"/>
      <c r="C223" s="275" t="s">
        <v>75</v>
      </c>
      <c r="D223" s="275" t="s">
        <v>632</v>
      </c>
      <c r="E223" s="19" t="s">
        <v>75</v>
      </c>
      <c r="F223" s="276">
        <v>0.33500000000000002</v>
      </c>
      <c r="G223" s="36"/>
      <c r="H223" s="41"/>
    </row>
    <row r="224" spans="1:8" s="2" customFormat="1" ht="16.8" customHeight="1">
      <c r="A224" s="36"/>
      <c r="B224" s="41"/>
      <c r="C224" s="275" t="s">
        <v>519</v>
      </c>
      <c r="D224" s="275" t="s">
        <v>218</v>
      </c>
      <c r="E224" s="19" t="s">
        <v>75</v>
      </c>
      <c r="F224" s="276">
        <v>0.33500000000000002</v>
      </c>
      <c r="G224" s="36"/>
      <c r="H224" s="41"/>
    </row>
    <row r="225" spans="1:8" s="2" customFormat="1" ht="16.8" customHeight="1">
      <c r="A225" s="36"/>
      <c r="B225" s="41"/>
      <c r="C225" s="277" t="s">
        <v>2096</v>
      </c>
      <c r="D225" s="36"/>
      <c r="E225" s="36"/>
      <c r="F225" s="36"/>
      <c r="G225" s="36"/>
      <c r="H225" s="41"/>
    </row>
    <row r="226" spans="1:8" s="2" customFormat="1" ht="16.8" customHeight="1">
      <c r="A226" s="36"/>
      <c r="B226" s="41"/>
      <c r="C226" s="275" t="s">
        <v>627</v>
      </c>
      <c r="D226" s="275" t="s">
        <v>2143</v>
      </c>
      <c r="E226" s="19" t="s">
        <v>240</v>
      </c>
      <c r="F226" s="276">
        <v>0.33500000000000002</v>
      </c>
      <c r="G226" s="36"/>
      <c r="H226" s="41"/>
    </row>
    <row r="227" spans="1:8" s="2" customFormat="1" ht="16.8" customHeight="1">
      <c r="A227" s="36"/>
      <c r="B227" s="41"/>
      <c r="C227" s="275" t="s">
        <v>597</v>
      </c>
      <c r="D227" s="275" t="s">
        <v>2131</v>
      </c>
      <c r="E227" s="19" t="s">
        <v>240</v>
      </c>
      <c r="F227" s="276">
        <v>30.689</v>
      </c>
      <c r="G227" s="36"/>
      <c r="H227" s="41"/>
    </row>
    <row r="228" spans="1:8" s="2" customFormat="1" ht="16.8" customHeight="1">
      <c r="A228" s="36"/>
      <c r="B228" s="41"/>
      <c r="C228" s="271" t="s">
        <v>522</v>
      </c>
      <c r="D228" s="272" t="s">
        <v>523</v>
      </c>
      <c r="E228" s="273" t="s">
        <v>143</v>
      </c>
      <c r="F228" s="274">
        <v>0.92700000000000005</v>
      </c>
      <c r="G228" s="36"/>
      <c r="H228" s="41"/>
    </row>
    <row r="229" spans="1:8" s="2" customFormat="1" ht="16.8" customHeight="1">
      <c r="A229" s="36"/>
      <c r="B229" s="41"/>
      <c r="C229" s="275" t="s">
        <v>75</v>
      </c>
      <c r="D229" s="275" t="s">
        <v>638</v>
      </c>
      <c r="E229" s="19" t="s">
        <v>75</v>
      </c>
      <c r="F229" s="276">
        <v>0</v>
      </c>
      <c r="G229" s="36"/>
      <c r="H229" s="41"/>
    </row>
    <row r="230" spans="1:8" s="2" customFormat="1" ht="16.8" customHeight="1">
      <c r="A230" s="36"/>
      <c r="B230" s="41"/>
      <c r="C230" s="275" t="s">
        <v>522</v>
      </c>
      <c r="D230" s="275" t="s">
        <v>639</v>
      </c>
      <c r="E230" s="19" t="s">
        <v>75</v>
      </c>
      <c r="F230" s="276">
        <v>0.92700000000000005</v>
      </c>
      <c r="G230" s="36"/>
      <c r="H230" s="41"/>
    </row>
    <row r="231" spans="1:8" s="2" customFormat="1" ht="16.8" customHeight="1">
      <c r="A231" s="36"/>
      <c r="B231" s="41"/>
      <c r="C231" s="277" t="s">
        <v>2096</v>
      </c>
      <c r="D231" s="36"/>
      <c r="E231" s="36"/>
      <c r="F231" s="36"/>
      <c r="G231" s="36"/>
      <c r="H231" s="41"/>
    </row>
    <row r="232" spans="1:8" s="2" customFormat="1" ht="16.8" customHeight="1">
      <c r="A232" s="36"/>
      <c r="B232" s="41"/>
      <c r="C232" s="275" t="s">
        <v>634</v>
      </c>
      <c r="D232" s="275" t="s">
        <v>2144</v>
      </c>
      <c r="E232" s="19" t="s">
        <v>143</v>
      </c>
      <c r="F232" s="276">
        <v>0.92700000000000005</v>
      </c>
      <c r="G232" s="36"/>
      <c r="H232" s="41"/>
    </row>
    <row r="233" spans="1:8" s="2" customFormat="1" ht="16.8" customHeight="1">
      <c r="A233" s="36"/>
      <c r="B233" s="41"/>
      <c r="C233" s="275" t="s">
        <v>640</v>
      </c>
      <c r="D233" s="275" t="s">
        <v>2145</v>
      </c>
      <c r="E233" s="19" t="s">
        <v>143</v>
      </c>
      <c r="F233" s="276">
        <v>0.92700000000000005</v>
      </c>
      <c r="G233" s="36"/>
      <c r="H233" s="41"/>
    </row>
    <row r="234" spans="1:8" s="2" customFormat="1" ht="16.8" customHeight="1">
      <c r="A234" s="36"/>
      <c r="B234" s="41"/>
      <c r="C234" s="271" t="s">
        <v>525</v>
      </c>
      <c r="D234" s="272" t="s">
        <v>526</v>
      </c>
      <c r="E234" s="273" t="s">
        <v>143</v>
      </c>
      <c r="F234" s="274">
        <v>2.2309999999999999</v>
      </c>
      <c r="G234" s="36"/>
      <c r="H234" s="41"/>
    </row>
    <row r="235" spans="1:8" s="2" customFormat="1" ht="16.8" customHeight="1">
      <c r="A235" s="36"/>
      <c r="B235" s="41"/>
      <c r="C235" s="275" t="s">
        <v>75</v>
      </c>
      <c r="D235" s="275" t="s">
        <v>675</v>
      </c>
      <c r="E235" s="19" t="s">
        <v>75</v>
      </c>
      <c r="F235" s="276">
        <v>0</v>
      </c>
      <c r="G235" s="36"/>
      <c r="H235" s="41"/>
    </row>
    <row r="236" spans="1:8" s="2" customFormat="1" ht="16.8" customHeight="1">
      <c r="A236" s="36"/>
      <c r="B236" s="41"/>
      <c r="C236" s="275" t="s">
        <v>525</v>
      </c>
      <c r="D236" s="275" t="s">
        <v>676</v>
      </c>
      <c r="E236" s="19" t="s">
        <v>75</v>
      </c>
      <c r="F236" s="276">
        <v>2.2309999999999999</v>
      </c>
      <c r="G236" s="36"/>
      <c r="H236" s="41"/>
    </row>
    <row r="237" spans="1:8" s="2" customFormat="1" ht="16.8" customHeight="1">
      <c r="A237" s="36"/>
      <c r="B237" s="41"/>
      <c r="C237" s="277" t="s">
        <v>2096</v>
      </c>
      <c r="D237" s="36"/>
      <c r="E237" s="36"/>
      <c r="F237" s="36"/>
      <c r="G237" s="36"/>
      <c r="H237" s="41"/>
    </row>
    <row r="238" spans="1:8" s="2" customFormat="1" ht="16.8" customHeight="1">
      <c r="A238" s="36"/>
      <c r="B238" s="41"/>
      <c r="C238" s="275" t="s">
        <v>672</v>
      </c>
      <c r="D238" s="275" t="s">
        <v>2146</v>
      </c>
      <c r="E238" s="19" t="s">
        <v>143</v>
      </c>
      <c r="F238" s="276">
        <v>2.2309999999999999</v>
      </c>
      <c r="G238" s="36"/>
      <c r="H238" s="41"/>
    </row>
    <row r="239" spans="1:8" s="2" customFormat="1" ht="16.8" customHeight="1">
      <c r="A239" s="36"/>
      <c r="B239" s="41"/>
      <c r="C239" s="275" t="s">
        <v>597</v>
      </c>
      <c r="D239" s="275" t="s">
        <v>2131</v>
      </c>
      <c r="E239" s="19" t="s">
        <v>240</v>
      </c>
      <c r="F239" s="276">
        <v>30.689</v>
      </c>
      <c r="G239" s="36"/>
      <c r="H239" s="41"/>
    </row>
    <row r="240" spans="1:8" s="2" customFormat="1" ht="16.8" customHeight="1">
      <c r="A240" s="36"/>
      <c r="B240" s="41"/>
      <c r="C240" s="275" t="s">
        <v>678</v>
      </c>
      <c r="D240" s="275" t="s">
        <v>2147</v>
      </c>
      <c r="E240" s="19" t="s">
        <v>143</v>
      </c>
      <c r="F240" s="276">
        <v>2.2309999999999999</v>
      </c>
      <c r="G240" s="36"/>
      <c r="H240" s="41"/>
    </row>
    <row r="241" spans="1:8" s="2" customFormat="1" ht="16.8" customHeight="1">
      <c r="A241" s="36"/>
      <c r="B241" s="41"/>
      <c r="C241" s="271" t="s">
        <v>531</v>
      </c>
      <c r="D241" s="272" t="s">
        <v>500</v>
      </c>
      <c r="E241" s="273" t="s">
        <v>240</v>
      </c>
      <c r="F241" s="274">
        <v>4.7450000000000001</v>
      </c>
      <c r="G241" s="36"/>
      <c r="H241" s="41"/>
    </row>
    <row r="242" spans="1:8" s="2" customFormat="1" ht="16.8" customHeight="1">
      <c r="A242" s="36"/>
      <c r="B242" s="41"/>
      <c r="C242" s="275" t="s">
        <v>75</v>
      </c>
      <c r="D242" s="275" t="s">
        <v>603</v>
      </c>
      <c r="E242" s="19" t="s">
        <v>75</v>
      </c>
      <c r="F242" s="276">
        <v>0</v>
      </c>
      <c r="G242" s="36"/>
      <c r="H242" s="41"/>
    </row>
    <row r="243" spans="1:8" s="2" customFormat="1" ht="16.8" customHeight="1">
      <c r="A243" s="36"/>
      <c r="B243" s="41"/>
      <c r="C243" s="275" t="s">
        <v>531</v>
      </c>
      <c r="D243" s="275" t="s">
        <v>604</v>
      </c>
      <c r="E243" s="19" t="s">
        <v>75</v>
      </c>
      <c r="F243" s="276">
        <v>4.7450000000000001</v>
      </c>
      <c r="G243" s="36"/>
      <c r="H243" s="41"/>
    </row>
    <row r="244" spans="1:8" s="2" customFormat="1" ht="16.8" customHeight="1">
      <c r="A244" s="36"/>
      <c r="B244" s="41"/>
      <c r="C244" s="277" t="s">
        <v>2096</v>
      </c>
      <c r="D244" s="36"/>
      <c r="E244" s="36"/>
      <c r="F244" s="36"/>
      <c r="G244" s="36"/>
      <c r="H244" s="41"/>
    </row>
    <row r="245" spans="1:8" s="2" customFormat="1" ht="16.8" customHeight="1">
      <c r="A245" s="36"/>
      <c r="B245" s="41"/>
      <c r="C245" s="275" t="s">
        <v>597</v>
      </c>
      <c r="D245" s="275" t="s">
        <v>2131</v>
      </c>
      <c r="E245" s="19" t="s">
        <v>240</v>
      </c>
      <c r="F245" s="276">
        <v>30.689</v>
      </c>
      <c r="G245" s="36"/>
      <c r="H245" s="41"/>
    </row>
    <row r="246" spans="1:8" s="2" customFormat="1" ht="16.8" customHeight="1">
      <c r="A246" s="36"/>
      <c r="B246" s="41"/>
      <c r="C246" s="275" t="s">
        <v>582</v>
      </c>
      <c r="D246" s="275" t="s">
        <v>2119</v>
      </c>
      <c r="E246" s="19" t="s">
        <v>240</v>
      </c>
      <c r="F246" s="276">
        <v>265.32499999999999</v>
      </c>
      <c r="G246" s="36"/>
      <c r="H246" s="41"/>
    </row>
    <row r="247" spans="1:8" s="2" customFormat="1" ht="16.8" customHeight="1">
      <c r="A247" s="36"/>
      <c r="B247" s="41"/>
      <c r="C247" s="275" t="s">
        <v>606</v>
      </c>
      <c r="D247" s="275" t="s">
        <v>607</v>
      </c>
      <c r="E247" s="19" t="s">
        <v>383</v>
      </c>
      <c r="F247" s="276">
        <v>61.378</v>
      </c>
      <c r="G247" s="36"/>
      <c r="H247" s="41"/>
    </row>
    <row r="248" spans="1:8" s="2" customFormat="1" ht="16.8" customHeight="1">
      <c r="A248" s="36"/>
      <c r="B248" s="41"/>
      <c r="C248" s="271" t="s">
        <v>533</v>
      </c>
      <c r="D248" s="272" t="s">
        <v>534</v>
      </c>
      <c r="E248" s="273" t="s">
        <v>293</v>
      </c>
      <c r="F248" s="274">
        <v>1</v>
      </c>
      <c r="G248" s="36"/>
      <c r="H248" s="41"/>
    </row>
    <row r="249" spans="1:8" s="2" customFormat="1" ht="16.8" customHeight="1">
      <c r="A249" s="36"/>
      <c r="B249" s="41"/>
      <c r="C249" s="275" t="s">
        <v>75</v>
      </c>
      <c r="D249" s="275" t="s">
        <v>296</v>
      </c>
      <c r="E249" s="19" t="s">
        <v>75</v>
      </c>
      <c r="F249" s="276">
        <v>0</v>
      </c>
      <c r="G249" s="36"/>
      <c r="H249" s="41"/>
    </row>
    <row r="250" spans="1:8" s="2" customFormat="1" ht="16.8" customHeight="1">
      <c r="A250" s="36"/>
      <c r="B250" s="41"/>
      <c r="C250" s="275" t="s">
        <v>533</v>
      </c>
      <c r="D250" s="275" t="s">
        <v>84</v>
      </c>
      <c r="E250" s="19" t="s">
        <v>75</v>
      </c>
      <c r="F250" s="276">
        <v>1</v>
      </c>
      <c r="G250" s="36"/>
      <c r="H250" s="41"/>
    </row>
    <row r="251" spans="1:8" s="2" customFormat="1" ht="16.8" customHeight="1">
      <c r="A251" s="36"/>
      <c r="B251" s="41"/>
      <c r="C251" s="277" t="s">
        <v>2096</v>
      </c>
      <c r="D251" s="36"/>
      <c r="E251" s="36"/>
      <c r="F251" s="36"/>
      <c r="G251" s="36"/>
      <c r="H251" s="41"/>
    </row>
    <row r="252" spans="1:8" s="2" customFormat="1" ht="16.8" customHeight="1">
      <c r="A252" s="36"/>
      <c r="B252" s="41"/>
      <c r="C252" s="275" t="s">
        <v>654</v>
      </c>
      <c r="D252" s="275" t="s">
        <v>2148</v>
      </c>
      <c r="E252" s="19" t="s">
        <v>293</v>
      </c>
      <c r="F252" s="276">
        <v>1</v>
      </c>
      <c r="G252" s="36"/>
      <c r="H252" s="41"/>
    </row>
    <row r="253" spans="1:8" s="2" customFormat="1" ht="20.399999999999999">
      <c r="A253" s="36"/>
      <c r="B253" s="41"/>
      <c r="C253" s="275" t="s">
        <v>660</v>
      </c>
      <c r="D253" s="275" t="s">
        <v>2149</v>
      </c>
      <c r="E253" s="19" t="s">
        <v>293</v>
      </c>
      <c r="F253" s="276">
        <v>1</v>
      </c>
      <c r="G253" s="36"/>
      <c r="H253" s="41"/>
    </row>
    <row r="254" spans="1:8" s="2" customFormat="1" ht="16.8" customHeight="1">
      <c r="A254" s="36"/>
      <c r="B254" s="41"/>
      <c r="C254" s="271" t="s">
        <v>454</v>
      </c>
      <c r="D254" s="272" t="s">
        <v>455</v>
      </c>
      <c r="E254" s="273" t="s">
        <v>240</v>
      </c>
      <c r="F254" s="274">
        <v>58.8</v>
      </c>
      <c r="G254" s="36"/>
      <c r="H254" s="41"/>
    </row>
    <row r="255" spans="1:8" s="2" customFormat="1" ht="16.8" customHeight="1">
      <c r="A255" s="36"/>
      <c r="B255" s="41"/>
      <c r="C255" s="275" t="s">
        <v>75</v>
      </c>
      <c r="D255" s="275" t="s">
        <v>552</v>
      </c>
      <c r="E255" s="19" t="s">
        <v>75</v>
      </c>
      <c r="F255" s="276">
        <v>0</v>
      </c>
      <c r="G255" s="36"/>
      <c r="H255" s="41"/>
    </row>
    <row r="256" spans="1:8" s="2" customFormat="1" ht="16.8" customHeight="1">
      <c r="A256" s="36"/>
      <c r="B256" s="41"/>
      <c r="C256" s="275" t="s">
        <v>454</v>
      </c>
      <c r="D256" s="275" t="s">
        <v>553</v>
      </c>
      <c r="E256" s="19" t="s">
        <v>75</v>
      </c>
      <c r="F256" s="276">
        <v>58.8</v>
      </c>
      <c r="G256" s="36"/>
      <c r="H256" s="41"/>
    </row>
    <row r="257" spans="1:8" s="2" customFormat="1" ht="16.8" customHeight="1">
      <c r="A257" s="36"/>
      <c r="B257" s="41"/>
      <c r="C257" s="277" t="s">
        <v>2096</v>
      </c>
      <c r="D257" s="36"/>
      <c r="E257" s="36"/>
      <c r="F257" s="36"/>
      <c r="G257" s="36"/>
      <c r="H257" s="41"/>
    </row>
    <row r="258" spans="1:8" s="2" customFormat="1" ht="16.8" customHeight="1">
      <c r="A258" s="36"/>
      <c r="B258" s="41"/>
      <c r="C258" s="275" t="s">
        <v>547</v>
      </c>
      <c r="D258" s="275" t="s">
        <v>2117</v>
      </c>
      <c r="E258" s="19" t="s">
        <v>240</v>
      </c>
      <c r="F258" s="276">
        <v>58.8</v>
      </c>
      <c r="G258" s="36"/>
      <c r="H258" s="41"/>
    </row>
    <row r="259" spans="1:8" s="2" customFormat="1" ht="16.8" customHeight="1">
      <c r="A259" s="36"/>
      <c r="B259" s="41"/>
      <c r="C259" s="275" t="s">
        <v>582</v>
      </c>
      <c r="D259" s="275" t="s">
        <v>2119</v>
      </c>
      <c r="E259" s="19" t="s">
        <v>240</v>
      </c>
      <c r="F259" s="276">
        <v>265.32499999999999</v>
      </c>
      <c r="G259" s="36"/>
      <c r="H259" s="41"/>
    </row>
    <row r="260" spans="1:8" s="2" customFormat="1" ht="16.8" customHeight="1">
      <c r="A260" s="36"/>
      <c r="B260" s="41"/>
      <c r="C260" s="271" t="s">
        <v>510</v>
      </c>
      <c r="D260" s="272" t="s">
        <v>511</v>
      </c>
      <c r="E260" s="273" t="s">
        <v>240</v>
      </c>
      <c r="F260" s="274">
        <v>137.19999999999999</v>
      </c>
      <c r="G260" s="36"/>
      <c r="H260" s="41"/>
    </row>
    <row r="261" spans="1:8" s="2" customFormat="1" ht="16.8" customHeight="1">
      <c r="A261" s="36"/>
      <c r="B261" s="41"/>
      <c r="C261" s="275" t="s">
        <v>75</v>
      </c>
      <c r="D261" s="275" t="s">
        <v>552</v>
      </c>
      <c r="E261" s="19" t="s">
        <v>75</v>
      </c>
      <c r="F261" s="276">
        <v>0</v>
      </c>
      <c r="G261" s="36"/>
      <c r="H261" s="41"/>
    </row>
    <row r="262" spans="1:8" s="2" customFormat="1" ht="16.8" customHeight="1">
      <c r="A262" s="36"/>
      <c r="B262" s="41"/>
      <c r="C262" s="275" t="s">
        <v>510</v>
      </c>
      <c r="D262" s="275" t="s">
        <v>559</v>
      </c>
      <c r="E262" s="19" t="s">
        <v>75</v>
      </c>
      <c r="F262" s="276">
        <v>137.19999999999999</v>
      </c>
      <c r="G262" s="36"/>
      <c r="H262" s="41"/>
    </row>
    <row r="263" spans="1:8" s="2" customFormat="1" ht="16.8" customHeight="1">
      <c r="A263" s="36"/>
      <c r="B263" s="41"/>
      <c r="C263" s="277" t="s">
        <v>2096</v>
      </c>
      <c r="D263" s="36"/>
      <c r="E263" s="36"/>
      <c r="F263" s="36"/>
      <c r="G263" s="36"/>
      <c r="H263" s="41"/>
    </row>
    <row r="264" spans="1:8" s="2" customFormat="1" ht="16.8" customHeight="1">
      <c r="A264" s="36"/>
      <c r="B264" s="41"/>
      <c r="C264" s="275" t="s">
        <v>554</v>
      </c>
      <c r="D264" s="275" t="s">
        <v>2118</v>
      </c>
      <c r="E264" s="19" t="s">
        <v>240</v>
      </c>
      <c r="F264" s="276">
        <v>137.19999999999999</v>
      </c>
      <c r="G264" s="36"/>
      <c r="H264" s="41"/>
    </row>
    <row r="265" spans="1:8" s="2" customFormat="1" ht="16.8" customHeight="1">
      <c r="A265" s="36"/>
      <c r="B265" s="41"/>
      <c r="C265" s="275" t="s">
        <v>582</v>
      </c>
      <c r="D265" s="275" t="s">
        <v>2119</v>
      </c>
      <c r="E265" s="19" t="s">
        <v>240</v>
      </c>
      <c r="F265" s="276">
        <v>265.32499999999999</v>
      </c>
      <c r="G265" s="36"/>
      <c r="H265" s="41"/>
    </row>
    <row r="266" spans="1:8" s="2" customFormat="1" ht="16.8" customHeight="1">
      <c r="A266" s="36"/>
      <c r="B266" s="41"/>
      <c r="C266" s="271" t="s">
        <v>528</v>
      </c>
      <c r="D266" s="272" t="s">
        <v>529</v>
      </c>
      <c r="E266" s="273" t="s">
        <v>240</v>
      </c>
      <c r="F266" s="274">
        <v>7.1879999999999997</v>
      </c>
      <c r="G266" s="36"/>
      <c r="H266" s="41"/>
    </row>
    <row r="267" spans="1:8" s="2" customFormat="1" ht="16.8" customHeight="1">
      <c r="A267" s="36"/>
      <c r="B267" s="41"/>
      <c r="C267" s="275" t="s">
        <v>75</v>
      </c>
      <c r="D267" s="275" t="s">
        <v>564</v>
      </c>
      <c r="E267" s="19" t="s">
        <v>75</v>
      </c>
      <c r="F267" s="276">
        <v>0</v>
      </c>
      <c r="G267" s="36"/>
      <c r="H267" s="41"/>
    </row>
    <row r="268" spans="1:8" s="2" customFormat="1" ht="16.8" customHeight="1">
      <c r="A268" s="36"/>
      <c r="B268" s="41"/>
      <c r="C268" s="275" t="s">
        <v>75</v>
      </c>
      <c r="D268" s="275" t="s">
        <v>565</v>
      </c>
      <c r="E268" s="19" t="s">
        <v>75</v>
      </c>
      <c r="F268" s="276">
        <v>7.1879999999999997</v>
      </c>
      <c r="G268" s="36"/>
      <c r="H268" s="41"/>
    </row>
    <row r="269" spans="1:8" s="2" customFormat="1" ht="16.8" customHeight="1">
      <c r="A269" s="36"/>
      <c r="B269" s="41"/>
      <c r="C269" s="275" t="s">
        <v>528</v>
      </c>
      <c r="D269" s="275" t="s">
        <v>218</v>
      </c>
      <c r="E269" s="19" t="s">
        <v>75</v>
      </c>
      <c r="F269" s="276">
        <v>7.1879999999999997</v>
      </c>
      <c r="G269" s="36"/>
      <c r="H269" s="41"/>
    </row>
    <row r="270" spans="1:8" s="2" customFormat="1" ht="16.8" customHeight="1">
      <c r="A270" s="36"/>
      <c r="B270" s="41"/>
      <c r="C270" s="277" t="s">
        <v>2096</v>
      </c>
      <c r="D270" s="36"/>
      <c r="E270" s="36"/>
      <c r="F270" s="36"/>
      <c r="G270" s="36"/>
      <c r="H270" s="41"/>
    </row>
    <row r="271" spans="1:8" s="2" customFormat="1" ht="16.8" customHeight="1">
      <c r="A271" s="36"/>
      <c r="B271" s="41"/>
      <c r="C271" s="275" t="s">
        <v>560</v>
      </c>
      <c r="D271" s="275" t="s">
        <v>2150</v>
      </c>
      <c r="E271" s="19" t="s">
        <v>240</v>
      </c>
      <c r="F271" s="276">
        <v>7.1879999999999997</v>
      </c>
      <c r="G271" s="36"/>
      <c r="H271" s="41"/>
    </row>
    <row r="272" spans="1:8" s="2" customFormat="1" ht="16.8" customHeight="1">
      <c r="A272" s="36"/>
      <c r="B272" s="41"/>
      <c r="C272" s="275" t="s">
        <v>582</v>
      </c>
      <c r="D272" s="275" t="s">
        <v>2119</v>
      </c>
      <c r="E272" s="19" t="s">
        <v>240</v>
      </c>
      <c r="F272" s="276">
        <v>265.32499999999999</v>
      </c>
      <c r="G272" s="36"/>
      <c r="H272" s="41"/>
    </row>
    <row r="273" spans="1:8" s="2" customFormat="1" ht="16.8" customHeight="1">
      <c r="A273" s="36"/>
      <c r="B273" s="41"/>
      <c r="C273" s="275" t="s">
        <v>597</v>
      </c>
      <c r="D273" s="275" t="s">
        <v>2131</v>
      </c>
      <c r="E273" s="19" t="s">
        <v>240</v>
      </c>
      <c r="F273" s="276">
        <v>30.689</v>
      </c>
      <c r="G273" s="36"/>
      <c r="H273" s="41"/>
    </row>
    <row r="274" spans="1:8" s="2" customFormat="1" ht="16.8" customHeight="1">
      <c r="A274" s="36"/>
      <c r="B274" s="41"/>
      <c r="C274" s="271" t="s">
        <v>457</v>
      </c>
      <c r="D274" s="272" t="s">
        <v>458</v>
      </c>
      <c r="E274" s="273" t="s">
        <v>240</v>
      </c>
      <c r="F274" s="274">
        <v>3.1320000000000001</v>
      </c>
      <c r="G274" s="36"/>
      <c r="H274" s="41"/>
    </row>
    <row r="275" spans="1:8" s="2" customFormat="1" ht="16.8" customHeight="1">
      <c r="A275" s="36"/>
      <c r="B275" s="41"/>
      <c r="C275" s="275" t="s">
        <v>75</v>
      </c>
      <c r="D275" s="275" t="s">
        <v>570</v>
      </c>
      <c r="E275" s="19" t="s">
        <v>75</v>
      </c>
      <c r="F275" s="276">
        <v>0</v>
      </c>
      <c r="G275" s="36"/>
      <c r="H275" s="41"/>
    </row>
    <row r="276" spans="1:8" s="2" customFormat="1" ht="16.8" customHeight="1">
      <c r="A276" s="36"/>
      <c r="B276" s="41"/>
      <c r="C276" s="275" t="s">
        <v>457</v>
      </c>
      <c r="D276" s="275" t="s">
        <v>571</v>
      </c>
      <c r="E276" s="19" t="s">
        <v>75</v>
      </c>
      <c r="F276" s="276">
        <v>3.1320000000000001</v>
      </c>
      <c r="G276" s="36"/>
      <c r="H276" s="41"/>
    </row>
    <row r="277" spans="1:8" s="2" customFormat="1" ht="16.8" customHeight="1">
      <c r="A277" s="36"/>
      <c r="B277" s="41"/>
      <c r="C277" s="277" t="s">
        <v>2096</v>
      </c>
      <c r="D277" s="36"/>
      <c r="E277" s="36"/>
      <c r="F277" s="36"/>
      <c r="G277" s="36"/>
      <c r="H277" s="41"/>
    </row>
    <row r="278" spans="1:8" s="2" customFormat="1" ht="16.8" customHeight="1">
      <c r="A278" s="36"/>
      <c r="B278" s="41"/>
      <c r="C278" s="275" t="s">
        <v>566</v>
      </c>
      <c r="D278" s="275" t="s">
        <v>2136</v>
      </c>
      <c r="E278" s="19" t="s">
        <v>240</v>
      </c>
      <c r="F278" s="276">
        <v>9.1319999999999997</v>
      </c>
      <c r="G278" s="36"/>
      <c r="H278" s="41"/>
    </row>
    <row r="279" spans="1:8" s="2" customFormat="1" ht="16.8" customHeight="1">
      <c r="A279" s="36"/>
      <c r="B279" s="41"/>
      <c r="C279" s="275" t="s">
        <v>582</v>
      </c>
      <c r="D279" s="275" t="s">
        <v>2119</v>
      </c>
      <c r="E279" s="19" t="s">
        <v>240</v>
      </c>
      <c r="F279" s="276">
        <v>265.32499999999999</v>
      </c>
      <c r="G279" s="36"/>
      <c r="H279" s="41"/>
    </row>
    <row r="280" spans="1:8" s="2" customFormat="1" ht="16.8" customHeight="1">
      <c r="A280" s="36"/>
      <c r="B280" s="41"/>
      <c r="C280" s="275" t="s">
        <v>597</v>
      </c>
      <c r="D280" s="275" t="s">
        <v>2131</v>
      </c>
      <c r="E280" s="19" t="s">
        <v>240</v>
      </c>
      <c r="F280" s="276">
        <v>30.689</v>
      </c>
      <c r="G280" s="36"/>
      <c r="H280" s="41"/>
    </row>
    <row r="281" spans="1:8" s="2" customFormat="1" ht="16.8" customHeight="1">
      <c r="A281" s="36"/>
      <c r="B281" s="41"/>
      <c r="C281" s="271" t="s">
        <v>460</v>
      </c>
      <c r="D281" s="272" t="s">
        <v>458</v>
      </c>
      <c r="E281" s="273" t="s">
        <v>240</v>
      </c>
      <c r="F281" s="274">
        <v>6</v>
      </c>
      <c r="G281" s="36"/>
      <c r="H281" s="41"/>
    </row>
    <row r="282" spans="1:8" s="2" customFormat="1" ht="16.8" customHeight="1">
      <c r="A282" s="36"/>
      <c r="B282" s="41"/>
      <c r="C282" s="275" t="s">
        <v>75</v>
      </c>
      <c r="D282" s="275" t="s">
        <v>573</v>
      </c>
      <c r="E282" s="19" t="s">
        <v>75</v>
      </c>
      <c r="F282" s="276">
        <v>0</v>
      </c>
      <c r="G282" s="36"/>
      <c r="H282" s="41"/>
    </row>
    <row r="283" spans="1:8" s="2" customFormat="1" ht="16.8" customHeight="1">
      <c r="A283" s="36"/>
      <c r="B283" s="41"/>
      <c r="C283" s="275" t="s">
        <v>460</v>
      </c>
      <c r="D283" s="275" t="s">
        <v>574</v>
      </c>
      <c r="E283" s="19" t="s">
        <v>75</v>
      </c>
      <c r="F283" s="276">
        <v>6</v>
      </c>
      <c r="G283" s="36"/>
      <c r="H283" s="41"/>
    </row>
    <row r="284" spans="1:8" s="2" customFormat="1" ht="16.8" customHeight="1">
      <c r="A284" s="36"/>
      <c r="B284" s="41"/>
      <c r="C284" s="277" t="s">
        <v>2096</v>
      </c>
      <c r="D284" s="36"/>
      <c r="E284" s="36"/>
      <c r="F284" s="36"/>
      <c r="G284" s="36"/>
      <c r="H284" s="41"/>
    </row>
    <row r="285" spans="1:8" s="2" customFormat="1" ht="16.8" customHeight="1">
      <c r="A285" s="36"/>
      <c r="B285" s="41"/>
      <c r="C285" s="275" t="s">
        <v>566</v>
      </c>
      <c r="D285" s="275" t="s">
        <v>2136</v>
      </c>
      <c r="E285" s="19" t="s">
        <v>240</v>
      </c>
      <c r="F285" s="276">
        <v>9.1319999999999997</v>
      </c>
      <c r="G285" s="36"/>
      <c r="H285" s="41"/>
    </row>
    <row r="286" spans="1:8" s="2" customFormat="1" ht="16.8" customHeight="1">
      <c r="A286" s="36"/>
      <c r="B286" s="41"/>
      <c r="C286" s="275" t="s">
        <v>582</v>
      </c>
      <c r="D286" s="275" t="s">
        <v>2119</v>
      </c>
      <c r="E286" s="19" t="s">
        <v>240</v>
      </c>
      <c r="F286" s="276">
        <v>265.32499999999999</v>
      </c>
      <c r="G286" s="36"/>
      <c r="H286" s="41"/>
    </row>
    <row r="287" spans="1:8" s="2" customFormat="1" ht="16.8" customHeight="1">
      <c r="A287" s="36"/>
      <c r="B287" s="41"/>
      <c r="C287" s="275" t="s">
        <v>597</v>
      </c>
      <c r="D287" s="275" t="s">
        <v>2131</v>
      </c>
      <c r="E287" s="19" t="s">
        <v>240</v>
      </c>
      <c r="F287" s="276">
        <v>30.689</v>
      </c>
      <c r="G287" s="36"/>
      <c r="H287" s="41"/>
    </row>
    <row r="288" spans="1:8" s="2" customFormat="1" ht="16.8" customHeight="1">
      <c r="A288" s="36"/>
      <c r="B288" s="41"/>
      <c r="C288" s="271" t="s">
        <v>496</v>
      </c>
      <c r="D288" s="272" t="s">
        <v>458</v>
      </c>
      <c r="E288" s="273" t="s">
        <v>240</v>
      </c>
      <c r="F288" s="274">
        <v>7.3079999999999998</v>
      </c>
      <c r="G288" s="36"/>
      <c r="H288" s="41"/>
    </row>
    <row r="289" spans="1:8" s="2" customFormat="1" ht="16.8" customHeight="1">
      <c r="A289" s="36"/>
      <c r="B289" s="41"/>
      <c r="C289" s="275" t="s">
        <v>75</v>
      </c>
      <c r="D289" s="275" t="s">
        <v>570</v>
      </c>
      <c r="E289" s="19" t="s">
        <v>75</v>
      </c>
      <c r="F289" s="276">
        <v>0</v>
      </c>
      <c r="G289" s="36"/>
      <c r="H289" s="41"/>
    </row>
    <row r="290" spans="1:8" s="2" customFormat="1" ht="16.8" customHeight="1">
      <c r="A290" s="36"/>
      <c r="B290" s="41"/>
      <c r="C290" s="275" t="s">
        <v>496</v>
      </c>
      <c r="D290" s="275" t="s">
        <v>579</v>
      </c>
      <c r="E290" s="19" t="s">
        <v>75</v>
      </c>
      <c r="F290" s="276">
        <v>7.3079999999999998</v>
      </c>
      <c r="G290" s="36"/>
      <c r="H290" s="41"/>
    </row>
    <row r="291" spans="1:8" s="2" customFormat="1" ht="16.8" customHeight="1">
      <c r="A291" s="36"/>
      <c r="B291" s="41"/>
      <c r="C291" s="277" t="s">
        <v>2096</v>
      </c>
      <c r="D291" s="36"/>
      <c r="E291" s="36"/>
      <c r="F291" s="36"/>
      <c r="G291" s="36"/>
      <c r="H291" s="41"/>
    </row>
    <row r="292" spans="1:8" s="2" customFormat="1" ht="16.8" customHeight="1">
      <c r="A292" s="36"/>
      <c r="B292" s="41"/>
      <c r="C292" s="275" t="s">
        <v>575</v>
      </c>
      <c r="D292" s="275" t="s">
        <v>2137</v>
      </c>
      <c r="E292" s="19" t="s">
        <v>240</v>
      </c>
      <c r="F292" s="276">
        <v>21.308</v>
      </c>
      <c r="G292" s="36"/>
      <c r="H292" s="41"/>
    </row>
    <row r="293" spans="1:8" s="2" customFormat="1" ht="16.8" customHeight="1">
      <c r="A293" s="36"/>
      <c r="B293" s="41"/>
      <c r="C293" s="275" t="s">
        <v>582</v>
      </c>
      <c r="D293" s="275" t="s">
        <v>2119</v>
      </c>
      <c r="E293" s="19" t="s">
        <v>240</v>
      </c>
      <c r="F293" s="276">
        <v>265.32499999999999</v>
      </c>
      <c r="G293" s="36"/>
      <c r="H293" s="41"/>
    </row>
    <row r="294" spans="1:8" s="2" customFormat="1" ht="16.8" customHeight="1">
      <c r="A294" s="36"/>
      <c r="B294" s="41"/>
      <c r="C294" s="275" t="s">
        <v>597</v>
      </c>
      <c r="D294" s="275" t="s">
        <v>2131</v>
      </c>
      <c r="E294" s="19" t="s">
        <v>240</v>
      </c>
      <c r="F294" s="276">
        <v>30.689</v>
      </c>
      <c r="G294" s="36"/>
      <c r="H294" s="41"/>
    </row>
    <row r="295" spans="1:8" s="2" customFormat="1" ht="16.8" customHeight="1">
      <c r="A295" s="36"/>
      <c r="B295" s="41"/>
      <c r="C295" s="271" t="s">
        <v>498</v>
      </c>
      <c r="D295" s="272" t="s">
        <v>458</v>
      </c>
      <c r="E295" s="273" t="s">
        <v>240</v>
      </c>
      <c r="F295" s="274">
        <v>14</v>
      </c>
      <c r="G295" s="36"/>
      <c r="H295" s="41"/>
    </row>
    <row r="296" spans="1:8" s="2" customFormat="1" ht="16.8" customHeight="1">
      <c r="A296" s="36"/>
      <c r="B296" s="41"/>
      <c r="C296" s="275" t="s">
        <v>75</v>
      </c>
      <c r="D296" s="275" t="s">
        <v>573</v>
      </c>
      <c r="E296" s="19" t="s">
        <v>75</v>
      </c>
      <c r="F296" s="276">
        <v>0</v>
      </c>
      <c r="G296" s="36"/>
      <c r="H296" s="41"/>
    </row>
    <row r="297" spans="1:8" s="2" customFormat="1" ht="16.8" customHeight="1">
      <c r="A297" s="36"/>
      <c r="B297" s="41"/>
      <c r="C297" s="275" t="s">
        <v>498</v>
      </c>
      <c r="D297" s="275" t="s">
        <v>580</v>
      </c>
      <c r="E297" s="19" t="s">
        <v>75</v>
      </c>
      <c r="F297" s="276">
        <v>14</v>
      </c>
      <c r="G297" s="36"/>
      <c r="H297" s="41"/>
    </row>
    <row r="298" spans="1:8" s="2" customFormat="1" ht="16.8" customHeight="1">
      <c r="A298" s="36"/>
      <c r="B298" s="41"/>
      <c r="C298" s="277" t="s">
        <v>2096</v>
      </c>
      <c r="D298" s="36"/>
      <c r="E298" s="36"/>
      <c r="F298" s="36"/>
      <c r="G298" s="36"/>
      <c r="H298" s="41"/>
    </row>
    <row r="299" spans="1:8" s="2" customFormat="1" ht="16.8" customHeight="1">
      <c r="A299" s="36"/>
      <c r="B299" s="41"/>
      <c r="C299" s="275" t="s">
        <v>575</v>
      </c>
      <c r="D299" s="275" t="s">
        <v>2137</v>
      </c>
      <c r="E299" s="19" t="s">
        <v>240</v>
      </c>
      <c r="F299" s="276">
        <v>21.308</v>
      </c>
      <c r="G299" s="36"/>
      <c r="H299" s="41"/>
    </row>
    <row r="300" spans="1:8" s="2" customFormat="1" ht="16.8" customHeight="1">
      <c r="A300" s="36"/>
      <c r="B300" s="41"/>
      <c r="C300" s="275" t="s">
        <v>582</v>
      </c>
      <c r="D300" s="275" t="s">
        <v>2119</v>
      </c>
      <c r="E300" s="19" t="s">
        <v>240</v>
      </c>
      <c r="F300" s="276">
        <v>265.32499999999999</v>
      </c>
      <c r="G300" s="36"/>
      <c r="H300" s="41"/>
    </row>
    <row r="301" spans="1:8" s="2" customFormat="1" ht="16.8" customHeight="1">
      <c r="A301" s="36"/>
      <c r="B301" s="41"/>
      <c r="C301" s="275" t="s">
        <v>597</v>
      </c>
      <c r="D301" s="275" t="s">
        <v>2131</v>
      </c>
      <c r="E301" s="19" t="s">
        <v>240</v>
      </c>
      <c r="F301" s="276">
        <v>30.689</v>
      </c>
      <c r="G301" s="36"/>
      <c r="H301" s="41"/>
    </row>
    <row r="302" spans="1:8" s="2" customFormat="1" ht="16.8" customHeight="1">
      <c r="A302" s="36"/>
      <c r="B302" s="41"/>
      <c r="C302" s="271" t="s">
        <v>513</v>
      </c>
      <c r="D302" s="272" t="s">
        <v>514</v>
      </c>
      <c r="E302" s="273" t="s">
        <v>240</v>
      </c>
      <c r="F302" s="274">
        <v>233.62799999999999</v>
      </c>
      <c r="G302" s="36"/>
      <c r="H302" s="41"/>
    </row>
    <row r="303" spans="1:8" s="2" customFormat="1" ht="16.8" customHeight="1">
      <c r="A303" s="36"/>
      <c r="B303" s="41"/>
      <c r="C303" s="275" t="s">
        <v>513</v>
      </c>
      <c r="D303" s="275" t="s">
        <v>586</v>
      </c>
      <c r="E303" s="19" t="s">
        <v>75</v>
      </c>
      <c r="F303" s="276">
        <v>233.62799999999999</v>
      </c>
      <c r="G303" s="36"/>
      <c r="H303" s="41"/>
    </row>
    <row r="304" spans="1:8" s="2" customFormat="1" ht="16.8" customHeight="1">
      <c r="A304" s="36"/>
      <c r="B304" s="41"/>
      <c r="C304" s="277" t="s">
        <v>2096</v>
      </c>
      <c r="D304" s="36"/>
      <c r="E304" s="36"/>
      <c r="F304" s="36"/>
      <c r="G304" s="36"/>
      <c r="H304" s="41"/>
    </row>
    <row r="305" spans="1:8" s="2" customFormat="1" ht="16.8" customHeight="1">
      <c r="A305" s="36"/>
      <c r="B305" s="41"/>
      <c r="C305" s="275" t="s">
        <v>582</v>
      </c>
      <c r="D305" s="275" t="s">
        <v>2119</v>
      </c>
      <c r="E305" s="19" t="s">
        <v>240</v>
      </c>
      <c r="F305" s="276">
        <v>265.32499999999999</v>
      </c>
      <c r="G305" s="36"/>
      <c r="H305" s="41"/>
    </row>
    <row r="306" spans="1:8" s="2" customFormat="1" ht="16.8" customHeight="1">
      <c r="A306" s="36"/>
      <c r="B306" s="41"/>
      <c r="C306" s="275" t="s">
        <v>588</v>
      </c>
      <c r="D306" s="275" t="s">
        <v>2120</v>
      </c>
      <c r="E306" s="19" t="s">
        <v>240</v>
      </c>
      <c r="F306" s="276">
        <v>233.62799999999999</v>
      </c>
      <c r="G306" s="36"/>
      <c r="H306" s="41"/>
    </row>
    <row r="307" spans="1:8" s="2" customFormat="1" ht="16.8" customHeight="1">
      <c r="A307" s="36"/>
      <c r="B307" s="41"/>
      <c r="C307" s="275" t="s">
        <v>592</v>
      </c>
      <c r="D307" s="275" t="s">
        <v>2121</v>
      </c>
      <c r="E307" s="19" t="s">
        <v>383</v>
      </c>
      <c r="F307" s="276">
        <v>420.53</v>
      </c>
      <c r="G307" s="36"/>
      <c r="H307" s="41"/>
    </row>
    <row r="308" spans="1:8" s="2" customFormat="1" ht="26.4" customHeight="1">
      <c r="A308" s="36"/>
      <c r="B308" s="41"/>
      <c r="C308" s="270" t="s">
        <v>2151</v>
      </c>
      <c r="D308" s="270" t="s">
        <v>99</v>
      </c>
      <c r="E308" s="36"/>
      <c r="F308" s="36"/>
      <c r="G308" s="36"/>
      <c r="H308" s="41"/>
    </row>
    <row r="309" spans="1:8" s="2" customFormat="1" ht="16.8" customHeight="1">
      <c r="A309" s="36"/>
      <c r="B309" s="41"/>
      <c r="C309" s="271" t="s">
        <v>483</v>
      </c>
      <c r="D309" s="272" t="s">
        <v>142</v>
      </c>
      <c r="E309" s="273" t="s">
        <v>143</v>
      </c>
      <c r="F309" s="274">
        <v>314.10000000000002</v>
      </c>
      <c r="G309" s="36"/>
      <c r="H309" s="41"/>
    </row>
    <row r="310" spans="1:8" s="2" customFormat="1" ht="16.8" customHeight="1">
      <c r="A310" s="36"/>
      <c r="B310" s="41"/>
      <c r="C310" s="275" t="s">
        <v>75</v>
      </c>
      <c r="D310" s="275" t="s">
        <v>237</v>
      </c>
      <c r="E310" s="19" t="s">
        <v>75</v>
      </c>
      <c r="F310" s="276">
        <v>0</v>
      </c>
      <c r="G310" s="36"/>
      <c r="H310" s="41"/>
    </row>
    <row r="311" spans="1:8" s="2" customFormat="1" ht="16.8" customHeight="1">
      <c r="A311" s="36"/>
      <c r="B311" s="41"/>
      <c r="C311" s="275" t="s">
        <v>483</v>
      </c>
      <c r="D311" s="275" t="s">
        <v>1014</v>
      </c>
      <c r="E311" s="19" t="s">
        <v>75</v>
      </c>
      <c r="F311" s="276">
        <v>314.10000000000002</v>
      </c>
      <c r="G311" s="36"/>
      <c r="H311" s="41"/>
    </row>
    <row r="312" spans="1:8" s="2" customFormat="1" ht="16.8" customHeight="1">
      <c r="A312" s="36"/>
      <c r="B312" s="41"/>
      <c r="C312" s="277" t="s">
        <v>2096</v>
      </c>
      <c r="D312" s="36"/>
      <c r="E312" s="36"/>
      <c r="F312" s="36"/>
      <c r="G312" s="36"/>
      <c r="H312" s="41"/>
    </row>
    <row r="313" spans="1:8" s="2" customFormat="1" ht="16.8" customHeight="1">
      <c r="A313" s="36"/>
      <c r="B313" s="41"/>
      <c r="C313" s="275" t="s">
        <v>256</v>
      </c>
      <c r="D313" s="275" t="s">
        <v>2097</v>
      </c>
      <c r="E313" s="19" t="s">
        <v>143</v>
      </c>
      <c r="F313" s="276">
        <v>353.6</v>
      </c>
      <c r="G313" s="36"/>
      <c r="H313" s="41"/>
    </row>
    <row r="314" spans="1:8" s="2" customFormat="1" ht="16.8" customHeight="1">
      <c r="A314" s="36"/>
      <c r="B314" s="41"/>
      <c r="C314" s="275" t="s">
        <v>209</v>
      </c>
      <c r="D314" s="275" t="s">
        <v>2098</v>
      </c>
      <c r="E314" s="19" t="s">
        <v>143</v>
      </c>
      <c r="F314" s="276">
        <v>361.1</v>
      </c>
      <c r="G314" s="36"/>
      <c r="H314" s="41"/>
    </row>
    <row r="315" spans="1:8" s="2" customFormat="1" ht="16.8" customHeight="1">
      <c r="A315" s="36"/>
      <c r="B315" s="41"/>
      <c r="C315" s="275" t="s">
        <v>246</v>
      </c>
      <c r="D315" s="275" t="s">
        <v>2099</v>
      </c>
      <c r="E315" s="19" t="s">
        <v>143</v>
      </c>
      <c r="F315" s="276">
        <v>341</v>
      </c>
      <c r="G315" s="36"/>
      <c r="H315" s="41"/>
    </row>
    <row r="316" spans="1:8" s="2" customFormat="1" ht="16.8" customHeight="1">
      <c r="A316" s="36"/>
      <c r="B316" s="41"/>
      <c r="C316" s="275" t="s">
        <v>267</v>
      </c>
      <c r="D316" s="275" t="s">
        <v>268</v>
      </c>
      <c r="E316" s="19" t="s">
        <v>143</v>
      </c>
      <c r="F316" s="276">
        <v>333.40100000000001</v>
      </c>
      <c r="G316" s="36"/>
      <c r="H316" s="41"/>
    </row>
    <row r="317" spans="1:8" s="2" customFormat="1" ht="16.8" customHeight="1">
      <c r="A317" s="36"/>
      <c r="B317" s="41"/>
      <c r="C317" s="271" t="s">
        <v>504</v>
      </c>
      <c r="D317" s="272" t="s">
        <v>142</v>
      </c>
      <c r="E317" s="273" t="s">
        <v>143</v>
      </c>
      <c r="F317" s="274">
        <v>16</v>
      </c>
      <c r="G317" s="36"/>
      <c r="H317" s="41"/>
    </row>
    <row r="318" spans="1:8" s="2" customFormat="1" ht="16.8" customHeight="1">
      <c r="A318" s="36"/>
      <c r="B318" s="41"/>
      <c r="C318" s="275" t="s">
        <v>504</v>
      </c>
      <c r="D318" s="275" t="s">
        <v>1015</v>
      </c>
      <c r="E318" s="19" t="s">
        <v>75</v>
      </c>
      <c r="F318" s="276">
        <v>16</v>
      </c>
      <c r="G318" s="36"/>
      <c r="H318" s="41"/>
    </row>
    <row r="319" spans="1:8" s="2" customFormat="1" ht="16.8" customHeight="1">
      <c r="A319" s="36"/>
      <c r="B319" s="41"/>
      <c r="C319" s="277" t="s">
        <v>2096</v>
      </c>
      <c r="D319" s="36"/>
      <c r="E319" s="36"/>
      <c r="F319" s="36"/>
      <c r="G319" s="36"/>
      <c r="H319" s="41"/>
    </row>
    <row r="320" spans="1:8" s="2" customFormat="1" ht="16.8" customHeight="1">
      <c r="A320" s="36"/>
      <c r="B320" s="41"/>
      <c r="C320" s="275" t="s">
        <v>256</v>
      </c>
      <c r="D320" s="275" t="s">
        <v>2097</v>
      </c>
      <c r="E320" s="19" t="s">
        <v>143</v>
      </c>
      <c r="F320" s="276">
        <v>353.6</v>
      </c>
      <c r="G320" s="36"/>
      <c r="H320" s="41"/>
    </row>
    <row r="321" spans="1:8" s="2" customFormat="1" ht="16.8" customHeight="1">
      <c r="A321" s="36"/>
      <c r="B321" s="41"/>
      <c r="C321" s="275" t="s">
        <v>209</v>
      </c>
      <c r="D321" s="275" t="s">
        <v>2098</v>
      </c>
      <c r="E321" s="19" t="s">
        <v>143</v>
      </c>
      <c r="F321" s="276">
        <v>361.1</v>
      </c>
      <c r="G321" s="36"/>
      <c r="H321" s="41"/>
    </row>
    <row r="322" spans="1:8" s="2" customFormat="1" ht="16.8" customHeight="1">
      <c r="A322" s="36"/>
      <c r="B322" s="41"/>
      <c r="C322" s="275" t="s">
        <v>251</v>
      </c>
      <c r="D322" s="275" t="s">
        <v>2100</v>
      </c>
      <c r="E322" s="19" t="s">
        <v>143</v>
      </c>
      <c r="F322" s="276">
        <v>18.600000000000001</v>
      </c>
      <c r="G322" s="36"/>
      <c r="H322" s="41"/>
    </row>
    <row r="323" spans="1:8" s="2" customFormat="1" ht="16.8" customHeight="1">
      <c r="A323" s="36"/>
      <c r="B323" s="41"/>
      <c r="C323" s="275" t="s">
        <v>267</v>
      </c>
      <c r="D323" s="275" t="s">
        <v>268</v>
      </c>
      <c r="E323" s="19" t="s">
        <v>143</v>
      </c>
      <c r="F323" s="276">
        <v>333.40100000000001</v>
      </c>
      <c r="G323" s="36"/>
      <c r="H323" s="41"/>
    </row>
    <row r="324" spans="1:8" s="2" customFormat="1" ht="16.8" customHeight="1">
      <c r="A324" s="36"/>
      <c r="B324" s="41"/>
      <c r="C324" s="271" t="s">
        <v>141</v>
      </c>
      <c r="D324" s="272" t="s">
        <v>142</v>
      </c>
      <c r="E324" s="273" t="s">
        <v>143</v>
      </c>
      <c r="F324" s="274">
        <v>20.9</v>
      </c>
      <c r="G324" s="36"/>
      <c r="H324" s="41"/>
    </row>
    <row r="325" spans="1:8" s="2" customFormat="1" ht="16.8" customHeight="1">
      <c r="A325" s="36"/>
      <c r="B325" s="41"/>
      <c r="C325" s="275" t="s">
        <v>141</v>
      </c>
      <c r="D325" s="275" t="s">
        <v>1016</v>
      </c>
      <c r="E325" s="19" t="s">
        <v>75</v>
      </c>
      <c r="F325" s="276">
        <v>20.9</v>
      </c>
      <c r="G325" s="36"/>
      <c r="H325" s="41"/>
    </row>
    <row r="326" spans="1:8" s="2" customFormat="1" ht="16.8" customHeight="1">
      <c r="A326" s="36"/>
      <c r="B326" s="41"/>
      <c r="C326" s="277" t="s">
        <v>2096</v>
      </c>
      <c r="D326" s="36"/>
      <c r="E326" s="36"/>
      <c r="F326" s="36"/>
      <c r="G326" s="36"/>
      <c r="H326" s="41"/>
    </row>
    <row r="327" spans="1:8" s="2" customFormat="1" ht="16.8" customHeight="1">
      <c r="A327" s="36"/>
      <c r="B327" s="41"/>
      <c r="C327" s="275" t="s">
        <v>256</v>
      </c>
      <c r="D327" s="275" t="s">
        <v>2097</v>
      </c>
      <c r="E327" s="19" t="s">
        <v>143</v>
      </c>
      <c r="F327" s="276">
        <v>353.6</v>
      </c>
      <c r="G327" s="36"/>
      <c r="H327" s="41"/>
    </row>
    <row r="328" spans="1:8" s="2" customFormat="1" ht="16.8" customHeight="1">
      <c r="A328" s="36"/>
      <c r="B328" s="41"/>
      <c r="C328" s="275" t="s">
        <v>209</v>
      </c>
      <c r="D328" s="275" t="s">
        <v>2098</v>
      </c>
      <c r="E328" s="19" t="s">
        <v>143</v>
      </c>
      <c r="F328" s="276">
        <v>361.1</v>
      </c>
      <c r="G328" s="36"/>
      <c r="H328" s="41"/>
    </row>
    <row r="329" spans="1:8" s="2" customFormat="1" ht="16.8" customHeight="1">
      <c r="A329" s="36"/>
      <c r="B329" s="41"/>
      <c r="C329" s="275" t="s">
        <v>246</v>
      </c>
      <c r="D329" s="275" t="s">
        <v>2099</v>
      </c>
      <c r="E329" s="19" t="s">
        <v>143</v>
      </c>
      <c r="F329" s="276">
        <v>341</v>
      </c>
      <c r="G329" s="36"/>
      <c r="H329" s="41"/>
    </row>
    <row r="330" spans="1:8" s="2" customFormat="1" ht="16.8" customHeight="1">
      <c r="A330" s="36"/>
      <c r="B330" s="41"/>
      <c r="C330" s="275" t="s">
        <v>275</v>
      </c>
      <c r="D330" s="275" t="s">
        <v>276</v>
      </c>
      <c r="E330" s="19" t="s">
        <v>143</v>
      </c>
      <c r="F330" s="276">
        <v>22.44</v>
      </c>
      <c r="G330" s="36"/>
      <c r="H330" s="41"/>
    </row>
    <row r="331" spans="1:8" s="2" customFormat="1" ht="16.8" customHeight="1">
      <c r="A331" s="36"/>
      <c r="B331" s="41"/>
      <c r="C331" s="271" t="s">
        <v>145</v>
      </c>
      <c r="D331" s="272" t="s">
        <v>142</v>
      </c>
      <c r="E331" s="273" t="s">
        <v>143</v>
      </c>
      <c r="F331" s="274">
        <v>1.1000000000000001</v>
      </c>
      <c r="G331" s="36"/>
      <c r="H331" s="41"/>
    </row>
    <row r="332" spans="1:8" s="2" customFormat="1" ht="16.8" customHeight="1">
      <c r="A332" s="36"/>
      <c r="B332" s="41"/>
      <c r="C332" s="275" t="s">
        <v>145</v>
      </c>
      <c r="D332" s="275" t="s">
        <v>1017</v>
      </c>
      <c r="E332" s="19" t="s">
        <v>75</v>
      </c>
      <c r="F332" s="276">
        <v>1.1000000000000001</v>
      </c>
      <c r="G332" s="36"/>
      <c r="H332" s="41"/>
    </row>
    <row r="333" spans="1:8" s="2" customFormat="1" ht="16.8" customHeight="1">
      <c r="A333" s="36"/>
      <c r="B333" s="41"/>
      <c r="C333" s="277" t="s">
        <v>2096</v>
      </c>
      <c r="D333" s="36"/>
      <c r="E333" s="36"/>
      <c r="F333" s="36"/>
      <c r="G333" s="36"/>
      <c r="H333" s="41"/>
    </row>
    <row r="334" spans="1:8" s="2" customFormat="1" ht="16.8" customHeight="1">
      <c r="A334" s="36"/>
      <c r="B334" s="41"/>
      <c r="C334" s="275" t="s">
        <v>256</v>
      </c>
      <c r="D334" s="275" t="s">
        <v>2097</v>
      </c>
      <c r="E334" s="19" t="s">
        <v>143</v>
      </c>
      <c r="F334" s="276">
        <v>353.6</v>
      </c>
      <c r="G334" s="36"/>
      <c r="H334" s="41"/>
    </row>
    <row r="335" spans="1:8" s="2" customFormat="1" ht="16.8" customHeight="1">
      <c r="A335" s="36"/>
      <c r="B335" s="41"/>
      <c r="C335" s="275" t="s">
        <v>209</v>
      </c>
      <c r="D335" s="275" t="s">
        <v>2098</v>
      </c>
      <c r="E335" s="19" t="s">
        <v>143</v>
      </c>
      <c r="F335" s="276">
        <v>361.1</v>
      </c>
      <c r="G335" s="36"/>
      <c r="H335" s="41"/>
    </row>
    <row r="336" spans="1:8" s="2" customFormat="1" ht="16.8" customHeight="1">
      <c r="A336" s="36"/>
      <c r="B336" s="41"/>
      <c r="C336" s="275" t="s">
        <v>251</v>
      </c>
      <c r="D336" s="275" t="s">
        <v>2100</v>
      </c>
      <c r="E336" s="19" t="s">
        <v>143</v>
      </c>
      <c r="F336" s="276">
        <v>18.600000000000001</v>
      </c>
      <c r="G336" s="36"/>
      <c r="H336" s="41"/>
    </row>
    <row r="337" spans="1:8" s="2" customFormat="1" ht="16.8" customHeight="1">
      <c r="A337" s="36"/>
      <c r="B337" s="41"/>
      <c r="C337" s="275" t="s">
        <v>275</v>
      </c>
      <c r="D337" s="275" t="s">
        <v>276</v>
      </c>
      <c r="E337" s="19" t="s">
        <v>143</v>
      </c>
      <c r="F337" s="276">
        <v>22.44</v>
      </c>
      <c r="G337" s="36"/>
      <c r="H337" s="41"/>
    </row>
    <row r="338" spans="1:8" s="2" customFormat="1" ht="16.8" customHeight="1">
      <c r="A338" s="36"/>
      <c r="B338" s="41"/>
      <c r="C338" s="271" t="s">
        <v>148</v>
      </c>
      <c r="D338" s="272" t="s">
        <v>142</v>
      </c>
      <c r="E338" s="273" t="s">
        <v>143</v>
      </c>
      <c r="F338" s="274">
        <v>1.5</v>
      </c>
      <c r="G338" s="36"/>
      <c r="H338" s="41"/>
    </row>
    <row r="339" spans="1:8" s="2" customFormat="1" ht="16.8" customHeight="1">
      <c r="A339" s="36"/>
      <c r="B339" s="41"/>
      <c r="C339" s="275" t="s">
        <v>148</v>
      </c>
      <c r="D339" s="275" t="s">
        <v>1018</v>
      </c>
      <c r="E339" s="19" t="s">
        <v>75</v>
      </c>
      <c r="F339" s="276">
        <v>1.5</v>
      </c>
      <c r="G339" s="36"/>
      <c r="H339" s="41"/>
    </row>
    <row r="340" spans="1:8" s="2" customFormat="1" ht="16.8" customHeight="1">
      <c r="A340" s="36"/>
      <c r="B340" s="41"/>
      <c r="C340" s="277" t="s">
        <v>2096</v>
      </c>
      <c r="D340" s="36"/>
      <c r="E340" s="36"/>
      <c r="F340" s="36"/>
      <c r="G340" s="36"/>
      <c r="H340" s="41"/>
    </row>
    <row r="341" spans="1:8" s="2" customFormat="1" ht="16.8" customHeight="1">
      <c r="A341" s="36"/>
      <c r="B341" s="41"/>
      <c r="C341" s="275" t="s">
        <v>256</v>
      </c>
      <c r="D341" s="275" t="s">
        <v>2097</v>
      </c>
      <c r="E341" s="19" t="s">
        <v>143</v>
      </c>
      <c r="F341" s="276">
        <v>353.6</v>
      </c>
      <c r="G341" s="36"/>
      <c r="H341" s="41"/>
    </row>
    <row r="342" spans="1:8" s="2" customFormat="1" ht="16.8" customHeight="1">
      <c r="A342" s="36"/>
      <c r="B342" s="41"/>
      <c r="C342" s="275" t="s">
        <v>209</v>
      </c>
      <c r="D342" s="275" t="s">
        <v>2098</v>
      </c>
      <c r="E342" s="19" t="s">
        <v>143</v>
      </c>
      <c r="F342" s="276">
        <v>361.1</v>
      </c>
      <c r="G342" s="36"/>
      <c r="H342" s="41"/>
    </row>
    <row r="343" spans="1:8" s="2" customFormat="1" ht="16.8" customHeight="1">
      <c r="A343" s="36"/>
      <c r="B343" s="41"/>
      <c r="C343" s="275" t="s">
        <v>251</v>
      </c>
      <c r="D343" s="275" t="s">
        <v>2100</v>
      </c>
      <c r="E343" s="19" t="s">
        <v>143</v>
      </c>
      <c r="F343" s="276">
        <v>18.600000000000001</v>
      </c>
      <c r="G343" s="36"/>
      <c r="H343" s="41"/>
    </row>
    <row r="344" spans="1:8" s="2" customFormat="1" ht="16.8" customHeight="1">
      <c r="A344" s="36"/>
      <c r="B344" s="41"/>
      <c r="C344" s="275" t="s">
        <v>282</v>
      </c>
      <c r="D344" s="275" t="s">
        <v>283</v>
      </c>
      <c r="E344" s="19" t="s">
        <v>143</v>
      </c>
      <c r="F344" s="276">
        <v>1.575</v>
      </c>
      <c r="G344" s="36"/>
      <c r="H344" s="41"/>
    </row>
    <row r="345" spans="1:8" s="2" customFormat="1" ht="16.8" customHeight="1">
      <c r="A345" s="36"/>
      <c r="B345" s="41"/>
      <c r="C345" s="271" t="s">
        <v>150</v>
      </c>
      <c r="D345" s="272" t="s">
        <v>163</v>
      </c>
      <c r="E345" s="273" t="s">
        <v>143</v>
      </c>
      <c r="F345" s="274">
        <v>12</v>
      </c>
      <c r="G345" s="36"/>
      <c r="H345" s="41"/>
    </row>
    <row r="346" spans="1:8" s="2" customFormat="1" ht="16.8" customHeight="1">
      <c r="A346" s="36"/>
      <c r="B346" s="41"/>
      <c r="C346" s="275" t="s">
        <v>75</v>
      </c>
      <c r="D346" s="275" t="s">
        <v>237</v>
      </c>
      <c r="E346" s="19" t="s">
        <v>75</v>
      </c>
      <c r="F346" s="276">
        <v>0</v>
      </c>
      <c r="G346" s="36"/>
      <c r="H346" s="41"/>
    </row>
    <row r="347" spans="1:8" s="2" customFormat="1" ht="16.8" customHeight="1">
      <c r="A347" s="36"/>
      <c r="B347" s="41"/>
      <c r="C347" s="275" t="s">
        <v>150</v>
      </c>
      <c r="D347" s="275" t="s">
        <v>611</v>
      </c>
      <c r="E347" s="19" t="s">
        <v>75</v>
      </c>
      <c r="F347" s="276">
        <v>12</v>
      </c>
      <c r="G347" s="36"/>
      <c r="H347" s="41"/>
    </row>
    <row r="348" spans="1:8" s="2" customFormat="1" ht="16.8" customHeight="1">
      <c r="A348" s="36"/>
      <c r="B348" s="41"/>
      <c r="C348" s="277" t="s">
        <v>2096</v>
      </c>
      <c r="D348" s="36"/>
      <c r="E348" s="36"/>
      <c r="F348" s="36"/>
      <c r="G348" s="36"/>
      <c r="H348" s="41"/>
    </row>
    <row r="349" spans="1:8" s="2" customFormat="1" ht="16.8" customHeight="1">
      <c r="A349" s="36"/>
      <c r="B349" s="41"/>
      <c r="C349" s="275" t="s">
        <v>233</v>
      </c>
      <c r="D349" s="275" t="s">
        <v>2101</v>
      </c>
      <c r="E349" s="19" t="s">
        <v>143</v>
      </c>
      <c r="F349" s="276">
        <v>12</v>
      </c>
      <c r="G349" s="36"/>
      <c r="H349" s="41"/>
    </row>
    <row r="350" spans="1:8" s="2" customFormat="1" ht="16.8" customHeight="1">
      <c r="A350" s="36"/>
      <c r="B350" s="41"/>
      <c r="C350" s="275" t="s">
        <v>221</v>
      </c>
      <c r="D350" s="275" t="s">
        <v>2102</v>
      </c>
      <c r="E350" s="19" t="s">
        <v>143</v>
      </c>
      <c r="F350" s="276">
        <v>12</v>
      </c>
      <c r="G350" s="36"/>
      <c r="H350" s="41"/>
    </row>
    <row r="351" spans="1:8" s="2" customFormat="1" ht="16.8" customHeight="1">
      <c r="A351" s="36"/>
      <c r="B351" s="41"/>
      <c r="C351" s="275" t="s">
        <v>238</v>
      </c>
      <c r="D351" s="275" t="s">
        <v>239</v>
      </c>
      <c r="E351" s="19" t="s">
        <v>240</v>
      </c>
      <c r="F351" s="276">
        <v>1.236</v>
      </c>
      <c r="G351" s="36"/>
      <c r="H351" s="41"/>
    </row>
    <row r="352" spans="1:8" s="2" customFormat="1" ht="16.8" customHeight="1">
      <c r="A352" s="36"/>
      <c r="B352" s="41"/>
      <c r="C352" s="275" t="s">
        <v>227</v>
      </c>
      <c r="D352" s="275" t="s">
        <v>228</v>
      </c>
      <c r="E352" s="19" t="s">
        <v>143</v>
      </c>
      <c r="F352" s="276">
        <v>13.8</v>
      </c>
      <c r="G352" s="36"/>
      <c r="H352" s="41"/>
    </row>
    <row r="353" spans="1:8" s="2" customFormat="1" ht="16.8" customHeight="1">
      <c r="A353" s="36"/>
      <c r="B353" s="41"/>
      <c r="C353" s="271" t="s">
        <v>152</v>
      </c>
      <c r="D353" s="272" t="s">
        <v>977</v>
      </c>
      <c r="E353" s="273" t="s">
        <v>143</v>
      </c>
      <c r="F353" s="274">
        <v>1.5</v>
      </c>
      <c r="G353" s="36"/>
      <c r="H353" s="41"/>
    </row>
    <row r="354" spans="1:8" s="2" customFormat="1" ht="16.8" customHeight="1">
      <c r="A354" s="36"/>
      <c r="B354" s="41"/>
      <c r="C354" s="275" t="s">
        <v>75</v>
      </c>
      <c r="D354" s="275" t="s">
        <v>237</v>
      </c>
      <c r="E354" s="19" t="s">
        <v>75</v>
      </c>
      <c r="F354" s="276">
        <v>0</v>
      </c>
      <c r="G354" s="36"/>
      <c r="H354" s="41"/>
    </row>
    <row r="355" spans="1:8" s="2" customFormat="1" ht="16.8" customHeight="1">
      <c r="A355" s="36"/>
      <c r="B355" s="41"/>
      <c r="C355" s="275" t="s">
        <v>152</v>
      </c>
      <c r="D355" s="275" t="s">
        <v>1006</v>
      </c>
      <c r="E355" s="19" t="s">
        <v>75</v>
      </c>
      <c r="F355" s="276">
        <v>1.5</v>
      </c>
      <c r="G355" s="36"/>
      <c r="H355" s="41"/>
    </row>
    <row r="356" spans="1:8" s="2" customFormat="1" ht="16.8" customHeight="1">
      <c r="A356" s="36"/>
      <c r="B356" s="41"/>
      <c r="C356" s="277" t="s">
        <v>2096</v>
      </c>
      <c r="D356" s="36"/>
      <c r="E356" s="36"/>
      <c r="F356" s="36"/>
      <c r="G356" s="36"/>
      <c r="H356" s="41"/>
    </row>
    <row r="357" spans="1:8" s="2" customFormat="1" ht="16.8" customHeight="1">
      <c r="A357" s="36"/>
      <c r="B357" s="41"/>
      <c r="C357" s="275" t="s">
        <v>1002</v>
      </c>
      <c r="D357" s="275" t="s">
        <v>2152</v>
      </c>
      <c r="E357" s="19" t="s">
        <v>143</v>
      </c>
      <c r="F357" s="276">
        <v>1.5</v>
      </c>
      <c r="G357" s="36"/>
      <c r="H357" s="41"/>
    </row>
    <row r="358" spans="1:8" s="2" customFormat="1" ht="16.8" customHeight="1">
      <c r="A358" s="36"/>
      <c r="B358" s="41"/>
      <c r="C358" s="275" t="s">
        <v>209</v>
      </c>
      <c r="D358" s="275" t="s">
        <v>2098</v>
      </c>
      <c r="E358" s="19" t="s">
        <v>143</v>
      </c>
      <c r="F358" s="276">
        <v>361.1</v>
      </c>
      <c r="G358" s="36"/>
      <c r="H358" s="41"/>
    </row>
    <row r="359" spans="1:8" s="2" customFormat="1" ht="16.8" customHeight="1">
      <c r="A359" s="36"/>
      <c r="B359" s="41"/>
      <c r="C359" s="275" t="s">
        <v>998</v>
      </c>
      <c r="D359" s="275" t="s">
        <v>2153</v>
      </c>
      <c r="E359" s="19" t="s">
        <v>143</v>
      </c>
      <c r="F359" s="276">
        <v>1.5</v>
      </c>
      <c r="G359" s="36"/>
      <c r="H359" s="41"/>
    </row>
    <row r="360" spans="1:8" s="2" customFormat="1" ht="16.8" customHeight="1">
      <c r="A360" s="36"/>
      <c r="B360" s="41"/>
      <c r="C360" s="275" t="s">
        <v>700</v>
      </c>
      <c r="D360" s="275" t="s">
        <v>2112</v>
      </c>
      <c r="E360" s="19" t="s">
        <v>143</v>
      </c>
      <c r="F360" s="276">
        <v>1.5</v>
      </c>
      <c r="G360" s="36"/>
      <c r="H360" s="41"/>
    </row>
    <row r="361" spans="1:8" s="2" customFormat="1" ht="16.8" customHeight="1">
      <c r="A361" s="36"/>
      <c r="B361" s="41"/>
      <c r="C361" s="271" t="s">
        <v>159</v>
      </c>
      <c r="D361" s="272" t="s">
        <v>977</v>
      </c>
      <c r="E361" s="273" t="s">
        <v>143</v>
      </c>
      <c r="F361" s="274">
        <v>6</v>
      </c>
      <c r="G361" s="36"/>
      <c r="H361" s="41"/>
    </row>
    <row r="362" spans="1:8" s="2" customFormat="1" ht="16.8" customHeight="1">
      <c r="A362" s="36"/>
      <c r="B362" s="41"/>
      <c r="C362" s="275" t="s">
        <v>75</v>
      </c>
      <c r="D362" s="275" t="s">
        <v>237</v>
      </c>
      <c r="E362" s="19" t="s">
        <v>75</v>
      </c>
      <c r="F362" s="276">
        <v>0</v>
      </c>
      <c r="G362" s="36"/>
      <c r="H362" s="41"/>
    </row>
    <row r="363" spans="1:8" s="2" customFormat="1" ht="16.8" customHeight="1">
      <c r="A363" s="36"/>
      <c r="B363" s="41"/>
      <c r="C363" s="275" t="s">
        <v>159</v>
      </c>
      <c r="D363" s="275" t="s">
        <v>1012</v>
      </c>
      <c r="E363" s="19" t="s">
        <v>75</v>
      </c>
      <c r="F363" s="276">
        <v>6</v>
      </c>
      <c r="G363" s="36"/>
      <c r="H363" s="41"/>
    </row>
    <row r="364" spans="1:8" s="2" customFormat="1" ht="16.8" customHeight="1">
      <c r="A364" s="36"/>
      <c r="B364" s="41"/>
      <c r="C364" s="277" t="s">
        <v>2096</v>
      </c>
      <c r="D364" s="36"/>
      <c r="E364" s="36"/>
      <c r="F364" s="36"/>
      <c r="G364" s="36"/>
      <c r="H364" s="41"/>
    </row>
    <row r="365" spans="1:8" s="2" customFormat="1" ht="16.8" customHeight="1">
      <c r="A365" s="36"/>
      <c r="B365" s="41"/>
      <c r="C365" s="275" t="s">
        <v>1008</v>
      </c>
      <c r="D365" s="275" t="s">
        <v>2154</v>
      </c>
      <c r="E365" s="19" t="s">
        <v>143</v>
      </c>
      <c r="F365" s="276">
        <v>6</v>
      </c>
      <c r="G365" s="36"/>
      <c r="H365" s="41"/>
    </row>
    <row r="366" spans="1:8" s="2" customFormat="1" ht="16.8" customHeight="1">
      <c r="A366" s="36"/>
      <c r="B366" s="41"/>
      <c r="C366" s="275" t="s">
        <v>342</v>
      </c>
      <c r="D366" s="275" t="s">
        <v>2104</v>
      </c>
      <c r="E366" s="19" t="s">
        <v>143</v>
      </c>
      <c r="F366" s="276">
        <v>6</v>
      </c>
      <c r="G366" s="36"/>
      <c r="H366" s="41"/>
    </row>
    <row r="367" spans="1:8" s="2" customFormat="1" ht="16.8" customHeight="1">
      <c r="A367" s="36"/>
      <c r="B367" s="41"/>
      <c r="C367" s="275" t="s">
        <v>209</v>
      </c>
      <c r="D367" s="275" t="s">
        <v>2098</v>
      </c>
      <c r="E367" s="19" t="s">
        <v>143</v>
      </c>
      <c r="F367" s="276">
        <v>361.1</v>
      </c>
      <c r="G367" s="36"/>
      <c r="H367" s="41"/>
    </row>
    <row r="368" spans="1:8" s="2" customFormat="1" ht="16.8" customHeight="1">
      <c r="A368" s="36"/>
      <c r="B368" s="41"/>
      <c r="C368" s="275" t="s">
        <v>246</v>
      </c>
      <c r="D368" s="275" t="s">
        <v>2099</v>
      </c>
      <c r="E368" s="19" t="s">
        <v>143</v>
      </c>
      <c r="F368" s="276">
        <v>341</v>
      </c>
      <c r="G368" s="36"/>
      <c r="H368" s="41"/>
    </row>
    <row r="369" spans="1:8" s="2" customFormat="1" ht="16.8" customHeight="1">
      <c r="A369" s="36"/>
      <c r="B369" s="41"/>
      <c r="C369" s="271" t="s">
        <v>464</v>
      </c>
      <c r="D369" s="272" t="s">
        <v>167</v>
      </c>
      <c r="E369" s="273" t="s">
        <v>156</v>
      </c>
      <c r="F369" s="274">
        <v>12.9</v>
      </c>
      <c r="G369" s="36"/>
      <c r="H369" s="41"/>
    </row>
    <row r="370" spans="1:8" s="2" customFormat="1" ht="16.8" customHeight="1">
      <c r="A370" s="36"/>
      <c r="B370" s="41"/>
      <c r="C370" s="275" t="s">
        <v>75</v>
      </c>
      <c r="D370" s="275" t="s">
        <v>314</v>
      </c>
      <c r="E370" s="19" t="s">
        <v>75</v>
      </c>
      <c r="F370" s="276">
        <v>0</v>
      </c>
      <c r="G370" s="36"/>
      <c r="H370" s="41"/>
    </row>
    <row r="371" spans="1:8" s="2" customFormat="1" ht="16.8" customHeight="1">
      <c r="A371" s="36"/>
      <c r="B371" s="41"/>
      <c r="C371" s="275" t="s">
        <v>464</v>
      </c>
      <c r="D371" s="275" t="s">
        <v>1046</v>
      </c>
      <c r="E371" s="19" t="s">
        <v>75</v>
      </c>
      <c r="F371" s="276">
        <v>12.9</v>
      </c>
      <c r="G371" s="36"/>
      <c r="H371" s="41"/>
    </row>
    <row r="372" spans="1:8" s="2" customFormat="1" ht="16.8" customHeight="1">
      <c r="A372" s="36"/>
      <c r="B372" s="41"/>
      <c r="C372" s="277" t="s">
        <v>2096</v>
      </c>
      <c r="D372" s="36"/>
      <c r="E372" s="36"/>
      <c r="F372" s="36"/>
      <c r="G372" s="36"/>
      <c r="H372" s="41"/>
    </row>
    <row r="373" spans="1:8" s="2" customFormat="1" ht="16.8" customHeight="1">
      <c r="A373" s="36"/>
      <c r="B373" s="41"/>
      <c r="C373" s="275" t="s">
        <v>310</v>
      </c>
      <c r="D373" s="275" t="s">
        <v>2103</v>
      </c>
      <c r="E373" s="19" t="s">
        <v>156</v>
      </c>
      <c r="F373" s="276">
        <v>12.9</v>
      </c>
      <c r="G373" s="36"/>
      <c r="H373" s="41"/>
    </row>
    <row r="374" spans="1:8" s="2" customFormat="1" ht="16.8" customHeight="1">
      <c r="A374" s="36"/>
      <c r="B374" s="41"/>
      <c r="C374" s="275" t="s">
        <v>317</v>
      </c>
      <c r="D374" s="275" t="s">
        <v>318</v>
      </c>
      <c r="E374" s="19" t="s">
        <v>156</v>
      </c>
      <c r="F374" s="276">
        <v>13.545</v>
      </c>
      <c r="G374" s="36"/>
      <c r="H374" s="41"/>
    </row>
    <row r="375" spans="1:8" s="2" customFormat="1" ht="16.8" customHeight="1">
      <c r="A375" s="36"/>
      <c r="B375" s="41"/>
      <c r="C375" s="271" t="s">
        <v>480</v>
      </c>
      <c r="D375" s="272" t="s">
        <v>980</v>
      </c>
      <c r="E375" s="273" t="s">
        <v>293</v>
      </c>
      <c r="F375" s="274">
        <v>2</v>
      </c>
      <c r="G375" s="36"/>
      <c r="H375" s="41"/>
    </row>
    <row r="376" spans="1:8" s="2" customFormat="1" ht="16.8" customHeight="1">
      <c r="A376" s="36"/>
      <c r="B376" s="41"/>
      <c r="C376" s="275" t="s">
        <v>75</v>
      </c>
      <c r="D376" s="275" t="s">
        <v>296</v>
      </c>
      <c r="E376" s="19" t="s">
        <v>75</v>
      </c>
      <c r="F376" s="276">
        <v>0</v>
      </c>
      <c r="G376" s="36"/>
      <c r="H376" s="41"/>
    </row>
    <row r="377" spans="1:8" s="2" customFormat="1" ht="16.8" customHeight="1">
      <c r="A377" s="36"/>
      <c r="B377" s="41"/>
      <c r="C377" s="275" t="s">
        <v>480</v>
      </c>
      <c r="D377" s="275" t="s">
        <v>86</v>
      </c>
      <c r="E377" s="19" t="s">
        <v>75</v>
      </c>
      <c r="F377" s="276">
        <v>2</v>
      </c>
      <c r="G377" s="36"/>
      <c r="H377" s="41"/>
    </row>
    <row r="378" spans="1:8" s="2" customFormat="1" ht="16.8" customHeight="1">
      <c r="A378" s="36"/>
      <c r="B378" s="41"/>
      <c r="C378" s="277" t="s">
        <v>2096</v>
      </c>
      <c r="D378" s="36"/>
      <c r="E378" s="36"/>
      <c r="F378" s="36"/>
      <c r="G378" s="36"/>
      <c r="H378" s="41"/>
    </row>
    <row r="379" spans="1:8" s="2" customFormat="1" ht="16.8" customHeight="1">
      <c r="A379" s="36"/>
      <c r="B379" s="41"/>
      <c r="C379" s="275" t="s">
        <v>1031</v>
      </c>
      <c r="D379" s="275" t="s">
        <v>2155</v>
      </c>
      <c r="E379" s="19" t="s">
        <v>293</v>
      </c>
      <c r="F379" s="276">
        <v>2</v>
      </c>
      <c r="G379" s="36"/>
      <c r="H379" s="41"/>
    </row>
    <row r="380" spans="1:8" s="2" customFormat="1" ht="16.8" customHeight="1">
      <c r="A380" s="36"/>
      <c r="B380" s="41"/>
      <c r="C380" s="275" t="s">
        <v>1035</v>
      </c>
      <c r="D380" s="275" t="s">
        <v>1036</v>
      </c>
      <c r="E380" s="19" t="s">
        <v>293</v>
      </c>
      <c r="F380" s="276">
        <v>2</v>
      </c>
      <c r="G380" s="36"/>
      <c r="H380" s="41"/>
    </row>
    <row r="381" spans="1:8" s="2" customFormat="1" ht="16.8" customHeight="1">
      <c r="A381" s="36"/>
      <c r="B381" s="41"/>
      <c r="C381" s="275" t="s">
        <v>1042</v>
      </c>
      <c r="D381" s="275" t="s">
        <v>1043</v>
      </c>
      <c r="E381" s="19" t="s">
        <v>293</v>
      </c>
      <c r="F381" s="276">
        <v>2</v>
      </c>
      <c r="G381" s="36"/>
      <c r="H381" s="41"/>
    </row>
    <row r="382" spans="1:8" s="2" customFormat="1" ht="16.8" customHeight="1">
      <c r="A382" s="36"/>
      <c r="B382" s="41"/>
      <c r="C382" s="275" t="s">
        <v>1038</v>
      </c>
      <c r="D382" s="275" t="s">
        <v>1039</v>
      </c>
      <c r="E382" s="19" t="s">
        <v>293</v>
      </c>
      <c r="F382" s="276">
        <v>4</v>
      </c>
      <c r="G382" s="36"/>
      <c r="H382" s="41"/>
    </row>
    <row r="383" spans="1:8" s="2" customFormat="1" ht="16.8" customHeight="1">
      <c r="A383" s="36"/>
      <c r="B383" s="41"/>
      <c r="C383" s="271" t="s">
        <v>983</v>
      </c>
      <c r="D383" s="272" t="s">
        <v>174</v>
      </c>
      <c r="E383" s="273" t="s">
        <v>143</v>
      </c>
      <c r="F383" s="274">
        <v>338.2</v>
      </c>
      <c r="G383" s="36"/>
      <c r="H383" s="41"/>
    </row>
    <row r="384" spans="1:8" s="2" customFormat="1" ht="16.8" customHeight="1">
      <c r="A384" s="36"/>
      <c r="B384" s="41"/>
      <c r="C384" s="275" t="s">
        <v>75</v>
      </c>
      <c r="D384" s="275" t="s">
        <v>237</v>
      </c>
      <c r="E384" s="19" t="s">
        <v>75</v>
      </c>
      <c r="F384" s="276">
        <v>0</v>
      </c>
      <c r="G384" s="36"/>
      <c r="H384" s="41"/>
    </row>
    <row r="385" spans="1:8" s="2" customFormat="1" ht="16.8" customHeight="1">
      <c r="A385" s="36"/>
      <c r="B385" s="41"/>
      <c r="C385" s="275" t="s">
        <v>983</v>
      </c>
      <c r="D385" s="275" t="s">
        <v>1067</v>
      </c>
      <c r="E385" s="19" t="s">
        <v>75</v>
      </c>
      <c r="F385" s="276">
        <v>338.2</v>
      </c>
      <c r="G385" s="36"/>
      <c r="H385" s="41"/>
    </row>
    <row r="386" spans="1:8" s="2" customFormat="1" ht="16.8" customHeight="1">
      <c r="A386" s="36"/>
      <c r="B386" s="41"/>
      <c r="C386" s="277" t="s">
        <v>2096</v>
      </c>
      <c r="D386" s="36"/>
      <c r="E386" s="36"/>
      <c r="F386" s="36"/>
      <c r="G386" s="36"/>
      <c r="H386" s="41"/>
    </row>
    <row r="387" spans="1:8" s="2" customFormat="1" ht="16.8" customHeight="1">
      <c r="A387" s="36"/>
      <c r="B387" s="41"/>
      <c r="C387" s="275" t="s">
        <v>357</v>
      </c>
      <c r="D387" s="275" t="s">
        <v>2106</v>
      </c>
      <c r="E387" s="19" t="s">
        <v>143</v>
      </c>
      <c r="F387" s="276">
        <v>338.2</v>
      </c>
      <c r="G387" s="36"/>
      <c r="H387" s="41"/>
    </row>
    <row r="388" spans="1:8" s="2" customFormat="1" ht="16.8" customHeight="1">
      <c r="A388" s="36"/>
      <c r="B388" s="41"/>
      <c r="C388" s="275" t="s">
        <v>348</v>
      </c>
      <c r="D388" s="275" t="s">
        <v>2107</v>
      </c>
      <c r="E388" s="19" t="s">
        <v>143</v>
      </c>
      <c r="F388" s="276">
        <v>338.2</v>
      </c>
      <c r="G388" s="36"/>
      <c r="H388" s="41"/>
    </row>
    <row r="389" spans="1:8" s="2" customFormat="1" ht="16.8" customHeight="1">
      <c r="A389" s="36"/>
      <c r="B389" s="41"/>
      <c r="C389" s="271" t="s">
        <v>170</v>
      </c>
      <c r="D389" s="272" t="s">
        <v>982</v>
      </c>
      <c r="E389" s="273" t="s">
        <v>143</v>
      </c>
      <c r="F389" s="274">
        <v>6</v>
      </c>
      <c r="G389" s="36"/>
      <c r="H389" s="41"/>
    </row>
    <row r="390" spans="1:8" s="2" customFormat="1" ht="16.8" customHeight="1">
      <c r="A390" s="36"/>
      <c r="B390" s="41"/>
      <c r="C390" s="275" t="s">
        <v>75</v>
      </c>
      <c r="D390" s="275" t="s">
        <v>237</v>
      </c>
      <c r="E390" s="19" t="s">
        <v>75</v>
      </c>
      <c r="F390" s="276">
        <v>0</v>
      </c>
      <c r="G390" s="36"/>
      <c r="H390" s="41"/>
    </row>
    <row r="391" spans="1:8" s="2" customFormat="1" ht="16.8" customHeight="1">
      <c r="A391" s="36"/>
      <c r="B391" s="41"/>
      <c r="C391" s="275" t="s">
        <v>170</v>
      </c>
      <c r="D391" s="275" t="s">
        <v>159</v>
      </c>
      <c r="E391" s="19" t="s">
        <v>75</v>
      </c>
      <c r="F391" s="276">
        <v>6</v>
      </c>
      <c r="G391" s="36"/>
      <c r="H391" s="41"/>
    </row>
    <row r="392" spans="1:8" s="2" customFormat="1" ht="16.8" customHeight="1">
      <c r="A392" s="36"/>
      <c r="B392" s="41"/>
      <c r="C392" s="277" t="s">
        <v>2096</v>
      </c>
      <c r="D392" s="36"/>
      <c r="E392" s="36"/>
      <c r="F392" s="36"/>
      <c r="G392" s="36"/>
      <c r="H392" s="41"/>
    </row>
    <row r="393" spans="1:8" s="2" customFormat="1" ht="16.8" customHeight="1">
      <c r="A393" s="36"/>
      <c r="B393" s="41"/>
      <c r="C393" s="275" t="s">
        <v>342</v>
      </c>
      <c r="D393" s="275" t="s">
        <v>2104</v>
      </c>
      <c r="E393" s="19" t="s">
        <v>143</v>
      </c>
      <c r="F393" s="276">
        <v>6</v>
      </c>
      <c r="G393" s="36"/>
      <c r="H393" s="41"/>
    </row>
    <row r="394" spans="1:8" s="2" customFormat="1" ht="16.8" customHeight="1">
      <c r="A394" s="36"/>
      <c r="B394" s="41"/>
      <c r="C394" s="275" t="s">
        <v>1062</v>
      </c>
      <c r="D394" s="275" t="s">
        <v>2156</v>
      </c>
      <c r="E394" s="19" t="s">
        <v>143</v>
      </c>
      <c r="F394" s="276">
        <v>6</v>
      </c>
      <c r="G394" s="36"/>
      <c r="H394" s="41"/>
    </row>
    <row r="395" spans="1:8" s="2" customFormat="1" ht="16.8" customHeight="1">
      <c r="A395" s="36"/>
      <c r="B395" s="41"/>
      <c r="C395" s="271" t="s">
        <v>154</v>
      </c>
      <c r="D395" s="272" t="s">
        <v>155</v>
      </c>
      <c r="E395" s="273" t="s">
        <v>156</v>
      </c>
      <c r="F395" s="274">
        <v>30</v>
      </c>
      <c r="G395" s="36"/>
      <c r="H395" s="41"/>
    </row>
    <row r="396" spans="1:8" s="2" customFormat="1" ht="16.8" customHeight="1">
      <c r="A396" s="36"/>
      <c r="B396" s="41"/>
      <c r="C396" s="275" t="s">
        <v>75</v>
      </c>
      <c r="D396" s="275" t="s">
        <v>337</v>
      </c>
      <c r="E396" s="19" t="s">
        <v>75</v>
      </c>
      <c r="F396" s="276">
        <v>0</v>
      </c>
      <c r="G396" s="36"/>
      <c r="H396" s="41"/>
    </row>
    <row r="397" spans="1:8" s="2" customFormat="1" ht="16.8" customHeight="1">
      <c r="A397" s="36"/>
      <c r="B397" s="41"/>
      <c r="C397" s="275" t="s">
        <v>154</v>
      </c>
      <c r="D397" s="275" t="s">
        <v>157</v>
      </c>
      <c r="E397" s="19" t="s">
        <v>75</v>
      </c>
      <c r="F397" s="276">
        <v>30</v>
      </c>
      <c r="G397" s="36"/>
      <c r="H397" s="41"/>
    </row>
    <row r="398" spans="1:8" s="2" customFormat="1" ht="16.8" customHeight="1">
      <c r="A398" s="36"/>
      <c r="B398" s="41"/>
      <c r="C398" s="277" t="s">
        <v>2096</v>
      </c>
      <c r="D398" s="36"/>
      <c r="E398" s="36"/>
      <c r="F398" s="36"/>
      <c r="G398" s="36"/>
      <c r="H398" s="41"/>
    </row>
    <row r="399" spans="1:8" s="2" customFormat="1" ht="16.8" customHeight="1">
      <c r="A399" s="36"/>
      <c r="B399" s="41"/>
      <c r="C399" s="275" t="s">
        <v>449</v>
      </c>
      <c r="D399" s="275" t="s">
        <v>450</v>
      </c>
      <c r="E399" s="19" t="s">
        <v>226</v>
      </c>
      <c r="F399" s="276">
        <v>30</v>
      </c>
      <c r="G399" s="36"/>
      <c r="H399" s="41"/>
    </row>
    <row r="400" spans="1:8" s="2" customFormat="1" ht="16.8" customHeight="1">
      <c r="A400" s="36"/>
      <c r="B400" s="41"/>
      <c r="C400" s="275" t="s">
        <v>435</v>
      </c>
      <c r="D400" s="275" t="s">
        <v>436</v>
      </c>
      <c r="E400" s="19" t="s">
        <v>437</v>
      </c>
      <c r="F400" s="276">
        <v>21.6</v>
      </c>
      <c r="G400" s="36"/>
      <c r="H400" s="41"/>
    </row>
    <row r="401" spans="1:8" s="2" customFormat="1" ht="16.8" customHeight="1">
      <c r="A401" s="36"/>
      <c r="B401" s="41"/>
      <c r="C401" s="275" t="s">
        <v>444</v>
      </c>
      <c r="D401" s="275" t="s">
        <v>445</v>
      </c>
      <c r="E401" s="19" t="s">
        <v>437</v>
      </c>
      <c r="F401" s="276">
        <v>21.6</v>
      </c>
      <c r="G401" s="36"/>
      <c r="H401" s="41"/>
    </row>
    <row r="402" spans="1:8" s="2" customFormat="1" ht="26.4" customHeight="1">
      <c r="A402" s="36"/>
      <c r="B402" s="41"/>
      <c r="C402" s="270" t="s">
        <v>2157</v>
      </c>
      <c r="D402" s="270" t="s">
        <v>102</v>
      </c>
      <c r="E402" s="36"/>
      <c r="F402" s="36"/>
      <c r="G402" s="36"/>
      <c r="H402" s="41"/>
    </row>
    <row r="403" spans="1:8" s="2" customFormat="1" ht="16.8" customHeight="1">
      <c r="A403" s="36"/>
      <c r="B403" s="41"/>
      <c r="C403" s="271" t="s">
        <v>471</v>
      </c>
      <c r="D403" s="272" t="s">
        <v>472</v>
      </c>
      <c r="E403" s="273" t="s">
        <v>143</v>
      </c>
      <c r="F403" s="274">
        <v>708.5</v>
      </c>
      <c r="G403" s="36"/>
      <c r="H403" s="41"/>
    </row>
    <row r="404" spans="1:8" s="2" customFormat="1" ht="16.8" customHeight="1">
      <c r="A404" s="36"/>
      <c r="B404" s="41"/>
      <c r="C404" s="275" t="s">
        <v>75</v>
      </c>
      <c r="D404" s="275" t="s">
        <v>237</v>
      </c>
      <c r="E404" s="19" t="s">
        <v>75</v>
      </c>
      <c r="F404" s="276">
        <v>0</v>
      </c>
      <c r="G404" s="36"/>
      <c r="H404" s="41"/>
    </row>
    <row r="405" spans="1:8" s="2" customFormat="1" ht="16.8" customHeight="1">
      <c r="A405" s="36"/>
      <c r="B405" s="41"/>
      <c r="C405" s="275" t="s">
        <v>471</v>
      </c>
      <c r="D405" s="275" t="s">
        <v>1187</v>
      </c>
      <c r="E405" s="19" t="s">
        <v>75</v>
      </c>
      <c r="F405" s="276">
        <v>708.5</v>
      </c>
      <c r="G405" s="36"/>
      <c r="H405" s="41"/>
    </row>
    <row r="406" spans="1:8" s="2" customFormat="1" ht="16.8" customHeight="1">
      <c r="A406" s="36"/>
      <c r="B406" s="41"/>
      <c r="C406" s="277" t="s">
        <v>2096</v>
      </c>
      <c r="D406" s="36"/>
      <c r="E406" s="36"/>
      <c r="F406" s="36"/>
      <c r="G406" s="36"/>
      <c r="H406" s="41"/>
    </row>
    <row r="407" spans="1:8" s="2" customFormat="1" ht="16.8" customHeight="1">
      <c r="A407" s="36"/>
      <c r="B407" s="41"/>
      <c r="C407" s="275" t="s">
        <v>710</v>
      </c>
      <c r="D407" s="275" t="s">
        <v>2109</v>
      </c>
      <c r="E407" s="19" t="s">
        <v>143</v>
      </c>
      <c r="F407" s="276">
        <v>708.5</v>
      </c>
      <c r="G407" s="36"/>
      <c r="H407" s="41"/>
    </row>
    <row r="408" spans="1:8" s="2" customFormat="1" ht="16.8" customHeight="1">
      <c r="A408" s="36"/>
      <c r="B408" s="41"/>
      <c r="C408" s="275" t="s">
        <v>209</v>
      </c>
      <c r="D408" s="275" t="s">
        <v>2098</v>
      </c>
      <c r="E408" s="19" t="s">
        <v>143</v>
      </c>
      <c r="F408" s="276">
        <v>814.77499999999998</v>
      </c>
      <c r="G408" s="36"/>
      <c r="H408" s="41"/>
    </row>
    <row r="409" spans="1:8" s="2" customFormat="1" ht="16.8" customHeight="1">
      <c r="A409" s="36"/>
      <c r="B409" s="41"/>
      <c r="C409" s="275" t="s">
        <v>950</v>
      </c>
      <c r="D409" s="275" t="s">
        <v>2110</v>
      </c>
      <c r="E409" s="19" t="s">
        <v>143</v>
      </c>
      <c r="F409" s="276">
        <v>1629.55</v>
      </c>
      <c r="G409" s="36"/>
      <c r="H409" s="41"/>
    </row>
    <row r="410" spans="1:8" s="2" customFormat="1" ht="16.8" customHeight="1">
      <c r="A410" s="36"/>
      <c r="B410" s="41"/>
      <c r="C410" s="275" t="s">
        <v>246</v>
      </c>
      <c r="D410" s="275" t="s">
        <v>2099</v>
      </c>
      <c r="E410" s="19" t="s">
        <v>143</v>
      </c>
      <c r="F410" s="276">
        <v>1594.125</v>
      </c>
      <c r="G410" s="36"/>
      <c r="H410" s="41"/>
    </row>
    <row r="411" spans="1:8" s="2" customFormat="1" ht="16.8" customHeight="1">
      <c r="A411" s="36"/>
      <c r="B411" s="41"/>
      <c r="C411" s="275" t="s">
        <v>690</v>
      </c>
      <c r="D411" s="275" t="s">
        <v>2115</v>
      </c>
      <c r="E411" s="19" t="s">
        <v>143</v>
      </c>
      <c r="F411" s="276">
        <v>708.5</v>
      </c>
      <c r="G411" s="36"/>
      <c r="H411" s="41"/>
    </row>
    <row r="412" spans="1:8" s="2" customFormat="1" ht="16.8" customHeight="1">
      <c r="A412" s="36"/>
      <c r="B412" s="41"/>
      <c r="C412" s="275" t="s">
        <v>700</v>
      </c>
      <c r="D412" s="275" t="s">
        <v>2112</v>
      </c>
      <c r="E412" s="19" t="s">
        <v>143</v>
      </c>
      <c r="F412" s="276">
        <v>708.5</v>
      </c>
      <c r="G412" s="36"/>
      <c r="H412" s="41"/>
    </row>
    <row r="413" spans="1:8" s="2" customFormat="1" ht="16.8" customHeight="1">
      <c r="A413" s="36"/>
      <c r="B413" s="41"/>
      <c r="C413" s="275" t="s">
        <v>705</v>
      </c>
      <c r="D413" s="275" t="s">
        <v>2113</v>
      </c>
      <c r="E413" s="19" t="s">
        <v>143</v>
      </c>
      <c r="F413" s="276">
        <v>708.5</v>
      </c>
      <c r="G413" s="36"/>
      <c r="H413" s="41"/>
    </row>
    <row r="414" spans="1:8" s="2" customFormat="1" ht="16.8" customHeight="1">
      <c r="A414" s="36"/>
      <c r="B414" s="41"/>
      <c r="C414" s="271" t="s">
        <v>473</v>
      </c>
      <c r="D414" s="272" t="s">
        <v>474</v>
      </c>
      <c r="E414" s="273" t="s">
        <v>143</v>
      </c>
      <c r="F414" s="274">
        <v>814.77499999999998</v>
      </c>
      <c r="G414" s="36"/>
      <c r="H414" s="41"/>
    </row>
    <row r="415" spans="1:8" s="2" customFormat="1" ht="16.8" customHeight="1">
      <c r="A415" s="36"/>
      <c r="B415" s="41"/>
      <c r="C415" s="275" t="s">
        <v>473</v>
      </c>
      <c r="D415" s="275" t="s">
        <v>1272</v>
      </c>
      <c r="E415" s="19" t="s">
        <v>75</v>
      </c>
      <c r="F415" s="276">
        <v>814.77499999999998</v>
      </c>
      <c r="G415" s="36"/>
      <c r="H415" s="41"/>
    </row>
    <row r="416" spans="1:8" s="2" customFormat="1" ht="16.8" customHeight="1">
      <c r="A416" s="36"/>
      <c r="B416" s="41"/>
      <c r="C416" s="277" t="s">
        <v>2096</v>
      </c>
      <c r="D416" s="36"/>
      <c r="E416" s="36"/>
      <c r="F416" s="36"/>
      <c r="G416" s="36"/>
      <c r="H416" s="41"/>
    </row>
    <row r="417" spans="1:8" s="2" customFormat="1" ht="16.8" customHeight="1">
      <c r="A417" s="36"/>
      <c r="B417" s="41"/>
      <c r="C417" s="275" t="s">
        <v>950</v>
      </c>
      <c r="D417" s="275" t="s">
        <v>2110</v>
      </c>
      <c r="E417" s="19" t="s">
        <v>143</v>
      </c>
      <c r="F417" s="276">
        <v>814.77499999999998</v>
      </c>
      <c r="G417" s="36"/>
      <c r="H417" s="41"/>
    </row>
    <row r="418" spans="1:8" s="2" customFormat="1" ht="16.8" customHeight="1">
      <c r="A418" s="36"/>
      <c r="B418" s="41"/>
      <c r="C418" s="275" t="s">
        <v>547</v>
      </c>
      <c r="D418" s="275" t="s">
        <v>2117</v>
      </c>
      <c r="E418" s="19" t="s">
        <v>240</v>
      </c>
      <c r="F418" s="276">
        <v>109.995</v>
      </c>
      <c r="G418" s="36"/>
      <c r="H418" s="41"/>
    </row>
    <row r="419" spans="1:8" s="2" customFormat="1" ht="16.8" customHeight="1">
      <c r="A419" s="36"/>
      <c r="B419" s="41"/>
      <c r="C419" s="275" t="s">
        <v>554</v>
      </c>
      <c r="D419" s="275" t="s">
        <v>2118</v>
      </c>
      <c r="E419" s="19" t="s">
        <v>240</v>
      </c>
      <c r="F419" s="276">
        <v>256.654</v>
      </c>
      <c r="G419" s="36"/>
      <c r="H419" s="41"/>
    </row>
    <row r="420" spans="1:8" s="2" customFormat="1" ht="16.8" customHeight="1">
      <c r="A420" s="36"/>
      <c r="B420" s="41"/>
      <c r="C420" s="275" t="s">
        <v>582</v>
      </c>
      <c r="D420" s="275" t="s">
        <v>2119</v>
      </c>
      <c r="E420" s="19" t="s">
        <v>240</v>
      </c>
      <c r="F420" s="276">
        <v>366.649</v>
      </c>
      <c r="G420" s="36"/>
      <c r="H420" s="41"/>
    </row>
    <row r="421" spans="1:8" s="2" customFormat="1" ht="16.8" customHeight="1">
      <c r="A421" s="36"/>
      <c r="B421" s="41"/>
      <c r="C421" s="275" t="s">
        <v>588</v>
      </c>
      <c r="D421" s="275" t="s">
        <v>2120</v>
      </c>
      <c r="E421" s="19" t="s">
        <v>240</v>
      </c>
      <c r="F421" s="276">
        <v>366.649</v>
      </c>
      <c r="G421" s="36"/>
      <c r="H421" s="41"/>
    </row>
    <row r="422" spans="1:8" s="2" customFormat="1" ht="16.8" customHeight="1">
      <c r="A422" s="36"/>
      <c r="B422" s="41"/>
      <c r="C422" s="275" t="s">
        <v>592</v>
      </c>
      <c r="D422" s="275" t="s">
        <v>2121</v>
      </c>
      <c r="E422" s="19" t="s">
        <v>383</v>
      </c>
      <c r="F422" s="276">
        <v>659.96799999999996</v>
      </c>
      <c r="G422" s="36"/>
      <c r="H422" s="41"/>
    </row>
    <row r="423" spans="1:8" s="2" customFormat="1" ht="16.8" customHeight="1">
      <c r="A423" s="36"/>
      <c r="B423" s="41"/>
      <c r="C423" s="275" t="s">
        <v>957</v>
      </c>
      <c r="D423" s="275" t="s">
        <v>2122</v>
      </c>
      <c r="E423" s="19" t="s">
        <v>143</v>
      </c>
      <c r="F423" s="276">
        <v>814.77499999999998</v>
      </c>
      <c r="G423" s="36"/>
      <c r="H423" s="41"/>
    </row>
    <row r="424" spans="1:8" s="2" customFormat="1" ht="16.8" customHeight="1">
      <c r="A424" s="36"/>
      <c r="B424" s="41"/>
      <c r="C424" s="271" t="s">
        <v>162</v>
      </c>
      <c r="D424" s="272" t="s">
        <v>167</v>
      </c>
      <c r="E424" s="273" t="s">
        <v>156</v>
      </c>
      <c r="F424" s="274">
        <v>128.02000000000001</v>
      </c>
      <c r="G424" s="36"/>
      <c r="H424" s="41"/>
    </row>
    <row r="425" spans="1:8" s="2" customFormat="1" ht="16.8" customHeight="1">
      <c r="A425" s="36"/>
      <c r="B425" s="41"/>
      <c r="C425" s="275" t="s">
        <v>75</v>
      </c>
      <c r="D425" s="275" t="s">
        <v>314</v>
      </c>
      <c r="E425" s="19" t="s">
        <v>75</v>
      </c>
      <c r="F425" s="276">
        <v>0</v>
      </c>
      <c r="G425" s="36"/>
      <c r="H425" s="41"/>
    </row>
    <row r="426" spans="1:8" s="2" customFormat="1" ht="16.8" customHeight="1">
      <c r="A426" s="36"/>
      <c r="B426" s="41"/>
      <c r="C426" s="275" t="s">
        <v>162</v>
      </c>
      <c r="D426" s="275" t="s">
        <v>1234</v>
      </c>
      <c r="E426" s="19" t="s">
        <v>75</v>
      </c>
      <c r="F426" s="276">
        <v>128.02000000000001</v>
      </c>
      <c r="G426" s="36"/>
      <c r="H426" s="41"/>
    </row>
    <row r="427" spans="1:8" s="2" customFormat="1" ht="16.8" customHeight="1">
      <c r="A427" s="36"/>
      <c r="B427" s="41"/>
      <c r="C427" s="277" t="s">
        <v>2096</v>
      </c>
      <c r="D427" s="36"/>
      <c r="E427" s="36"/>
      <c r="F427" s="36"/>
      <c r="G427" s="36"/>
      <c r="H427" s="41"/>
    </row>
    <row r="428" spans="1:8" s="2" customFormat="1" ht="16.8" customHeight="1">
      <c r="A428" s="36"/>
      <c r="B428" s="41"/>
      <c r="C428" s="275" t="s">
        <v>834</v>
      </c>
      <c r="D428" s="275" t="s">
        <v>2123</v>
      </c>
      <c r="E428" s="19" t="s">
        <v>156</v>
      </c>
      <c r="F428" s="276">
        <v>130.30000000000001</v>
      </c>
      <c r="G428" s="36"/>
      <c r="H428" s="41"/>
    </row>
    <row r="429" spans="1:8" s="2" customFormat="1" ht="16.8" customHeight="1">
      <c r="A429" s="36"/>
      <c r="B429" s="41"/>
      <c r="C429" s="275" t="s">
        <v>843</v>
      </c>
      <c r="D429" s="275" t="s">
        <v>844</v>
      </c>
      <c r="E429" s="19" t="s">
        <v>156</v>
      </c>
      <c r="F429" s="276">
        <v>67.325999999999993</v>
      </c>
      <c r="G429" s="36"/>
      <c r="H429" s="41"/>
    </row>
    <row r="430" spans="1:8" s="2" customFormat="1" ht="16.8" customHeight="1">
      <c r="A430" s="36"/>
      <c r="B430" s="41"/>
      <c r="C430" s="271" t="s">
        <v>462</v>
      </c>
      <c r="D430" s="272" t="s">
        <v>167</v>
      </c>
      <c r="E430" s="273" t="s">
        <v>156</v>
      </c>
      <c r="F430" s="274">
        <v>2.2799999999999998</v>
      </c>
      <c r="G430" s="36"/>
      <c r="H430" s="41"/>
    </row>
    <row r="431" spans="1:8" s="2" customFormat="1" ht="16.8" customHeight="1">
      <c r="A431" s="36"/>
      <c r="B431" s="41"/>
      <c r="C431" s="275" t="s">
        <v>462</v>
      </c>
      <c r="D431" s="275" t="s">
        <v>1235</v>
      </c>
      <c r="E431" s="19" t="s">
        <v>75</v>
      </c>
      <c r="F431" s="276">
        <v>2.2799999999999998</v>
      </c>
      <c r="G431" s="36"/>
      <c r="H431" s="41"/>
    </row>
    <row r="432" spans="1:8" s="2" customFormat="1" ht="16.8" customHeight="1">
      <c r="A432" s="36"/>
      <c r="B432" s="41"/>
      <c r="C432" s="277" t="s">
        <v>2096</v>
      </c>
      <c r="D432" s="36"/>
      <c r="E432" s="36"/>
      <c r="F432" s="36"/>
      <c r="G432" s="36"/>
      <c r="H432" s="41"/>
    </row>
    <row r="433" spans="1:8" s="2" customFormat="1" ht="16.8" customHeight="1">
      <c r="A433" s="36"/>
      <c r="B433" s="41"/>
      <c r="C433" s="275" t="s">
        <v>834</v>
      </c>
      <c r="D433" s="275" t="s">
        <v>2123</v>
      </c>
      <c r="E433" s="19" t="s">
        <v>156</v>
      </c>
      <c r="F433" s="276">
        <v>130.30000000000001</v>
      </c>
      <c r="G433" s="36"/>
      <c r="H433" s="41"/>
    </row>
    <row r="434" spans="1:8" s="2" customFormat="1" ht="16.8" customHeight="1">
      <c r="A434" s="36"/>
      <c r="B434" s="41"/>
      <c r="C434" s="275" t="s">
        <v>849</v>
      </c>
      <c r="D434" s="275" t="s">
        <v>850</v>
      </c>
      <c r="E434" s="19" t="s">
        <v>156</v>
      </c>
      <c r="F434" s="276">
        <v>2.508</v>
      </c>
      <c r="G434" s="36"/>
      <c r="H434" s="41"/>
    </row>
    <row r="435" spans="1:8" s="2" customFormat="1" ht="16.8" customHeight="1">
      <c r="A435" s="36"/>
      <c r="B435" s="41"/>
      <c r="C435" s="271" t="s">
        <v>466</v>
      </c>
      <c r="D435" s="272" t="s">
        <v>1088</v>
      </c>
      <c r="E435" s="273" t="s">
        <v>156</v>
      </c>
      <c r="F435" s="274">
        <v>127.8</v>
      </c>
      <c r="G435" s="36"/>
      <c r="H435" s="41"/>
    </row>
    <row r="436" spans="1:8" s="2" customFormat="1" ht="16.8" customHeight="1">
      <c r="A436" s="36"/>
      <c r="B436" s="41"/>
      <c r="C436" s="275" t="s">
        <v>75</v>
      </c>
      <c r="D436" s="275" t="s">
        <v>314</v>
      </c>
      <c r="E436" s="19" t="s">
        <v>75</v>
      </c>
      <c r="F436" s="276">
        <v>0</v>
      </c>
      <c r="G436" s="36"/>
      <c r="H436" s="41"/>
    </row>
    <row r="437" spans="1:8" s="2" customFormat="1" ht="16.8" customHeight="1">
      <c r="A437" s="36"/>
      <c r="B437" s="41"/>
      <c r="C437" s="275" t="s">
        <v>466</v>
      </c>
      <c r="D437" s="275" t="s">
        <v>1249</v>
      </c>
      <c r="E437" s="19" t="s">
        <v>75</v>
      </c>
      <c r="F437" s="276">
        <v>127.8</v>
      </c>
      <c r="G437" s="36"/>
      <c r="H437" s="41"/>
    </row>
    <row r="438" spans="1:8" s="2" customFormat="1" ht="16.8" customHeight="1">
      <c r="A438" s="36"/>
      <c r="B438" s="41"/>
      <c r="C438" s="277" t="s">
        <v>2096</v>
      </c>
      <c r="D438" s="36"/>
      <c r="E438" s="36"/>
      <c r="F438" s="36"/>
      <c r="G438" s="36"/>
      <c r="H438" s="41"/>
    </row>
    <row r="439" spans="1:8" s="2" customFormat="1" ht="16.8" customHeight="1">
      <c r="A439" s="36"/>
      <c r="B439" s="41"/>
      <c r="C439" s="275" t="s">
        <v>883</v>
      </c>
      <c r="D439" s="275" t="s">
        <v>2158</v>
      </c>
      <c r="E439" s="19" t="s">
        <v>156</v>
      </c>
      <c r="F439" s="276">
        <v>127.8</v>
      </c>
      <c r="G439" s="36"/>
      <c r="H439" s="41"/>
    </row>
    <row r="440" spans="1:8" s="2" customFormat="1" ht="16.8" customHeight="1">
      <c r="A440" s="36"/>
      <c r="B440" s="41"/>
      <c r="C440" s="275" t="s">
        <v>889</v>
      </c>
      <c r="D440" s="275" t="s">
        <v>2124</v>
      </c>
      <c r="E440" s="19" t="s">
        <v>156</v>
      </c>
      <c r="F440" s="276">
        <v>127.8</v>
      </c>
      <c r="G440" s="36"/>
      <c r="H440" s="41"/>
    </row>
    <row r="441" spans="1:8" s="2" customFormat="1" ht="16.8" customHeight="1">
      <c r="A441" s="36"/>
      <c r="B441" s="41"/>
      <c r="C441" s="275" t="s">
        <v>843</v>
      </c>
      <c r="D441" s="275" t="s">
        <v>844</v>
      </c>
      <c r="E441" s="19" t="s">
        <v>156</v>
      </c>
      <c r="F441" s="276">
        <v>67.325999999999993</v>
      </c>
      <c r="G441" s="36"/>
      <c r="H441" s="41"/>
    </row>
    <row r="442" spans="1:8" s="2" customFormat="1" ht="16.8" customHeight="1">
      <c r="A442" s="36"/>
      <c r="B442" s="41"/>
      <c r="C442" s="271" t="s">
        <v>166</v>
      </c>
      <c r="D442" s="272" t="s">
        <v>478</v>
      </c>
      <c r="E442" s="273" t="s">
        <v>156</v>
      </c>
      <c r="F442" s="274">
        <v>48.8</v>
      </c>
      <c r="G442" s="36"/>
      <c r="H442" s="41"/>
    </row>
    <row r="443" spans="1:8" s="2" customFormat="1" ht="16.8" customHeight="1">
      <c r="A443" s="36"/>
      <c r="B443" s="41"/>
      <c r="C443" s="275" t="s">
        <v>75</v>
      </c>
      <c r="D443" s="275" t="s">
        <v>314</v>
      </c>
      <c r="E443" s="19" t="s">
        <v>75</v>
      </c>
      <c r="F443" s="276">
        <v>0</v>
      </c>
      <c r="G443" s="36"/>
      <c r="H443" s="41"/>
    </row>
    <row r="444" spans="1:8" s="2" customFormat="1" ht="16.8" customHeight="1">
      <c r="A444" s="36"/>
      <c r="B444" s="41"/>
      <c r="C444" s="275" t="s">
        <v>166</v>
      </c>
      <c r="D444" s="275" t="s">
        <v>1225</v>
      </c>
      <c r="E444" s="19" t="s">
        <v>75</v>
      </c>
      <c r="F444" s="276">
        <v>48.8</v>
      </c>
      <c r="G444" s="36"/>
      <c r="H444" s="41"/>
    </row>
    <row r="445" spans="1:8" s="2" customFormat="1" ht="16.8" customHeight="1">
      <c r="A445" s="36"/>
      <c r="B445" s="41"/>
      <c r="C445" s="277" t="s">
        <v>2096</v>
      </c>
      <c r="D445" s="36"/>
      <c r="E445" s="36"/>
      <c r="F445" s="36"/>
      <c r="G445" s="36"/>
      <c r="H445" s="41"/>
    </row>
    <row r="446" spans="1:8" s="2" customFormat="1" ht="16.8" customHeight="1">
      <c r="A446" s="36"/>
      <c r="B446" s="41"/>
      <c r="C446" s="275" t="s">
        <v>808</v>
      </c>
      <c r="D446" s="275" t="s">
        <v>2125</v>
      </c>
      <c r="E446" s="19" t="s">
        <v>156</v>
      </c>
      <c r="F446" s="276">
        <v>48.8</v>
      </c>
      <c r="G446" s="36"/>
      <c r="H446" s="41"/>
    </row>
    <row r="447" spans="1:8" s="2" customFormat="1" ht="16.8" customHeight="1">
      <c r="A447" s="36"/>
      <c r="B447" s="41"/>
      <c r="C447" s="275" t="s">
        <v>824</v>
      </c>
      <c r="D447" s="275" t="s">
        <v>2126</v>
      </c>
      <c r="E447" s="19" t="s">
        <v>156</v>
      </c>
      <c r="F447" s="276">
        <v>193.4</v>
      </c>
      <c r="G447" s="36"/>
      <c r="H447" s="41"/>
    </row>
    <row r="448" spans="1:8" s="2" customFormat="1" ht="16.8" customHeight="1">
      <c r="A448" s="36"/>
      <c r="B448" s="41"/>
      <c r="C448" s="271" t="s">
        <v>468</v>
      </c>
      <c r="D448" s="272" t="s">
        <v>478</v>
      </c>
      <c r="E448" s="273" t="s">
        <v>156</v>
      </c>
      <c r="F448" s="274">
        <v>144.6</v>
      </c>
      <c r="G448" s="36"/>
      <c r="H448" s="41"/>
    </row>
    <row r="449" spans="1:8" s="2" customFormat="1" ht="16.8" customHeight="1">
      <c r="A449" s="36"/>
      <c r="B449" s="41"/>
      <c r="C449" s="275" t="s">
        <v>75</v>
      </c>
      <c r="D449" s="275" t="s">
        <v>314</v>
      </c>
      <c r="E449" s="19" t="s">
        <v>75</v>
      </c>
      <c r="F449" s="276">
        <v>0</v>
      </c>
      <c r="G449" s="36"/>
      <c r="H449" s="41"/>
    </row>
    <row r="450" spans="1:8" s="2" customFormat="1" ht="16.8" customHeight="1">
      <c r="A450" s="36"/>
      <c r="B450" s="41"/>
      <c r="C450" s="275" t="s">
        <v>468</v>
      </c>
      <c r="D450" s="275" t="s">
        <v>1227</v>
      </c>
      <c r="E450" s="19" t="s">
        <v>75</v>
      </c>
      <c r="F450" s="276">
        <v>144.6</v>
      </c>
      <c r="G450" s="36"/>
      <c r="H450" s="41"/>
    </row>
    <row r="451" spans="1:8" s="2" customFormat="1" ht="16.8" customHeight="1">
      <c r="A451" s="36"/>
      <c r="B451" s="41"/>
      <c r="C451" s="277" t="s">
        <v>2096</v>
      </c>
      <c r="D451" s="36"/>
      <c r="E451" s="36"/>
      <c r="F451" s="36"/>
      <c r="G451" s="36"/>
      <c r="H451" s="41"/>
    </row>
    <row r="452" spans="1:8" s="2" customFormat="1" ht="16.8" customHeight="1">
      <c r="A452" s="36"/>
      <c r="B452" s="41"/>
      <c r="C452" s="275" t="s">
        <v>814</v>
      </c>
      <c r="D452" s="275" t="s">
        <v>2127</v>
      </c>
      <c r="E452" s="19" t="s">
        <v>156</v>
      </c>
      <c r="F452" s="276">
        <v>144.6</v>
      </c>
      <c r="G452" s="36"/>
      <c r="H452" s="41"/>
    </row>
    <row r="453" spans="1:8" s="2" customFormat="1" ht="16.8" customHeight="1">
      <c r="A453" s="36"/>
      <c r="B453" s="41"/>
      <c r="C453" s="275" t="s">
        <v>824</v>
      </c>
      <c r="D453" s="275" t="s">
        <v>2126</v>
      </c>
      <c r="E453" s="19" t="s">
        <v>156</v>
      </c>
      <c r="F453" s="276">
        <v>193.4</v>
      </c>
      <c r="G453" s="36"/>
      <c r="H453" s="41"/>
    </row>
    <row r="454" spans="1:8" s="2" customFormat="1" ht="16.8" customHeight="1">
      <c r="A454" s="36"/>
      <c r="B454" s="41"/>
      <c r="C454" s="271" t="s">
        <v>477</v>
      </c>
      <c r="D454" s="272" t="s">
        <v>478</v>
      </c>
      <c r="E454" s="273" t="s">
        <v>143</v>
      </c>
      <c r="F454" s="274">
        <v>1</v>
      </c>
      <c r="G454" s="36"/>
      <c r="H454" s="41"/>
    </row>
    <row r="455" spans="1:8" s="2" customFormat="1" ht="16.8" customHeight="1">
      <c r="A455" s="36"/>
      <c r="B455" s="41"/>
      <c r="C455" s="275" t="s">
        <v>75</v>
      </c>
      <c r="D455" s="275" t="s">
        <v>237</v>
      </c>
      <c r="E455" s="19" t="s">
        <v>75</v>
      </c>
      <c r="F455" s="276">
        <v>0</v>
      </c>
      <c r="G455" s="36"/>
      <c r="H455" s="41"/>
    </row>
    <row r="456" spans="1:8" s="2" customFormat="1" ht="16.8" customHeight="1">
      <c r="A456" s="36"/>
      <c r="B456" s="41"/>
      <c r="C456" s="275" t="s">
        <v>477</v>
      </c>
      <c r="D456" s="275" t="s">
        <v>1229</v>
      </c>
      <c r="E456" s="19" t="s">
        <v>75</v>
      </c>
      <c r="F456" s="276">
        <v>1</v>
      </c>
      <c r="G456" s="36"/>
      <c r="H456" s="41"/>
    </row>
    <row r="457" spans="1:8" s="2" customFormat="1" ht="16.8" customHeight="1">
      <c r="A457" s="36"/>
      <c r="B457" s="41"/>
      <c r="C457" s="277" t="s">
        <v>2096</v>
      </c>
      <c r="D457" s="36"/>
      <c r="E457" s="36"/>
      <c r="F457" s="36"/>
      <c r="G457" s="36"/>
      <c r="H457" s="41"/>
    </row>
    <row r="458" spans="1:8" s="2" customFormat="1" ht="16.8" customHeight="1">
      <c r="A458" s="36"/>
      <c r="B458" s="41"/>
      <c r="C458" s="275" t="s">
        <v>819</v>
      </c>
      <c r="D458" s="275" t="s">
        <v>2128</v>
      </c>
      <c r="E458" s="19" t="s">
        <v>143</v>
      </c>
      <c r="F458" s="276">
        <v>1</v>
      </c>
      <c r="G458" s="36"/>
      <c r="H458" s="41"/>
    </row>
    <row r="459" spans="1:8" s="2" customFormat="1" ht="16.8" customHeight="1">
      <c r="A459" s="36"/>
      <c r="B459" s="41"/>
      <c r="C459" s="275" t="s">
        <v>830</v>
      </c>
      <c r="D459" s="275" t="s">
        <v>2129</v>
      </c>
      <c r="E459" s="19" t="s">
        <v>143</v>
      </c>
      <c r="F459" s="276">
        <v>1</v>
      </c>
      <c r="G459" s="36"/>
      <c r="H459" s="41"/>
    </row>
    <row r="460" spans="1:8" s="2" customFormat="1" ht="16.8" customHeight="1">
      <c r="A460" s="36"/>
      <c r="B460" s="41"/>
      <c r="C460" s="271" t="s">
        <v>482</v>
      </c>
      <c r="D460" s="272" t="s">
        <v>486</v>
      </c>
      <c r="E460" s="273" t="s">
        <v>156</v>
      </c>
      <c r="F460" s="274">
        <v>25.2</v>
      </c>
      <c r="G460" s="36"/>
      <c r="H460" s="41"/>
    </row>
    <row r="461" spans="1:8" s="2" customFormat="1" ht="16.8" customHeight="1">
      <c r="A461" s="36"/>
      <c r="B461" s="41"/>
      <c r="C461" s="275" t="s">
        <v>75</v>
      </c>
      <c r="D461" s="275" t="s">
        <v>314</v>
      </c>
      <c r="E461" s="19" t="s">
        <v>75</v>
      </c>
      <c r="F461" s="276">
        <v>0</v>
      </c>
      <c r="G461" s="36"/>
      <c r="H461" s="41"/>
    </row>
    <row r="462" spans="1:8" s="2" customFormat="1" ht="16.8" customHeight="1">
      <c r="A462" s="36"/>
      <c r="B462" s="41"/>
      <c r="C462" s="275" t="s">
        <v>482</v>
      </c>
      <c r="D462" s="275" t="s">
        <v>1189</v>
      </c>
      <c r="E462" s="19" t="s">
        <v>75</v>
      </c>
      <c r="F462" s="276">
        <v>25.2</v>
      </c>
      <c r="G462" s="36"/>
      <c r="H462" s="41"/>
    </row>
    <row r="463" spans="1:8" s="2" customFormat="1" ht="16.8" customHeight="1">
      <c r="A463" s="36"/>
      <c r="B463" s="41"/>
      <c r="C463" s="277" t="s">
        <v>2096</v>
      </c>
      <c r="D463" s="36"/>
      <c r="E463" s="36"/>
      <c r="F463" s="36"/>
      <c r="G463" s="36"/>
      <c r="H463" s="41"/>
    </row>
    <row r="464" spans="1:8" s="2" customFormat="1" ht="16.8" customHeight="1">
      <c r="A464" s="36"/>
      <c r="B464" s="41"/>
      <c r="C464" s="275" t="s">
        <v>722</v>
      </c>
      <c r="D464" s="275" t="s">
        <v>2130</v>
      </c>
      <c r="E464" s="19" t="s">
        <v>156</v>
      </c>
      <c r="F464" s="276">
        <v>25.2</v>
      </c>
      <c r="G464" s="36"/>
      <c r="H464" s="41"/>
    </row>
    <row r="465" spans="1:8" s="2" customFormat="1" ht="16.8" customHeight="1">
      <c r="A465" s="36"/>
      <c r="B465" s="41"/>
      <c r="C465" s="275" t="s">
        <v>597</v>
      </c>
      <c r="D465" s="275" t="s">
        <v>2131</v>
      </c>
      <c r="E465" s="19" t="s">
        <v>240</v>
      </c>
      <c r="F465" s="276">
        <v>33.762999999999998</v>
      </c>
      <c r="G465" s="36"/>
      <c r="H465" s="41"/>
    </row>
    <row r="466" spans="1:8" s="2" customFormat="1" ht="16.8" customHeight="1">
      <c r="A466" s="36"/>
      <c r="B466" s="41"/>
      <c r="C466" s="275" t="s">
        <v>612</v>
      </c>
      <c r="D466" s="275" t="s">
        <v>2132</v>
      </c>
      <c r="E466" s="19" t="s">
        <v>240</v>
      </c>
      <c r="F466" s="276">
        <v>5.556</v>
      </c>
      <c r="G466" s="36"/>
      <c r="H466" s="41"/>
    </row>
    <row r="467" spans="1:8" s="2" customFormat="1" ht="16.8" customHeight="1">
      <c r="A467" s="36"/>
      <c r="B467" s="41"/>
      <c r="C467" s="275" t="s">
        <v>970</v>
      </c>
      <c r="D467" s="275" t="s">
        <v>2133</v>
      </c>
      <c r="E467" s="19" t="s">
        <v>156</v>
      </c>
      <c r="F467" s="276">
        <v>29.8</v>
      </c>
      <c r="G467" s="36"/>
      <c r="H467" s="41"/>
    </row>
    <row r="468" spans="1:8" s="2" customFormat="1" ht="16.8" customHeight="1">
      <c r="A468" s="36"/>
      <c r="B468" s="41"/>
      <c r="C468" s="275" t="s">
        <v>666</v>
      </c>
      <c r="D468" s="275" t="s">
        <v>2134</v>
      </c>
      <c r="E468" s="19" t="s">
        <v>240</v>
      </c>
      <c r="F468" s="276">
        <v>2.778</v>
      </c>
      <c r="G468" s="36"/>
      <c r="H468" s="41"/>
    </row>
    <row r="469" spans="1:8" s="2" customFormat="1" ht="16.8" customHeight="1">
      <c r="A469" s="36"/>
      <c r="B469" s="41"/>
      <c r="C469" s="271" t="s">
        <v>485</v>
      </c>
      <c r="D469" s="272" t="s">
        <v>486</v>
      </c>
      <c r="E469" s="273" t="s">
        <v>156</v>
      </c>
      <c r="F469" s="274">
        <v>4.5999999999999996</v>
      </c>
      <c r="G469" s="36"/>
      <c r="H469" s="41"/>
    </row>
    <row r="470" spans="1:8" s="2" customFormat="1" ht="16.8" customHeight="1">
      <c r="A470" s="36"/>
      <c r="B470" s="41"/>
      <c r="C470" s="275" t="s">
        <v>75</v>
      </c>
      <c r="D470" s="275" t="s">
        <v>314</v>
      </c>
      <c r="E470" s="19" t="s">
        <v>75</v>
      </c>
      <c r="F470" s="276">
        <v>0</v>
      </c>
      <c r="G470" s="36"/>
      <c r="H470" s="41"/>
    </row>
    <row r="471" spans="1:8" s="2" customFormat="1" ht="16.8" customHeight="1">
      <c r="A471" s="36"/>
      <c r="B471" s="41"/>
      <c r="C471" s="275" t="s">
        <v>485</v>
      </c>
      <c r="D471" s="275" t="s">
        <v>1096</v>
      </c>
      <c r="E471" s="19" t="s">
        <v>75</v>
      </c>
      <c r="F471" s="276">
        <v>4.5999999999999996</v>
      </c>
      <c r="G471" s="36"/>
      <c r="H471" s="41"/>
    </row>
    <row r="472" spans="1:8" s="2" customFormat="1" ht="16.8" customHeight="1">
      <c r="A472" s="36"/>
      <c r="B472" s="41"/>
      <c r="C472" s="277" t="s">
        <v>2096</v>
      </c>
      <c r="D472" s="36"/>
      <c r="E472" s="36"/>
      <c r="F472" s="36"/>
      <c r="G472" s="36"/>
      <c r="H472" s="41"/>
    </row>
    <row r="473" spans="1:8" s="2" customFormat="1" ht="16.8" customHeight="1">
      <c r="A473" s="36"/>
      <c r="B473" s="41"/>
      <c r="C473" s="275" t="s">
        <v>1190</v>
      </c>
      <c r="D473" s="275" t="s">
        <v>2159</v>
      </c>
      <c r="E473" s="19" t="s">
        <v>156</v>
      </c>
      <c r="F473" s="276">
        <v>4.5999999999999996</v>
      </c>
      <c r="G473" s="36"/>
      <c r="H473" s="41"/>
    </row>
    <row r="474" spans="1:8" s="2" customFormat="1" ht="16.8" customHeight="1">
      <c r="A474" s="36"/>
      <c r="B474" s="41"/>
      <c r="C474" s="275" t="s">
        <v>597</v>
      </c>
      <c r="D474" s="275" t="s">
        <v>2131</v>
      </c>
      <c r="E474" s="19" t="s">
        <v>240</v>
      </c>
      <c r="F474" s="276">
        <v>33.762999999999998</v>
      </c>
      <c r="G474" s="36"/>
      <c r="H474" s="41"/>
    </row>
    <row r="475" spans="1:8" s="2" customFormat="1" ht="16.8" customHeight="1">
      <c r="A475" s="36"/>
      <c r="B475" s="41"/>
      <c r="C475" s="275" t="s">
        <v>612</v>
      </c>
      <c r="D475" s="275" t="s">
        <v>2132</v>
      </c>
      <c r="E475" s="19" t="s">
        <v>240</v>
      </c>
      <c r="F475" s="276">
        <v>5.556</v>
      </c>
      <c r="G475" s="36"/>
      <c r="H475" s="41"/>
    </row>
    <row r="476" spans="1:8" s="2" customFormat="1" ht="16.8" customHeight="1">
      <c r="A476" s="36"/>
      <c r="B476" s="41"/>
      <c r="C476" s="275" t="s">
        <v>970</v>
      </c>
      <c r="D476" s="275" t="s">
        <v>2133</v>
      </c>
      <c r="E476" s="19" t="s">
        <v>156</v>
      </c>
      <c r="F476" s="276">
        <v>29.8</v>
      </c>
      <c r="G476" s="36"/>
      <c r="H476" s="41"/>
    </row>
    <row r="477" spans="1:8" s="2" customFormat="1" ht="16.8" customHeight="1">
      <c r="A477" s="36"/>
      <c r="B477" s="41"/>
      <c r="C477" s="275" t="s">
        <v>666</v>
      </c>
      <c r="D477" s="275" t="s">
        <v>2134</v>
      </c>
      <c r="E477" s="19" t="s">
        <v>240</v>
      </c>
      <c r="F477" s="276">
        <v>2.778</v>
      </c>
      <c r="G477" s="36"/>
      <c r="H477" s="41"/>
    </row>
    <row r="478" spans="1:8" s="2" customFormat="1" ht="16.8" customHeight="1">
      <c r="A478" s="36"/>
      <c r="B478" s="41"/>
      <c r="C478" s="271" t="s">
        <v>488</v>
      </c>
      <c r="D478" s="272" t="s">
        <v>494</v>
      </c>
      <c r="E478" s="273" t="s">
        <v>240</v>
      </c>
      <c r="F478" s="274">
        <v>2.778</v>
      </c>
      <c r="G478" s="36"/>
      <c r="H478" s="41"/>
    </row>
    <row r="479" spans="1:8" s="2" customFormat="1" ht="16.8" customHeight="1">
      <c r="A479" s="36"/>
      <c r="B479" s="41"/>
      <c r="C479" s="275" t="s">
        <v>75</v>
      </c>
      <c r="D479" s="275" t="s">
        <v>616</v>
      </c>
      <c r="E479" s="19" t="s">
        <v>75</v>
      </c>
      <c r="F479" s="276">
        <v>0</v>
      </c>
      <c r="G479" s="36"/>
      <c r="H479" s="41"/>
    </row>
    <row r="480" spans="1:8" s="2" customFormat="1" ht="16.8" customHeight="1">
      <c r="A480" s="36"/>
      <c r="B480" s="41"/>
      <c r="C480" s="275" t="s">
        <v>488</v>
      </c>
      <c r="D480" s="275" t="s">
        <v>1176</v>
      </c>
      <c r="E480" s="19" t="s">
        <v>75</v>
      </c>
      <c r="F480" s="276">
        <v>2.778</v>
      </c>
      <c r="G480" s="36"/>
      <c r="H480" s="41"/>
    </row>
    <row r="481" spans="1:8" s="2" customFormat="1" ht="16.8" customHeight="1">
      <c r="A481" s="36"/>
      <c r="B481" s="41"/>
      <c r="C481" s="277" t="s">
        <v>2096</v>
      </c>
      <c r="D481" s="36"/>
      <c r="E481" s="36"/>
      <c r="F481" s="36"/>
      <c r="G481" s="36"/>
      <c r="H481" s="41"/>
    </row>
    <row r="482" spans="1:8" s="2" customFormat="1" ht="16.8" customHeight="1">
      <c r="A482" s="36"/>
      <c r="B482" s="41"/>
      <c r="C482" s="275" t="s">
        <v>666</v>
      </c>
      <c r="D482" s="275" t="s">
        <v>2134</v>
      </c>
      <c r="E482" s="19" t="s">
        <v>240</v>
      </c>
      <c r="F482" s="276">
        <v>2.778</v>
      </c>
      <c r="G482" s="36"/>
      <c r="H482" s="41"/>
    </row>
    <row r="483" spans="1:8" s="2" customFormat="1" ht="16.8" customHeight="1">
      <c r="A483" s="36"/>
      <c r="B483" s="41"/>
      <c r="C483" s="275" t="s">
        <v>597</v>
      </c>
      <c r="D483" s="275" t="s">
        <v>2131</v>
      </c>
      <c r="E483" s="19" t="s">
        <v>240</v>
      </c>
      <c r="F483" s="276">
        <v>33.762999999999998</v>
      </c>
      <c r="G483" s="36"/>
      <c r="H483" s="41"/>
    </row>
    <row r="484" spans="1:8" s="2" customFormat="1" ht="16.8" customHeight="1">
      <c r="A484" s="36"/>
      <c r="B484" s="41"/>
      <c r="C484" s="271" t="s">
        <v>490</v>
      </c>
      <c r="D484" s="272" t="s">
        <v>500</v>
      </c>
      <c r="E484" s="273" t="s">
        <v>240</v>
      </c>
      <c r="F484" s="274">
        <v>24.271999999999998</v>
      </c>
      <c r="G484" s="36"/>
      <c r="H484" s="41"/>
    </row>
    <row r="485" spans="1:8" s="2" customFormat="1" ht="16.8" customHeight="1">
      <c r="A485" s="36"/>
      <c r="B485" s="41"/>
      <c r="C485" s="275" t="s">
        <v>75</v>
      </c>
      <c r="D485" s="275" t="s">
        <v>1154</v>
      </c>
      <c r="E485" s="19" t="s">
        <v>75</v>
      </c>
      <c r="F485" s="276">
        <v>0</v>
      </c>
      <c r="G485" s="36"/>
      <c r="H485" s="41"/>
    </row>
    <row r="486" spans="1:8" s="2" customFormat="1" ht="16.8" customHeight="1">
      <c r="A486" s="36"/>
      <c r="B486" s="41"/>
      <c r="C486" s="275" t="s">
        <v>490</v>
      </c>
      <c r="D486" s="275" t="s">
        <v>1155</v>
      </c>
      <c r="E486" s="19" t="s">
        <v>75</v>
      </c>
      <c r="F486" s="276">
        <v>24.271999999999998</v>
      </c>
      <c r="G486" s="36"/>
      <c r="H486" s="41"/>
    </row>
    <row r="487" spans="1:8" s="2" customFormat="1" ht="16.8" customHeight="1">
      <c r="A487" s="36"/>
      <c r="B487" s="41"/>
      <c r="C487" s="277" t="s">
        <v>2096</v>
      </c>
      <c r="D487" s="36"/>
      <c r="E487" s="36"/>
      <c r="F487" s="36"/>
      <c r="G487" s="36"/>
      <c r="H487" s="41"/>
    </row>
    <row r="488" spans="1:8" s="2" customFormat="1" ht="16.8" customHeight="1">
      <c r="A488" s="36"/>
      <c r="B488" s="41"/>
      <c r="C488" s="275" t="s">
        <v>597</v>
      </c>
      <c r="D488" s="275" t="s">
        <v>2131</v>
      </c>
      <c r="E488" s="19" t="s">
        <v>240</v>
      </c>
      <c r="F488" s="276">
        <v>33.762999999999998</v>
      </c>
      <c r="G488" s="36"/>
      <c r="H488" s="41"/>
    </row>
    <row r="489" spans="1:8" s="2" customFormat="1" ht="16.8" customHeight="1">
      <c r="A489" s="36"/>
      <c r="B489" s="41"/>
      <c r="C489" s="275" t="s">
        <v>582</v>
      </c>
      <c r="D489" s="275" t="s">
        <v>2119</v>
      </c>
      <c r="E489" s="19" t="s">
        <v>240</v>
      </c>
      <c r="F489" s="276">
        <v>227.39599999999999</v>
      </c>
      <c r="G489" s="36"/>
      <c r="H489" s="41"/>
    </row>
    <row r="490" spans="1:8" s="2" customFormat="1" ht="16.8" customHeight="1">
      <c r="A490" s="36"/>
      <c r="B490" s="41"/>
      <c r="C490" s="275" t="s">
        <v>606</v>
      </c>
      <c r="D490" s="275" t="s">
        <v>607</v>
      </c>
      <c r="E490" s="19" t="s">
        <v>383</v>
      </c>
      <c r="F490" s="276">
        <v>67.525999999999996</v>
      </c>
      <c r="G490" s="36"/>
      <c r="H490" s="41"/>
    </row>
    <row r="491" spans="1:8" s="2" customFormat="1" ht="16.8" customHeight="1">
      <c r="A491" s="36"/>
      <c r="B491" s="41"/>
      <c r="C491" s="271" t="s">
        <v>493</v>
      </c>
      <c r="D491" s="272" t="s">
        <v>500</v>
      </c>
      <c r="E491" s="273" t="s">
        <v>240</v>
      </c>
      <c r="F491" s="274">
        <v>9.4909999999999997</v>
      </c>
      <c r="G491" s="36"/>
      <c r="H491" s="41"/>
    </row>
    <row r="492" spans="1:8" s="2" customFormat="1" ht="16.8" customHeight="1">
      <c r="A492" s="36"/>
      <c r="B492" s="41"/>
      <c r="C492" s="275" t="s">
        <v>75</v>
      </c>
      <c r="D492" s="275" t="s">
        <v>603</v>
      </c>
      <c r="E492" s="19" t="s">
        <v>75</v>
      </c>
      <c r="F492" s="276">
        <v>0</v>
      </c>
      <c r="G492" s="36"/>
      <c r="H492" s="41"/>
    </row>
    <row r="493" spans="1:8" s="2" customFormat="1" ht="16.8" customHeight="1">
      <c r="A493" s="36"/>
      <c r="B493" s="41"/>
      <c r="C493" s="275" t="s">
        <v>493</v>
      </c>
      <c r="D493" s="275" t="s">
        <v>1156</v>
      </c>
      <c r="E493" s="19" t="s">
        <v>75</v>
      </c>
      <c r="F493" s="276">
        <v>9.4909999999999997</v>
      </c>
      <c r="G493" s="36"/>
      <c r="H493" s="41"/>
    </row>
    <row r="494" spans="1:8" s="2" customFormat="1" ht="16.8" customHeight="1">
      <c r="A494" s="36"/>
      <c r="B494" s="41"/>
      <c r="C494" s="277" t="s">
        <v>2096</v>
      </c>
      <c r="D494" s="36"/>
      <c r="E494" s="36"/>
      <c r="F494" s="36"/>
      <c r="G494" s="36"/>
      <c r="H494" s="41"/>
    </row>
    <row r="495" spans="1:8" s="2" customFormat="1" ht="16.8" customHeight="1">
      <c r="A495" s="36"/>
      <c r="B495" s="41"/>
      <c r="C495" s="275" t="s">
        <v>597</v>
      </c>
      <c r="D495" s="275" t="s">
        <v>2131</v>
      </c>
      <c r="E495" s="19" t="s">
        <v>240</v>
      </c>
      <c r="F495" s="276">
        <v>33.762999999999998</v>
      </c>
      <c r="G495" s="36"/>
      <c r="H495" s="41"/>
    </row>
    <row r="496" spans="1:8" s="2" customFormat="1" ht="16.8" customHeight="1">
      <c r="A496" s="36"/>
      <c r="B496" s="41"/>
      <c r="C496" s="275" t="s">
        <v>582</v>
      </c>
      <c r="D496" s="275" t="s">
        <v>2119</v>
      </c>
      <c r="E496" s="19" t="s">
        <v>240</v>
      </c>
      <c r="F496" s="276">
        <v>227.39599999999999</v>
      </c>
      <c r="G496" s="36"/>
      <c r="H496" s="41"/>
    </row>
    <row r="497" spans="1:8" s="2" customFormat="1" ht="16.8" customHeight="1">
      <c r="A497" s="36"/>
      <c r="B497" s="41"/>
      <c r="C497" s="275" t="s">
        <v>606</v>
      </c>
      <c r="D497" s="275" t="s">
        <v>607</v>
      </c>
      <c r="E497" s="19" t="s">
        <v>383</v>
      </c>
      <c r="F497" s="276">
        <v>67.525999999999996</v>
      </c>
      <c r="G497" s="36"/>
      <c r="H497" s="41"/>
    </row>
    <row r="498" spans="1:8" s="2" customFormat="1" ht="16.8" customHeight="1">
      <c r="A498" s="36"/>
      <c r="B498" s="41"/>
      <c r="C498" s="271" t="s">
        <v>1103</v>
      </c>
      <c r="D498" s="272" t="s">
        <v>491</v>
      </c>
      <c r="E498" s="273" t="s">
        <v>240</v>
      </c>
      <c r="F498" s="274">
        <v>5.556</v>
      </c>
      <c r="G498" s="36"/>
      <c r="H498" s="41"/>
    </row>
    <row r="499" spans="1:8" s="2" customFormat="1" ht="16.8" customHeight="1">
      <c r="A499" s="36"/>
      <c r="B499" s="41"/>
      <c r="C499" s="275" t="s">
        <v>75</v>
      </c>
      <c r="D499" s="275" t="s">
        <v>616</v>
      </c>
      <c r="E499" s="19" t="s">
        <v>75</v>
      </c>
      <c r="F499" s="276">
        <v>0</v>
      </c>
      <c r="G499" s="36"/>
      <c r="H499" s="41"/>
    </row>
    <row r="500" spans="1:8" s="2" customFormat="1" ht="16.8" customHeight="1">
      <c r="A500" s="36"/>
      <c r="B500" s="41"/>
      <c r="C500" s="275" t="s">
        <v>1103</v>
      </c>
      <c r="D500" s="275" t="s">
        <v>1160</v>
      </c>
      <c r="E500" s="19" t="s">
        <v>75</v>
      </c>
      <c r="F500" s="276">
        <v>5.556</v>
      </c>
      <c r="G500" s="36"/>
      <c r="H500" s="41"/>
    </row>
    <row r="501" spans="1:8" s="2" customFormat="1" ht="16.8" customHeight="1">
      <c r="A501" s="36"/>
      <c r="B501" s="41"/>
      <c r="C501" s="277" t="s">
        <v>2096</v>
      </c>
      <c r="D501" s="36"/>
      <c r="E501" s="36"/>
      <c r="F501" s="36"/>
      <c r="G501" s="36"/>
      <c r="H501" s="41"/>
    </row>
    <row r="502" spans="1:8" s="2" customFormat="1" ht="16.8" customHeight="1">
      <c r="A502" s="36"/>
      <c r="B502" s="41"/>
      <c r="C502" s="275" t="s">
        <v>612</v>
      </c>
      <c r="D502" s="275" t="s">
        <v>2132</v>
      </c>
      <c r="E502" s="19" t="s">
        <v>240</v>
      </c>
      <c r="F502" s="276">
        <v>5.556</v>
      </c>
      <c r="G502" s="36"/>
      <c r="H502" s="41"/>
    </row>
    <row r="503" spans="1:8" s="2" customFormat="1" ht="16.8" customHeight="1">
      <c r="A503" s="36"/>
      <c r="B503" s="41"/>
      <c r="C503" s="275" t="s">
        <v>582</v>
      </c>
      <c r="D503" s="275" t="s">
        <v>2119</v>
      </c>
      <c r="E503" s="19" t="s">
        <v>240</v>
      </c>
      <c r="F503" s="276">
        <v>227.39599999999999</v>
      </c>
      <c r="G503" s="36"/>
      <c r="H503" s="41"/>
    </row>
    <row r="504" spans="1:8" s="2" customFormat="1" ht="16.8" customHeight="1">
      <c r="A504" s="36"/>
      <c r="B504" s="41"/>
      <c r="C504" s="275" t="s">
        <v>597</v>
      </c>
      <c r="D504" s="275" t="s">
        <v>2131</v>
      </c>
      <c r="E504" s="19" t="s">
        <v>240</v>
      </c>
      <c r="F504" s="276">
        <v>33.762999999999998</v>
      </c>
      <c r="G504" s="36"/>
      <c r="H504" s="41"/>
    </row>
    <row r="505" spans="1:8" s="2" customFormat="1" ht="16.8" customHeight="1">
      <c r="A505" s="36"/>
      <c r="B505" s="41"/>
      <c r="C505" s="275" t="s">
        <v>619</v>
      </c>
      <c r="D505" s="275" t="s">
        <v>620</v>
      </c>
      <c r="E505" s="19" t="s">
        <v>383</v>
      </c>
      <c r="F505" s="276">
        <v>11.112</v>
      </c>
      <c r="G505" s="36"/>
      <c r="H505" s="41"/>
    </row>
    <row r="506" spans="1:8" s="2" customFormat="1" ht="16.8" customHeight="1">
      <c r="A506" s="36"/>
      <c r="B506" s="41"/>
      <c r="C506" s="271" t="s">
        <v>499</v>
      </c>
      <c r="D506" s="272" t="s">
        <v>174</v>
      </c>
      <c r="E506" s="273" t="s">
        <v>143</v>
      </c>
      <c r="F506" s="274">
        <v>744.5</v>
      </c>
      <c r="G506" s="36"/>
      <c r="H506" s="41"/>
    </row>
    <row r="507" spans="1:8" s="2" customFormat="1" ht="16.8" customHeight="1">
      <c r="A507" s="36"/>
      <c r="B507" s="41"/>
      <c r="C507" s="275" t="s">
        <v>75</v>
      </c>
      <c r="D507" s="275" t="s">
        <v>237</v>
      </c>
      <c r="E507" s="19" t="s">
        <v>75</v>
      </c>
      <c r="F507" s="276">
        <v>0</v>
      </c>
      <c r="G507" s="36"/>
      <c r="H507" s="41"/>
    </row>
    <row r="508" spans="1:8" s="2" customFormat="1" ht="16.8" customHeight="1">
      <c r="A508" s="36"/>
      <c r="B508" s="41"/>
      <c r="C508" s="275" t="s">
        <v>499</v>
      </c>
      <c r="D508" s="275" t="s">
        <v>1247</v>
      </c>
      <c r="E508" s="19" t="s">
        <v>75</v>
      </c>
      <c r="F508" s="276">
        <v>744.5</v>
      </c>
      <c r="G508" s="36"/>
      <c r="H508" s="41"/>
    </row>
    <row r="509" spans="1:8" s="2" customFormat="1" ht="16.8" customHeight="1">
      <c r="A509" s="36"/>
      <c r="B509" s="41"/>
      <c r="C509" s="277" t="s">
        <v>2096</v>
      </c>
      <c r="D509" s="36"/>
      <c r="E509" s="36"/>
      <c r="F509" s="36"/>
      <c r="G509" s="36"/>
      <c r="H509" s="41"/>
    </row>
    <row r="510" spans="1:8" s="2" customFormat="1" ht="16.8" customHeight="1">
      <c r="A510" s="36"/>
      <c r="B510" s="41"/>
      <c r="C510" s="275" t="s">
        <v>878</v>
      </c>
      <c r="D510" s="275" t="s">
        <v>2138</v>
      </c>
      <c r="E510" s="19" t="s">
        <v>143</v>
      </c>
      <c r="F510" s="276">
        <v>744.5</v>
      </c>
      <c r="G510" s="36"/>
      <c r="H510" s="41"/>
    </row>
    <row r="511" spans="1:8" s="2" customFormat="1" ht="16.8" customHeight="1">
      <c r="A511" s="36"/>
      <c r="B511" s="41"/>
      <c r="C511" s="275" t="s">
        <v>353</v>
      </c>
      <c r="D511" s="275" t="s">
        <v>2105</v>
      </c>
      <c r="E511" s="19" t="s">
        <v>143</v>
      </c>
      <c r="F511" s="276">
        <v>744.5</v>
      </c>
      <c r="G511" s="36"/>
      <c r="H511" s="41"/>
    </row>
    <row r="512" spans="1:8" s="2" customFormat="1" ht="16.8" customHeight="1">
      <c r="A512" s="36"/>
      <c r="B512" s="41"/>
      <c r="C512" s="271" t="s">
        <v>502</v>
      </c>
      <c r="D512" s="272" t="s">
        <v>508</v>
      </c>
      <c r="E512" s="273" t="s">
        <v>156</v>
      </c>
      <c r="F512" s="274">
        <v>19.899999999999999</v>
      </c>
      <c r="G512" s="36"/>
      <c r="H512" s="41"/>
    </row>
    <row r="513" spans="1:8" s="2" customFormat="1" ht="16.8" customHeight="1">
      <c r="A513" s="36"/>
      <c r="B513" s="41"/>
      <c r="C513" s="275" t="s">
        <v>75</v>
      </c>
      <c r="D513" s="275" t="s">
        <v>314</v>
      </c>
      <c r="E513" s="19" t="s">
        <v>75</v>
      </c>
      <c r="F513" s="276">
        <v>0</v>
      </c>
      <c r="G513" s="36"/>
      <c r="H513" s="41"/>
    </row>
    <row r="514" spans="1:8" s="2" customFormat="1" ht="16.8" customHeight="1">
      <c r="A514" s="36"/>
      <c r="B514" s="41"/>
      <c r="C514" s="275" t="s">
        <v>502</v>
      </c>
      <c r="D514" s="275" t="s">
        <v>1254</v>
      </c>
      <c r="E514" s="19" t="s">
        <v>75</v>
      </c>
      <c r="F514" s="276">
        <v>19.899999999999999</v>
      </c>
      <c r="G514" s="36"/>
      <c r="H514" s="41"/>
    </row>
    <row r="515" spans="1:8" s="2" customFormat="1" ht="16.8" customHeight="1">
      <c r="A515" s="36"/>
      <c r="B515" s="41"/>
      <c r="C515" s="277" t="s">
        <v>2096</v>
      </c>
      <c r="D515" s="36"/>
      <c r="E515" s="36"/>
      <c r="F515" s="36"/>
      <c r="G515" s="36"/>
      <c r="H515" s="41"/>
    </row>
    <row r="516" spans="1:8" s="2" customFormat="1" ht="16.8" customHeight="1">
      <c r="A516" s="36"/>
      <c r="B516" s="41"/>
      <c r="C516" s="275" t="s">
        <v>905</v>
      </c>
      <c r="D516" s="275" t="s">
        <v>2139</v>
      </c>
      <c r="E516" s="19" t="s">
        <v>156</v>
      </c>
      <c r="F516" s="276">
        <v>43.9</v>
      </c>
      <c r="G516" s="36"/>
      <c r="H516" s="41"/>
    </row>
    <row r="517" spans="1:8" s="2" customFormat="1" ht="16.8" customHeight="1">
      <c r="A517" s="36"/>
      <c r="B517" s="41"/>
      <c r="C517" s="275" t="s">
        <v>900</v>
      </c>
      <c r="D517" s="275" t="s">
        <v>2140</v>
      </c>
      <c r="E517" s="19" t="s">
        <v>156</v>
      </c>
      <c r="F517" s="276">
        <v>19.899999999999999</v>
      </c>
      <c r="G517" s="36"/>
      <c r="H517" s="41"/>
    </row>
    <row r="518" spans="1:8" s="2" customFormat="1" ht="16.8" customHeight="1">
      <c r="A518" s="36"/>
      <c r="B518" s="41"/>
      <c r="C518" s="275" t="s">
        <v>865</v>
      </c>
      <c r="D518" s="275" t="s">
        <v>2141</v>
      </c>
      <c r="E518" s="19" t="s">
        <v>156</v>
      </c>
      <c r="F518" s="276">
        <v>19.899999999999999</v>
      </c>
      <c r="G518" s="36"/>
      <c r="H518" s="41"/>
    </row>
    <row r="519" spans="1:8" s="2" customFormat="1" ht="16.8" customHeight="1">
      <c r="A519" s="36"/>
      <c r="B519" s="41"/>
      <c r="C519" s="271" t="s">
        <v>173</v>
      </c>
      <c r="D519" s="272" t="s">
        <v>517</v>
      </c>
      <c r="E519" s="273" t="s">
        <v>240</v>
      </c>
      <c r="F519" s="274">
        <v>0.504</v>
      </c>
      <c r="G519" s="36"/>
      <c r="H519" s="41"/>
    </row>
    <row r="520" spans="1:8" s="2" customFormat="1" ht="16.8" customHeight="1">
      <c r="A520" s="36"/>
      <c r="B520" s="41"/>
      <c r="C520" s="275" t="s">
        <v>75</v>
      </c>
      <c r="D520" s="275" t="s">
        <v>801</v>
      </c>
      <c r="E520" s="19" t="s">
        <v>75</v>
      </c>
      <c r="F520" s="276">
        <v>0</v>
      </c>
      <c r="G520" s="36"/>
      <c r="H520" s="41"/>
    </row>
    <row r="521" spans="1:8" s="2" customFormat="1" ht="16.8" customHeight="1">
      <c r="A521" s="36"/>
      <c r="B521" s="41"/>
      <c r="C521" s="275" t="s">
        <v>173</v>
      </c>
      <c r="D521" s="275" t="s">
        <v>1221</v>
      </c>
      <c r="E521" s="19" t="s">
        <v>75</v>
      </c>
      <c r="F521" s="276">
        <v>0.504</v>
      </c>
      <c r="G521" s="36"/>
      <c r="H521" s="41"/>
    </row>
    <row r="522" spans="1:8" s="2" customFormat="1" ht="16.8" customHeight="1">
      <c r="A522" s="36"/>
      <c r="B522" s="41"/>
      <c r="C522" s="277" t="s">
        <v>2096</v>
      </c>
      <c r="D522" s="36"/>
      <c r="E522" s="36"/>
      <c r="F522" s="36"/>
      <c r="G522" s="36"/>
      <c r="H522" s="41"/>
    </row>
    <row r="523" spans="1:8" s="2" customFormat="1" ht="16.8" customHeight="1">
      <c r="A523" s="36"/>
      <c r="B523" s="41"/>
      <c r="C523" s="275" t="s">
        <v>797</v>
      </c>
      <c r="D523" s="275" t="s">
        <v>2142</v>
      </c>
      <c r="E523" s="19" t="s">
        <v>240</v>
      </c>
      <c r="F523" s="276">
        <v>0.504</v>
      </c>
      <c r="G523" s="36"/>
      <c r="H523" s="41"/>
    </row>
    <row r="524" spans="1:8" s="2" customFormat="1" ht="16.8" customHeight="1">
      <c r="A524" s="36"/>
      <c r="B524" s="41"/>
      <c r="C524" s="275" t="s">
        <v>597</v>
      </c>
      <c r="D524" s="275" t="s">
        <v>2131</v>
      </c>
      <c r="E524" s="19" t="s">
        <v>240</v>
      </c>
      <c r="F524" s="276">
        <v>33.762999999999998</v>
      </c>
      <c r="G524" s="36"/>
      <c r="H524" s="41"/>
    </row>
    <row r="525" spans="1:8" s="2" customFormat="1" ht="16.8" customHeight="1">
      <c r="A525" s="36"/>
      <c r="B525" s="41"/>
      <c r="C525" s="271" t="s">
        <v>507</v>
      </c>
      <c r="D525" s="272" t="s">
        <v>520</v>
      </c>
      <c r="E525" s="273" t="s">
        <v>240</v>
      </c>
      <c r="F525" s="274">
        <v>0.66900000000000004</v>
      </c>
      <c r="G525" s="36"/>
      <c r="H525" s="41"/>
    </row>
    <row r="526" spans="1:8" s="2" customFormat="1" ht="16.8" customHeight="1">
      <c r="A526" s="36"/>
      <c r="B526" s="41"/>
      <c r="C526" s="275" t="s">
        <v>75</v>
      </c>
      <c r="D526" s="275" t="s">
        <v>631</v>
      </c>
      <c r="E526" s="19" t="s">
        <v>75</v>
      </c>
      <c r="F526" s="276">
        <v>0</v>
      </c>
      <c r="G526" s="36"/>
      <c r="H526" s="41"/>
    </row>
    <row r="527" spans="1:8" s="2" customFormat="1" ht="16.8" customHeight="1">
      <c r="A527" s="36"/>
      <c r="B527" s="41"/>
      <c r="C527" s="275" t="s">
        <v>75</v>
      </c>
      <c r="D527" s="275" t="s">
        <v>1166</v>
      </c>
      <c r="E527" s="19" t="s">
        <v>75</v>
      </c>
      <c r="F527" s="276">
        <v>0.66900000000000004</v>
      </c>
      <c r="G527" s="36"/>
      <c r="H527" s="41"/>
    </row>
    <row r="528" spans="1:8" s="2" customFormat="1" ht="16.8" customHeight="1">
      <c r="A528" s="36"/>
      <c r="B528" s="41"/>
      <c r="C528" s="275" t="s">
        <v>507</v>
      </c>
      <c r="D528" s="275" t="s">
        <v>218</v>
      </c>
      <c r="E528" s="19" t="s">
        <v>75</v>
      </c>
      <c r="F528" s="276">
        <v>0.66900000000000004</v>
      </c>
      <c r="G528" s="36"/>
      <c r="H528" s="41"/>
    </row>
    <row r="529" spans="1:8" s="2" customFormat="1" ht="16.8" customHeight="1">
      <c r="A529" s="36"/>
      <c r="B529" s="41"/>
      <c r="C529" s="277" t="s">
        <v>2096</v>
      </c>
      <c r="D529" s="36"/>
      <c r="E529" s="36"/>
      <c r="F529" s="36"/>
      <c r="G529" s="36"/>
      <c r="H529" s="41"/>
    </row>
    <row r="530" spans="1:8" s="2" customFormat="1" ht="16.8" customHeight="1">
      <c r="A530" s="36"/>
      <c r="B530" s="41"/>
      <c r="C530" s="275" t="s">
        <v>627</v>
      </c>
      <c r="D530" s="275" t="s">
        <v>2143</v>
      </c>
      <c r="E530" s="19" t="s">
        <v>240</v>
      </c>
      <c r="F530" s="276">
        <v>0.66900000000000004</v>
      </c>
      <c r="G530" s="36"/>
      <c r="H530" s="41"/>
    </row>
    <row r="531" spans="1:8" s="2" customFormat="1" ht="16.8" customHeight="1">
      <c r="A531" s="36"/>
      <c r="B531" s="41"/>
      <c r="C531" s="275" t="s">
        <v>597</v>
      </c>
      <c r="D531" s="275" t="s">
        <v>2131</v>
      </c>
      <c r="E531" s="19" t="s">
        <v>240</v>
      </c>
      <c r="F531" s="276">
        <v>33.762999999999998</v>
      </c>
      <c r="G531" s="36"/>
      <c r="H531" s="41"/>
    </row>
    <row r="532" spans="1:8" s="2" customFormat="1" ht="16.8" customHeight="1">
      <c r="A532" s="36"/>
      <c r="B532" s="41"/>
      <c r="C532" s="271" t="s">
        <v>516</v>
      </c>
      <c r="D532" s="272" t="s">
        <v>523</v>
      </c>
      <c r="E532" s="273" t="s">
        <v>143</v>
      </c>
      <c r="F532" s="274">
        <v>1.8540000000000001</v>
      </c>
      <c r="G532" s="36"/>
      <c r="H532" s="41"/>
    </row>
    <row r="533" spans="1:8" s="2" customFormat="1" ht="16.8" customHeight="1">
      <c r="A533" s="36"/>
      <c r="B533" s="41"/>
      <c r="C533" s="275" t="s">
        <v>75</v>
      </c>
      <c r="D533" s="275" t="s">
        <v>638</v>
      </c>
      <c r="E533" s="19" t="s">
        <v>75</v>
      </c>
      <c r="F533" s="276">
        <v>0</v>
      </c>
      <c r="G533" s="36"/>
      <c r="H533" s="41"/>
    </row>
    <row r="534" spans="1:8" s="2" customFormat="1" ht="16.8" customHeight="1">
      <c r="A534" s="36"/>
      <c r="B534" s="41"/>
      <c r="C534" s="275" t="s">
        <v>516</v>
      </c>
      <c r="D534" s="275" t="s">
        <v>1168</v>
      </c>
      <c r="E534" s="19" t="s">
        <v>75</v>
      </c>
      <c r="F534" s="276">
        <v>1.8540000000000001</v>
      </c>
      <c r="G534" s="36"/>
      <c r="H534" s="41"/>
    </row>
    <row r="535" spans="1:8" s="2" customFormat="1" ht="16.8" customHeight="1">
      <c r="A535" s="36"/>
      <c r="B535" s="41"/>
      <c r="C535" s="277" t="s">
        <v>2096</v>
      </c>
      <c r="D535" s="36"/>
      <c r="E535" s="36"/>
      <c r="F535" s="36"/>
      <c r="G535" s="36"/>
      <c r="H535" s="41"/>
    </row>
    <row r="536" spans="1:8" s="2" customFormat="1" ht="16.8" customHeight="1">
      <c r="A536" s="36"/>
      <c r="B536" s="41"/>
      <c r="C536" s="275" t="s">
        <v>634</v>
      </c>
      <c r="D536" s="275" t="s">
        <v>2144</v>
      </c>
      <c r="E536" s="19" t="s">
        <v>143</v>
      </c>
      <c r="F536" s="276">
        <v>1.8540000000000001</v>
      </c>
      <c r="G536" s="36"/>
      <c r="H536" s="41"/>
    </row>
    <row r="537" spans="1:8" s="2" customFormat="1" ht="16.8" customHeight="1">
      <c r="A537" s="36"/>
      <c r="B537" s="41"/>
      <c r="C537" s="275" t="s">
        <v>640</v>
      </c>
      <c r="D537" s="275" t="s">
        <v>2145</v>
      </c>
      <c r="E537" s="19" t="s">
        <v>143</v>
      </c>
      <c r="F537" s="276">
        <v>1.8540000000000001</v>
      </c>
      <c r="G537" s="36"/>
      <c r="H537" s="41"/>
    </row>
    <row r="538" spans="1:8" s="2" customFormat="1" ht="16.8" customHeight="1">
      <c r="A538" s="36"/>
      <c r="B538" s="41"/>
      <c r="C538" s="271" t="s">
        <v>519</v>
      </c>
      <c r="D538" s="272" t="s">
        <v>526</v>
      </c>
      <c r="E538" s="273" t="s">
        <v>143</v>
      </c>
      <c r="F538" s="274">
        <v>4.4619999999999997</v>
      </c>
      <c r="G538" s="36"/>
      <c r="H538" s="41"/>
    </row>
    <row r="539" spans="1:8" s="2" customFormat="1" ht="16.8" customHeight="1">
      <c r="A539" s="36"/>
      <c r="B539" s="41"/>
      <c r="C539" s="275" t="s">
        <v>75</v>
      </c>
      <c r="D539" s="275" t="s">
        <v>675</v>
      </c>
      <c r="E539" s="19" t="s">
        <v>75</v>
      </c>
      <c r="F539" s="276">
        <v>0</v>
      </c>
      <c r="G539" s="36"/>
      <c r="H539" s="41"/>
    </row>
    <row r="540" spans="1:8" s="2" customFormat="1" ht="16.8" customHeight="1">
      <c r="A540" s="36"/>
      <c r="B540" s="41"/>
      <c r="C540" s="275" t="s">
        <v>519</v>
      </c>
      <c r="D540" s="275" t="s">
        <v>1178</v>
      </c>
      <c r="E540" s="19" t="s">
        <v>75</v>
      </c>
      <c r="F540" s="276">
        <v>4.4619999999999997</v>
      </c>
      <c r="G540" s="36"/>
      <c r="H540" s="41"/>
    </row>
    <row r="541" spans="1:8" s="2" customFormat="1" ht="16.8" customHeight="1">
      <c r="A541" s="36"/>
      <c r="B541" s="41"/>
      <c r="C541" s="277" t="s">
        <v>2096</v>
      </c>
      <c r="D541" s="36"/>
      <c r="E541" s="36"/>
      <c r="F541" s="36"/>
      <c r="G541" s="36"/>
      <c r="H541" s="41"/>
    </row>
    <row r="542" spans="1:8" s="2" customFormat="1" ht="16.8" customHeight="1">
      <c r="A542" s="36"/>
      <c r="B542" s="41"/>
      <c r="C542" s="275" t="s">
        <v>672</v>
      </c>
      <c r="D542" s="275" t="s">
        <v>2146</v>
      </c>
      <c r="E542" s="19" t="s">
        <v>143</v>
      </c>
      <c r="F542" s="276">
        <v>4.4619999999999997</v>
      </c>
      <c r="G542" s="36"/>
      <c r="H542" s="41"/>
    </row>
    <row r="543" spans="1:8" s="2" customFormat="1" ht="16.8" customHeight="1">
      <c r="A543" s="36"/>
      <c r="B543" s="41"/>
      <c r="C543" s="275" t="s">
        <v>597</v>
      </c>
      <c r="D543" s="275" t="s">
        <v>2131</v>
      </c>
      <c r="E543" s="19" t="s">
        <v>240</v>
      </c>
      <c r="F543" s="276">
        <v>33.762999999999998</v>
      </c>
      <c r="G543" s="36"/>
      <c r="H543" s="41"/>
    </row>
    <row r="544" spans="1:8" s="2" customFormat="1" ht="16.8" customHeight="1">
      <c r="A544" s="36"/>
      <c r="B544" s="41"/>
      <c r="C544" s="275" t="s">
        <v>678</v>
      </c>
      <c r="D544" s="275" t="s">
        <v>2147</v>
      </c>
      <c r="E544" s="19" t="s">
        <v>143</v>
      </c>
      <c r="F544" s="276">
        <v>4.4619999999999997</v>
      </c>
      <c r="G544" s="36"/>
      <c r="H544" s="41"/>
    </row>
    <row r="545" spans="1:8" s="2" customFormat="1" ht="16.8" customHeight="1">
      <c r="A545" s="36"/>
      <c r="B545" s="41"/>
      <c r="C545" s="271" t="s">
        <v>522</v>
      </c>
      <c r="D545" s="272" t="s">
        <v>534</v>
      </c>
      <c r="E545" s="273" t="s">
        <v>293</v>
      </c>
      <c r="F545" s="274">
        <v>2</v>
      </c>
      <c r="G545" s="36"/>
      <c r="H545" s="41"/>
    </row>
    <row r="546" spans="1:8" s="2" customFormat="1" ht="16.8" customHeight="1">
      <c r="A546" s="36"/>
      <c r="B546" s="41"/>
      <c r="C546" s="275" t="s">
        <v>75</v>
      </c>
      <c r="D546" s="275" t="s">
        <v>296</v>
      </c>
      <c r="E546" s="19" t="s">
        <v>75</v>
      </c>
      <c r="F546" s="276">
        <v>0</v>
      </c>
      <c r="G546" s="36"/>
      <c r="H546" s="41"/>
    </row>
    <row r="547" spans="1:8" s="2" customFormat="1" ht="16.8" customHeight="1">
      <c r="A547" s="36"/>
      <c r="B547" s="41"/>
      <c r="C547" s="275" t="s">
        <v>522</v>
      </c>
      <c r="D547" s="275" t="s">
        <v>86</v>
      </c>
      <c r="E547" s="19" t="s">
        <v>75</v>
      </c>
      <c r="F547" s="276">
        <v>2</v>
      </c>
      <c r="G547" s="36"/>
      <c r="H547" s="41"/>
    </row>
    <row r="548" spans="1:8" s="2" customFormat="1" ht="16.8" customHeight="1">
      <c r="A548" s="36"/>
      <c r="B548" s="41"/>
      <c r="C548" s="277" t="s">
        <v>2096</v>
      </c>
      <c r="D548" s="36"/>
      <c r="E548" s="36"/>
      <c r="F548" s="36"/>
      <c r="G548" s="36"/>
      <c r="H548" s="41"/>
    </row>
    <row r="549" spans="1:8" s="2" customFormat="1" ht="16.8" customHeight="1">
      <c r="A549" s="36"/>
      <c r="B549" s="41"/>
      <c r="C549" s="275" t="s">
        <v>654</v>
      </c>
      <c r="D549" s="275" t="s">
        <v>2148</v>
      </c>
      <c r="E549" s="19" t="s">
        <v>293</v>
      </c>
      <c r="F549" s="276">
        <v>2</v>
      </c>
      <c r="G549" s="36"/>
      <c r="H549" s="41"/>
    </row>
    <row r="550" spans="1:8" s="2" customFormat="1" ht="20.399999999999999">
      <c r="A550" s="36"/>
      <c r="B550" s="41"/>
      <c r="C550" s="275" t="s">
        <v>660</v>
      </c>
      <c r="D550" s="275" t="s">
        <v>2149</v>
      </c>
      <c r="E550" s="19" t="s">
        <v>293</v>
      </c>
      <c r="F550" s="276">
        <v>2</v>
      </c>
      <c r="G550" s="36"/>
      <c r="H550" s="41"/>
    </row>
    <row r="551" spans="1:8" s="2" customFormat="1" ht="16.8" customHeight="1">
      <c r="A551" s="36"/>
      <c r="B551" s="41"/>
      <c r="C551" s="271" t="s">
        <v>454</v>
      </c>
      <c r="D551" s="272" t="s">
        <v>511</v>
      </c>
      <c r="E551" s="273" t="s">
        <v>240</v>
      </c>
      <c r="F551" s="274">
        <v>42</v>
      </c>
      <c r="G551" s="36"/>
      <c r="H551" s="41"/>
    </row>
    <row r="552" spans="1:8" s="2" customFormat="1" ht="16.8" customHeight="1">
      <c r="A552" s="36"/>
      <c r="B552" s="41"/>
      <c r="C552" s="275" t="s">
        <v>75</v>
      </c>
      <c r="D552" s="275" t="s">
        <v>552</v>
      </c>
      <c r="E552" s="19" t="s">
        <v>75</v>
      </c>
      <c r="F552" s="276">
        <v>0</v>
      </c>
      <c r="G552" s="36"/>
      <c r="H552" s="41"/>
    </row>
    <row r="553" spans="1:8" s="2" customFormat="1" ht="16.8" customHeight="1">
      <c r="A553" s="36"/>
      <c r="B553" s="41"/>
      <c r="C553" s="275" t="s">
        <v>454</v>
      </c>
      <c r="D553" s="275" t="s">
        <v>1117</v>
      </c>
      <c r="E553" s="19" t="s">
        <v>75</v>
      </c>
      <c r="F553" s="276">
        <v>42</v>
      </c>
      <c r="G553" s="36"/>
      <c r="H553" s="41"/>
    </row>
    <row r="554" spans="1:8" s="2" customFormat="1" ht="16.8" customHeight="1">
      <c r="A554" s="36"/>
      <c r="B554" s="41"/>
      <c r="C554" s="277" t="s">
        <v>2096</v>
      </c>
      <c r="D554" s="36"/>
      <c r="E554" s="36"/>
      <c r="F554" s="36"/>
      <c r="G554" s="36"/>
      <c r="H554" s="41"/>
    </row>
    <row r="555" spans="1:8" s="2" customFormat="1" ht="16.8" customHeight="1">
      <c r="A555" s="36"/>
      <c r="B555" s="41"/>
      <c r="C555" s="275" t="s">
        <v>547</v>
      </c>
      <c r="D555" s="275" t="s">
        <v>2117</v>
      </c>
      <c r="E555" s="19" t="s">
        <v>240</v>
      </c>
      <c r="F555" s="276">
        <v>42</v>
      </c>
      <c r="G555" s="36"/>
      <c r="H555" s="41"/>
    </row>
    <row r="556" spans="1:8" s="2" customFormat="1" ht="16.8" customHeight="1">
      <c r="A556" s="36"/>
      <c r="B556" s="41"/>
      <c r="C556" s="275" t="s">
        <v>582</v>
      </c>
      <c r="D556" s="275" t="s">
        <v>2119</v>
      </c>
      <c r="E556" s="19" t="s">
        <v>240</v>
      </c>
      <c r="F556" s="276">
        <v>227.39599999999999</v>
      </c>
      <c r="G556" s="36"/>
      <c r="H556" s="41"/>
    </row>
    <row r="557" spans="1:8" s="2" customFormat="1" ht="16.8" customHeight="1">
      <c r="A557" s="36"/>
      <c r="B557" s="41"/>
      <c r="C557" s="271" t="s">
        <v>510</v>
      </c>
      <c r="D557" s="272" t="s">
        <v>511</v>
      </c>
      <c r="E557" s="273" t="s">
        <v>240</v>
      </c>
      <c r="F557" s="274">
        <v>98</v>
      </c>
      <c r="G557" s="36"/>
      <c r="H557" s="41"/>
    </row>
    <row r="558" spans="1:8" s="2" customFormat="1" ht="16.8" customHeight="1">
      <c r="A558" s="36"/>
      <c r="B558" s="41"/>
      <c r="C558" s="275" t="s">
        <v>75</v>
      </c>
      <c r="D558" s="275" t="s">
        <v>552</v>
      </c>
      <c r="E558" s="19" t="s">
        <v>75</v>
      </c>
      <c r="F558" s="276">
        <v>0</v>
      </c>
      <c r="G558" s="36"/>
      <c r="H558" s="41"/>
    </row>
    <row r="559" spans="1:8" s="2" customFormat="1" ht="16.8" customHeight="1">
      <c r="A559" s="36"/>
      <c r="B559" s="41"/>
      <c r="C559" s="275" t="s">
        <v>510</v>
      </c>
      <c r="D559" s="275" t="s">
        <v>1121</v>
      </c>
      <c r="E559" s="19" t="s">
        <v>75</v>
      </c>
      <c r="F559" s="276">
        <v>98</v>
      </c>
      <c r="G559" s="36"/>
      <c r="H559" s="41"/>
    </row>
    <row r="560" spans="1:8" s="2" customFormat="1" ht="16.8" customHeight="1">
      <c r="A560" s="36"/>
      <c r="B560" s="41"/>
      <c r="C560" s="277" t="s">
        <v>2096</v>
      </c>
      <c r="D560" s="36"/>
      <c r="E560" s="36"/>
      <c r="F560" s="36"/>
      <c r="G560" s="36"/>
      <c r="H560" s="41"/>
    </row>
    <row r="561" spans="1:8" s="2" customFormat="1" ht="16.8" customHeight="1">
      <c r="A561" s="36"/>
      <c r="B561" s="41"/>
      <c r="C561" s="275" t="s">
        <v>1118</v>
      </c>
      <c r="D561" s="275" t="s">
        <v>2160</v>
      </c>
      <c r="E561" s="19" t="s">
        <v>240</v>
      </c>
      <c r="F561" s="276">
        <v>98</v>
      </c>
      <c r="G561" s="36"/>
      <c r="H561" s="41"/>
    </row>
    <row r="562" spans="1:8" s="2" customFormat="1" ht="16.8" customHeight="1">
      <c r="A562" s="36"/>
      <c r="B562" s="41"/>
      <c r="C562" s="275" t="s">
        <v>582</v>
      </c>
      <c r="D562" s="275" t="s">
        <v>2119</v>
      </c>
      <c r="E562" s="19" t="s">
        <v>240</v>
      </c>
      <c r="F562" s="276">
        <v>227.39599999999999</v>
      </c>
      <c r="G562" s="36"/>
      <c r="H562" s="41"/>
    </row>
    <row r="563" spans="1:8" s="2" customFormat="1" ht="16.8" customHeight="1">
      <c r="A563" s="36"/>
      <c r="B563" s="41"/>
      <c r="C563" s="271" t="s">
        <v>528</v>
      </c>
      <c r="D563" s="272" t="s">
        <v>529</v>
      </c>
      <c r="E563" s="273" t="s">
        <v>240</v>
      </c>
      <c r="F563" s="274">
        <v>14.377000000000001</v>
      </c>
      <c r="G563" s="36"/>
      <c r="H563" s="41"/>
    </row>
    <row r="564" spans="1:8" s="2" customFormat="1" ht="16.8" customHeight="1">
      <c r="A564" s="36"/>
      <c r="B564" s="41"/>
      <c r="C564" s="275" t="s">
        <v>75</v>
      </c>
      <c r="D564" s="275" t="s">
        <v>564</v>
      </c>
      <c r="E564" s="19" t="s">
        <v>75</v>
      </c>
      <c r="F564" s="276">
        <v>0</v>
      </c>
      <c r="G564" s="36"/>
      <c r="H564" s="41"/>
    </row>
    <row r="565" spans="1:8" s="2" customFormat="1" ht="16.8" customHeight="1">
      <c r="A565" s="36"/>
      <c r="B565" s="41"/>
      <c r="C565" s="275" t="s">
        <v>75</v>
      </c>
      <c r="D565" s="275" t="s">
        <v>1123</v>
      </c>
      <c r="E565" s="19" t="s">
        <v>75</v>
      </c>
      <c r="F565" s="276">
        <v>14.377000000000001</v>
      </c>
      <c r="G565" s="36"/>
      <c r="H565" s="41"/>
    </row>
    <row r="566" spans="1:8" s="2" customFormat="1" ht="16.8" customHeight="1">
      <c r="A566" s="36"/>
      <c r="B566" s="41"/>
      <c r="C566" s="275" t="s">
        <v>528</v>
      </c>
      <c r="D566" s="275" t="s">
        <v>218</v>
      </c>
      <c r="E566" s="19" t="s">
        <v>75</v>
      </c>
      <c r="F566" s="276">
        <v>14.377000000000001</v>
      </c>
      <c r="G566" s="36"/>
      <c r="H566" s="41"/>
    </row>
    <row r="567" spans="1:8" s="2" customFormat="1" ht="16.8" customHeight="1">
      <c r="A567" s="36"/>
      <c r="B567" s="41"/>
      <c r="C567" s="277" t="s">
        <v>2096</v>
      </c>
      <c r="D567" s="36"/>
      <c r="E567" s="36"/>
      <c r="F567" s="36"/>
      <c r="G567" s="36"/>
      <c r="H567" s="41"/>
    </row>
    <row r="568" spans="1:8" s="2" customFormat="1" ht="16.8" customHeight="1">
      <c r="A568" s="36"/>
      <c r="B568" s="41"/>
      <c r="C568" s="275" t="s">
        <v>560</v>
      </c>
      <c r="D568" s="275" t="s">
        <v>2150</v>
      </c>
      <c r="E568" s="19" t="s">
        <v>240</v>
      </c>
      <c r="F568" s="276">
        <v>14.377000000000001</v>
      </c>
      <c r="G568" s="36"/>
      <c r="H568" s="41"/>
    </row>
    <row r="569" spans="1:8" s="2" customFormat="1" ht="16.8" customHeight="1">
      <c r="A569" s="36"/>
      <c r="B569" s="41"/>
      <c r="C569" s="275" t="s">
        <v>582</v>
      </c>
      <c r="D569" s="275" t="s">
        <v>2119</v>
      </c>
      <c r="E569" s="19" t="s">
        <v>240</v>
      </c>
      <c r="F569" s="276">
        <v>227.39599999999999</v>
      </c>
      <c r="G569" s="36"/>
      <c r="H569" s="41"/>
    </row>
    <row r="570" spans="1:8" s="2" customFormat="1" ht="16.8" customHeight="1">
      <c r="A570" s="36"/>
      <c r="B570" s="41"/>
      <c r="C570" s="275" t="s">
        <v>597</v>
      </c>
      <c r="D570" s="275" t="s">
        <v>2131</v>
      </c>
      <c r="E570" s="19" t="s">
        <v>240</v>
      </c>
      <c r="F570" s="276">
        <v>33.762999999999998</v>
      </c>
      <c r="G570" s="36"/>
      <c r="H570" s="41"/>
    </row>
    <row r="571" spans="1:8" s="2" customFormat="1" ht="16.8" customHeight="1">
      <c r="A571" s="36"/>
      <c r="B571" s="41"/>
      <c r="C571" s="271" t="s">
        <v>457</v>
      </c>
      <c r="D571" s="272" t="s">
        <v>458</v>
      </c>
      <c r="E571" s="273" t="s">
        <v>240</v>
      </c>
      <c r="F571" s="274">
        <v>6.12</v>
      </c>
      <c r="G571" s="36"/>
      <c r="H571" s="41"/>
    </row>
    <row r="572" spans="1:8" s="2" customFormat="1" ht="16.8" customHeight="1">
      <c r="A572" s="36"/>
      <c r="B572" s="41"/>
      <c r="C572" s="275" t="s">
        <v>75</v>
      </c>
      <c r="D572" s="275" t="s">
        <v>570</v>
      </c>
      <c r="E572" s="19" t="s">
        <v>75</v>
      </c>
      <c r="F572" s="276">
        <v>0</v>
      </c>
      <c r="G572" s="36"/>
      <c r="H572" s="41"/>
    </row>
    <row r="573" spans="1:8" s="2" customFormat="1" ht="16.8" customHeight="1">
      <c r="A573" s="36"/>
      <c r="B573" s="41"/>
      <c r="C573" s="275" t="s">
        <v>457</v>
      </c>
      <c r="D573" s="275" t="s">
        <v>1125</v>
      </c>
      <c r="E573" s="19" t="s">
        <v>75</v>
      </c>
      <c r="F573" s="276">
        <v>6.12</v>
      </c>
      <c r="G573" s="36"/>
      <c r="H573" s="41"/>
    </row>
    <row r="574" spans="1:8" s="2" customFormat="1" ht="16.8" customHeight="1">
      <c r="A574" s="36"/>
      <c r="B574" s="41"/>
      <c r="C574" s="277" t="s">
        <v>2096</v>
      </c>
      <c r="D574" s="36"/>
      <c r="E574" s="36"/>
      <c r="F574" s="36"/>
      <c r="G574" s="36"/>
      <c r="H574" s="41"/>
    </row>
    <row r="575" spans="1:8" s="2" customFormat="1" ht="16.8" customHeight="1">
      <c r="A575" s="36"/>
      <c r="B575" s="41"/>
      <c r="C575" s="275" t="s">
        <v>566</v>
      </c>
      <c r="D575" s="275" t="s">
        <v>2136</v>
      </c>
      <c r="E575" s="19" t="s">
        <v>240</v>
      </c>
      <c r="F575" s="276">
        <v>6.12</v>
      </c>
      <c r="G575" s="36"/>
      <c r="H575" s="41"/>
    </row>
    <row r="576" spans="1:8" s="2" customFormat="1" ht="16.8" customHeight="1">
      <c r="A576" s="36"/>
      <c r="B576" s="41"/>
      <c r="C576" s="275" t="s">
        <v>582</v>
      </c>
      <c r="D576" s="275" t="s">
        <v>2119</v>
      </c>
      <c r="E576" s="19" t="s">
        <v>240</v>
      </c>
      <c r="F576" s="276">
        <v>227.39599999999999</v>
      </c>
      <c r="G576" s="36"/>
      <c r="H576" s="41"/>
    </row>
    <row r="577" spans="1:8" s="2" customFormat="1" ht="16.8" customHeight="1">
      <c r="A577" s="36"/>
      <c r="B577" s="41"/>
      <c r="C577" s="275" t="s">
        <v>597</v>
      </c>
      <c r="D577" s="275" t="s">
        <v>2131</v>
      </c>
      <c r="E577" s="19" t="s">
        <v>240</v>
      </c>
      <c r="F577" s="276">
        <v>33.762999999999998</v>
      </c>
      <c r="G577" s="36"/>
      <c r="H577" s="41"/>
    </row>
    <row r="578" spans="1:8" s="2" customFormat="1" ht="16.8" customHeight="1">
      <c r="A578" s="36"/>
      <c r="B578" s="41"/>
      <c r="C578" s="271" t="s">
        <v>460</v>
      </c>
      <c r="D578" s="272" t="s">
        <v>458</v>
      </c>
      <c r="E578" s="273" t="s">
        <v>240</v>
      </c>
      <c r="F578" s="274">
        <v>3.99</v>
      </c>
      <c r="G578" s="36"/>
      <c r="H578" s="41"/>
    </row>
    <row r="579" spans="1:8" s="2" customFormat="1" ht="16.8" customHeight="1">
      <c r="A579" s="36"/>
      <c r="B579" s="41"/>
      <c r="C579" s="275" t="s">
        <v>75</v>
      </c>
      <c r="D579" s="275" t="s">
        <v>570</v>
      </c>
      <c r="E579" s="19" t="s">
        <v>75</v>
      </c>
      <c r="F579" s="276">
        <v>0</v>
      </c>
      <c r="G579" s="36"/>
      <c r="H579" s="41"/>
    </row>
    <row r="580" spans="1:8" s="2" customFormat="1" ht="16.8" customHeight="1">
      <c r="A580" s="36"/>
      <c r="B580" s="41"/>
      <c r="C580" s="275" t="s">
        <v>460</v>
      </c>
      <c r="D580" s="275" t="s">
        <v>1130</v>
      </c>
      <c r="E580" s="19" t="s">
        <v>75</v>
      </c>
      <c r="F580" s="276">
        <v>3.99</v>
      </c>
      <c r="G580" s="36"/>
      <c r="H580" s="41"/>
    </row>
    <row r="581" spans="1:8" s="2" customFormat="1" ht="16.8" customHeight="1">
      <c r="A581" s="36"/>
      <c r="B581" s="41"/>
      <c r="C581" s="277" t="s">
        <v>2096</v>
      </c>
      <c r="D581" s="36"/>
      <c r="E581" s="36"/>
      <c r="F581" s="36"/>
      <c r="G581" s="36"/>
      <c r="H581" s="41"/>
    </row>
    <row r="582" spans="1:8" s="2" customFormat="1" ht="16.8" customHeight="1">
      <c r="A582" s="36"/>
      <c r="B582" s="41"/>
      <c r="C582" s="275" t="s">
        <v>1126</v>
      </c>
      <c r="D582" s="275" t="s">
        <v>2161</v>
      </c>
      <c r="E582" s="19" t="s">
        <v>240</v>
      </c>
      <c r="F582" s="276">
        <v>3.99</v>
      </c>
      <c r="G582" s="36"/>
      <c r="H582" s="41"/>
    </row>
    <row r="583" spans="1:8" s="2" customFormat="1" ht="16.8" customHeight="1">
      <c r="A583" s="36"/>
      <c r="B583" s="41"/>
      <c r="C583" s="275" t="s">
        <v>582</v>
      </c>
      <c r="D583" s="275" t="s">
        <v>2119</v>
      </c>
      <c r="E583" s="19" t="s">
        <v>240</v>
      </c>
      <c r="F583" s="276">
        <v>227.39599999999999</v>
      </c>
      <c r="G583" s="36"/>
      <c r="H583" s="41"/>
    </row>
    <row r="584" spans="1:8" s="2" customFormat="1" ht="16.8" customHeight="1">
      <c r="A584" s="36"/>
      <c r="B584" s="41"/>
      <c r="C584" s="275" t="s">
        <v>597</v>
      </c>
      <c r="D584" s="275" t="s">
        <v>2131</v>
      </c>
      <c r="E584" s="19" t="s">
        <v>240</v>
      </c>
      <c r="F584" s="276">
        <v>33.762999999999998</v>
      </c>
      <c r="G584" s="36"/>
      <c r="H584" s="41"/>
    </row>
    <row r="585" spans="1:8" s="2" customFormat="1" ht="16.8" customHeight="1">
      <c r="A585" s="36"/>
      <c r="B585" s="41"/>
      <c r="C585" s="271" t="s">
        <v>496</v>
      </c>
      <c r="D585" s="272" t="s">
        <v>458</v>
      </c>
      <c r="E585" s="273" t="s">
        <v>240</v>
      </c>
      <c r="F585" s="274">
        <v>14.28</v>
      </c>
      <c r="G585" s="36"/>
      <c r="H585" s="41"/>
    </row>
    <row r="586" spans="1:8" s="2" customFormat="1" ht="16.8" customHeight="1">
      <c r="A586" s="36"/>
      <c r="B586" s="41"/>
      <c r="C586" s="275" t="s">
        <v>75</v>
      </c>
      <c r="D586" s="275" t="s">
        <v>570</v>
      </c>
      <c r="E586" s="19" t="s">
        <v>75</v>
      </c>
      <c r="F586" s="276">
        <v>0</v>
      </c>
      <c r="G586" s="36"/>
      <c r="H586" s="41"/>
    </row>
    <row r="587" spans="1:8" s="2" customFormat="1" ht="16.8" customHeight="1">
      <c r="A587" s="36"/>
      <c r="B587" s="41"/>
      <c r="C587" s="275" t="s">
        <v>496</v>
      </c>
      <c r="D587" s="275" t="s">
        <v>1134</v>
      </c>
      <c r="E587" s="19" t="s">
        <v>75</v>
      </c>
      <c r="F587" s="276">
        <v>14.28</v>
      </c>
      <c r="G587" s="36"/>
      <c r="H587" s="41"/>
    </row>
    <row r="588" spans="1:8" s="2" customFormat="1" ht="16.8" customHeight="1">
      <c r="A588" s="36"/>
      <c r="B588" s="41"/>
      <c r="C588" s="277" t="s">
        <v>2096</v>
      </c>
      <c r="D588" s="36"/>
      <c r="E588" s="36"/>
      <c r="F588" s="36"/>
      <c r="G588" s="36"/>
      <c r="H588" s="41"/>
    </row>
    <row r="589" spans="1:8" s="2" customFormat="1" ht="16.8" customHeight="1">
      <c r="A589" s="36"/>
      <c r="B589" s="41"/>
      <c r="C589" s="275" t="s">
        <v>1131</v>
      </c>
      <c r="D589" s="275" t="s">
        <v>2162</v>
      </c>
      <c r="E589" s="19" t="s">
        <v>240</v>
      </c>
      <c r="F589" s="276">
        <v>14.28</v>
      </c>
      <c r="G589" s="36"/>
      <c r="H589" s="41"/>
    </row>
    <row r="590" spans="1:8" s="2" customFormat="1" ht="16.8" customHeight="1">
      <c r="A590" s="36"/>
      <c r="B590" s="41"/>
      <c r="C590" s="275" t="s">
        <v>582</v>
      </c>
      <c r="D590" s="275" t="s">
        <v>2119</v>
      </c>
      <c r="E590" s="19" t="s">
        <v>240</v>
      </c>
      <c r="F590" s="276">
        <v>227.39599999999999</v>
      </c>
      <c r="G590" s="36"/>
      <c r="H590" s="41"/>
    </row>
    <row r="591" spans="1:8" s="2" customFormat="1" ht="16.8" customHeight="1">
      <c r="A591" s="36"/>
      <c r="B591" s="41"/>
      <c r="C591" s="275" t="s">
        <v>597</v>
      </c>
      <c r="D591" s="275" t="s">
        <v>2131</v>
      </c>
      <c r="E591" s="19" t="s">
        <v>240</v>
      </c>
      <c r="F591" s="276">
        <v>33.762999999999998</v>
      </c>
      <c r="G591" s="36"/>
      <c r="H591" s="41"/>
    </row>
    <row r="592" spans="1:8" s="2" customFormat="1" ht="16.8" customHeight="1">
      <c r="A592" s="36"/>
      <c r="B592" s="41"/>
      <c r="C592" s="271" t="s">
        <v>498</v>
      </c>
      <c r="D592" s="272" t="s">
        <v>458</v>
      </c>
      <c r="E592" s="273" t="s">
        <v>240</v>
      </c>
      <c r="F592" s="274">
        <v>9.31</v>
      </c>
      <c r="G592" s="36"/>
      <c r="H592" s="41"/>
    </row>
    <row r="593" spans="1:8" s="2" customFormat="1" ht="16.8" customHeight="1">
      <c r="A593" s="36"/>
      <c r="B593" s="41"/>
      <c r="C593" s="275" t="s">
        <v>75</v>
      </c>
      <c r="D593" s="275" t="s">
        <v>570</v>
      </c>
      <c r="E593" s="19" t="s">
        <v>75</v>
      </c>
      <c r="F593" s="276">
        <v>0</v>
      </c>
      <c r="G593" s="36"/>
      <c r="H593" s="41"/>
    </row>
    <row r="594" spans="1:8" s="2" customFormat="1" ht="16.8" customHeight="1">
      <c r="A594" s="36"/>
      <c r="B594" s="41"/>
      <c r="C594" s="275" t="s">
        <v>498</v>
      </c>
      <c r="D594" s="275" t="s">
        <v>1139</v>
      </c>
      <c r="E594" s="19" t="s">
        <v>75</v>
      </c>
      <c r="F594" s="276">
        <v>9.31</v>
      </c>
      <c r="G594" s="36"/>
      <c r="H594" s="41"/>
    </row>
    <row r="595" spans="1:8" s="2" customFormat="1" ht="16.8" customHeight="1">
      <c r="A595" s="36"/>
      <c r="B595" s="41"/>
      <c r="C595" s="277" t="s">
        <v>2096</v>
      </c>
      <c r="D595" s="36"/>
      <c r="E595" s="36"/>
      <c r="F595" s="36"/>
      <c r="G595" s="36"/>
      <c r="H595" s="41"/>
    </row>
    <row r="596" spans="1:8" s="2" customFormat="1" ht="16.8" customHeight="1">
      <c r="A596" s="36"/>
      <c r="B596" s="41"/>
      <c r="C596" s="275" t="s">
        <v>1135</v>
      </c>
      <c r="D596" s="275" t="s">
        <v>2163</v>
      </c>
      <c r="E596" s="19" t="s">
        <v>240</v>
      </c>
      <c r="F596" s="276">
        <v>9.31</v>
      </c>
      <c r="G596" s="36"/>
      <c r="H596" s="41"/>
    </row>
    <row r="597" spans="1:8" s="2" customFormat="1" ht="16.8" customHeight="1">
      <c r="A597" s="36"/>
      <c r="B597" s="41"/>
      <c r="C597" s="275" t="s">
        <v>582</v>
      </c>
      <c r="D597" s="275" t="s">
        <v>2119</v>
      </c>
      <c r="E597" s="19" t="s">
        <v>240</v>
      </c>
      <c r="F597" s="276">
        <v>227.39599999999999</v>
      </c>
      <c r="G597" s="36"/>
      <c r="H597" s="41"/>
    </row>
    <row r="598" spans="1:8" s="2" customFormat="1" ht="16.8" customHeight="1">
      <c r="A598" s="36"/>
      <c r="B598" s="41"/>
      <c r="C598" s="275" t="s">
        <v>597</v>
      </c>
      <c r="D598" s="275" t="s">
        <v>2131</v>
      </c>
      <c r="E598" s="19" t="s">
        <v>240</v>
      </c>
      <c r="F598" s="276">
        <v>33.762999999999998</v>
      </c>
      <c r="G598" s="36"/>
      <c r="H598" s="41"/>
    </row>
    <row r="599" spans="1:8" s="2" customFormat="1" ht="16.8" customHeight="1">
      <c r="A599" s="36"/>
      <c r="B599" s="41"/>
      <c r="C599" s="271" t="s">
        <v>513</v>
      </c>
      <c r="D599" s="272" t="s">
        <v>514</v>
      </c>
      <c r="E599" s="273" t="s">
        <v>240</v>
      </c>
      <c r="F599" s="274">
        <v>188.077</v>
      </c>
      <c r="G599" s="36"/>
      <c r="H599" s="41"/>
    </row>
    <row r="600" spans="1:8" s="2" customFormat="1" ht="16.8" customHeight="1">
      <c r="A600" s="36"/>
      <c r="B600" s="41"/>
      <c r="C600" s="275" t="s">
        <v>513</v>
      </c>
      <c r="D600" s="275" t="s">
        <v>586</v>
      </c>
      <c r="E600" s="19" t="s">
        <v>75</v>
      </c>
      <c r="F600" s="276">
        <v>188.077</v>
      </c>
      <c r="G600" s="36"/>
      <c r="H600" s="41"/>
    </row>
    <row r="601" spans="1:8" s="2" customFormat="1" ht="16.8" customHeight="1">
      <c r="A601" s="36"/>
      <c r="B601" s="41"/>
      <c r="C601" s="277" t="s">
        <v>2096</v>
      </c>
      <c r="D601" s="36"/>
      <c r="E601" s="36"/>
      <c r="F601" s="36"/>
      <c r="G601" s="36"/>
      <c r="H601" s="41"/>
    </row>
    <row r="602" spans="1:8" s="2" customFormat="1" ht="16.8" customHeight="1">
      <c r="A602" s="36"/>
      <c r="B602" s="41"/>
      <c r="C602" s="275" t="s">
        <v>582</v>
      </c>
      <c r="D602" s="275" t="s">
        <v>2119</v>
      </c>
      <c r="E602" s="19" t="s">
        <v>240</v>
      </c>
      <c r="F602" s="276">
        <v>227.39599999999999</v>
      </c>
      <c r="G602" s="36"/>
      <c r="H602" s="41"/>
    </row>
    <row r="603" spans="1:8" s="2" customFormat="1" ht="16.8" customHeight="1">
      <c r="A603" s="36"/>
      <c r="B603" s="41"/>
      <c r="C603" s="275" t="s">
        <v>588</v>
      </c>
      <c r="D603" s="275" t="s">
        <v>2120</v>
      </c>
      <c r="E603" s="19" t="s">
        <v>240</v>
      </c>
      <c r="F603" s="276">
        <v>188.077</v>
      </c>
      <c r="G603" s="36"/>
      <c r="H603" s="41"/>
    </row>
    <row r="604" spans="1:8" s="2" customFormat="1" ht="16.8" customHeight="1">
      <c r="A604" s="36"/>
      <c r="B604" s="41"/>
      <c r="C604" s="275" t="s">
        <v>592</v>
      </c>
      <c r="D604" s="275" t="s">
        <v>2121</v>
      </c>
      <c r="E604" s="19" t="s">
        <v>383</v>
      </c>
      <c r="F604" s="276">
        <v>338.53899999999999</v>
      </c>
      <c r="G604" s="36"/>
      <c r="H604" s="41"/>
    </row>
    <row r="605" spans="1:8" s="2" customFormat="1" ht="16.8" customHeight="1">
      <c r="A605" s="36"/>
      <c r="B605" s="41"/>
      <c r="C605" s="271" t="s">
        <v>1099</v>
      </c>
      <c r="D605" s="272" t="s">
        <v>1100</v>
      </c>
      <c r="E605" s="273" t="s">
        <v>143</v>
      </c>
      <c r="F605" s="274">
        <v>26.6</v>
      </c>
      <c r="G605" s="36"/>
      <c r="H605" s="41"/>
    </row>
    <row r="606" spans="1:8" s="2" customFormat="1" ht="16.8" customHeight="1">
      <c r="A606" s="36"/>
      <c r="B606" s="41"/>
      <c r="C606" s="275" t="s">
        <v>75</v>
      </c>
      <c r="D606" s="275" t="s">
        <v>1144</v>
      </c>
      <c r="E606" s="19" t="s">
        <v>75</v>
      </c>
      <c r="F606" s="276">
        <v>0</v>
      </c>
      <c r="G606" s="36"/>
      <c r="H606" s="41"/>
    </row>
    <row r="607" spans="1:8" s="2" customFormat="1" ht="16.8" customHeight="1">
      <c r="A607" s="36"/>
      <c r="B607" s="41"/>
      <c r="C607" s="275" t="s">
        <v>1099</v>
      </c>
      <c r="D607" s="275" t="s">
        <v>1145</v>
      </c>
      <c r="E607" s="19" t="s">
        <v>75</v>
      </c>
      <c r="F607" s="276">
        <v>26.6</v>
      </c>
      <c r="G607" s="36"/>
      <c r="H607" s="41"/>
    </row>
    <row r="608" spans="1:8" s="2" customFormat="1" ht="16.8" customHeight="1">
      <c r="A608" s="36"/>
      <c r="B608" s="41"/>
      <c r="C608" s="277" t="s">
        <v>2096</v>
      </c>
      <c r="D608" s="36"/>
      <c r="E608" s="36"/>
      <c r="F608" s="36"/>
      <c r="G608" s="36"/>
      <c r="H608" s="41"/>
    </row>
    <row r="609" spans="1:8" s="2" customFormat="1" ht="16.8" customHeight="1">
      <c r="A609" s="36"/>
      <c r="B609" s="41"/>
      <c r="C609" s="275" t="s">
        <v>1140</v>
      </c>
      <c r="D609" s="275" t="s">
        <v>2164</v>
      </c>
      <c r="E609" s="19" t="s">
        <v>143</v>
      </c>
      <c r="F609" s="276">
        <v>26.6</v>
      </c>
      <c r="G609" s="36"/>
      <c r="H609" s="41"/>
    </row>
    <row r="610" spans="1:8" s="2" customFormat="1" ht="16.8" customHeight="1">
      <c r="A610" s="36"/>
      <c r="B610" s="41"/>
      <c r="C610" s="275" t="s">
        <v>1146</v>
      </c>
      <c r="D610" s="275" t="s">
        <v>2165</v>
      </c>
      <c r="E610" s="19" t="s">
        <v>143</v>
      </c>
      <c r="F610" s="276">
        <v>26.6</v>
      </c>
      <c r="G610" s="36"/>
      <c r="H610" s="41"/>
    </row>
    <row r="611" spans="1:8" s="2" customFormat="1" ht="26.4" customHeight="1">
      <c r="A611" s="36"/>
      <c r="B611" s="41"/>
      <c r="C611" s="270" t="s">
        <v>2166</v>
      </c>
      <c r="D611" s="270" t="s">
        <v>108</v>
      </c>
      <c r="E611" s="36"/>
      <c r="F611" s="36"/>
      <c r="G611" s="36"/>
      <c r="H611" s="41"/>
    </row>
    <row r="612" spans="1:8" s="2" customFormat="1" ht="16.8" customHeight="1">
      <c r="A612" s="36"/>
      <c r="B612" s="41"/>
      <c r="C612" s="271" t="s">
        <v>504</v>
      </c>
      <c r="D612" s="272" t="s">
        <v>142</v>
      </c>
      <c r="E612" s="273" t="s">
        <v>143</v>
      </c>
      <c r="F612" s="274">
        <v>392</v>
      </c>
      <c r="G612" s="36"/>
      <c r="H612" s="41"/>
    </row>
    <row r="613" spans="1:8" s="2" customFormat="1" ht="16.8" customHeight="1">
      <c r="A613" s="36"/>
      <c r="B613" s="41"/>
      <c r="C613" s="275" t="s">
        <v>75</v>
      </c>
      <c r="D613" s="275" t="s">
        <v>237</v>
      </c>
      <c r="E613" s="19" t="s">
        <v>75</v>
      </c>
      <c r="F613" s="276">
        <v>0</v>
      </c>
      <c r="G613" s="36"/>
      <c r="H613" s="41"/>
    </row>
    <row r="614" spans="1:8" s="2" customFormat="1" ht="16.8" customHeight="1">
      <c r="A614" s="36"/>
      <c r="B614" s="41"/>
      <c r="C614" s="275" t="s">
        <v>504</v>
      </c>
      <c r="D614" s="275" t="s">
        <v>1386</v>
      </c>
      <c r="E614" s="19" t="s">
        <v>75</v>
      </c>
      <c r="F614" s="276">
        <v>392</v>
      </c>
      <c r="G614" s="36"/>
      <c r="H614" s="41"/>
    </row>
    <row r="615" spans="1:8" s="2" customFormat="1" ht="16.8" customHeight="1">
      <c r="A615" s="36"/>
      <c r="B615" s="41"/>
      <c r="C615" s="277" t="s">
        <v>2096</v>
      </c>
      <c r="D615" s="36"/>
      <c r="E615" s="36"/>
      <c r="F615" s="36"/>
      <c r="G615" s="36"/>
      <c r="H615" s="41"/>
    </row>
    <row r="616" spans="1:8" s="2" customFormat="1" ht="16.8" customHeight="1">
      <c r="A616" s="36"/>
      <c r="B616" s="41"/>
      <c r="C616" s="275" t="s">
        <v>256</v>
      </c>
      <c r="D616" s="275" t="s">
        <v>2097</v>
      </c>
      <c r="E616" s="19" t="s">
        <v>143</v>
      </c>
      <c r="F616" s="276">
        <v>462.4</v>
      </c>
      <c r="G616" s="36"/>
      <c r="H616" s="41"/>
    </row>
    <row r="617" spans="1:8" s="2" customFormat="1" ht="16.8" customHeight="1">
      <c r="A617" s="36"/>
      <c r="B617" s="41"/>
      <c r="C617" s="275" t="s">
        <v>209</v>
      </c>
      <c r="D617" s="275" t="s">
        <v>2098</v>
      </c>
      <c r="E617" s="19" t="s">
        <v>143</v>
      </c>
      <c r="F617" s="276">
        <v>502.6</v>
      </c>
      <c r="G617" s="36"/>
      <c r="H617" s="41"/>
    </row>
    <row r="618" spans="1:8" s="2" customFormat="1" ht="16.8" customHeight="1">
      <c r="A618" s="36"/>
      <c r="B618" s="41"/>
      <c r="C618" s="275" t="s">
        <v>246</v>
      </c>
      <c r="D618" s="275" t="s">
        <v>2099</v>
      </c>
      <c r="E618" s="19" t="s">
        <v>143</v>
      </c>
      <c r="F618" s="276">
        <v>453.6</v>
      </c>
      <c r="G618" s="36"/>
      <c r="H618" s="41"/>
    </row>
    <row r="619" spans="1:8" s="2" customFormat="1" ht="16.8" customHeight="1">
      <c r="A619" s="36"/>
      <c r="B619" s="41"/>
      <c r="C619" s="275" t="s">
        <v>267</v>
      </c>
      <c r="D619" s="275" t="s">
        <v>268</v>
      </c>
      <c r="E619" s="19" t="s">
        <v>143</v>
      </c>
      <c r="F619" s="276">
        <v>427.02800000000002</v>
      </c>
      <c r="G619" s="36"/>
      <c r="H619" s="41"/>
    </row>
    <row r="620" spans="1:8" s="2" customFormat="1" ht="16.8" customHeight="1">
      <c r="A620" s="36"/>
      <c r="B620" s="41"/>
      <c r="C620" s="271" t="s">
        <v>141</v>
      </c>
      <c r="D620" s="272" t="s">
        <v>142</v>
      </c>
      <c r="E620" s="273" t="s">
        <v>143</v>
      </c>
      <c r="F620" s="274">
        <v>30.8</v>
      </c>
      <c r="G620" s="36"/>
      <c r="H620" s="41"/>
    </row>
    <row r="621" spans="1:8" s="2" customFormat="1" ht="16.8" customHeight="1">
      <c r="A621" s="36"/>
      <c r="B621" s="41"/>
      <c r="C621" s="275" t="s">
        <v>141</v>
      </c>
      <c r="D621" s="275" t="s">
        <v>1387</v>
      </c>
      <c r="E621" s="19" t="s">
        <v>75</v>
      </c>
      <c r="F621" s="276">
        <v>30.8</v>
      </c>
      <c r="G621" s="36"/>
      <c r="H621" s="41"/>
    </row>
    <row r="622" spans="1:8" s="2" customFormat="1" ht="16.8" customHeight="1">
      <c r="A622" s="36"/>
      <c r="B622" s="41"/>
      <c r="C622" s="277" t="s">
        <v>2096</v>
      </c>
      <c r="D622" s="36"/>
      <c r="E622" s="36"/>
      <c r="F622" s="36"/>
      <c r="G622" s="36"/>
      <c r="H622" s="41"/>
    </row>
    <row r="623" spans="1:8" s="2" customFormat="1" ht="16.8" customHeight="1">
      <c r="A623" s="36"/>
      <c r="B623" s="41"/>
      <c r="C623" s="275" t="s">
        <v>256</v>
      </c>
      <c r="D623" s="275" t="s">
        <v>2097</v>
      </c>
      <c r="E623" s="19" t="s">
        <v>143</v>
      </c>
      <c r="F623" s="276">
        <v>462.4</v>
      </c>
      <c r="G623" s="36"/>
      <c r="H623" s="41"/>
    </row>
    <row r="624" spans="1:8" s="2" customFormat="1" ht="16.8" customHeight="1">
      <c r="A624" s="36"/>
      <c r="B624" s="41"/>
      <c r="C624" s="275" t="s">
        <v>209</v>
      </c>
      <c r="D624" s="275" t="s">
        <v>2098</v>
      </c>
      <c r="E624" s="19" t="s">
        <v>143</v>
      </c>
      <c r="F624" s="276">
        <v>502.6</v>
      </c>
      <c r="G624" s="36"/>
      <c r="H624" s="41"/>
    </row>
    <row r="625" spans="1:8" s="2" customFormat="1" ht="16.8" customHeight="1">
      <c r="A625" s="36"/>
      <c r="B625" s="41"/>
      <c r="C625" s="275" t="s">
        <v>251</v>
      </c>
      <c r="D625" s="275" t="s">
        <v>2100</v>
      </c>
      <c r="E625" s="19" t="s">
        <v>143</v>
      </c>
      <c r="F625" s="276">
        <v>40.4</v>
      </c>
      <c r="G625" s="36"/>
      <c r="H625" s="41"/>
    </row>
    <row r="626" spans="1:8" s="2" customFormat="1" ht="16.8" customHeight="1">
      <c r="A626" s="36"/>
      <c r="B626" s="41"/>
      <c r="C626" s="275" t="s">
        <v>267</v>
      </c>
      <c r="D626" s="275" t="s">
        <v>268</v>
      </c>
      <c r="E626" s="19" t="s">
        <v>143</v>
      </c>
      <c r="F626" s="276">
        <v>427.02800000000002</v>
      </c>
      <c r="G626" s="36"/>
      <c r="H626" s="41"/>
    </row>
    <row r="627" spans="1:8" s="2" customFormat="1" ht="16.8" customHeight="1">
      <c r="A627" s="36"/>
      <c r="B627" s="41"/>
      <c r="C627" s="271" t="s">
        <v>145</v>
      </c>
      <c r="D627" s="272" t="s">
        <v>142</v>
      </c>
      <c r="E627" s="273" t="s">
        <v>143</v>
      </c>
      <c r="F627" s="274">
        <v>26.2</v>
      </c>
      <c r="G627" s="36"/>
      <c r="H627" s="41"/>
    </row>
    <row r="628" spans="1:8" s="2" customFormat="1" ht="16.8" customHeight="1">
      <c r="A628" s="36"/>
      <c r="B628" s="41"/>
      <c r="C628" s="275" t="s">
        <v>145</v>
      </c>
      <c r="D628" s="275" t="s">
        <v>1388</v>
      </c>
      <c r="E628" s="19" t="s">
        <v>75</v>
      </c>
      <c r="F628" s="276">
        <v>26.2</v>
      </c>
      <c r="G628" s="36"/>
      <c r="H628" s="41"/>
    </row>
    <row r="629" spans="1:8" s="2" customFormat="1" ht="16.8" customHeight="1">
      <c r="A629" s="36"/>
      <c r="B629" s="41"/>
      <c r="C629" s="277" t="s">
        <v>2096</v>
      </c>
      <c r="D629" s="36"/>
      <c r="E629" s="36"/>
      <c r="F629" s="36"/>
      <c r="G629" s="36"/>
      <c r="H629" s="41"/>
    </row>
    <row r="630" spans="1:8" s="2" customFormat="1" ht="16.8" customHeight="1">
      <c r="A630" s="36"/>
      <c r="B630" s="41"/>
      <c r="C630" s="275" t="s">
        <v>256</v>
      </c>
      <c r="D630" s="275" t="s">
        <v>2097</v>
      </c>
      <c r="E630" s="19" t="s">
        <v>143</v>
      </c>
      <c r="F630" s="276">
        <v>462.4</v>
      </c>
      <c r="G630" s="36"/>
      <c r="H630" s="41"/>
    </row>
    <row r="631" spans="1:8" s="2" customFormat="1" ht="16.8" customHeight="1">
      <c r="A631" s="36"/>
      <c r="B631" s="41"/>
      <c r="C631" s="275" t="s">
        <v>209</v>
      </c>
      <c r="D631" s="275" t="s">
        <v>2098</v>
      </c>
      <c r="E631" s="19" t="s">
        <v>143</v>
      </c>
      <c r="F631" s="276">
        <v>502.6</v>
      </c>
      <c r="G631" s="36"/>
      <c r="H631" s="41"/>
    </row>
    <row r="632" spans="1:8" s="2" customFormat="1" ht="16.8" customHeight="1">
      <c r="A632" s="36"/>
      <c r="B632" s="41"/>
      <c r="C632" s="275" t="s">
        <v>246</v>
      </c>
      <c r="D632" s="275" t="s">
        <v>2099</v>
      </c>
      <c r="E632" s="19" t="s">
        <v>143</v>
      </c>
      <c r="F632" s="276">
        <v>453.6</v>
      </c>
      <c r="G632" s="36"/>
      <c r="H632" s="41"/>
    </row>
    <row r="633" spans="1:8" s="2" customFormat="1" ht="16.8" customHeight="1">
      <c r="A633" s="36"/>
      <c r="B633" s="41"/>
      <c r="C633" s="275" t="s">
        <v>275</v>
      </c>
      <c r="D633" s="275" t="s">
        <v>276</v>
      </c>
      <c r="E633" s="19" t="s">
        <v>143</v>
      </c>
      <c r="F633" s="276">
        <v>28.866</v>
      </c>
      <c r="G633" s="36"/>
      <c r="H633" s="41"/>
    </row>
    <row r="634" spans="1:8" s="2" customFormat="1" ht="16.8" customHeight="1">
      <c r="A634" s="36"/>
      <c r="B634" s="41"/>
      <c r="C634" s="271" t="s">
        <v>148</v>
      </c>
      <c r="D634" s="272" t="s">
        <v>142</v>
      </c>
      <c r="E634" s="273" t="s">
        <v>143</v>
      </c>
      <c r="F634" s="274">
        <v>2.1</v>
      </c>
      <c r="G634" s="36"/>
      <c r="H634" s="41"/>
    </row>
    <row r="635" spans="1:8" s="2" customFormat="1" ht="16.8" customHeight="1">
      <c r="A635" s="36"/>
      <c r="B635" s="41"/>
      <c r="C635" s="275" t="s">
        <v>148</v>
      </c>
      <c r="D635" s="275" t="s">
        <v>1389</v>
      </c>
      <c r="E635" s="19" t="s">
        <v>75</v>
      </c>
      <c r="F635" s="276">
        <v>2.1</v>
      </c>
      <c r="G635" s="36"/>
      <c r="H635" s="41"/>
    </row>
    <row r="636" spans="1:8" s="2" customFormat="1" ht="16.8" customHeight="1">
      <c r="A636" s="36"/>
      <c r="B636" s="41"/>
      <c r="C636" s="277" t="s">
        <v>2096</v>
      </c>
      <c r="D636" s="36"/>
      <c r="E636" s="36"/>
      <c r="F636" s="36"/>
      <c r="G636" s="36"/>
      <c r="H636" s="41"/>
    </row>
    <row r="637" spans="1:8" s="2" customFormat="1" ht="16.8" customHeight="1">
      <c r="A637" s="36"/>
      <c r="B637" s="41"/>
      <c r="C637" s="275" t="s">
        <v>256</v>
      </c>
      <c r="D637" s="275" t="s">
        <v>2097</v>
      </c>
      <c r="E637" s="19" t="s">
        <v>143</v>
      </c>
      <c r="F637" s="276">
        <v>462.4</v>
      </c>
      <c r="G637" s="36"/>
      <c r="H637" s="41"/>
    </row>
    <row r="638" spans="1:8" s="2" customFormat="1" ht="16.8" customHeight="1">
      <c r="A638" s="36"/>
      <c r="B638" s="41"/>
      <c r="C638" s="275" t="s">
        <v>209</v>
      </c>
      <c r="D638" s="275" t="s">
        <v>2098</v>
      </c>
      <c r="E638" s="19" t="s">
        <v>143</v>
      </c>
      <c r="F638" s="276">
        <v>502.6</v>
      </c>
      <c r="G638" s="36"/>
      <c r="H638" s="41"/>
    </row>
    <row r="639" spans="1:8" s="2" customFormat="1" ht="16.8" customHeight="1">
      <c r="A639" s="36"/>
      <c r="B639" s="41"/>
      <c r="C639" s="275" t="s">
        <v>251</v>
      </c>
      <c r="D639" s="275" t="s">
        <v>2100</v>
      </c>
      <c r="E639" s="19" t="s">
        <v>143</v>
      </c>
      <c r="F639" s="276">
        <v>40.4</v>
      </c>
      <c r="G639" s="36"/>
      <c r="H639" s="41"/>
    </row>
    <row r="640" spans="1:8" s="2" customFormat="1" ht="16.8" customHeight="1">
      <c r="A640" s="36"/>
      <c r="B640" s="41"/>
      <c r="C640" s="275" t="s">
        <v>275</v>
      </c>
      <c r="D640" s="275" t="s">
        <v>276</v>
      </c>
      <c r="E640" s="19" t="s">
        <v>143</v>
      </c>
      <c r="F640" s="276">
        <v>28.866</v>
      </c>
      <c r="G640" s="36"/>
      <c r="H640" s="41"/>
    </row>
    <row r="641" spans="1:8" s="2" customFormat="1" ht="16.8" customHeight="1">
      <c r="A641" s="36"/>
      <c r="B641" s="41"/>
      <c r="C641" s="271" t="s">
        <v>150</v>
      </c>
      <c r="D641" s="272" t="s">
        <v>142</v>
      </c>
      <c r="E641" s="273" t="s">
        <v>143</v>
      </c>
      <c r="F641" s="274">
        <v>8.4</v>
      </c>
      <c r="G641" s="36"/>
      <c r="H641" s="41"/>
    </row>
    <row r="642" spans="1:8" s="2" customFormat="1" ht="16.8" customHeight="1">
      <c r="A642" s="36"/>
      <c r="B642" s="41"/>
      <c r="C642" s="275" t="s">
        <v>150</v>
      </c>
      <c r="D642" s="275" t="s">
        <v>1390</v>
      </c>
      <c r="E642" s="19" t="s">
        <v>75</v>
      </c>
      <c r="F642" s="276">
        <v>8.4</v>
      </c>
      <c r="G642" s="36"/>
      <c r="H642" s="41"/>
    </row>
    <row r="643" spans="1:8" s="2" customFormat="1" ht="16.8" customHeight="1">
      <c r="A643" s="36"/>
      <c r="B643" s="41"/>
      <c r="C643" s="277" t="s">
        <v>2096</v>
      </c>
      <c r="D643" s="36"/>
      <c r="E643" s="36"/>
      <c r="F643" s="36"/>
      <c r="G643" s="36"/>
      <c r="H643" s="41"/>
    </row>
    <row r="644" spans="1:8" s="2" customFormat="1" ht="16.8" customHeight="1">
      <c r="A644" s="36"/>
      <c r="B644" s="41"/>
      <c r="C644" s="275" t="s">
        <v>256</v>
      </c>
      <c r="D644" s="275" t="s">
        <v>2097</v>
      </c>
      <c r="E644" s="19" t="s">
        <v>143</v>
      </c>
      <c r="F644" s="276">
        <v>462.4</v>
      </c>
      <c r="G644" s="36"/>
      <c r="H644" s="41"/>
    </row>
    <row r="645" spans="1:8" s="2" customFormat="1" ht="16.8" customHeight="1">
      <c r="A645" s="36"/>
      <c r="B645" s="41"/>
      <c r="C645" s="275" t="s">
        <v>209</v>
      </c>
      <c r="D645" s="275" t="s">
        <v>2098</v>
      </c>
      <c r="E645" s="19" t="s">
        <v>143</v>
      </c>
      <c r="F645" s="276">
        <v>502.6</v>
      </c>
      <c r="G645" s="36"/>
      <c r="H645" s="41"/>
    </row>
    <row r="646" spans="1:8" s="2" customFormat="1" ht="16.8" customHeight="1">
      <c r="A646" s="36"/>
      <c r="B646" s="41"/>
      <c r="C646" s="275" t="s">
        <v>246</v>
      </c>
      <c r="D646" s="275" t="s">
        <v>2099</v>
      </c>
      <c r="E646" s="19" t="s">
        <v>143</v>
      </c>
      <c r="F646" s="276">
        <v>453.6</v>
      </c>
      <c r="G646" s="36"/>
      <c r="H646" s="41"/>
    </row>
    <row r="647" spans="1:8" s="2" customFormat="1" ht="16.8" customHeight="1">
      <c r="A647" s="36"/>
      <c r="B647" s="41"/>
      <c r="C647" s="275" t="s">
        <v>282</v>
      </c>
      <c r="D647" s="275" t="s">
        <v>283</v>
      </c>
      <c r="E647" s="19" t="s">
        <v>143</v>
      </c>
      <c r="F647" s="276">
        <v>11.865</v>
      </c>
      <c r="G647" s="36"/>
      <c r="H647" s="41"/>
    </row>
    <row r="648" spans="1:8" s="2" customFormat="1" ht="16.8" customHeight="1">
      <c r="A648" s="36"/>
      <c r="B648" s="41"/>
      <c r="C648" s="271" t="s">
        <v>152</v>
      </c>
      <c r="D648" s="272" t="s">
        <v>142</v>
      </c>
      <c r="E648" s="273" t="s">
        <v>143</v>
      </c>
      <c r="F648" s="274">
        <v>2.9</v>
      </c>
      <c r="G648" s="36"/>
      <c r="H648" s="41"/>
    </row>
    <row r="649" spans="1:8" s="2" customFormat="1" ht="16.8" customHeight="1">
      <c r="A649" s="36"/>
      <c r="B649" s="41"/>
      <c r="C649" s="275" t="s">
        <v>152</v>
      </c>
      <c r="D649" s="275" t="s">
        <v>1391</v>
      </c>
      <c r="E649" s="19" t="s">
        <v>75</v>
      </c>
      <c r="F649" s="276">
        <v>2.9</v>
      </c>
      <c r="G649" s="36"/>
      <c r="H649" s="41"/>
    </row>
    <row r="650" spans="1:8" s="2" customFormat="1" ht="16.8" customHeight="1">
      <c r="A650" s="36"/>
      <c r="B650" s="41"/>
      <c r="C650" s="277" t="s">
        <v>2096</v>
      </c>
      <c r="D650" s="36"/>
      <c r="E650" s="36"/>
      <c r="F650" s="36"/>
      <c r="G650" s="36"/>
      <c r="H650" s="41"/>
    </row>
    <row r="651" spans="1:8" s="2" customFormat="1" ht="16.8" customHeight="1">
      <c r="A651" s="36"/>
      <c r="B651" s="41"/>
      <c r="C651" s="275" t="s">
        <v>256</v>
      </c>
      <c r="D651" s="275" t="s">
        <v>2097</v>
      </c>
      <c r="E651" s="19" t="s">
        <v>143</v>
      </c>
      <c r="F651" s="276">
        <v>462.4</v>
      </c>
      <c r="G651" s="36"/>
      <c r="H651" s="41"/>
    </row>
    <row r="652" spans="1:8" s="2" customFormat="1" ht="16.8" customHeight="1">
      <c r="A652" s="36"/>
      <c r="B652" s="41"/>
      <c r="C652" s="275" t="s">
        <v>209</v>
      </c>
      <c r="D652" s="275" t="s">
        <v>2098</v>
      </c>
      <c r="E652" s="19" t="s">
        <v>143</v>
      </c>
      <c r="F652" s="276">
        <v>502.6</v>
      </c>
      <c r="G652" s="36"/>
      <c r="H652" s="41"/>
    </row>
    <row r="653" spans="1:8" s="2" customFormat="1" ht="16.8" customHeight="1">
      <c r="A653" s="36"/>
      <c r="B653" s="41"/>
      <c r="C653" s="275" t="s">
        <v>251</v>
      </c>
      <c r="D653" s="275" t="s">
        <v>2100</v>
      </c>
      <c r="E653" s="19" t="s">
        <v>143</v>
      </c>
      <c r="F653" s="276">
        <v>40.4</v>
      </c>
      <c r="G653" s="36"/>
      <c r="H653" s="41"/>
    </row>
    <row r="654" spans="1:8" s="2" customFormat="1" ht="16.8" customHeight="1">
      <c r="A654" s="36"/>
      <c r="B654" s="41"/>
      <c r="C654" s="275" t="s">
        <v>282</v>
      </c>
      <c r="D654" s="275" t="s">
        <v>283</v>
      </c>
      <c r="E654" s="19" t="s">
        <v>143</v>
      </c>
      <c r="F654" s="276">
        <v>11.865</v>
      </c>
      <c r="G654" s="36"/>
      <c r="H654" s="41"/>
    </row>
    <row r="655" spans="1:8" s="2" customFormat="1" ht="16.8" customHeight="1">
      <c r="A655" s="36"/>
      <c r="B655" s="41"/>
      <c r="C655" s="271" t="s">
        <v>159</v>
      </c>
      <c r="D655" s="272" t="s">
        <v>1299</v>
      </c>
      <c r="E655" s="273" t="s">
        <v>143</v>
      </c>
      <c r="F655" s="274">
        <v>47</v>
      </c>
      <c r="G655" s="36"/>
      <c r="H655" s="41"/>
    </row>
    <row r="656" spans="1:8" s="2" customFormat="1" ht="16.8" customHeight="1">
      <c r="A656" s="36"/>
      <c r="B656" s="41"/>
      <c r="C656" s="275" t="s">
        <v>75</v>
      </c>
      <c r="D656" s="275" t="s">
        <v>237</v>
      </c>
      <c r="E656" s="19" t="s">
        <v>75</v>
      </c>
      <c r="F656" s="276">
        <v>0</v>
      </c>
      <c r="G656" s="36"/>
      <c r="H656" s="41"/>
    </row>
    <row r="657" spans="1:8" s="2" customFormat="1" ht="16.8" customHeight="1">
      <c r="A657" s="36"/>
      <c r="B657" s="41"/>
      <c r="C657" s="275" t="s">
        <v>159</v>
      </c>
      <c r="D657" s="275" t="s">
        <v>749</v>
      </c>
      <c r="E657" s="19" t="s">
        <v>75</v>
      </c>
      <c r="F657" s="276">
        <v>47</v>
      </c>
      <c r="G657" s="36"/>
      <c r="H657" s="41"/>
    </row>
    <row r="658" spans="1:8" s="2" customFormat="1" ht="16.8" customHeight="1">
      <c r="A658" s="36"/>
      <c r="B658" s="41"/>
      <c r="C658" s="277" t="s">
        <v>2096</v>
      </c>
      <c r="D658" s="36"/>
      <c r="E658" s="36"/>
      <c r="F658" s="36"/>
      <c r="G658" s="36"/>
      <c r="H658" s="41"/>
    </row>
    <row r="659" spans="1:8" s="2" customFormat="1" ht="16.8" customHeight="1">
      <c r="A659" s="36"/>
      <c r="B659" s="41"/>
      <c r="C659" s="275" t="s">
        <v>1338</v>
      </c>
      <c r="D659" s="275" t="s">
        <v>2167</v>
      </c>
      <c r="E659" s="19" t="s">
        <v>143</v>
      </c>
      <c r="F659" s="276">
        <v>47</v>
      </c>
      <c r="G659" s="36"/>
      <c r="H659" s="41"/>
    </row>
    <row r="660" spans="1:8" s="2" customFormat="1" ht="16.8" customHeight="1">
      <c r="A660" s="36"/>
      <c r="B660" s="41"/>
      <c r="C660" s="275" t="s">
        <v>1342</v>
      </c>
      <c r="D660" s="275" t="s">
        <v>2168</v>
      </c>
      <c r="E660" s="19" t="s">
        <v>143</v>
      </c>
      <c r="F660" s="276">
        <v>47</v>
      </c>
      <c r="G660" s="36"/>
      <c r="H660" s="41"/>
    </row>
    <row r="661" spans="1:8" s="2" customFormat="1" ht="16.8" customHeight="1">
      <c r="A661" s="36"/>
      <c r="B661" s="41"/>
      <c r="C661" s="275" t="s">
        <v>1358</v>
      </c>
      <c r="D661" s="275" t="s">
        <v>2169</v>
      </c>
      <c r="E661" s="19" t="s">
        <v>143</v>
      </c>
      <c r="F661" s="276">
        <v>47</v>
      </c>
      <c r="G661" s="36"/>
      <c r="H661" s="41"/>
    </row>
    <row r="662" spans="1:8" s="2" customFormat="1" ht="16.8" customHeight="1">
      <c r="A662" s="36"/>
      <c r="B662" s="41"/>
      <c r="C662" s="275" t="s">
        <v>1361</v>
      </c>
      <c r="D662" s="275" t="s">
        <v>2170</v>
      </c>
      <c r="E662" s="19" t="s">
        <v>240</v>
      </c>
      <c r="F662" s="276">
        <v>3.5249999999999999</v>
      </c>
      <c r="G662" s="36"/>
      <c r="H662" s="41"/>
    </row>
    <row r="663" spans="1:8" s="2" customFormat="1" ht="16.8" customHeight="1">
      <c r="A663" s="36"/>
      <c r="B663" s="41"/>
      <c r="C663" s="275" t="s">
        <v>1346</v>
      </c>
      <c r="D663" s="275" t="s">
        <v>1347</v>
      </c>
      <c r="E663" s="19" t="s">
        <v>1348</v>
      </c>
      <c r="F663" s="276">
        <v>0.70499999999999996</v>
      </c>
      <c r="G663" s="36"/>
      <c r="H663" s="41"/>
    </row>
    <row r="664" spans="1:8" s="2" customFormat="1" ht="16.8" customHeight="1">
      <c r="A664" s="36"/>
      <c r="B664" s="41"/>
      <c r="C664" s="271" t="s">
        <v>162</v>
      </c>
      <c r="D664" s="272" t="s">
        <v>163</v>
      </c>
      <c r="E664" s="273" t="s">
        <v>143</v>
      </c>
      <c r="F664" s="274">
        <v>36.200000000000003</v>
      </c>
      <c r="G664" s="36"/>
      <c r="H664" s="41"/>
    </row>
    <row r="665" spans="1:8" s="2" customFormat="1" ht="16.8" customHeight="1">
      <c r="A665" s="36"/>
      <c r="B665" s="41"/>
      <c r="C665" s="275" t="s">
        <v>75</v>
      </c>
      <c r="D665" s="275" t="s">
        <v>237</v>
      </c>
      <c r="E665" s="19" t="s">
        <v>75</v>
      </c>
      <c r="F665" s="276">
        <v>0</v>
      </c>
      <c r="G665" s="36"/>
      <c r="H665" s="41"/>
    </row>
    <row r="666" spans="1:8" s="2" customFormat="1" ht="16.8" customHeight="1">
      <c r="A666" s="36"/>
      <c r="B666" s="41"/>
      <c r="C666" s="275" t="s">
        <v>162</v>
      </c>
      <c r="D666" s="275" t="s">
        <v>1355</v>
      </c>
      <c r="E666" s="19" t="s">
        <v>75</v>
      </c>
      <c r="F666" s="276">
        <v>36.200000000000003</v>
      </c>
      <c r="G666" s="36"/>
      <c r="H666" s="41"/>
    </row>
    <row r="667" spans="1:8" s="2" customFormat="1" ht="16.8" customHeight="1">
      <c r="A667" s="36"/>
      <c r="B667" s="41"/>
      <c r="C667" s="277" t="s">
        <v>2096</v>
      </c>
      <c r="D667" s="36"/>
      <c r="E667" s="36"/>
      <c r="F667" s="36"/>
      <c r="G667" s="36"/>
      <c r="H667" s="41"/>
    </row>
    <row r="668" spans="1:8" s="2" customFormat="1" ht="16.8" customHeight="1">
      <c r="A668" s="36"/>
      <c r="B668" s="41"/>
      <c r="C668" s="275" t="s">
        <v>233</v>
      </c>
      <c r="D668" s="275" t="s">
        <v>2101</v>
      </c>
      <c r="E668" s="19" t="s">
        <v>143</v>
      </c>
      <c r="F668" s="276">
        <v>36.200000000000003</v>
      </c>
      <c r="G668" s="36"/>
      <c r="H668" s="41"/>
    </row>
    <row r="669" spans="1:8" s="2" customFormat="1" ht="16.8" customHeight="1">
      <c r="A669" s="36"/>
      <c r="B669" s="41"/>
      <c r="C669" s="275" t="s">
        <v>221</v>
      </c>
      <c r="D669" s="275" t="s">
        <v>2102</v>
      </c>
      <c r="E669" s="19" t="s">
        <v>143</v>
      </c>
      <c r="F669" s="276">
        <v>36.200000000000003</v>
      </c>
      <c r="G669" s="36"/>
      <c r="H669" s="41"/>
    </row>
    <row r="670" spans="1:8" s="2" customFormat="1" ht="16.8" customHeight="1">
      <c r="A670" s="36"/>
      <c r="B670" s="41"/>
      <c r="C670" s="275" t="s">
        <v>238</v>
      </c>
      <c r="D670" s="275" t="s">
        <v>239</v>
      </c>
      <c r="E670" s="19" t="s">
        <v>240</v>
      </c>
      <c r="F670" s="276">
        <v>3.7290000000000001</v>
      </c>
      <c r="G670" s="36"/>
      <c r="H670" s="41"/>
    </row>
    <row r="671" spans="1:8" s="2" customFormat="1" ht="16.8" customHeight="1">
      <c r="A671" s="36"/>
      <c r="B671" s="41"/>
      <c r="C671" s="275" t="s">
        <v>227</v>
      </c>
      <c r="D671" s="275" t="s">
        <v>228</v>
      </c>
      <c r="E671" s="19" t="s">
        <v>143</v>
      </c>
      <c r="F671" s="276">
        <v>41.63</v>
      </c>
      <c r="G671" s="36"/>
      <c r="H671" s="41"/>
    </row>
    <row r="672" spans="1:8" s="2" customFormat="1" ht="16.8" customHeight="1">
      <c r="A672" s="36"/>
      <c r="B672" s="41"/>
      <c r="C672" s="271" t="s">
        <v>462</v>
      </c>
      <c r="D672" s="272" t="s">
        <v>977</v>
      </c>
      <c r="E672" s="273" t="s">
        <v>143</v>
      </c>
      <c r="F672" s="274">
        <v>8.6</v>
      </c>
      <c r="G672" s="36"/>
      <c r="H672" s="41"/>
    </row>
    <row r="673" spans="1:8" s="2" customFormat="1" ht="16.8" customHeight="1">
      <c r="A673" s="36"/>
      <c r="B673" s="41"/>
      <c r="C673" s="275" t="s">
        <v>75</v>
      </c>
      <c r="D673" s="275" t="s">
        <v>237</v>
      </c>
      <c r="E673" s="19" t="s">
        <v>75</v>
      </c>
      <c r="F673" s="276">
        <v>0</v>
      </c>
      <c r="G673" s="36"/>
      <c r="H673" s="41"/>
    </row>
    <row r="674" spans="1:8" s="2" customFormat="1" ht="16.8" customHeight="1">
      <c r="A674" s="36"/>
      <c r="B674" s="41"/>
      <c r="C674" s="275" t="s">
        <v>462</v>
      </c>
      <c r="D674" s="275" t="s">
        <v>1377</v>
      </c>
      <c r="E674" s="19" t="s">
        <v>75</v>
      </c>
      <c r="F674" s="276">
        <v>8.6</v>
      </c>
      <c r="G674" s="36"/>
      <c r="H674" s="41"/>
    </row>
    <row r="675" spans="1:8" s="2" customFormat="1" ht="16.8" customHeight="1">
      <c r="A675" s="36"/>
      <c r="B675" s="41"/>
      <c r="C675" s="277" t="s">
        <v>2096</v>
      </c>
      <c r="D675" s="36"/>
      <c r="E675" s="36"/>
      <c r="F675" s="36"/>
      <c r="G675" s="36"/>
      <c r="H675" s="41"/>
    </row>
    <row r="676" spans="1:8" s="2" customFormat="1" ht="16.8" customHeight="1">
      <c r="A676" s="36"/>
      <c r="B676" s="41"/>
      <c r="C676" s="275" t="s">
        <v>1374</v>
      </c>
      <c r="D676" s="275" t="s">
        <v>2171</v>
      </c>
      <c r="E676" s="19" t="s">
        <v>143</v>
      </c>
      <c r="F676" s="276">
        <v>8.6</v>
      </c>
      <c r="G676" s="36"/>
      <c r="H676" s="41"/>
    </row>
    <row r="677" spans="1:8" s="2" customFormat="1" ht="16.8" customHeight="1">
      <c r="A677" s="36"/>
      <c r="B677" s="41"/>
      <c r="C677" s="275" t="s">
        <v>209</v>
      </c>
      <c r="D677" s="275" t="s">
        <v>2098</v>
      </c>
      <c r="E677" s="19" t="s">
        <v>143</v>
      </c>
      <c r="F677" s="276">
        <v>502.6</v>
      </c>
      <c r="G677" s="36"/>
      <c r="H677" s="41"/>
    </row>
    <row r="678" spans="1:8" s="2" customFormat="1" ht="16.8" customHeight="1">
      <c r="A678" s="36"/>
      <c r="B678" s="41"/>
      <c r="C678" s="275" t="s">
        <v>998</v>
      </c>
      <c r="D678" s="275" t="s">
        <v>2153</v>
      </c>
      <c r="E678" s="19" t="s">
        <v>143</v>
      </c>
      <c r="F678" s="276">
        <v>8.6</v>
      </c>
      <c r="G678" s="36"/>
      <c r="H678" s="41"/>
    </row>
    <row r="679" spans="1:8" s="2" customFormat="1" ht="16.8" customHeight="1">
      <c r="A679" s="36"/>
      <c r="B679" s="41"/>
      <c r="C679" s="275" t="s">
        <v>700</v>
      </c>
      <c r="D679" s="275" t="s">
        <v>2112</v>
      </c>
      <c r="E679" s="19" t="s">
        <v>143</v>
      </c>
      <c r="F679" s="276">
        <v>8.6</v>
      </c>
      <c r="G679" s="36"/>
      <c r="H679" s="41"/>
    </row>
    <row r="680" spans="1:8" s="2" customFormat="1" ht="16.8" customHeight="1">
      <c r="A680" s="36"/>
      <c r="B680" s="41"/>
      <c r="C680" s="271" t="s">
        <v>466</v>
      </c>
      <c r="D680" s="272" t="s">
        <v>977</v>
      </c>
      <c r="E680" s="273" t="s">
        <v>143</v>
      </c>
      <c r="F680" s="274">
        <v>27</v>
      </c>
      <c r="G680" s="36"/>
      <c r="H680" s="41"/>
    </row>
    <row r="681" spans="1:8" s="2" customFormat="1" ht="16.8" customHeight="1">
      <c r="A681" s="36"/>
      <c r="B681" s="41"/>
      <c r="C681" s="275" t="s">
        <v>75</v>
      </c>
      <c r="D681" s="275" t="s">
        <v>237</v>
      </c>
      <c r="E681" s="19" t="s">
        <v>75</v>
      </c>
      <c r="F681" s="276">
        <v>0</v>
      </c>
      <c r="G681" s="36"/>
      <c r="H681" s="41"/>
    </row>
    <row r="682" spans="1:8" s="2" customFormat="1" ht="16.8" customHeight="1">
      <c r="A682" s="36"/>
      <c r="B682" s="41"/>
      <c r="C682" s="275" t="s">
        <v>466</v>
      </c>
      <c r="D682" s="275" t="s">
        <v>1380</v>
      </c>
      <c r="E682" s="19" t="s">
        <v>75</v>
      </c>
      <c r="F682" s="276">
        <v>27</v>
      </c>
      <c r="G682" s="36"/>
      <c r="H682" s="41"/>
    </row>
    <row r="683" spans="1:8" s="2" customFormat="1" ht="16.8" customHeight="1">
      <c r="A683" s="36"/>
      <c r="B683" s="41"/>
      <c r="C683" s="277" t="s">
        <v>2096</v>
      </c>
      <c r="D683" s="36"/>
      <c r="E683" s="36"/>
      <c r="F683" s="36"/>
      <c r="G683" s="36"/>
      <c r="H683" s="41"/>
    </row>
    <row r="684" spans="1:8" s="2" customFormat="1" ht="16.8" customHeight="1">
      <c r="A684" s="36"/>
      <c r="B684" s="41"/>
      <c r="C684" s="275" t="s">
        <v>1008</v>
      </c>
      <c r="D684" s="275" t="s">
        <v>2154</v>
      </c>
      <c r="E684" s="19" t="s">
        <v>143</v>
      </c>
      <c r="F684" s="276">
        <v>27</v>
      </c>
      <c r="G684" s="36"/>
      <c r="H684" s="41"/>
    </row>
    <row r="685" spans="1:8" s="2" customFormat="1" ht="16.8" customHeight="1">
      <c r="A685" s="36"/>
      <c r="B685" s="41"/>
      <c r="C685" s="275" t="s">
        <v>342</v>
      </c>
      <c r="D685" s="275" t="s">
        <v>2104</v>
      </c>
      <c r="E685" s="19" t="s">
        <v>143</v>
      </c>
      <c r="F685" s="276">
        <v>31.6</v>
      </c>
      <c r="G685" s="36"/>
      <c r="H685" s="41"/>
    </row>
    <row r="686" spans="1:8" s="2" customFormat="1" ht="16.8" customHeight="1">
      <c r="A686" s="36"/>
      <c r="B686" s="41"/>
      <c r="C686" s="275" t="s">
        <v>209</v>
      </c>
      <c r="D686" s="275" t="s">
        <v>2098</v>
      </c>
      <c r="E686" s="19" t="s">
        <v>143</v>
      </c>
      <c r="F686" s="276">
        <v>502.6</v>
      </c>
      <c r="G686" s="36"/>
      <c r="H686" s="41"/>
    </row>
    <row r="687" spans="1:8" s="2" customFormat="1" ht="16.8" customHeight="1">
      <c r="A687" s="36"/>
      <c r="B687" s="41"/>
      <c r="C687" s="275" t="s">
        <v>246</v>
      </c>
      <c r="D687" s="275" t="s">
        <v>2099</v>
      </c>
      <c r="E687" s="19" t="s">
        <v>143</v>
      </c>
      <c r="F687" s="276">
        <v>453.6</v>
      </c>
      <c r="G687" s="36"/>
      <c r="H687" s="41"/>
    </row>
    <row r="688" spans="1:8" s="2" customFormat="1" ht="16.8" customHeight="1">
      <c r="A688" s="36"/>
      <c r="B688" s="41"/>
      <c r="C688" s="271" t="s">
        <v>166</v>
      </c>
      <c r="D688" s="272" t="s">
        <v>977</v>
      </c>
      <c r="E688" s="273" t="s">
        <v>143</v>
      </c>
      <c r="F688" s="274">
        <v>4.5999999999999996</v>
      </c>
      <c r="G688" s="36"/>
      <c r="H688" s="41"/>
    </row>
    <row r="689" spans="1:8" s="2" customFormat="1" ht="16.8" customHeight="1">
      <c r="A689" s="36"/>
      <c r="B689" s="41"/>
      <c r="C689" s="275" t="s">
        <v>75</v>
      </c>
      <c r="D689" s="275" t="s">
        <v>237</v>
      </c>
      <c r="E689" s="19" t="s">
        <v>75</v>
      </c>
      <c r="F689" s="276">
        <v>0</v>
      </c>
      <c r="G689" s="36"/>
      <c r="H689" s="41"/>
    </row>
    <row r="690" spans="1:8" s="2" customFormat="1" ht="16.8" customHeight="1">
      <c r="A690" s="36"/>
      <c r="B690" s="41"/>
      <c r="C690" s="275" t="s">
        <v>166</v>
      </c>
      <c r="D690" s="275" t="s">
        <v>1384</v>
      </c>
      <c r="E690" s="19" t="s">
        <v>75</v>
      </c>
      <c r="F690" s="276">
        <v>4.5999999999999996</v>
      </c>
      <c r="G690" s="36"/>
      <c r="H690" s="41"/>
    </row>
    <row r="691" spans="1:8" s="2" customFormat="1" ht="16.8" customHeight="1">
      <c r="A691" s="36"/>
      <c r="B691" s="41"/>
      <c r="C691" s="277" t="s">
        <v>2096</v>
      </c>
      <c r="D691" s="36"/>
      <c r="E691" s="36"/>
      <c r="F691" s="36"/>
      <c r="G691" s="36"/>
      <c r="H691" s="41"/>
    </row>
    <row r="692" spans="1:8" s="2" customFormat="1" ht="16.8" customHeight="1">
      <c r="A692" s="36"/>
      <c r="B692" s="41"/>
      <c r="C692" s="275" t="s">
        <v>1381</v>
      </c>
      <c r="D692" s="275" t="s">
        <v>2172</v>
      </c>
      <c r="E692" s="19" t="s">
        <v>143</v>
      </c>
      <c r="F692" s="276">
        <v>4.5999999999999996</v>
      </c>
      <c r="G692" s="36"/>
      <c r="H692" s="41"/>
    </row>
    <row r="693" spans="1:8" s="2" customFormat="1" ht="16.8" customHeight="1">
      <c r="A693" s="36"/>
      <c r="B693" s="41"/>
      <c r="C693" s="275" t="s">
        <v>342</v>
      </c>
      <c r="D693" s="275" t="s">
        <v>2104</v>
      </c>
      <c r="E693" s="19" t="s">
        <v>143</v>
      </c>
      <c r="F693" s="276">
        <v>31.6</v>
      </c>
      <c r="G693" s="36"/>
      <c r="H693" s="41"/>
    </row>
    <row r="694" spans="1:8" s="2" customFormat="1" ht="16.8" customHeight="1">
      <c r="A694" s="36"/>
      <c r="B694" s="41"/>
      <c r="C694" s="275" t="s">
        <v>209</v>
      </c>
      <c r="D694" s="275" t="s">
        <v>2098</v>
      </c>
      <c r="E694" s="19" t="s">
        <v>143</v>
      </c>
      <c r="F694" s="276">
        <v>502.6</v>
      </c>
      <c r="G694" s="36"/>
      <c r="H694" s="41"/>
    </row>
    <row r="695" spans="1:8" s="2" customFormat="1" ht="16.8" customHeight="1">
      <c r="A695" s="36"/>
      <c r="B695" s="41"/>
      <c r="C695" s="275" t="s">
        <v>251</v>
      </c>
      <c r="D695" s="275" t="s">
        <v>2100</v>
      </c>
      <c r="E695" s="19" t="s">
        <v>143</v>
      </c>
      <c r="F695" s="276">
        <v>40.4</v>
      </c>
      <c r="G695" s="36"/>
      <c r="H695" s="41"/>
    </row>
    <row r="696" spans="1:8" s="2" customFormat="1" ht="16.8" customHeight="1">
      <c r="A696" s="36"/>
      <c r="B696" s="41"/>
      <c r="C696" s="271" t="s">
        <v>482</v>
      </c>
      <c r="D696" s="272" t="s">
        <v>167</v>
      </c>
      <c r="E696" s="273" t="s">
        <v>156</v>
      </c>
      <c r="F696" s="274">
        <v>66.3</v>
      </c>
      <c r="G696" s="36"/>
      <c r="H696" s="41"/>
    </row>
    <row r="697" spans="1:8" s="2" customFormat="1" ht="16.8" customHeight="1">
      <c r="A697" s="36"/>
      <c r="B697" s="41"/>
      <c r="C697" s="275" t="s">
        <v>75</v>
      </c>
      <c r="D697" s="275" t="s">
        <v>314</v>
      </c>
      <c r="E697" s="19" t="s">
        <v>75</v>
      </c>
      <c r="F697" s="276">
        <v>0</v>
      </c>
      <c r="G697" s="36"/>
      <c r="H697" s="41"/>
    </row>
    <row r="698" spans="1:8" s="2" customFormat="1" ht="16.8" customHeight="1">
      <c r="A698" s="36"/>
      <c r="B698" s="41"/>
      <c r="C698" s="275" t="s">
        <v>482</v>
      </c>
      <c r="D698" s="275" t="s">
        <v>1413</v>
      </c>
      <c r="E698" s="19" t="s">
        <v>75</v>
      </c>
      <c r="F698" s="276">
        <v>66.3</v>
      </c>
      <c r="G698" s="36"/>
      <c r="H698" s="41"/>
    </row>
    <row r="699" spans="1:8" s="2" customFormat="1" ht="16.8" customHeight="1">
      <c r="A699" s="36"/>
      <c r="B699" s="41"/>
      <c r="C699" s="277" t="s">
        <v>2096</v>
      </c>
      <c r="D699" s="36"/>
      <c r="E699" s="36"/>
      <c r="F699" s="36"/>
      <c r="G699" s="36"/>
      <c r="H699" s="41"/>
    </row>
    <row r="700" spans="1:8" s="2" customFormat="1" ht="16.8" customHeight="1">
      <c r="A700" s="36"/>
      <c r="B700" s="41"/>
      <c r="C700" s="275" t="s">
        <v>310</v>
      </c>
      <c r="D700" s="275" t="s">
        <v>2103</v>
      </c>
      <c r="E700" s="19" t="s">
        <v>156</v>
      </c>
      <c r="F700" s="276">
        <v>66.3</v>
      </c>
      <c r="G700" s="36"/>
      <c r="H700" s="41"/>
    </row>
    <row r="701" spans="1:8" s="2" customFormat="1" ht="16.8" customHeight="1">
      <c r="A701" s="36"/>
      <c r="B701" s="41"/>
      <c r="C701" s="275" t="s">
        <v>317</v>
      </c>
      <c r="D701" s="275" t="s">
        <v>318</v>
      </c>
      <c r="E701" s="19" t="s">
        <v>156</v>
      </c>
      <c r="F701" s="276">
        <v>69.614999999999995</v>
      </c>
      <c r="G701" s="36"/>
      <c r="H701" s="41"/>
    </row>
    <row r="702" spans="1:8" s="2" customFormat="1" ht="16.8" customHeight="1">
      <c r="A702" s="36"/>
      <c r="B702" s="41"/>
      <c r="C702" s="271" t="s">
        <v>1103</v>
      </c>
      <c r="D702" s="272" t="s">
        <v>980</v>
      </c>
      <c r="E702" s="273" t="s">
        <v>293</v>
      </c>
      <c r="F702" s="274">
        <v>4</v>
      </c>
      <c r="G702" s="36"/>
      <c r="H702" s="41"/>
    </row>
    <row r="703" spans="1:8" s="2" customFormat="1" ht="16.8" customHeight="1">
      <c r="A703" s="36"/>
      <c r="B703" s="41"/>
      <c r="C703" s="275" t="s">
        <v>75</v>
      </c>
      <c r="D703" s="275" t="s">
        <v>296</v>
      </c>
      <c r="E703" s="19" t="s">
        <v>75</v>
      </c>
      <c r="F703" s="276">
        <v>0</v>
      </c>
      <c r="G703" s="36"/>
      <c r="H703" s="41"/>
    </row>
    <row r="704" spans="1:8" s="2" customFormat="1" ht="16.8" customHeight="1">
      <c r="A704" s="36"/>
      <c r="B704" s="41"/>
      <c r="C704" s="275" t="s">
        <v>1103</v>
      </c>
      <c r="D704" s="275" t="s">
        <v>212</v>
      </c>
      <c r="E704" s="19" t="s">
        <v>75</v>
      </c>
      <c r="F704" s="276">
        <v>4</v>
      </c>
      <c r="G704" s="36"/>
      <c r="H704" s="41"/>
    </row>
    <row r="705" spans="1:8" s="2" customFormat="1" ht="16.8" customHeight="1">
      <c r="A705" s="36"/>
      <c r="B705" s="41"/>
      <c r="C705" s="277" t="s">
        <v>2096</v>
      </c>
      <c r="D705" s="36"/>
      <c r="E705" s="36"/>
      <c r="F705" s="36"/>
      <c r="G705" s="36"/>
      <c r="H705" s="41"/>
    </row>
    <row r="706" spans="1:8" s="2" customFormat="1" ht="16.8" customHeight="1">
      <c r="A706" s="36"/>
      <c r="B706" s="41"/>
      <c r="C706" s="275" t="s">
        <v>1031</v>
      </c>
      <c r="D706" s="275" t="s">
        <v>2155</v>
      </c>
      <c r="E706" s="19" t="s">
        <v>293</v>
      </c>
      <c r="F706" s="276">
        <v>4</v>
      </c>
      <c r="G706" s="36"/>
      <c r="H706" s="41"/>
    </row>
    <row r="707" spans="1:8" s="2" customFormat="1" ht="16.8" customHeight="1">
      <c r="A707" s="36"/>
      <c r="B707" s="41"/>
      <c r="C707" s="275" t="s">
        <v>1035</v>
      </c>
      <c r="D707" s="275" t="s">
        <v>1036</v>
      </c>
      <c r="E707" s="19" t="s">
        <v>293</v>
      </c>
      <c r="F707" s="276">
        <v>4</v>
      </c>
      <c r="G707" s="36"/>
      <c r="H707" s="41"/>
    </row>
    <row r="708" spans="1:8" s="2" customFormat="1" ht="16.8" customHeight="1">
      <c r="A708" s="36"/>
      <c r="B708" s="41"/>
      <c r="C708" s="275" t="s">
        <v>1042</v>
      </c>
      <c r="D708" s="275" t="s">
        <v>1043</v>
      </c>
      <c r="E708" s="19" t="s">
        <v>293</v>
      </c>
      <c r="F708" s="276">
        <v>4</v>
      </c>
      <c r="G708" s="36"/>
      <c r="H708" s="41"/>
    </row>
    <row r="709" spans="1:8" s="2" customFormat="1" ht="16.8" customHeight="1">
      <c r="A709" s="36"/>
      <c r="B709" s="41"/>
      <c r="C709" s="275" t="s">
        <v>1038</v>
      </c>
      <c r="D709" s="275" t="s">
        <v>1039</v>
      </c>
      <c r="E709" s="19" t="s">
        <v>293</v>
      </c>
      <c r="F709" s="276">
        <v>8</v>
      </c>
      <c r="G709" s="36"/>
      <c r="H709" s="41"/>
    </row>
    <row r="710" spans="1:8" s="2" customFormat="1" ht="16.8" customHeight="1">
      <c r="A710" s="36"/>
      <c r="B710" s="41"/>
      <c r="C710" s="271" t="s">
        <v>983</v>
      </c>
      <c r="D710" s="272" t="s">
        <v>486</v>
      </c>
      <c r="E710" s="273" t="s">
        <v>156</v>
      </c>
      <c r="F710" s="274">
        <v>2.9</v>
      </c>
      <c r="G710" s="36"/>
      <c r="H710" s="41"/>
    </row>
    <row r="711" spans="1:8" s="2" customFormat="1" ht="16.8" customHeight="1">
      <c r="A711" s="36"/>
      <c r="B711" s="41"/>
      <c r="C711" s="275" t="s">
        <v>75</v>
      </c>
      <c r="D711" s="275" t="s">
        <v>314</v>
      </c>
      <c r="E711" s="19" t="s">
        <v>75</v>
      </c>
      <c r="F711" s="276">
        <v>0</v>
      </c>
      <c r="G711" s="36"/>
      <c r="H711" s="41"/>
    </row>
    <row r="712" spans="1:8" s="2" customFormat="1" ht="16.8" customHeight="1">
      <c r="A712" s="36"/>
      <c r="B712" s="41"/>
      <c r="C712" s="275" t="s">
        <v>983</v>
      </c>
      <c r="D712" s="275" t="s">
        <v>1291</v>
      </c>
      <c r="E712" s="19" t="s">
        <v>75</v>
      </c>
      <c r="F712" s="276">
        <v>2.9</v>
      </c>
      <c r="G712" s="36"/>
      <c r="H712" s="41"/>
    </row>
    <row r="713" spans="1:8" s="2" customFormat="1" ht="16.8" customHeight="1">
      <c r="A713" s="36"/>
      <c r="B713" s="41"/>
      <c r="C713" s="277" t="s">
        <v>2096</v>
      </c>
      <c r="D713" s="36"/>
      <c r="E713" s="36"/>
      <c r="F713" s="36"/>
      <c r="G713" s="36"/>
      <c r="H713" s="41"/>
    </row>
    <row r="714" spans="1:8" s="2" customFormat="1" ht="16.8" customHeight="1">
      <c r="A714" s="36"/>
      <c r="B714" s="41"/>
      <c r="C714" s="275" t="s">
        <v>722</v>
      </c>
      <c r="D714" s="275" t="s">
        <v>2130</v>
      </c>
      <c r="E714" s="19" t="s">
        <v>156</v>
      </c>
      <c r="F714" s="276">
        <v>2.9</v>
      </c>
      <c r="G714" s="36"/>
      <c r="H714" s="41"/>
    </row>
    <row r="715" spans="1:8" s="2" customFormat="1" ht="16.8" customHeight="1">
      <c r="A715" s="36"/>
      <c r="B715" s="41"/>
      <c r="C715" s="275" t="s">
        <v>597</v>
      </c>
      <c r="D715" s="275" t="s">
        <v>2131</v>
      </c>
      <c r="E715" s="19" t="s">
        <v>240</v>
      </c>
      <c r="F715" s="276">
        <v>0.55800000000000005</v>
      </c>
      <c r="G715" s="36"/>
      <c r="H715" s="41"/>
    </row>
    <row r="716" spans="1:8" s="2" customFormat="1" ht="16.8" customHeight="1">
      <c r="A716" s="36"/>
      <c r="B716" s="41"/>
      <c r="C716" s="275" t="s">
        <v>612</v>
      </c>
      <c r="D716" s="275" t="s">
        <v>2132</v>
      </c>
      <c r="E716" s="19" t="s">
        <v>240</v>
      </c>
      <c r="F716" s="276">
        <v>0.52200000000000002</v>
      </c>
      <c r="G716" s="36"/>
      <c r="H716" s="41"/>
    </row>
    <row r="717" spans="1:8" s="2" customFormat="1" ht="16.8" customHeight="1">
      <c r="A717" s="36"/>
      <c r="B717" s="41"/>
      <c r="C717" s="275" t="s">
        <v>666</v>
      </c>
      <c r="D717" s="275" t="s">
        <v>2134</v>
      </c>
      <c r="E717" s="19" t="s">
        <v>240</v>
      </c>
      <c r="F717" s="276">
        <v>0.26100000000000001</v>
      </c>
      <c r="G717" s="36"/>
      <c r="H717" s="41"/>
    </row>
    <row r="718" spans="1:8" s="2" customFormat="1" ht="16.8" customHeight="1">
      <c r="A718" s="36"/>
      <c r="B718" s="41"/>
      <c r="C718" s="271" t="s">
        <v>170</v>
      </c>
      <c r="D718" s="272" t="s">
        <v>494</v>
      </c>
      <c r="E718" s="273" t="s">
        <v>240</v>
      </c>
      <c r="F718" s="274">
        <v>0.26100000000000001</v>
      </c>
      <c r="G718" s="36"/>
      <c r="H718" s="41"/>
    </row>
    <row r="719" spans="1:8" s="2" customFormat="1" ht="16.8" customHeight="1">
      <c r="A719" s="36"/>
      <c r="B719" s="41"/>
      <c r="C719" s="275" t="s">
        <v>75</v>
      </c>
      <c r="D719" s="275" t="s">
        <v>616</v>
      </c>
      <c r="E719" s="19" t="s">
        <v>75</v>
      </c>
      <c r="F719" s="276">
        <v>0</v>
      </c>
      <c r="G719" s="36"/>
      <c r="H719" s="41"/>
    </row>
    <row r="720" spans="1:8" s="2" customFormat="1" ht="16.8" customHeight="1">
      <c r="A720" s="36"/>
      <c r="B720" s="41"/>
      <c r="C720" s="275" t="s">
        <v>170</v>
      </c>
      <c r="D720" s="275" t="s">
        <v>1368</v>
      </c>
      <c r="E720" s="19" t="s">
        <v>75</v>
      </c>
      <c r="F720" s="276">
        <v>0.26100000000000001</v>
      </c>
      <c r="G720" s="36"/>
      <c r="H720" s="41"/>
    </row>
    <row r="721" spans="1:8" s="2" customFormat="1" ht="16.8" customHeight="1">
      <c r="A721" s="36"/>
      <c r="B721" s="41"/>
      <c r="C721" s="277" t="s">
        <v>2096</v>
      </c>
      <c r="D721" s="36"/>
      <c r="E721" s="36"/>
      <c r="F721" s="36"/>
      <c r="G721" s="36"/>
      <c r="H721" s="41"/>
    </row>
    <row r="722" spans="1:8" s="2" customFormat="1" ht="16.8" customHeight="1">
      <c r="A722" s="36"/>
      <c r="B722" s="41"/>
      <c r="C722" s="275" t="s">
        <v>666</v>
      </c>
      <c r="D722" s="275" t="s">
        <v>2134</v>
      </c>
      <c r="E722" s="19" t="s">
        <v>240</v>
      </c>
      <c r="F722" s="276">
        <v>0.26100000000000001</v>
      </c>
      <c r="G722" s="36"/>
      <c r="H722" s="41"/>
    </row>
    <row r="723" spans="1:8" s="2" customFormat="1" ht="16.8" customHeight="1">
      <c r="A723" s="36"/>
      <c r="B723" s="41"/>
      <c r="C723" s="275" t="s">
        <v>597</v>
      </c>
      <c r="D723" s="275" t="s">
        <v>2131</v>
      </c>
      <c r="E723" s="19" t="s">
        <v>240</v>
      </c>
      <c r="F723" s="276">
        <v>0.55800000000000005</v>
      </c>
      <c r="G723" s="36"/>
      <c r="H723" s="41"/>
    </row>
    <row r="724" spans="1:8" s="2" customFormat="1" ht="16.8" customHeight="1">
      <c r="A724" s="36"/>
      <c r="B724" s="41"/>
      <c r="C724" s="271" t="s">
        <v>502</v>
      </c>
      <c r="D724" s="272" t="s">
        <v>491</v>
      </c>
      <c r="E724" s="273" t="s">
        <v>240</v>
      </c>
      <c r="F724" s="274">
        <v>0.52200000000000002</v>
      </c>
      <c r="G724" s="36"/>
      <c r="H724" s="41"/>
    </row>
    <row r="725" spans="1:8" s="2" customFormat="1" ht="16.8" customHeight="1">
      <c r="A725" s="36"/>
      <c r="B725" s="41"/>
      <c r="C725" s="275" t="s">
        <v>75</v>
      </c>
      <c r="D725" s="275" t="s">
        <v>616</v>
      </c>
      <c r="E725" s="19" t="s">
        <v>75</v>
      </c>
      <c r="F725" s="276">
        <v>0</v>
      </c>
      <c r="G725" s="36"/>
      <c r="H725" s="41"/>
    </row>
    <row r="726" spans="1:8" s="2" customFormat="1" ht="16.8" customHeight="1">
      <c r="A726" s="36"/>
      <c r="B726" s="41"/>
      <c r="C726" s="275" t="s">
        <v>502</v>
      </c>
      <c r="D726" s="275" t="s">
        <v>1326</v>
      </c>
      <c r="E726" s="19" t="s">
        <v>75</v>
      </c>
      <c r="F726" s="276">
        <v>0.52200000000000002</v>
      </c>
      <c r="G726" s="36"/>
      <c r="H726" s="41"/>
    </row>
    <row r="727" spans="1:8" s="2" customFormat="1" ht="16.8" customHeight="1">
      <c r="A727" s="36"/>
      <c r="B727" s="41"/>
      <c r="C727" s="277" t="s">
        <v>2096</v>
      </c>
      <c r="D727" s="36"/>
      <c r="E727" s="36"/>
      <c r="F727" s="36"/>
      <c r="G727" s="36"/>
      <c r="H727" s="41"/>
    </row>
    <row r="728" spans="1:8" s="2" customFormat="1" ht="16.8" customHeight="1">
      <c r="A728" s="36"/>
      <c r="B728" s="41"/>
      <c r="C728" s="275" t="s">
        <v>612</v>
      </c>
      <c r="D728" s="275" t="s">
        <v>2132</v>
      </c>
      <c r="E728" s="19" t="s">
        <v>240</v>
      </c>
      <c r="F728" s="276">
        <v>0.52200000000000002</v>
      </c>
      <c r="G728" s="36"/>
      <c r="H728" s="41"/>
    </row>
    <row r="729" spans="1:8" s="2" customFormat="1" ht="16.8" customHeight="1">
      <c r="A729" s="36"/>
      <c r="B729" s="41"/>
      <c r="C729" s="275" t="s">
        <v>582</v>
      </c>
      <c r="D729" s="275" t="s">
        <v>2119</v>
      </c>
      <c r="E729" s="19" t="s">
        <v>240</v>
      </c>
      <c r="F729" s="276">
        <v>2.472</v>
      </c>
      <c r="G729" s="36"/>
      <c r="H729" s="41"/>
    </row>
    <row r="730" spans="1:8" s="2" customFormat="1" ht="16.8" customHeight="1">
      <c r="A730" s="36"/>
      <c r="B730" s="41"/>
      <c r="C730" s="275" t="s">
        <v>597</v>
      </c>
      <c r="D730" s="275" t="s">
        <v>2131</v>
      </c>
      <c r="E730" s="19" t="s">
        <v>240</v>
      </c>
      <c r="F730" s="276">
        <v>0.55800000000000005</v>
      </c>
      <c r="G730" s="36"/>
      <c r="H730" s="41"/>
    </row>
    <row r="731" spans="1:8" s="2" customFormat="1" ht="16.8" customHeight="1">
      <c r="A731" s="36"/>
      <c r="B731" s="41"/>
      <c r="C731" s="275" t="s">
        <v>619</v>
      </c>
      <c r="D731" s="275" t="s">
        <v>620</v>
      </c>
      <c r="E731" s="19" t="s">
        <v>383</v>
      </c>
      <c r="F731" s="276">
        <v>1.044</v>
      </c>
      <c r="G731" s="36"/>
      <c r="H731" s="41"/>
    </row>
    <row r="732" spans="1:8" s="2" customFormat="1" ht="16.8" customHeight="1">
      <c r="A732" s="36"/>
      <c r="B732" s="41"/>
      <c r="C732" s="271" t="s">
        <v>173</v>
      </c>
      <c r="D732" s="272" t="s">
        <v>500</v>
      </c>
      <c r="E732" s="273" t="s">
        <v>240</v>
      </c>
      <c r="F732" s="274">
        <v>0.55800000000000005</v>
      </c>
      <c r="G732" s="36"/>
      <c r="H732" s="41"/>
    </row>
    <row r="733" spans="1:8" s="2" customFormat="1" ht="16.8" customHeight="1">
      <c r="A733" s="36"/>
      <c r="B733" s="41"/>
      <c r="C733" s="275" t="s">
        <v>75</v>
      </c>
      <c r="D733" s="275" t="s">
        <v>1321</v>
      </c>
      <c r="E733" s="19" t="s">
        <v>75</v>
      </c>
      <c r="F733" s="276">
        <v>0</v>
      </c>
      <c r="G733" s="36"/>
      <c r="H733" s="41"/>
    </row>
    <row r="734" spans="1:8" s="2" customFormat="1" ht="16.8" customHeight="1">
      <c r="A734" s="36"/>
      <c r="B734" s="41"/>
      <c r="C734" s="275" t="s">
        <v>173</v>
      </c>
      <c r="D734" s="275" t="s">
        <v>1322</v>
      </c>
      <c r="E734" s="19" t="s">
        <v>75</v>
      </c>
      <c r="F734" s="276">
        <v>0.55800000000000005</v>
      </c>
      <c r="G734" s="36"/>
      <c r="H734" s="41"/>
    </row>
    <row r="735" spans="1:8" s="2" customFormat="1" ht="16.8" customHeight="1">
      <c r="A735" s="36"/>
      <c r="B735" s="41"/>
      <c r="C735" s="277" t="s">
        <v>2096</v>
      </c>
      <c r="D735" s="36"/>
      <c r="E735" s="36"/>
      <c r="F735" s="36"/>
      <c r="G735" s="36"/>
      <c r="H735" s="41"/>
    </row>
    <row r="736" spans="1:8" s="2" customFormat="1" ht="16.8" customHeight="1">
      <c r="A736" s="36"/>
      <c r="B736" s="41"/>
      <c r="C736" s="275" t="s">
        <v>597</v>
      </c>
      <c r="D736" s="275" t="s">
        <v>2131</v>
      </c>
      <c r="E736" s="19" t="s">
        <v>240</v>
      </c>
      <c r="F736" s="276">
        <v>0.55800000000000005</v>
      </c>
      <c r="G736" s="36"/>
      <c r="H736" s="41"/>
    </row>
    <row r="737" spans="1:8" s="2" customFormat="1" ht="16.8" customHeight="1">
      <c r="A737" s="36"/>
      <c r="B737" s="41"/>
      <c r="C737" s="275" t="s">
        <v>582</v>
      </c>
      <c r="D737" s="275" t="s">
        <v>2119</v>
      </c>
      <c r="E737" s="19" t="s">
        <v>240</v>
      </c>
      <c r="F737" s="276">
        <v>2.472</v>
      </c>
      <c r="G737" s="36"/>
      <c r="H737" s="41"/>
    </row>
    <row r="738" spans="1:8" s="2" customFormat="1" ht="16.8" customHeight="1">
      <c r="A738" s="36"/>
      <c r="B738" s="41"/>
      <c r="C738" s="275" t="s">
        <v>606</v>
      </c>
      <c r="D738" s="275" t="s">
        <v>607</v>
      </c>
      <c r="E738" s="19" t="s">
        <v>383</v>
      </c>
      <c r="F738" s="276">
        <v>1.1160000000000001</v>
      </c>
      <c r="G738" s="36"/>
      <c r="H738" s="41"/>
    </row>
    <row r="739" spans="1:8" s="2" customFormat="1" ht="16.8" customHeight="1">
      <c r="A739" s="36"/>
      <c r="B739" s="41"/>
      <c r="C739" s="271" t="s">
        <v>516</v>
      </c>
      <c r="D739" s="272" t="s">
        <v>174</v>
      </c>
      <c r="E739" s="273" t="s">
        <v>143</v>
      </c>
      <c r="F739" s="274">
        <v>418</v>
      </c>
      <c r="G739" s="36"/>
      <c r="H739" s="41"/>
    </row>
    <row r="740" spans="1:8" s="2" customFormat="1" ht="16.8" customHeight="1">
      <c r="A740" s="36"/>
      <c r="B740" s="41"/>
      <c r="C740" s="275" t="s">
        <v>75</v>
      </c>
      <c r="D740" s="275" t="s">
        <v>237</v>
      </c>
      <c r="E740" s="19" t="s">
        <v>75</v>
      </c>
      <c r="F740" s="276">
        <v>0</v>
      </c>
      <c r="G740" s="36"/>
      <c r="H740" s="41"/>
    </row>
    <row r="741" spans="1:8" s="2" customFormat="1" ht="16.8" customHeight="1">
      <c r="A741" s="36"/>
      <c r="B741" s="41"/>
      <c r="C741" s="275" t="s">
        <v>516</v>
      </c>
      <c r="D741" s="275" t="s">
        <v>1449</v>
      </c>
      <c r="E741" s="19" t="s">
        <v>75</v>
      </c>
      <c r="F741" s="276">
        <v>418</v>
      </c>
      <c r="G741" s="36"/>
      <c r="H741" s="41"/>
    </row>
    <row r="742" spans="1:8" s="2" customFormat="1" ht="16.8" customHeight="1">
      <c r="A742" s="36"/>
      <c r="B742" s="41"/>
      <c r="C742" s="277" t="s">
        <v>2096</v>
      </c>
      <c r="D742" s="36"/>
      <c r="E742" s="36"/>
      <c r="F742" s="36"/>
      <c r="G742" s="36"/>
      <c r="H742" s="41"/>
    </row>
    <row r="743" spans="1:8" s="2" customFormat="1" ht="16.8" customHeight="1">
      <c r="A743" s="36"/>
      <c r="B743" s="41"/>
      <c r="C743" s="275" t="s">
        <v>357</v>
      </c>
      <c r="D743" s="275" t="s">
        <v>2106</v>
      </c>
      <c r="E743" s="19" t="s">
        <v>143</v>
      </c>
      <c r="F743" s="276">
        <v>418</v>
      </c>
      <c r="G743" s="36"/>
      <c r="H743" s="41"/>
    </row>
    <row r="744" spans="1:8" s="2" customFormat="1" ht="16.8" customHeight="1">
      <c r="A744" s="36"/>
      <c r="B744" s="41"/>
      <c r="C744" s="275" t="s">
        <v>348</v>
      </c>
      <c r="D744" s="275" t="s">
        <v>2107</v>
      </c>
      <c r="E744" s="19" t="s">
        <v>143</v>
      </c>
      <c r="F744" s="276">
        <v>418</v>
      </c>
      <c r="G744" s="36"/>
      <c r="H744" s="41"/>
    </row>
    <row r="745" spans="1:8" s="2" customFormat="1" ht="16.8" customHeight="1">
      <c r="A745" s="36"/>
      <c r="B745" s="41"/>
      <c r="C745" s="271" t="s">
        <v>522</v>
      </c>
      <c r="D745" s="272" t="s">
        <v>982</v>
      </c>
      <c r="E745" s="273" t="s">
        <v>143</v>
      </c>
      <c r="F745" s="274">
        <v>31.6</v>
      </c>
      <c r="G745" s="36"/>
      <c r="H745" s="41"/>
    </row>
    <row r="746" spans="1:8" s="2" customFormat="1" ht="16.8" customHeight="1">
      <c r="A746" s="36"/>
      <c r="B746" s="41"/>
      <c r="C746" s="275" t="s">
        <v>75</v>
      </c>
      <c r="D746" s="275" t="s">
        <v>237</v>
      </c>
      <c r="E746" s="19" t="s">
        <v>75</v>
      </c>
      <c r="F746" s="276">
        <v>0</v>
      </c>
      <c r="G746" s="36"/>
      <c r="H746" s="41"/>
    </row>
    <row r="747" spans="1:8" s="2" customFormat="1" ht="16.8" customHeight="1">
      <c r="A747" s="36"/>
      <c r="B747" s="41"/>
      <c r="C747" s="275" t="s">
        <v>522</v>
      </c>
      <c r="D747" s="275" t="s">
        <v>1445</v>
      </c>
      <c r="E747" s="19" t="s">
        <v>75</v>
      </c>
      <c r="F747" s="276">
        <v>31.6</v>
      </c>
      <c r="G747" s="36"/>
      <c r="H747" s="41"/>
    </row>
    <row r="748" spans="1:8" s="2" customFormat="1" ht="16.8" customHeight="1">
      <c r="A748" s="36"/>
      <c r="B748" s="41"/>
      <c r="C748" s="277" t="s">
        <v>2096</v>
      </c>
      <c r="D748" s="36"/>
      <c r="E748" s="36"/>
      <c r="F748" s="36"/>
      <c r="G748" s="36"/>
      <c r="H748" s="41"/>
    </row>
    <row r="749" spans="1:8" s="2" customFormat="1" ht="16.8" customHeight="1">
      <c r="A749" s="36"/>
      <c r="B749" s="41"/>
      <c r="C749" s="275" t="s">
        <v>342</v>
      </c>
      <c r="D749" s="275" t="s">
        <v>2104</v>
      </c>
      <c r="E749" s="19" t="s">
        <v>143</v>
      </c>
      <c r="F749" s="276">
        <v>31.6</v>
      </c>
      <c r="G749" s="36"/>
      <c r="H749" s="41"/>
    </row>
    <row r="750" spans="1:8" s="2" customFormat="1" ht="16.8" customHeight="1">
      <c r="A750" s="36"/>
      <c r="B750" s="41"/>
      <c r="C750" s="275" t="s">
        <v>1062</v>
      </c>
      <c r="D750" s="275" t="s">
        <v>2156</v>
      </c>
      <c r="E750" s="19" t="s">
        <v>143</v>
      </c>
      <c r="F750" s="276">
        <v>31.6</v>
      </c>
      <c r="G750" s="36"/>
      <c r="H750" s="41"/>
    </row>
    <row r="751" spans="1:8" s="2" customFormat="1" ht="16.8" customHeight="1">
      <c r="A751" s="36"/>
      <c r="B751" s="41"/>
      <c r="C751" s="271" t="s">
        <v>525</v>
      </c>
      <c r="D751" s="272" t="s">
        <v>508</v>
      </c>
      <c r="E751" s="273" t="s">
        <v>156</v>
      </c>
      <c r="F751" s="274">
        <v>11.4</v>
      </c>
      <c r="G751" s="36"/>
      <c r="H751" s="41"/>
    </row>
    <row r="752" spans="1:8" s="2" customFormat="1" ht="16.8" customHeight="1">
      <c r="A752" s="36"/>
      <c r="B752" s="41"/>
      <c r="C752" s="275" t="s">
        <v>75</v>
      </c>
      <c r="D752" s="275" t="s">
        <v>314</v>
      </c>
      <c r="E752" s="19" t="s">
        <v>75</v>
      </c>
      <c r="F752" s="276">
        <v>0</v>
      </c>
      <c r="G752" s="36"/>
      <c r="H752" s="41"/>
    </row>
    <row r="753" spans="1:8" s="2" customFormat="1" ht="16.8" customHeight="1">
      <c r="A753" s="36"/>
      <c r="B753" s="41"/>
      <c r="C753" s="275" t="s">
        <v>525</v>
      </c>
      <c r="D753" s="275" t="s">
        <v>1459</v>
      </c>
      <c r="E753" s="19" t="s">
        <v>75</v>
      </c>
      <c r="F753" s="276">
        <v>11.4</v>
      </c>
      <c r="G753" s="36"/>
      <c r="H753" s="41"/>
    </row>
    <row r="754" spans="1:8" s="2" customFormat="1" ht="16.8" customHeight="1">
      <c r="A754" s="36"/>
      <c r="B754" s="41"/>
      <c r="C754" s="277" t="s">
        <v>2096</v>
      </c>
      <c r="D754" s="36"/>
      <c r="E754" s="36"/>
      <c r="F754" s="36"/>
      <c r="G754" s="36"/>
      <c r="H754" s="41"/>
    </row>
    <row r="755" spans="1:8" s="2" customFormat="1" ht="16.8" customHeight="1">
      <c r="A755" s="36"/>
      <c r="B755" s="41"/>
      <c r="C755" s="275" t="s">
        <v>1456</v>
      </c>
      <c r="D755" s="275" t="s">
        <v>2173</v>
      </c>
      <c r="E755" s="19" t="s">
        <v>156</v>
      </c>
      <c r="F755" s="276">
        <v>11.4</v>
      </c>
      <c r="G755" s="36"/>
      <c r="H755" s="41"/>
    </row>
    <row r="756" spans="1:8" s="2" customFormat="1" ht="16.8" customHeight="1">
      <c r="A756" s="36"/>
      <c r="B756" s="41"/>
      <c r="C756" s="275" t="s">
        <v>1452</v>
      </c>
      <c r="D756" s="275" t="s">
        <v>2174</v>
      </c>
      <c r="E756" s="19" t="s">
        <v>156</v>
      </c>
      <c r="F756" s="276">
        <v>11.4</v>
      </c>
      <c r="G756" s="36"/>
      <c r="H756" s="41"/>
    </row>
    <row r="757" spans="1:8" s="2" customFormat="1" ht="16.8" customHeight="1">
      <c r="A757" s="36"/>
      <c r="B757" s="41"/>
      <c r="C757" s="271" t="s">
        <v>1281</v>
      </c>
      <c r="D757" s="272" t="s">
        <v>1282</v>
      </c>
      <c r="E757" s="273" t="s">
        <v>240</v>
      </c>
      <c r="F757" s="274">
        <v>4.7</v>
      </c>
      <c r="G757" s="36"/>
      <c r="H757" s="41"/>
    </row>
    <row r="758" spans="1:8" s="2" customFormat="1" ht="16.8" customHeight="1">
      <c r="A758" s="36"/>
      <c r="B758" s="41"/>
      <c r="C758" s="275" t="s">
        <v>75</v>
      </c>
      <c r="D758" s="275" t="s">
        <v>1309</v>
      </c>
      <c r="E758" s="19" t="s">
        <v>75</v>
      </c>
      <c r="F758" s="276">
        <v>0</v>
      </c>
      <c r="G758" s="36"/>
      <c r="H758" s="41"/>
    </row>
    <row r="759" spans="1:8" s="2" customFormat="1" ht="16.8" customHeight="1">
      <c r="A759" s="36"/>
      <c r="B759" s="41"/>
      <c r="C759" s="275" t="s">
        <v>1281</v>
      </c>
      <c r="D759" s="275" t="s">
        <v>1310</v>
      </c>
      <c r="E759" s="19" t="s">
        <v>75</v>
      </c>
      <c r="F759" s="276">
        <v>4.7</v>
      </c>
      <c r="G759" s="36"/>
      <c r="H759" s="41"/>
    </row>
    <row r="760" spans="1:8" s="2" customFormat="1" ht="16.8" customHeight="1">
      <c r="A760" s="36"/>
      <c r="B760" s="41"/>
      <c r="C760" s="277" t="s">
        <v>2096</v>
      </c>
      <c r="D760" s="36"/>
      <c r="E760" s="36"/>
      <c r="F760" s="36"/>
      <c r="G760" s="36"/>
      <c r="H760" s="41"/>
    </row>
    <row r="761" spans="1:8" s="2" customFormat="1" ht="16.8" customHeight="1">
      <c r="A761" s="36"/>
      <c r="B761" s="41"/>
      <c r="C761" s="275" t="s">
        <v>1305</v>
      </c>
      <c r="D761" s="275" t="s">
        <v>2175</v>
      </c>
      <c r="E761" s="19" t="s">
        <v>240</v>
      </c>
      <c r="F761" s="276">
        <v>4.7</v>
      </c>
      <c r="G761" s="36"/>
      <c r="H761" s="41"/>
    </row>
    <row r="762" spans="1:8" s="2" customFormat="1" ht="16.8" customHeight="1">
      <c r="A762" s="36"/>
      <c r="B762" s="41"/>
      <c r="C762" s="275" t="s">
        <v>1331</v>
      </c>
      <c r="D762" s="275" t="s">
        <v>2176</v>
      </c>
      <c r="E762" s="19" t="s">
        <v>240</v>
      </c>
      <c r="F762" s="276">
        <v>4.7</v>
      </c>
      <c r="G762" s="36"/>
      <c r="H762" s="41"/>
    </row>
    <row r="763" spans="1:8" s="2" customFormat="1" ht="16.8" customHeight="1">
      <c r="A763" s="36"/>
      <c r="B763" s="41"/>
      <c r="C763" s="275" t="s">
        <v>1335</v>
      </c>
      <c r="D763" s="275" t="s">
        <v>2177</v>
      </c>
      <c r="E763" s="19" t="s">
        <v>240</v>
      </c>
      <c r="F763" s="276">
        <v>4.7</v>
      </c>
      <c r="G763" s="36"/>
      <c r="H763" s="41"/>
    </row>
    <row r="764" spans="1:8" s="2" customFormat="1" ht="16.8" customHeight="1">
      <c r="A764" s="36"/>
      <c r="B764" s="41"/>
      <c r="C764" s="271" t="s">
        <v>457</v>
      </c>
      <c r="D764" s="272" t="s">
        <v>458</v>
      </c>
      <c r="E764" s="273" t="s">
        <v>240</v>
      </c>
      <c r="F764" s="274">
        <v>0.41799999999999998</v>
      </c>
      <c r="G764" s="36"/>
      <c r="H764" s="41"/>
    </row>
    <row r="765" spans="1:8" s="2" customFormat="1" ht="16.8" customHeight="1">
      <c r="A765" s="36"/>
      <c r="B765" s="41"/>
      <c r="C765" s="275" t="s">
        <v>75</v>
      </c>
      <c r="D765" s="275" t="s">
        <v>570</v>
      </c>
      <c r="E765" s="19" t="s">
        <v>75</v>
      </c>
      <c r="F765" s="276">
        <v>0</v>
      </c>
      <c r="G765" s="36"/>
      <c r="H765" s="41"/>
    </row>
    <row r="766" spans="1:8" s="2" customFormat="1" ht="16.8" customHeight="1">
      <c r="A766" s="36"/>
      <c r="B766" s="41"/>
      <c r="C766" s="275" t="s">
        <v>457</v>
      </c>
      <c r="D766" s="275" t="s">
        <v>1312</v>
      </c>
      <c r="E766" s="19" t="s">
        <v>75</v>
      </c>
      <c r="F766" s="276">
        <v>0.41799999999999998</v>
      </c>
      <c r="G766" s="36"/>
      <c r="H766" s="41"/>
    </row>
    <row r="767" spans="1:8" s="2" customFormat="1" ht="16.8" customHeight="1">
      <c r="A767" s="36"/>
      <c r="B767" s="41"/>
      <c r="C767" s="277" t="s">
        <v>2096</v>
      </c>
      <c r="D767" s="36"/>
      <c r="E767" s="36"/>
      <c r="F767" s="36"/>
      <c r="G767" s="36"/>
      <c r="H767" s="41"/>
    </row>
    <row r="768" spans="1:8" s="2" customFormat="1" ht="16.8" customHeight="1">
      <c r="A768" s="36"/>
      <c r="B768" s="41"/>
      <c r="C768" s="275" t="s">
        <v>566</v>
      </c>
      <c r="D768" s="275" t="s">
        <v>2136</v>
      </c>
      <c r="E768" s="19" t="s">
        <v>240</v>
      </c>
      <c r="F768" s="276">
        <v>0.41799999999999998</v>
      </c>
      <c r="G768" s="36"/>
      <c r="H768" s="41"/>
    </row>
    <row r="769" spans="1:8" s="2" customFormat="1" ht="16.8" customHeight="1">
      <c r="A769" s="36"/>
      <c r="B769" s="41"/>
      <c r="C769" s="275" t="s">
        <v>582</v>
      </c>
      <c r="D769" s="275" t="s">
        <v>2119</v>
      </c>
      <c r="E769" s="19" t="s">
        <v>240</v>
      </c>
      <c r="F769" s="276">
        <v>2.472</v>
      </c>
      <c r="G769" s="36"/>
      <c r="H769" s="41"/>
    </row>
    <row r="770" spans="1:8" s="2" customFormat="1" ht="16.8" customHeight="1">
      <c r="A770" s="36"/>
      <c r="B770" s="41"/>
      <c r="C770" s="275" t="s">
        <v>597</v>
      </c>
      <c r="D770" s="275" t="s">
        <v>2131</v>
      </c>
      <c r="E770" s="19" t="s">
        <v>240</v>
      </c>
      <c r="F770" s="276">
        <v>0.55800000000000005</v>
      </c>
      <c r="G770" s="36"/>
      <c r="H770" s="41"/>
    </row>
    <row r="771" spans="1:8" s="2" customFormat="1" ht="16.8" customHeight="1">
      <c r="A771" s="36"/>
      <c r="B771" s="41"/>
      <c r="C771" s="271" t="s">
        <v>496</v>
      </c>
      <c r="D771" s="272" t="s">
        <v>458</v>
      </c>
      <c r="E771" s="273" t="s">
        <v>240</v>
      </c>
      <c r="F771" s="274">
        <v>0.97399999999999998</v>
      </c>
      <c r="G771" s="36"/>
      <c r="H771" s="41"/>
    </row>
    <row r="772" spans="1:8" s="2" customFormat="1" ht="16.8" customHeight="1">
      <c r="A772" s="36"/>
      <c r="B772" s="41"/>
      <c r="C772" s="275" t="s">
        <v>75</v>
      </c>
      <c r="D772" s="275" t="s">
        <v>570</v>
      </c>
      <c r="E772" s="19" t="s">
        <v>75</v>
      </c>
      <c r="F772" s="276">
        <v>0</v>
      </c>
      <c r="G772" s="36"/>
      <c r="H772" s="41"/>
    </row>
    <row r="773" spans="1:8" s="2" customFormat="1" ht="16.8" customHeight="1">
      <c r="A773" s="36"/>
      <c r="B773" s="41"/>
      <c r="C773" s="275" t="s">
        <v>496</v>
      </c>
      <c r="D773" s="275" t="s">
        <v>1314</v>
      </c>
      <c r="E773" s="19" t="s">
        <v>75</v>
      </c>
      <c r="F773" s="276">
        <v>0.97399999999999998</v>
      </c>
      <c r="G773" s="36"/>
      <c r="H773" s="41"/>
    </row>
    <row r="774" spans="1:8" s="2" customFormat="1" ht="16.8" customHeight="1">
      <c r="A774" s="36"/>
      <c r="B774" s="41"/>
      <c r="C774" s="277" t="s">
        <v>2096</v>
      </c>
      <c r="D774" s="36"/>
      <c r="E774" s="36"/>
      <c r="F774" s="36"/>
      <c r="G774" s="36"/>
      <c r="H774" s="41"/>
    </row>
    <row r="775" spans="1:8" s="2" customFormat="1" ht="16.8" customHeight="1">
      <c r="A775" s="36"/>
      <c r="B775" s="41"/>
      <c r="C775" s="275" t="s">
        <v>1131</v>
      </c>
      <c r="D775" s="275" t="s">
        <v>2162</v>
      </c>
      <c r="E775" s="19" t="s">
        <v>240</v>
      </c>
      <c r="F775" s="276">
        <v>0.97399999999999998</v>
      </c>
      <c r="G775" s="36"/>
      <c r="H775" s="41"/>
    </row>
    <row r="776" spans="1:8" s="2" customFormat="1" ht="16.8" customHeight="1">
      <c r="A776" s="36"/>
      <c r="B776" s="41"/>
      <c r="C776" s="275" t="s">
        <v>582</v>
      </c>
      <c r="D776" s="275" t="s">
        <v>2119</v>
      </c>
      <c r="E776" s="19" t="s">
        <v>240</v>
      </c>
      <c r="F776" s="276">
        <v>2.472</v>
      </c>
      <c r="G776" s="36"/>
      <c r="H776" s="41"/>
    </row>
    <row r="777" spans="1:8" s="2" customFormat="1" ht="16.8" customHeight="1">
      <c r="A777" s="36"/>
      <c r="B777" s="41"/>
      <c r="C777" s="275" t="s">
        <v>597</v>
      </c>
      <c r="D777" s="275" t="s">
        <v>2131</v>
      </c>
      <c r="E777" s="19" t="s">
        <v>240</v>
      </c>
      <c r="F777" s="276">
        <v>0.55800000000000005</v>
      </c>
      <c r="G777" s="36"/>
      <c r="H777" s="41"/>
    </row>
    <row r="778" spans="1:8" s="2" customFormat="1" ht="16.8" customHeight="1">
      <c r="A778" s="36"/>
      <c r="B778" s="41"/>
      <c r="C778" s="271" t="s">
        <v>513</v>
      </c>
      <c r="D778" s="272" t="s">
        <v>514</v>
      </c>
      <c r="E778" s="273" t="s">
        <v>240</v>
      </c>
      <c r="F778" s="274">
        <v>1.3919999999999999</v>
      </c>
      <c r="G778" s="36"/>
      <c r="H778" s="41"/>
    </row>
    <row r="779" spans="1:8" s="2" customFormat="1" ht="16.8" customHeight="1">
      <c r="A779" s="36"/>
      <c r="B779" s="41"/>
      <c r="C779" s="275" t="s">
        <v>513</v>
      </c>
      <c r="D779" s="275" t="s">
        <v>1316</v>
      </c>
      <c r="E779" s="19" t="s">
        <v>75</v>
      </c>
      <c r="F779" s="276">
        <v>1.3919999999999999</v>
      </c>
      <c r="G779" s="36"/>
      <c r="H779" s="41"/>
    </row>
    <row r="780" spans="1:8" s="2" customFormat="1" ht="16.8" customHeight="1">
      <c r="A780" s="36"/>
      <c r="B780" s="41"/>
      <c r="C780" s="277" t="s">
        <v>2096</v>
      </c>
      <c r="D780" s="36"/>
      <c r="E780" s="36"/>
      <c r="F780" s="36"/>
      <c r="G780" s="36"/>
      <c r="H780" s="41"/>
    </row>
    <row r="781" spans="1:8" s="2" customFormat="1" ht="16.8" customHeight="1">
      <c r="A781" s="36"/>
      <c r="B781" s="41"/>
      <c r="C781" s="275" t="s">
        <v>582</v>
      </c>
      <c r="D781" s="275" t="s">
        <v>2119</v>
      </c>
      <c r="E781" s="19" t="s">
        <v>240</v>
      </c>
      <c r="F781" s="276">
        <v>2.472</v>
      </c>
      <c r="G781" s="36"/>
      <c r="H781" s="41"/>
    </row>
    <row r="782" spans="1:8" s="2" customFormat="1" ht="16.8" customHeight="1">
      <c r="A782" s="36"/>
      <c r="B782" s="41"/>
      <c r="C782" s="275" t="s">
        <v>588</v>
      </c>
      <c r="D782" s="275" t="s">
        <v>2120</v>
      </c>
      <c r="E782" s="19" t="s">
        <v>240</v>
      </c>
      <c r="F782" s="276">
        <v>1.3919999999999999</v>
      </c>
      <c r="G782" s="36"/>
      <c r="H782" s="41"/>
    </row>
    <row r="783" spans="1:8" s="2" customFormat="1" ht="16.8" customHeight="1">
      <c r="A783" s="36"/>
      <c r="B783" s="41"/>
      <c r="C783" s="275" t="s">
        <v>592</v>
      </c>
      <c r="D783" s="275" t="s">
        <v>2121</v>
      </c>
      <c r="E783" s="19" t="s">
        <v>383</v>
      </c>
      <c r="F783" s="276">
        <v>2.5059999999999998</v>
      </c>
      <c r="G783" s="36"/>
      <c r="H783" s="41"/>
    </row>
    <row r="784" spans="1:8" s="2" customFormat="1" ht="16.8" customHeight="1">
      <c r="A784" s="36"/>
      <c r="B784" s="41"/>
      <c r="C784" s="271" t="s">
        <v>154</v>
      </c>
      <c r="D784" s="272" t="s">
        <v>155</v>
      </c>
      <c r="E784" s="273" t="s">
        <v>156</v>
      </c>
      <c r="F784" s="274">
        <v>30</v>
      </c>
      <c r="G784" s="36"/>
      <c r="H784" s="41"/>
    </row>
    <row r="785" spans="1:8" s="2" customFormat="1" ht="16.8" customHeight="1">
      <c r="A785" s="36"/>
      <c r="B785" s="41"/>
      <c r="C785" s="275" t="s">
        <v>75</v>
      </c>
      <c r="D785" s="275" t="s">
        <v>337</v>
      </c>
      <c r="E785" s="19" t="s">
        <v>75</v>
      </c>
      <c r="F785" s="276">
        <v>0</v>
      </c>
      <c r="G785" s="36"/>
      <c r="H785" s="41"/>
    </row>
    <row r="786" spans="1:8" s="2" customFormat="1" ht="16.8" customHeight="1">
      <c r="A786" s="36"/>
      <c r="B786" s="41"/>
      <c r="C786" s="275" t="s">
        <v>154</v>
      </c>
      <c r="D786" s="275" t="s">
        <v>157</v>
      </c>
      <c r="E786" s="19" t="s">
        <v>75</v>
      </c>
      <c r="F786" s="276">
        <v>30</v>
      </c>
      <c r="G786" s="36"/>
      <c r="H786" s="41"/>
    </row>
    <row r="787" spans="1:8" s="2" customFormat="1" ht="16.8" customHeight="1">
      <c r="A787" s="36"/>
      <c r="B787" s="41"/>
      <c r="C787" s="277" t="s">
        <v>2096</v>
      </c>
      <c r="D787" s="36"/>
      <c r="E787" s="36"/>
      <c r="F787" s="36"/>
      <c r="G787" s="36"/>
      <c r="H787" s="41"/>
    </row>
    <row r="788" spans="1:8" s="2" customFormat="1" ht="16.8" customHeight="1">
      <c r="A788" s="36"/>
      <c r="B788" s="41"/>
      <c r="C788" s="275" t="s">
        <v>449</v>
      </c>
      <c r="D788" s="275" t="s">
        <v>450</v>
      </c>
      <c r="E788" s="19" t="s">
        <v>226</v>
      </c>
      <c r="F788" s="276">
        <v>30</v>
      </c>
      <c r="G788" s="36"/>
      <c r="H788" s="41"/>
    </row>
    <row r="789" spans="1:8" s="2" customFormat="1" ht="16.8" customHeight="1">
      <c r="A789" s="36"/>
      <c r="B789" s="41"/>
      <c r="C789" s="275" t="s">
        <v>435</v>
      </c>
      <c r="D789" s="275" t="s">
        <v>436</v>
      </c>
      <c r="E789" s="19" t="s">
        <v>437</v>
      </c>
      <c r="F789" s="276">
        <v>21.6</v>
      </c>
      <c r="G789" s="36"/>
      <c r="H789" s="41"/>
    </row>
    <row r="790" spans="1:8" s="2" customFormat="1" ht="16.8" customHeight="1">
      <c r="A790" s="36"/>
      <c r="B790" s="41"/>
      <c r="C790" s="275" t="s">
        <v>444</v>
      </c>
      <c r="D790" s="275" t="s">
        <v>445</v>
      </c>
      <c r="E790" s="19" t="s">
        <v>437</v>
      </c>
      <c r="F790" s="276">
        <v>21.6</v>
      </c>
      <c r="G790" s="36"/>
      <c r="H790" s="41"/>
    </row>
    <row r="791" spans="1:8" s="2" customFormat="1" ht="26.4" customHeight="1">
      <c r="A791" s="36"/>
      <c r="B791" s="41"/>
      <c r="C791" s="270" t="s">
        <v>2178</v>
      </c>
      <c r="D791" s="270" t="s">
        <v>111</v>
      </c>
      <c r="E791" s="36"/>
      <c r="F791" s="36"/>
      <c r="G791" s="36"/>
      <c r="H791" s="41"/>
    </row>
    <row r="792" spans="1:8" s="2" customFormat="1" ht="16.8" customHeight="1">
      <c r="A792" s="36"/>
      <c r="B792" s="41"/>
      <c r="C792" s="271" t="s">
        <v>471</v>
      </c>
      <c r="D792" s="272" t="s">
        <v>472</v>
      </c>
      <c r="E792" s="273" t="s">
        <v>143</v>
      </c>
      <c r="F792" s="274">
        <v>46</v>
      </c>
      <c r="G792" s="36"/>
      <c r="H792" s="41"/>
    </row>
    <row r="793" spans="1:8" s="2" customFormat="1" ht="16.8" customHeight="1">
      <c r="A793" s="36"/>
      <c r="B793" s="41"/>
      <c r="C793" s="275" t="s">
        <v>75</v>
      </c>
      <c r="D793" s="275" t="s">
        <v>237</v>
      </c>
      <c r="E793" s="19" t="s">
        <v>75</v>
      </c>
      <c r="F793" s="276">
        <v>0</v>
      </c>
      <c r="G793" s="36"/>
      <c r="H793" s="41"/>
    </row>
    <row r="794" spans="1:8" s="2" customFormat="1" ht="16.8" customHeight="1">
      <c r="A794" s="36"/>
      <c r="B794" s="41"/>
      <c r="C794" s="275" t="s">
        <v>471</v>
      </c>
      <c r="D794" s="275" t="s">
        <v>1564</v>
      </c>
      <c r="E794" s="19" t="s">
        <v>75</v>
      </c>
      <c r="F794" s="276">
        <v>46</v>
      </c>
      <c r="G794" s="36"/>
      <c r="H794" s="41"/>
    </row>
    <row r="795" spans="1:8" s="2" customFormat="1" ht="16.8" customHeight="1">
      <c r="A795" s="36"/>
      <c r="B795" s="41"/>
      <c r="C795" s="277" t="s">
        <v>2096</v>
      </c>
      <c r="D795" s="36"/>
      <c r="E795" s="36"/>
      <c r="F795" s="36"/>
      <c r="G795" s="36"/>
      <c r="H795" s="41"/>
    </row>
    <row r="796" spans="1:8" s="2" customFormat="1" ht="16.8" customHeight="1">
      <c r="A796" s="36"/>
      <c r="B796" s="41"/>
      <c r="C796" s="275" t="s">
        <v>710</v>
      </c>
      <c r="D796" s="275" t="s">
        <v>2109</v>
      </c>
      <c r="E796" s="19" t="s">
        <v>143</v>
      </c>
      <c r="F796" s="276">
        <v>793</v>
      </c>
      <c r="G796" s="36"/>
      <c r="H796" s="41"/>
    </row>
    <row r="797" spans="1:8" s="2" customFormat="1" ht="16.8" customHeight="1">
      <c r="A797" s="36"/>
      <c r="B797" s="41"/>
      <c r="C797" s="275" t="s">
        <v>209</v>
      </c>
      <c r="D797" s="275" t="s">
        <v>2098</v>
      </c>
      <c r="E797" s="19" t="s">
        <v>143</v>
      </c>
      <c r="F797" s="276">
        <v>911.95</v>
      </c>
      <c r="G797" s="36"/>
      <c r="H797" s="41"/>
    </row>
    <row r="798" spans="1:8" s="2" customFormat="1" ht="16.8" customHeight="1">
      <c r="A798" s="36"/>
      <c r="B798" s="41"/>
      <c r="C798" s="275" t="s">
        <v>950</v>
      </c>
      <c r="D798" s="275" t="s">
        <v>2110</v>
      </c>
      <c r="E798" s="19" t="s">
        <v>143</v>
      </c>
      <c r="F798" s="276">
        <v>1823.9</v>
      </c>
      <c r="G798" s="36"/>
      <c r="H798" s="41"/>
    </row>
    <row r="799" spans="1:8" s="2" customFormat="1" ht="16.8" customHeight="1">
      <c r="A799" s="36"/>
      <c r="B799" s="41"/>
      <c r="C799" s="275" t="s">
        <v>246</v>
      </c>
      <c r="D799" s="275" t="s">
        <v>2099</v>
      </c>
      <c r="E799" s="19" t="s">
        <v>143</v>
      </c>
      <c r="F799" s="276">
        <v>1784.25</v>
      </c>
      <c r="G799" s="36"/>
      <c r="H799" s="41"/>
    </row>
    <row r="800" spans="1:8" s="2" customFormat="1" ht="16.8" customHeight="1">
      <c r="A800" s="36"/>
      <c r="B800" s="41"/>
      <c r="C800" s="275" t="s">
        <v>685</v>
      </c>
      <c r="D800" s="275" t="s">
        <v>2111</v>
      </c>
      <c r="E800" s="19" t="s">
        <v>143</v>
      </c>
      <c r="F800" s="276">
        <v>46</v>
      </c>
      <c r="G800" s="36"/>
      <c r="H800" s="41"/>
    </row>
    <row r="801" spans="1:8" s="2" customFormat="1" ht="16.8" customHeight="1">
      <c r="A801" s="36"/>
      <c r="B801" s="41"/>
      <c r="C801" s="275" t="s">
        <v>700</v>
      </c>
      <c r="D801" s="275" t="s">
        <v>2112</v>
      </c>
      <c r="E801" s="19" t="s">
        <v>143</v>
      </c>
      <c r="F801" s="276">
        <v>793</v>
      </c>
      <c r="G801" s="36"/>
      <c r="H801" s="41"/>
    </row>
    <row r="802" spans="1:8" s="2" customFormat="1" ht="16.8" customHeight="1">
      <c r="A802" s="36"/>
      <c r="B802" s="41"/>
      <c r="C802" s="275" t="s">
        <v>705</v>
      </c>
      <c r="D802" s="275" t="s">
        <v>2113</v>
      </c>
      <c r="E802" s="19" t="s">
        <v>143</v>
      </c>
      <c r="F802" s="276">
        <v>839</v>
      </c>
      <c r="G802" s="36"/>
      <c r="H802" s="41"/>
    </row>
    <row r="803" spans="1:8" s="2" customFormat="1" ht="16.8" customHeight="1">
      <c r="A803" s="36"/>
      <c r="B803" s="41"/>
      <c r="C803" s="275" t="s">
        <v>716</v>
      </c>
      <c r="D803" s="275" t="s">
        <v>2114</v>
      </c>
      <c r="E803" s="19" t="s">
        <v>143</v>
      </c>
      <c r="F803" s="276">
        <v>46</v>
      </c>
      <c r="G803" s="36"/>
      <c r="H803" s="41"/>
    </row>
    <row r="804" spans="1:8" s="2" customFormat="1" ht="16.8" customHeight="1">
      <c r="A804" s="36"/>
      <c r="B804" s="41"/>
      <c r="C804" s="271" t="s">
        <v>483</v>
      </c>
      <c r="D804" s="272" t="s">
        <v>472</v>
      </c>
      <c r="E804" s="273" t="s">
        <v>143</v>
      </c>
      <c r="F804" s="274">
        <v>747</v>
      </c>
      <c r="G804" s="36"/>
      <c r="H804" s="41"/>
    </row>
    <row r="805" spans="1:8" s="2" customFormat="1" ht="16.8" customHeight="1">
      <c r="A805" s="36"/>
      <c r="B805" s="41"/>
      <c r="C805" s="275" t="s">
        <v>483</v>
      </c>
      <c r="D805" s="275" t="s">
        <v>1565</v>
      </c>
      <c r="E805" s="19" t="s">
        <v>75</v>
      </c>
      <c r="F805" s="276">
        <v>747</v>
      </c>
      <c r="G805" s="36"/>
      <c r="H805" s="41"/>
    </row>
    <row r="806" spans="1:8" s="2" customFormat="1" ht="16.8" customHeight="1">
      <c r="A806" s="36"/>
      <c r="B806" s="41"/>
      <c r="C806" s="277" t="s">
        <v>2096</v>
      </c>
      <c r="D806" s="36"/>
      <c r="E806" s="36"/>
      <c r="F806" s="36"/>
      <c r="G806" s="36"/>
      <c r="H806" s="41"/>
    </row>
    <row r="807" spans="1:8" s="2" customFormat="1" ht="16.8" customHeight="1">
      <c r="A807" s="36"/>
      <c r="B807" s="41"/>
      <c r="C807" s="275" t="s">
        <v>710</v>
      </c>
      <c r="D807" s="275" t="s">
        <v>2109</v>
      </c>
      <c r="E807" s="19" t="s">
        <v>143</v>
      </c>
      <c r="F807" s="276">
        <v>793</v>
      </c>
      <c r="G807" s="36"/>
      <c r="H807" s="41"/>
    </row>
    <row r="808" spans="1:8" s="2" customFormat="1" ht="16.8" customHeight="1">
      <c r="A808" s="36"/>
      <c r="B808" s="41"/>
      <c r="C808" s="275" t="s">
        <v>209</v>
      </c>
      <c r="D808" s="275" t="s">
        <v>2098</v>
      </c>
      <c r="E808" s="19" t="s">
        <v>143</v>
      </c>
      <c r="F808" s="276">
        <v>911.95</v>
      </c>
      <c r="G808" s="36"/>
      <c r="H808" s="41"/>
    </row>
    <row r="809" spans="1:8" s="2" customFormat="1" ht="16.8" customHeight="1">
      <c r="A809" s="36"/>
      <c r="B809" s="41"/>
      <c r="C809" s="275" t="s">
        <v>950</v>
      </c>
      <c r="D809" s="275" t="s">
        <v>2110</v>
      </c>
      <c r="E809" s="19" t="s">
        <v>143</v>
      </c>
      <c r="F809" s="276">
        <v>1823.9</v>
      </c>
      <c r="G809" s="36"/>
      <c r="H809" s="41"/>
    </row>
    <row r="810" spans="1:8" s="2" customFormat="1" ht="16.8" customHeight="1">
      <c r="A810" s="36"/>
      <c r="B810" s="41"/>
      <c r="C810" s="275" t="s">
        <v>246</v>
      </c>
      <c r="D810" s="275" t="s">
        <v>2099</v>
      </c>
      <c r="E810" s="19" t="s">
        <v>143</v>
      </c>
      <c r="F810" s="276">
        <v>1784.25</v>
      </c>
      <c r="G810" s="36"/>
      <c r="H810" s="41"/>
    </row>
    <row r="811" spans="1:8" s="2" customFormat="1" ht="16.8" customHeight="1">
      <c r="A811" s="36"/>
      <c r="B811" s="41"/>
      <c r="C811" s="275" t="s">
        <v>690</v>
      </c>
      <c r="D811" s="275" t="s">
        <v>2115</v>
      </c>
      <c r="E811" s="19" t="s">
        <v>143</v>
      </c>
      <c r="F811" s="276">
        <v>747</v>
      </c>
      <c r="G811" s="36"/>
      <c r="H811" s="41"/>
    </row>
    <row r="812" spans="1:8" s="2" customFormat="1" ht="16.8" customHeight="1">
      <c r="A812" s="36"/>
      <c r="B812" s="41"/>
      <c r="C812" s="275" t="s">
        <v>700</v>
      </c>
      <c r="D812" s="275" t="s">
        <v>2112</v>
      </c>
      <c r="E812" s="19" t="s">
        <v>143</v>
      </c>
      <c r="F812" s="276">
        <v>793</v>
      </c>
      <c r="G812" s="36"/>
      <c r="H812" s="41"/>
    </row>
    <row r="813" spans="1:8" s="2" customFormat="1" ht="16.8" customHeight="1">
      <c r="A813" s="36"/>
      <c r="B813" s="41"/>
      <c r="C813" s="275" t="s">
        <v>705</v>
      </c>
      <c r="D813" s="275" t="s">
        <v>2113</v>
      </c>
      <c r="E813" s="19" t="s">
        <v>143</v>
      </c>
      <c r="F813" s="276">
        <v>839</v>
      </c>
      <c r="G813" s="36"/>
      <c r="H813" s="41"/>
    </row>
    <row r="814" spans="1:8" s="2" customFormat="1" ht="16.8" customHeight="1">
      <c r="A814" s="36"/>
      <c r="B814" s="41"/>
      <c r="C814" s="271" t="s">
        <v>473</v>
      </c>
      <c r="D814" s="272" t="s">
        <v>474</v>
      </c>
      <c r="E814" s="273" t="s">
        <v>143</v>
      </c>
      <c r="F814" s="274">
        <v>911.95</v>
      </c>
      <c r="G814" s="36"/>
      <c r="H814" s="41"/>
    </row>
    <row r="815" spans="1:8" s="2" customFormat="1" ht="16.8" customHeight="1">
      <c r="A815" s="36"/>
      <c r="B815" s="41"/>
      <c r="C815" s="275" t="s">
        <v>473</v>
      </c>
      <c r="D815" s="275" t="s">
        <v>954</v>
      </c>
      <c r="E815" s="19" t="s">
        <v>75</v>
      </c>
      <c r="F815" s="276">
        <v>911.95</v>
      </c>
      <c r="G815" s="36"/>
      <c r="H815" s="41"/>
    </row>
    <row r="816" spans="1:8" s="2" customFormat="1" ht="16.8" customHeight="1">
      <c r="A816" s="36"/>
      <c r="B816" s="41"/>
      <c r="C816" s="277" t="s">
        <v>2096</v>
      </c>
      <c r="D816" s="36"/>
      <c r="E816" s="36"/>
      <c r="F816" s="36"/>
      <c r="G816" s="36"/>
      <c r="H816" s="41"/>
    </row>
    <row r="817" spans="1:8" s="2" customFormat="1" ht="16.8" customHeight="1">
      <c r="A817" s="36"/>
      <c r="B817" s="41"/>
      <c r="C817" s="275" t="s">
        <v>950</v>
      </c>
      <c r="D817" s="275" t="s">
        <v>2110</v>
      </c>
      <c r="E817" s="19" t="s">
        <v>143</v>
      </c>
      <c r="F817" s="276">
        <v>911.95</v>
      </c>
      <c r="G817" s="36"/>
      <c r="H817" s="41"/>
    </row>
    <row r="818" spans="1:8" s="2" customFormat="1" ht="16.8" customHeight="1">
      <c r="A818" s="36"/>
      <c r="B818" s="41"/>
      <c r="C818" s="275" t="s">
        <v>547</v>
      </c>
      <c r="D818" s="275" t="s">
        <v>2117</v>
      </c>
      <c r="E818" s="19" t="s">
        <v>240</v>
      </c>
      <c r="F818" s="276">
        <v>123.113</v>
      </c>
      <c r="G818" s="36"/>
      <c r="H818" s="41"/>
    </row>
    <row r="819" spans="1:8" s="2" customFormat="1" ht="16.8" customHeight="1">
      <c r="A819" s="36"/>
      <c r="B819" s="41"/>
      <c r="C819" s="275" t="s">
        <v>554</v>
      </c>
      <c r="D819" s="275" t="s">
        <v>2118</v>
      </c>
      <c r="E819" s="19" t="s">
        <v>240</v>
      </c>
      <c r="F819" s="276">
        <v>287.26400000000001</v>
      </c>
      <c r="G819" s="36"/>
      <c r="H819" s="41"/>
    </row>
    <row r="820" spans="1:8" s="2" customFormat="1" ht="16.8" customHeight="1">
      <c r="A820" s="36"/>
      <c r="B820" s="41"/>
      <c r="C820" s="275" t="s">
        <v>582</v>
      </c>
      <c r="D820" s="275" t="s">
        <v>2119</v>
      </c>
      <c r="E820" s="19" t="s">
        <v>240</v>
      </c>
      <c r="F820" s="276">
        <v>410.37799999999999</v>
      </c>
      <c r="G820" s="36"/>
      <c r="H820" s="41"/>
    </row>
    <row r="821" spans="1:8" s="2" customFormat="1" ht="16.8" customHeight="1">
      <c r="A821" s="36"/>
      <c r="B821" s="41"/>
      <c r="C821" s="275" t="s">
        <v>588</v>
      </c>
      <c r="D821" s="275" t="s">
        <v>2120</v>
      </c>
      <c r="E821" s="19" t="s">
        <v>240</v>
      </c>
      <c r="F821" s="276">
        <v>410.37799999999999</v>
      </c>
      <c r="G821" s="36"/>
      <c r="H821" s="41"/>
    </row>
    <row r="822" spans="1:8" s="2" customFormat="1" ht="16.8" customHeight="1">
      <c r="A822" s="36"/>
      <c r="B822" s="41"/>
      <c r="C822" s="275" t="s">
        <v>592</v>
      </c>
      <c r="D822" s="275" t="s">
        <v>2121</v>
      </c>
      <c r="E822" s="19" t="s">
        <v>383</v>
      </c>
      <c r="F822" s="276">
        <v>738.68</v>
      </c>
      <c r="G822" s="36"/>
      <c r="H822" s="41"/>
    </row>
    <row r="823" spans="1:8" s="2" customFormat="1" ht="16.8" customHeight="1">
      <c r="A823" s="36"/>
      <c r="B823" s="41"/>
      <c r="C823" s="275" t="s">
        <v>957</v>
      </c>
      <c r="D823" s="275" t="s">
        <v>2122</v>
      </c>
      <c r="E823" s="19" t="s">
        <v>143</v>
      </c>
      <c r="F823" s="276">
        <v>911.95</v>
      </c>
      <c r="G823" s="36"/>
      <c r="H823" s="41"/>
    </row>
    <row r="824" spans="1:8" s="2" customFormat="1" ht="16.8" customHeight="1">
      <c r="A824" s="36"/>
      <c r="B824" s="41"/>
      <c r="C824" s="271" t="s">
        <v>468</v>
      </c>
      <c r="D824" s="272" t="s">
        <v>167</v>
      </c>
      <c r="E824" s="273" t="s">
        <v>156</v>
      </c>
      <c r="F824" s="274">
        <v>152.66999999999999</v>
      </c>
      <c r="G824" s="36"/>
      <c r="H824" s="41"/>
    </row>
    <row r="825" spans="1:8" s="2" customFormat="1" ht="16.8" customHeight="1">
      <c r="A825" s="36"/>
      <c r="B825" s="41"/>
      <c r="C825" s="275" t="s">
        <v>75</v>
      </c>
      <c r="D825" s="275" t="s">
        <v>314</v>
      </c>
      <c r="E825" s="19" t="s">
        <v>75</v>
      </c>
      <c r="F825" s="276">
        <v>0</v>
      </c>
      <c r="G825" s="36"/>
      <c r="H825" s="41"/>
    </row>
    <row r="826" spans="1:8" s="2" customFormat="1" ht="16.8" customHeight="1">
      <c r="A826" s="36"/>
      <c r="B826" s="41"/>
      <c r="C826" s="275" t="s">
        <v>468</v>
      </c>
      <c r="D826" s="275" t="s">
        <v>1606</v>
      </c>
      <c r="E826" s="19" t="s">
        <v>75</v>
      </c>
      <c r="F826" s="276">
        <v>152.66999999999999</v>
      </c>
      <c r="G826" s="36"/>
      <c r="H826" s="41"/>
    </row>
    <row r="827" spans="1:8" s="2" customFormat="1" ht="16.8" customHeight="1">
      <c r="A827" s="36"/>
      <c r="B827" s="41"/>
      <c r="C827" s="277" t="s">
        <v>2096</v>
      </c>
      <c r="D827" s="36"/>
      <c r="E827" s="36"/>
      <c r="F827" s="36"/>
      <c r="G827" s="36"/>
      <c r="H827" s="41"/>
    </row>
    <row r="828" spans="1:8" s="2" customFormat="1" ht="16.8" customHeight="1">
      <c r="A828" s="36"/>
      <c r="B828" s="41"/>
      <c r="C828" s="275" t="s">
        <v>834</v>
      </c>
      <c r="D828" s="275" t="s">
        <v>2123</v>
      </c>
      <c r="E828" s="19" t="s">
        <v>156</v>
      </c>
      <c r="F828" s="276">
        <v>165</v>
      </c>
      <c r="G828" s="36"/>
      <c r="H828" s="41"/>
    </row>
    <row r="829" spans="1:8" s="2" customFormat="1" ht="16.8" customHeight="1">
      <c r="A829" s="36"/>
      <c r="B829" s="41"/>
      <c r="C829" s="275" t="s">
        <v>843</v>
      </c>
      <c r="D829" s="275" t="s">
        <v>844</v>
      </c>
      <c r="E829" s="19" t="s">
        <v>156</v>
      </c>
      <c r="F829" s="276">
        <v>76.671000000000006</v>
      </c>
      <c r="G829" s="36"/>
      <c r="H829" s="41"/>
    </row>
    <row r="830" spans="1:8" s="2" customFormat="1" ht="16.8" customHeight="1">
      <c r="A830" s="36"/>
      <c r="B830" s="41"/>
      <c r="C830" s="271" t="s">
        <v>477</v>
      </c>
      <c r="D830" s="272" t="s">
        <v>167</v>
      </c>
      <c r="E830" s="273" t="s">
        <v>156</v>
      </c>
      <c r="F830" s="274">
        <v>4.5599999999999996</v>
      </c>
      <c r="G830" s="36"/>
      <c r="H830" s="41"/>
    </row>
    <row r="831" spans="1:8" s="2" customFormat="1" ht="16.8" customHeight="1">
      <c r="A831" s="36"/>
      <c r="B831" s="41"/>
      <c r="C831" s="275" t="s">
        <v>477</v>
      </c>
      <c r="D831" s="275" t="s">
        <v>1607</v>
      </c>
      <c r="E831" s="19" t="s">
        <v>75</v>
      </c>
      <c r="F831" s="276">
        <v>4.5599999999999996</v>
      </c>
      <c r="G831" s="36"/>
      <c r="H831" s="41"/>
    </row>
    <row r="832" spans="1:8" s="2" customFormat="1" ht="16.8" customHeight="1">
      <c r="A832" s="36"/>
      <c r="B832" s="41"/>
      <c r="C832" s="277" t="s">
        <v>2096</v>
      </c>
      <c r="D832" s="36"/>
      <c r="E832" s="36"/>
      <c r="F832" s="36"/>
      <c r="G832" s="36"/>
      <c r="H832" s="41"/>
    </row>
    <row r="833" spans="1:8" s="2" customFormat="1" ht="16.8" customHeight="1">
      <c r="A833" s="36"/>
      <c r="B833" s="41"/>
      <c r="C833" s="275" t="s">
        <v>834</v>
      </c>
      <c r="D833" s="275" t="s">
        <v>2123</v>
      </c>
      <c r="E833" s="19" t="s">
        <v>156</v>
      </c>
      <c r="F833" s="276">
        <v>165</v>
      </c>
      <c r="G833" s="36"/>
      <c r="H833" s="41"/>
    </row>
    <row r="834" spans="1:8" s="2" customFormat="1" ht="16.8" customHeight="1">
      <c r="A834" s="36"/>
      <c r="B834" s="41"/>
      <c r="C834" s="275" t="s">
        <v>849</v>
      </c>
      <c r="D834" s="275" t="s">
        <v>850</v>
      </c>
      <c r="E834" s="19" t="s">
        <v>156</v>
      </c>
      <c r="F834" s="276">
        <v>5.016</v>
      </c>
      <c r="G834" s="36"/>
      <c r="H834" s="41"/>
    </row>
    <row r="835" spans="1:8" s="2" customFormat="1" ht="16.8" customHeight="1">
      <c r="A835" s="36"/>
      <c r="B835" s="41"/>
      <c r="C835" s="271" t="s">
        <v>480</v>
      </c>
      <c r="D835" s="272" t="s">
        <v>167</v>
      </c>
      <c r="E835" s="273" t="s">
        <v>156</v>
      </c>
      <c r="F835" s="274">
        <v>7.77</v>
      </c>
      <c r="G835" s="36"/>
      <c r="H835" s="41"/>
    </row>
    <row r="836" spans="1:8" s="2" customFormat="1" ht="16.8" customHeight="1">
      <c r="A836" s="36"/>
      <c r="B836" s="41"/>
      <c r="C836" s="275" t="s">
        <v>480</v>
      </c>
      <c r="D836" s="275" t="s">
        <v>1608</v>
      </c>
      <c r="E836" s="19" t="s">
        <v>75</v>
      </c>
      <c r="F836" s="276">
        <v>7.77</v>
      </c>
      <c r="G836" s="36"/>
      <c r="H836" s="41"/>
    </row>
    <row r="837" spans="1:8" s="2" customFormat="1" ht="16.8" customHeight="1">
      <c r="A837" s="36"/>
      <c r="B837" s="41"/>
      <c r="C837" s="277" t="s">
        <v>2096</v>
      </c>
      <c r="D837" s="36"/>
      <c r="E837" s="36"/>
      <c r="F837" s="36"/>
      <c r="G837" s="36"/>
      <c r="H837" s="41"/>
    </row>
    <row r="838" spans="1:8" s="2" customFormat="1" ht="16.8" customHeight="1">
      <c r="A838" s="36"/>
      <c r="B838" s="41"/>
      <c r="C838" s="275" t="s">
        <v>834</v>
      </c>
      <c r="D838" s="275" t="s">
        <v>2123</v>
      </c>
      <c r="E838" s="19" t="s">
        <v>156</v>
      </c>
      <c r="F838" s="276">
        <v>165</v>
      </c>
      <c r="G838" s="36"/>
      <c r="H838" s="41"/>
    </row>
    <row r="839" spans="1:8" s="2" customFormat="1" ht="16.8" customHeight="1">
      <c r="A839" s="36"/>
      <c r="B839" s="41"/>
      <c r="C839" s="275" t="s">
        <v>854</v>
      </c>
      <c r="D839" s="275" t="s">
        <v>855</v>
      </c>
      <c r="E839" s="19" t="s">
        <v>156</v>
      </c>
      <c r="F839" s="276">
        <v>8.5470000000000006</v>
      </c>
      <c r="G839" s="36"/>
      <c r="H839" s="41"/>
    </row>
    <row r="840" spans="1:8" s="2" customFormat="1" ht="16.8" customHeight="1">
      <c r="A840" s="36"/>
      <c r="B840" s="41"/>
      <c r="C840" s="271" t="s">
        <v>485</v>
      </c>
      <c r="D840" s="272" t="s">
        <v>1088</v>
      </c>
      <c r="E840" s="273" t="s">
        <v>156</v>
      </c>
      <c r="F840" s="274">
        <v>159.30000000000001</v>
      </c>
      <c r="G840" s="36"/>
      <c r="H840" s="41"/>
    </row>
    <row r="841" spans="1:8" s="2" customFormat="1" ht="16.8" customHeight="1">
      <c r="A841" s="36"/>
      <c r="B841" s="41"/>
      <c r="C841" s="275" t="s">
        <v>75</v>
      </c>
      <c r="D841" s="275" t="s">
        <v>314</v>
      </c>
      <c r="E841" s="19" t="s">
        <v>75</v>
      </c>
      <c r="F841" s="276">
        <v>0</v>
      </c>
      <c r="G841" s="36"/>
      <c r="H841" s="41"/>
    </row>
    <row r="842" spans="1:8" s="2" customFormat="1" ht="16.8" customHeight="1">
      <c r="A842" s="36"/>
      <c r="B842" s="41"/>
      <c r="C842" s="275" t="s">
        <v>485</v>
      </c>
      <c r="D842" s="275" t="s">
        <v>1624</v>
      </c>
      <c r="E842" s="19" t="s">
        <v>75</v>
      </c>
      <c r="F842" s="276">
        <v>159.30000000000001</v>
      </c>
      <c r="G842" s="36"/>
      <c r="H842" s="41"/>
    </row>
    <row r="843" spans="1:8" s="2" customFormat="1" ht="16.8" customHeight="1">
      <c r="A843" s="36"/>
      <c r="B843" s="41"/>
      <c r="C843" s="277" t="s">
        <v>2096</v>
      </c>
      <c r="D843" s="36"/>
      <c r="E843" s="36"/>
      <c r="F843" s="36"/>
      <c r="G843" s="36"/>
      <c r="H843" s="41"/>
    </row>
    <row r="844" spans="1:8" s="2" customFormat="1" ht="16.8" customHeight="1">
      <c r="A844" s="36"/>
      <c r="B844" s="41"/>
      <c r="C844" s="275" t="s">
        <v>883</v>
      </c>
      <c r="D844" s="275" t="s">
        <v>2158</v>
      </c>
      <c r="E844" s="19" t="s">
        <v>156</v>
      </c>
      <c r="F844" s="276">
        <v>159.30000000000001</v>
      </c>
      <c r="G844" s="36"/>
      <c r="H844" s="41"/>
    </row>
    <row r="845" spans="1:8" s="2" customFormat="1" ht="16.8" customHeight="1">
      <c r="A845" s="36"/>
      <c r="B845" s="41"/>
      <c r="C845" s="275" t="s">
        <v>889</v>
      </c>
      <c r="D845" s="275" t="s">
        <v>2124</v>
      </c>
      <c r="E845" s="19" t="s">
        <v>156</v>
      </c>
      <c r="F845" s="276">
        <v>159.30000000000001</v>
      </c>
      <c r="G845" s="36"/>
      <c r="H845" s="41"/>
    </row>
    <row r="846" spans="1:8" s="2" customFormat="1" ht="16.8" customHeight="1">
      <c r="A846" s="36"/>
      <c r="B846" s="41"/>
      <c r="C846" s="275" t="s">
        <v>843</v>
      </c>
      <c r="D846" s="275" t="s">
        <v>844</v>
      </c>
      <c r="E846" s="19" t="s">
        <v>156</v>
      </c>
      <c r="F846" s="276">
        <v>76.671000000000006</v>
      </c>
      <c r="G846" s="36"/>
      <c r="H846" s="41"/>
    </row>
    <row r="847" spans="1:8" s="2" customFormat="1" ht="16.8" customHeight="1">
      <c r="A847" s="36"/>
      <c r="B847" s="41"/>
      <c r="C847" s="271" t="s">
        <v>488</v>
      </c>
      <c r="D847" s="272" t="s">
        <v>478</v>
      </c>
      <c r="E847" s="273" t="s">
        <v>156</v>
      </c>
      <c r="F847" s="274">
        <v>111.2</v>
      </c>
      <c r="G847" s="36"/>
      <c r="H847" s="41"/>
    </row>
    <row r="848" spans="1:8" s="2" customFormat="1" ht="16.8" customHeight="1">
      <c r="A848" s="36"/>
      <c r="B848" s="41"/>
      <c r="C848" s="275" t="s">
        <v>75</v>
      </c>
      <c r="D848" s="275" t="s">
        <v>314</v>
      </c>
      <c r="E848" s="19" t="s">
        <v>75</v>
      </c>
      <c r="F848" s="276">
        <v>0</v>
      </c>
      <c r="G848" s="36"/>
      <c r="H848" s="41"/>
    </row>
    <row r="849" spans="1:8" s="2" customFormat="1" ht="16.8" customHeight="1">
      <c r="A849" s="36"/>
      <c r="B849" s="41"/>
      <c r="C849" s="275" t="s">
        <v>488</v>
      </c>
      <c r="D849" s="275" t="s">
        <v>1595</v>
      </c>
      <c r="E849" s="19" t="s">
        <v>75</v>
      </c>
      <c r="F849" s="276">
        <v>111.2</v>
      </c>
      <c r="G849" s="36"/>
      <c r="H849" s="41"/>
    </row>
    <row r="850" spans="1:8" s="2" customFormat="1" ht="16.8" customHeight="1">
      <c r="A850" s="36"/>
      <c r="B850" s="41"/>
      <c r="C850" s="277" t="s">
        <v>2096</v>
      </c>
      <c r="D850" s="36"/>
      <c r="E850" s="36"/>
      <c r="F850" s="36"/>
      <c r="G850" s="36"/>
      <c r="H850" s="41"/>
    </row>
    <row r="851" spans="1:8" s="2" customFormat="1" ht="16.8" customHeight="1">
      <c r="A851" s="36"/>
      <c r="B851" s="41"/>
      <c r="C851" s="275" t="s">
        <v>808</v>
      </c>
      <c r="D851" s="275" t="s">
        <v>2125</v>
      </c>
      <c r="E851" s="19" t="s">
        <v>156</v>
      </c>
      <c r="F851" s="276">
        <v>111.2</v>
      </c>
      <c r="G851" s="36"/>
      <c r="H851" s="41"/>
    </row>
    <row r="852" spans="1:8" s="2" customFormat="1" ht="16.8" customHeight="1">
      <c r="A852" s="36"/>
      <c r="B852" s="41"/>
      <c r="C852" s="275" t="s">
        <v>824</v>
      </c>
      <c r="D852" s="275" t="s">
        <v>2126</v>
      </c>
      <c r="E852" s="19" t="s">
        <v>156</v>
      </c>
      <c r="F852" s="276">
        <v>240.3</v>
      </c>
      <c r="G852" s="36"/>
      <c r="H852" s="41"/>
    </row>
    <row r="853" spans="1:8" s="2" customFormat="1" ht="16.8" customHeight="1">
      <c r="A853" s="36"/>
      <c r="B853" s="41"/>
      <c r="C853" s="271" t="s">
        <v>490</v>
      </c>
      <c r="D853" s="272" t="s">
        <v>478</v>
      </c>
      <c r="E853" s="273" t="s">
        <v>156</v>
      </c>
      <c r="F853" s="274">
        <v>129.1</v>
      </c>
      <c r="G853" s="36"/>
      <c r="H853" s="41"/>
    </row>
    <row r="854" spans="1:8" s="2" customFormat="1" ht="16.8" customHeight="1">
      <c r="A854" s="36"/>
      <c r="B854" s="41"/>
      <c r="C854" s="275" t="s">
        <v>75</v>
      </c>
      <c r="D854" s="275" t="s">
        <v>314</v>
      </c>
      <c r="E854" s="19" t="s">
        <v>75</v>
      </c>
      <c r="F854" s="276">
        <v>0</v>
      </c>
      <c r="G854" s="36"/>
      <c r="H854" s="41"/>
    </row>
    <row r="855" spans="1:8" s="2" customFormat="1" ht="16.8" customHeight="1">
      <c r="A855" s="36"/>
      <c r="B855" s="41"/>
      <c r="C855" s="275" t="s">
        <v>490</v>
      </c>
      <c r="D855" s="275" t="s">
        <v>1597</v>
      </c>
      <c r="E855" s="19" t="s">
        <v>75</v>
      </c>
      <c r="F855" s="276">
        <v>129.1</v>
      </c>
      <c r="G855" s="36"/>
      <c r="H855" s="41"/>
    </row>
    <row r="856" spans="1:8" s="2" customFormat="1" ht="16.8" customHeight="1">
      <c r="A856" s="36"/>
      <c r="B856" s="41"/>
      <c r="C856" s="277" t="s">
        <v>2096</v>
      </c>
      <c r="D856" s="36"/>
      <c r="E856" s="36"/>
      <c r="F856" s="36"/>
      <c r="G856" s="36"/>
      <c r="H856" s="41"/>
    </row>
    <row r="857" spans="1:8" s="2" customFormat="1" ht="16.8" customHeight="1">
      <c r="A857" s="36"/>
      <c r="B857" s="41"/>
      <c r="C857" s="275" t="s">
        <v>814</v>
      </c>
      <c r="D857" s="275" t="s">
        <v>2127</v>
      </c>
      <c r="E857" s="19" t="s">
        <v>156</v>
      </c>
      <c r="F857" s="276">
        <v>129.1</v>
      </c>
      <c r="G857" s="36"/>
      <c r="H857" s="41"/>
    </row>
    <row r="858" spans="1:8" s="2" customFormat="1" ht="16.8" customHeight="1">
      <c r="A858" s="36"/>
      <c r="B858" s="41"/>
      <c r="C858" s="275" t="s">
        <v>824</v>
      </c>
      <c r="D858" s="275" t="s">
        <v>2126</v>
      </c>
      <c r="E858" s="19" t="s">
        <v>156</v>
      </c>
      <c r="F858" s="276">
        <v>240.3</v>
      </c>
      <c r="G858" s="36"/>
      <c r="H858" s="41"/>
    </row>
    <row r="859" spans="1:8" s="2" customFormat="1" ht="16.8" customHeight="1">
      <c r="A859" s="36"/>
      <c r="B859" s="41"/>
      <c r="C859" s="271" t="s">
        <v>493</v>
      </c>
      <c r="D859" s="272" t="s">
        <v>478</v>
      </c>
      <c r="E859" s="273" t="s">
        <v>143</v>
      </c>
      <c r="F859" s="274">
        <v>1.5</v>
      </c>
      <c r="G859" s="36"/>
      <c r="H859" s="41"/>
    </row>
    <row r="860" spans="1:8" s="2" customFormat="1" ht="16.8" customHeight="1">
      <c r="A860" s="36"/>
      <c r="B860" s="41"/>
      <c r="C860" s="275" t="s">
        <v>75</v>
      </c>
      <c r="D860" s="275" t="s">
        <v>237</v>
      </c>
      <c r="E860" s="19" t="s">
        <v>75</v>
      </c>
      <c r="F860" s="276">
        <v>0</v>
      </c>
      <c r="G860" s="36"/>
      <c r="H860" s="41"/>
    </row>
    <row r="861" spans="1:8" s="2" customFormat="1" ht="16.8" customHeight="1">
      <c r="A861" s="36"/>
      <c r="B861" s="41"/>
      <c r="C861" s="275" t="s">
        <v>493</v>
      </c>
      <c r="D861" s="275" t="s">
        <v>1601</v>
      </c>
      <c r="E861" s="19" t="s">
        <v>75</v>
      </c>
      <c r="F861" s="276">
        <v>1.5</v>
      </c>
      <c r="G861" s="36"/>
      <c r="H861" s="41"/>
    </row>
    <row r="862" spans="1:8" s="2" customFormat="1" ht="16.8" customHeight="1">
      <c r="A862" s="36"/>
      <c r="B862" s="41"/>
      <c r="C862" s="277" t="s">
        <v>2096</v>
      </c>
      <c r="D862" s="36"/>
      <c r="E862" s="36"/>
      <c r="F862" s="36"/>
      <c r="G862" s="36"/>
      <c r="H862" s="41"/>
    </row>
    <row r="863" spans="1:8" s="2" customFormat="1" ht="16.8" customHeight="1">
      <c r="A863" s="36"/>
      <c r="B863" s="41"/>
      <c r="C863" s="275" t="s">
        <v>1598</v>
      </c>
      <c r="D863" s="275" t="s">
        <v>2179</v>
      </c>
      <c r="E863" s="19" t="s">
        <v>143</v>
      </c>
      <c r="F863" s="276">
        <v>1.5</v>
      </c>
      <c r="G863" s="36"/>
      <c r="H863" s="41"/>
    </row>
    <row r="864" spans="1:8" s="2" customFormat="1" ht="16.8" customHeight="1">
      <c r="A864" s="36"/>
      <c r="B864" s="41"/>
      <c r="C864" s="275" t="s">
        <v>830</v>
      </c>
      <c r="D864" s="275" t="s">
        <v>2129</v>
      </c>
      <c r="E864" s="19" t="s">
        <v>143</v>
      </c>
      <c r="F864" s="276">
        <v>1.5</v>
      </c>
      <c r="G864" s="36"/>
      <c r="H864" s="41"/>
    </row>
    <row r="865" spans="1:8" s="2" customFormat="1" ht="16.8" customHeight="1">
      <c r="A865" s="36"/>
      <c r="B865" s="41"/>
      <c r="C865" s="271" t="s">
        <v>983</v>
      </c>
      <c r="D865" s="272" t="s">
        <v>486</v>
      </c>
      <c r="E865" s="273" t="s">
        <v>156</v>
      </c>
      <c r="F865" s="274">
        <v>39.5</v>
      </c>
      <c r="G865" s="36"/>
      <c r="H865" s="41"/>
    </row>
    <row r="866" spans="1:8" s="2" customFormat="1" ht="16.8" customHeight="1">
      <c r="A866" s="36"/>
      <c r="B866" s="41"/>
      <c r="C866" s="275" t="s">
        <v>75</v>
      </c>
      <c r="D866" s="275" t="s">
        <v>314</v>
      </c>
      <c r="E866" s="19" t="s">
        <v>75</v>
      </c>
      <c r="F866" s="276">
        <v>0</v>
      </c>
      <c r="G866" s="36"/>
      <c r="H866" s="41"/>
    </row>
    <row r="867" spans="1:8" s="2" customFormat="1" ht="16.8" customHeight="1">
      <c r="A867" s="36"/>
      <c r="B867" s="41"/>
      <c r="C867" s="275" t="s">
        <v>983</v>
      </c>
      <c r="D867" s="275" t="s">
        <v>1568</v>
      </c>
      <c r="E867" s="19" t="s">
        <v>75</v>
      </c>
      <c r="F867" s="276">
        <v>39.5</v>
      </c>
      <c r="G867" s="36"/>
      <c r="H867" s="41"/>
    </row>
    <row r="868" spans="1:8" s="2" customFormat="1" ht="16.8" customHeight="1">
      <c r="A868" s="36"/>
      <c r="B868" s="41"/>
      <c r="C868" s="277" t="s">
        <v>2096</v>
      </c>
      <c r="D868" s="36"/>
      <c r="E868" s="36"/>
      <c r="F868" s="36"/>
      <c r="G868" s="36"/>
      <c r="H868" s="41"/>
    </row>
    <row r="869" spans="1:8" s="2" customFormat="1" ht="16.8" customHeight="1">
      <c r="A869" s="36"/>
      <c r="B869" s="41"/>
      <c r="C869" s="275" t="s">
        <v>722</v>
      </c>
      <c r="D869" s="275" t="s">
        <v>2130</v>
      </c>
      <c r="E869" s="19" t="s">
        <v>156</v>
      </c>
      <c r="F869" s="276">
        <v>39.5</v>
      </c>
      <c r="G869" s="36"/>
      <c r="H869" s="41"/>
    </row>
    <row r="870" spans="1:8" s="2" customFormat="1" ht="16.8" customHeight="1">
      <c r="A870" s="36"/>
      <c r="B870" s="41"/>
      <c r="C870" s="275" t="s">
        <v>597</v>
      </c>
      <c r="D870" s="275" t="s">
        <v>2131</v>
      </c>
      <c r="E870" s="19" t="s">
        <v>240</v>
      </c>
      <c r="F870" s="276">
        <v>40.125</v>
      </c>
      <c r="G870" s="36"/>
      <c r="H870" s="41"/>
    </row>
    <row r="871" spans="1:8" s="2" customFormat="1" ht="16.8" customHeight="1">
      <c r="A871" s="36"/>
      <c r="B871" s="41"/>
      <c r="C871" s="275" t="s">
        <v>612</v>
      </c>
      <c r="D871" s="275" t="s">
        <v>2132</v>
      </c>
      <c r="E871" s="19" t="s">
        <v>240</v>
      </c>
      <c r="F871" s="276">
        <v>7.5</v>
      </c>
      <c r="G871" s="36"/>
      <c r="H871" s="41"/>
    </row>
    <row r="872" spans="1:8" s="2" customFormat="1" ht="16.8" customHeight="1">
      <c r="A872" s="36"/>
      <c r="B872" s="41"/>
      <c r="C872" s="275" t="s">
        <v>970</v>
      </c>
      <c r="D872" s="275" t="s">
        <v>2133</v>
      </c>
      <c r="E872" s="19" t="s">
        <v>156</v>
      </c>
      <c r="F872" s="276">
        <v>44.4</v>
      </c>
      <c r="G872" s="36"/>
      <c r="H872" s="41"/>
    </row>
    <row r="873" spans="1:8" s="2" customFormat="1" ht="16.8" customHeight="1">
      <c r="A873" s="36"/>
      <c r="B873" s="41"/>
      <c r="C873" s="275" t="s">
        <v>666</v>
      </c>
      <c r="D873" s="275" t="s">
        <v>2134</v>
      </c>
      <c r="E873" s="19" t="s">
        <v>240</v>
      </c>
      <c r="F873" s="276">
        <v>3.75</v>
      </c>
      <c r="G873" s="36"/>
      <c r="H873" s="41"/>
    </row>
    <row r="874" spans="1:8" s="2" customFormat="1" ht="16.8" customHeight="1">
      <c r="A874" s="36"/>
      <c r="B874" s="41"/>
      <c r="C874" s="271" t="s">
        <v>499</v>
      </c>
      <c r="D874" s="272" t="s">
        <v>486</v>
      </c>
      <c r="E874" s="273" t="s">
        <v>156</v>
      </c>
      <c r="F874" s="274">
        <v>4.9000000000000004</v>
      </c>
      <c r="G874" s="36"/>
      <c r="H874" s="41"/>
    </row>
    <row r="875" spans="1:8" s="2" customFormat="1" ht="16.8" customHeight="1">
      <c r="A875" s="36"/>
      <c r="B875" s="41"/>
      <c r="C875" s="275" t="s">
        <v>75</v>
      </c>
      <c r="D875" s="275" t="s">
        <v>314</v>
      </c>
      <c r="E875" s="19" t="s">
        <v>75</v>
      </c>
      <c r="F875" s="276">
        <v>0</v>
      </c>
      <c r="G875" s="36"/>
      <c r="H875" s="41"/>
    </row>
    <row r="876" spans="1:8" s="2" customFormat="1" ht="16.8" customHeight="1">
      <c r="A876" s="36"/>
      <c r="B876" s="41"/>
      <c r="C876" s="275" t="s">
        <v>499</v>
      </c>
      <c r="D876" s="275" t="s">
        <v>1504</v>
      </c>
      <c r="E876" s="19" t="s">
        <v>75</v>
      </c>
      <c r="F876" s="276">
        <v>4.9000000000000004</v>
      </c>
      <c r="G876" s="36"/>
      <c r="H876" s="41"/>
    </row>
    <row r="877" spans="1:8" s="2" customFormat="1" ht="16.8" customHeight="1">
      <c r="A877" s="36"/>
      <c r="B877" s="41"/>
      <c r="C877" s="277" t="s">
        <v>2096</v>
      </c>
      <c r="D877" s="36"/>
      <c r="E877" s="36"/>
      <c r="F877" s="36"/>
      <c r="G877" s="36"/>
      <c r="H877" s="41"/>
    </row>
    <row r="878" spans="1:8" s="2" customFormat="1" ht="16.8" customHeight="1">
      <c r="A878" s="36"/>
      <c r="B878" s="41"/>
      <c r="C878" s="275" t="s">
        <v>1190</v>
      </c>
      <c r="D878" s="275" t="s">
        <v>2159</v>
      </c>
      <c r="E878" s="19" t="s">
        <v>156</v>
      </c>
      <c r="F878" s="276">
        <v>4.9000000000000004</v>
      </c>
      <c r="G878" s="36"/>
      <c r="H878" s="41"/>
    </row>
    <row r="879" spans="1:8" s="2" customFormat="1" ht="16.8" customHeight="1">
      <c r="A879" s="36"/>
      <c r="B879" s="41"/>
      <c r="C879" s="275" t="s">
        <v>597</v>
      </c>
      <c r="D879" s="275" t="s">
        <v>2131</v>
      </c>
      <c r="E879" s="19" t="s">
        <v>240</v>
      </c>
      <c r="F879" s="276">
        <v>40.125</v>
      </c>
      <c r="G879" s="36"/>
      <c r="H879" s="41"/>
    </row>
    <row r="880" spans="1:8" s="2" customFormat="1" ht="16.8" customHeight="1">
      <c r="A880" s="36"/>
      <c r="B880" s="41"/>
      <c r="C880" s="275" t="s">
        <v>612</v>
      </c>
      <c r="D880" s="275" t="s">
        <v>2132</v>
      </c>
      <c r="E880" s="19" t="s">
        <v>240</v>
      </c>
      <c r="F880" s="276">
        <v>7.5</v>
      </c>
      <c r="G880" s="36"/>
      <c r="H880" s="41"/>
    </row>
    <row r="881" spans="1:8" s="2" customFormat="1" ht="16.8" customHeight="1">
      <c r="A881" s="36"/>
      <c r="B881" s="41"/>
      <c r="C881" s="275" t="s">
        <v>970</v>
      </c>
      <c r="D881" s="275" t="s">
        <v>2133</v>
      </c>
      <c r="E881" s="19" t="s">
        <v>156</v>
      </c>
      <c r="F881" s="276">
        <v>44.4</v>
      </c>
      <c r="G881" s="36"/>
      <c r="H881" s="41"/>
    </row>
    <row r="882" spans="1:8" s="2" customFormat="1" ht="16.8" customHeight="1">
      <c r="A882" s="36"/>
      <c r="B882" s="41"/>
      <c r="C882" s="275" t="s">
        <v>666</v>
      </c>
      <c r="D882" s="275" t="s">
        <v>2134</v>
      </c>
      <c r="E882" s="19" t="s">
        <v>240</v>
      </c>
      <c r="F882" s="276">
        <v>3.75</v>
      </c>
      <c r="G882" s="36"/>
      <c r="H882" s="41"/>
    </row>
    <row r="883" spans="1:8" s="2" customFormat="1" ht="16.8" customHeight="1">
      <c r="A883" s="36"/>
      <c r="B883" s="41"/>
      <c r="C883" s="271" t="s">
        <v>170</v>
      </c>
      <c r="D883" s="272" t="s">
        <v>494</v>
      </c>
      <c r="E883" s="273" t="s">
        <v>240</v>
      </c>
      <c r="F883" s="274">
        <v>3.75</v>
      </c>
      <c r="G883" s="36"/>
      <c r="H883" s="41"/>
    </row>
    <row r="884" spans="1:8" s="2" customFormat="1" ht="16.8" customHeight="1">
      <c r="A884" s="36"/>
      <c r="B884" s="41"/>
      <c r="C884" s="275" t="s">
        <v>75</v>
      </c>
      <c r="D884" s="275" t="s">
        <v>616</v>
      </c>
      <c r="E884" s="19" t="s">
        <v>75</v>
      </c>
      <c r="F884" s="276">
        <v>0</v>
      </c>
      <c r="G884" s="36"/>
      <c r="H884" s="41"/>
    </row>
    <row r="885" spans="1:8" s="2" customFormat="1" ht="16.8" customHeight="1">
      <c r="A885" s="36"/>
      <c r="B885" s="41"/>
      <c r="C885" s="275" t="s">
        <v>170</v>
      </c>
      <c r="D885" s="275" t="s">
        <v>1553</v>
      </c>
      <c r="E885" s="19" t="s">
        <v>75</v>
      </c>
      <c r="F885" s="276">
        <v>3.75</v>
      </c>
      <c r="G885" s="36"/>
      <c r="H885" s="41"/>
    </row>
    <row r="886" spans="1:8" s="2" customFormat="1" ht="16.8" customHeight="1">
      <c r="A886" s="36"/>
      <c r="B886" s="41"/>
      <c r="C886" s="277" t="s">
        <v>2096</v>
      </c>
      <c r="D886" s="36"/>
      <c r="E886" s="36"/>
      <c r="F886" s="36"/>
      <c r="G886" s="36"/>
      <c r="H886" s="41"/>
    </row>
    <row r="887" spans="1:8" s="2" customFormat="1" ht="16.8" customHeight="1">
      <c r="A887" s="36"/>
      <c r="B887" s="41"/>
      <c r="C887" s="275" t="s">
        <v>666</v>
      </c>
      <c r="D887" s="275" t="s">
        <v>2134</v>
      </c>
      <c r="E887" s="19" t="s">
        <v>240</v>
      </c>
      <c r="F887" s="276">
        <v>3.75</v>
      </c>
      <c r="G887" s="36"/>
      <c r="H887" s="41"/>
    </row>
    <row r="888" spans="1:8" s="2" customFormat="1" ht="16.8" customHeight="1">
      <c r="A888" s="36"/>
      <c r="B888" s="41"/>
      <c r="C888" s="275" t="s">
        <v>597</v>
      </c>
      <c r="D888" s="275" t="s">
        <v>2131</v>
      </c>
      <c r="E888" s="19" t="s">
        <v>240</v>
      </c>
      <c r="F888" s="276">
        <v>40.125</v>
      </c>
      <c r="G888" s="36"/>
      <c r="H888" s="41"/>
    </row>
    <row r="889" spans="1:8" s="2" customFormat="1" ht="16.8" customHeight="1">
      <c r="A889" s="36"/>
      <c r="B889" s="41"/>
      <c r="C889" s="271" t="s">
        <v>502</v>
      </c>
      <c r="D889" s="272" t="s">
        <v>491</v>
      </c>
      <c r="E889" s="273" t="s">
        <v>240</v>
      </c>
      <c r="F889" s="274">
        <v>7.5</v>
      </c>
      <c r="G889" s="36"/>
      <c r="H889" s="41"/>
    </row>
    <row r="890" spans="1:8" s="2" customFormat="1" ht="16.8" customHeight="1">
      <c r="A890" s="36"/>
      <c r="B890" s="41"/>
      <c r="C890" s="275" t="s">
        <v>75</v>
      </c>
      <c r="D890" s="275" t="s">
        <v>616</v>
      </c>
      <c r="E890" s="19" t="s">
        <v>75</v>
      </c>
      <c r="F890" s="276">
        <v>0</v>
      </c>
      <c r="G890" s="36"/>
      <c r="H890" s="41"/>
    </row>
    <row r="891" spans="1:8" s="2" customFormat="1" ht="16.8" customHeight="1">
      <c r="A891" s="36"/>
      <c r="B891" s="41"/>
      <c r="C891" s="275" t="s">
        <v>502</v>
      </c>
      <c r="D891" s="275" t="s">
        <v>1542</v>
      </c>
      <c r="E891" s="19" t="s">
        <v>75</v>
      </c>
      <c r="F891" s="276">
        <v>7.5</v>
      </c>
      <c r="G891" s="36"/>
      <c r="H891" s="41"/>
    </row>
    <row r="892" spans="1:8" s="2" customFormat="1" ht="16.8" customHeight="1">
      <c r="A892" s="36"/>
      <c r="B892" s="41"/>
      <c r="C892" s="277" t="s">
        <v>2096</v>
      </c>
      <c r="D892" s="36"/>
      <c r="E892" s="36"/>
      <c r="F892" s="36"/>
      <c r="G892" s="36"/>
      <c r="H892" s="41"/>
    </row>
    <row r="893" spans="1:8" s="2" customFormat="1" ht="16.8" customHeight="1">
      <c r="A893" s="36"/>
      <c r="B893" s="41"/>
      <c r="C893" s="275" t="s">
        <v>612</v>
      </c>
      <c r="D893" s="275" t="s">
        <v>2132</v>
      </c>
      <c r="E893" s="19" t="s">
        <v>240</v>
      </c>
      <c r="F893" s="276">
        <v>7.5</v>
      </c>
      <c r="G893" s="36"/>
      <c r="H893" s="41"/>
    </row>
    <row r="894" spans="1:8" s="2" customFormat="1" ht="16.8" customHeight="1">
      <c r="A894" s="36"/>
      <c r="B894" s="41"/>
      <c r="C894" s="275" t="s">
        <v>582</v>
      </c>
      <c r="D894" s="275" t="s">
        <v>2119</v>
      </c>
      <c r="E894" s="19" t="s">
        <v>240</v>
      </c>
      <c r="F894" s="276">
        <v>232.25</v>
      </c>
      <c r="G894" s="36"/>
      <c r="H894" s="41"/>
    </row>
    <row r="895" spans="1:8" s="2" customFormat="1" ht="16.8" customHeight="1">
      <c r="A895" s="36"/>
      <c r="B895" s="41"/>
      <c r="C895" s="275" t="s">
        <v>597</v>
      </c>
      <c r="D895" s="275" t="s">
        <v>2131</v>
      </c>
      <c r="E895" s="19" t="s">
        <v>240</v>
      </c>
      <c r="F895" s="276">
        <v>40.125</v>
      </c>
      <c r="G895" s="36"/>
      <c r="H895" s="41"/>
    </row>
    <row r="896" spans="1:8" s="2" customFormat="1" ht="16.8" customHeight="1">
      <c r="A896" s="36"/>
      <c r="B896" s="41"/>
      <c r="C896" s="275" t="s">
        <v>619</v>
      </c>
      <c r="D896" s="275" t="s">
        <v>620</v>
      </c>
      <c r="E896" s="19" t="s">
        <v>383</v>
      </c>
      <c r="F896" s="276">
        <v>15</v>
      </c>
      <c r="G896" s="36"/>
      <c r="H896" s="41"/>
    </row>
    <row r="897" spans="1:8" s="2" customFormat="1" ht="16.8" customHeight="1">
      <c r="A897" s="36"/>
      <c r="B897" s="41"/>
      <c r="C897" s="271" t="s">
        <v>173</v>
      </c>
      <c r="D897" s="272" t="s">
        <v>500</v>
      </c>
      <c r="E897" s="273" t="s">
        <v>240</v>
      </c>
      <c r="F897" s="274">
        <v>30.634</v>
      </c>
      <c r="G897" s="36"/>
      <c r="H897" s="41"/>
    </row>
    <row r="898" spans="1:8" s="2" customFormat="1" ht="16.8" customHeight="1">
      <c r="A898" s="36"/>
      <c r="B898" s="41"/>
      <c r="C898" s="275" t="s">
        <v>75</v>
      </c>
      <c r="D898" s="275" t="s">
        <v>1154</v>
      </c>
      <c r="E898" s="19" t="s">
        <v>75</v>
      </c>
      <c r="F898" s="276">
        <v>0</v>
      </c>
      <c r="G898" s="36"/>
      <c r="H898" s="41"/>
    </row>
    <row r="899" spans="1:8" s="2" customFormat="1" ht="16.8" customHeight="1">
      <c r="A899" s="36"/>
      <c r="B899" s="41"/>
      <c r="C899" s="275" t="s">
        <v>173</v>
      </c>
      <c r="D899" s="275" t="s">
        <v>1537</v>
      </c>
      <c r="E899" s="19" t="s">
        <v>75</v>
      </c>
      <c r="F899" s="276">
        <v>30.634</v>
      </c>
      <c r="G899" s="36"/>
      <c r="H899" s="41"/>
    </row>
    <row r="900" spans="1:8" s="2" customFormat="1" ht="16.8" customHeight="1">
      <c r="A900" s="36"/>
      <c r="B900" s="41"/>
      <c r="C900" s="277" t="s">
        <v>2096</v>
      </c>
      <c r="D900" s="36"/>
      <c r="E900" s="36"/>
      <c r="F900" s="36"/>
      <c r="G900" s="36"/>
      <c r="H900" s="41"/>
    </row>
    <row r="901" spans="1:8" s="2" customFormat="1" ht="16.8" customHeight="1">
      <c r="A901" s="36"/>
      <c r="B901" s="41"/>
      <c r="C901" s="275" t="s">
        <v>597</v>
      </c>
      <c r="D901" s="275" t="s">
        <v>2131</v>
      </c>
      <c r="E901" s="19" t="s">
        <v>240</v>
      </c>
      <c r="F901" s="276">
        <v>40.125</v>
      </c>
      <c r="G901" s="36"/>
      <c r="H901" s="41"/>
    </row>
    <row r="902" spans="1:8" s="2" customFormat="1" ht="16.8" customHeight="1">
      <c r="A902" s="36"/>
      <c r="B902" s="41"/>
      <c r="C902" s="275" t="s">
        <v>582</v>
      </c>
      <c r="D902" s="275" t="s">
        <v>2119</v>
      </c>
      <c r="E902" s="19" t="s">
        <v>240</v>
      </c>
      <c r="F902" s="276">
        <v>232.25</v>
      </c>
      <c r="G902" s="36"/>
      <c r="H902" s="41"/>
    </row>
    <row r="903" spans="1:8" s="2" customFormat="1" ht="16.8" customHeight="1">
      <c r="A903" s="36"/>
      <c r="B903" s="41"/>
      <c r="C903" s="275" t="s">
        <v>606</v>
      </c>
      <c r="D903" s="275" t="s">
        <v>607</v>
      </c>
      <c r="E903" s="19" t="s">
        <v>383</v>
      </c>
      <c r="F903" s="276">
        <v>80.25</v>
      </c>
      <c r="G903" s="36"/>
      <c r="H903" s="41"/>
    </row>
    <row r="904" spans="1:8" s="2" customFormat="1" ht="16.8" customHeight="1">
      <c r="A904" s="36"/>
      <c r="B904" s="41"/>
      <c r="C904" s="271" t="s">
        <v>507</v>
      </c>
      <c r="D904" s="272" t="s">
        <v>500</v>
      </c>
      <c r="E904" s="273" t="s">
        <v>240</v>
      </c>
      <c r="F904" s="274">
        <v>9.4909999999999997</v>
      </c>
      <c r="G904" s="36"/>
      <c r="H904" s="41"/>
    </row>
    <row r="905" spans="1:8" s="2" customFormat="1" ht="16.8" customHeight="1">
      <c r="A905" s="36"/>
      <c r="B905" s="41"/>
      <c r="C905" s="275" t="s">
        <v>75</v>
      </c>
      <c r="D905" s="275" t="s">
        <v>603</v>
      </c>
      <c r="E905" s="19" t="s">
        <v>75</v>
      </c>
      <c r="F905" s="276">
        <v>0</v>
      </c>
      <c r="G905" s="36"/>
      <c r="H905" s="41"/>
    </row>
    <row r="906" spans="1:8" s="2" customFormat="1" ht="16.8" customHeight="1">
      <c r="A906" s="36"/>
      <c r="B906" s="41"/>
      <c r="C906" s="275" t="s">
        <v>507</v>
      </c>
      <c r="D906" s="275" t="s">
        <v>1538</v>
      </c>
      <c r="E906" s="19" t="s">
        <v>75</v>
      </c>
      <c r="F906" s="276">
        <v>9.4909999999999997</v>
      </c>
      <c r="G906" s="36"/>
      <c r="H906" s="41"/>
    </row>
    <row r="907" spans="1:8" s="2" customFormat="1" ht="16.8" customHeight="1">
      <c r="A907" s="36"/>
      <c r="B907" s="41"/>
      <c r="C907" s="277" t="s">
        <v>2096</v>
      </c>
      <c r="D907" s="36"/>
      <c r="E907" s="36"/>
      <c r="F907" s="36"/>
      <c r="G907" s="36"/>
      <c r="H907" s="41"/>
    </row>
    <row r="908" spans="1:8" s="2" customFormat="1" ht="16.8" customHeight="1">
      <c r="A908" s="36"/>
      <c r="B908" s="41"/>
      <c r="C908" s="275" t="s">
        <v>597</v>
      </c>
      <c r="D908" s="275" t="s">
        <v>2131</v>
      </c>
      <c r="E908" s="19" t="s">
        <v>240</v>
      </c>
      <c r="F908" s="276">
        <v>40.125</v>
      </c>
      <c r="G908" s="36"/>
      <c r="H908" s="41"/>
    </row>
    <row r="909" spans="1:8" s="2" customFormat="1" ht="16.8" customHeight="1">
      <c r="A909" s="36"/>
      <c r="B909" s="41"/>
      <c r="C909" s="275" t="s">
        <v>582</v>
      </c>
      <c r="D909" s="275" t="s">
        <v>2119</v>
      </c>
      <c r="E909" s="19" t="s">
        <v>240</v>
      </c>
      <c r="F909" s="276">
        <v>232.25</v>
      </c>
      <c r="G909" s="36"/>
      <c r="H909" s="41"/>
    </row>
    <row r="910" spans="1:8" s="2" customFormat="1" ht="16.8" customHeight="1">
      <c r="A910" s="36"/>
      <c r="B910" s="41"/>
      <c r="C910" s="275" t="s">
        <v>606</v>
      </c>
      <c r="D910" s="275" t="s">
        <v>607</v>
      </c>
      <c r="E910" s="19" t="s">
        <v>383</v>
      </c>
      <c r="F910" s="276">
        <v>80.25</v>
      </c>
      <c r="G910" s="36"/>
      <c r="H910" s="41"/>
    </row>
    <row r="911" spans="1:8" s="2" customFormat="1" ht="16.8" customHeight="1">
      <c r="A911" s="36"/>
      <c r="B911" s="41"/>
      <c r="C911" s="271" t="s">
        <v>519</v>
      </c>
      <c r="D911" s="272" t="s">
        <v>174</v>
      </c>
      <c r="E911" s="273" t="s">
        <v>143</v>
      </c>
      <c r="F911" s="274">
        <v>882.7</v>
      </c>
      <c r="G911" s="36"/>
      <c r="H911" s="41"/>
    </row>
    <row r="912" spans="1:8" s="2" customFormat="1" ht="16.8" customHeight="1">
      <c r="A912" s="36"/>
      <c r="B912" s="41"/>
      <c r="C912" s="275" t="s">
        <v>75</v>
      </c>
      <c r="D912" s="275" t="s">
        <v>237</v>
      </c>
      <c r="E912" s="19" t="s">
        <v>75</v>
      </c>
      <c r="F912" s="276">
        <v>0</v>
      </c>
      <c r="G912" s="36"/>
      <c r="H912" s="41"/>
    </row>
    <row r="913" spans="1:8" s="2" customFormat="1" ht="16.8" customHeight="1">
      <c r="A913" s="36"/>
      <c r="B913" s="41"/>
      <c r="C913" s="275" t="s">
        <v>519</v>
      </c>
      <c r="D913" s="275" t="s">
        <v>1622</v>
      </c>
      <c r="E913" s="19" t="s">
        <v>75</v>
      </c>
      <c r="F913" s="276">
        <v>882.7</v>
      </c>
      <c r="G913" s="36"/>
      <c r="H913" s="41"/>
    </row>
    <row r="914" spans="1:8" s="2" customFormat="1" ht="16.8" customHeight="1">
      <c r="A914" s="36"/>
      <c r="B914" s="41"/>
      <c r="C914" s="277" t="s">
        <v>2096</v>
      </c>
      <c r="D914" s="36"/>
      <c r="E914" s="36"/>
      <c r="F914" s="36"/>
      <c r="G914" s="36"/>
      <c r="H914" s="41"/>
    </row>
    <row r="915" spans="1:8" s="2" customFormat="1" ht="16.8" customHeight="1">
      <c r="A915" s="36"/>
      <c r="B915" s="41"/>
      <c r="C915" s="275" t="s">
        <v>878</v>
      </c>
      <c r="D915" s="275" t="s">
        <v>2138</v>
      </c>
      <c r="E915" s="19" t="s">
        <v>143</v>
      </c>
      <c r="F915" s="276">
        <v>882.7</v>
      </c>
      <c r="G915" s="36"/>
      <c r="H915" s="41"/>
    </row>
    <row r="916" spans="1:8" s="2" customFormat="1" ht="16.8" customHeight="1">
      <c r="A916" s="36"/>
      <c r="B916" s="41"/>
      <c r="C916" s="275" t="s">
        <v>353</v>
      </c>
      <c r="D916" s="275" t="s">
        <v>2105</v>
      </c>
      <c r="E916" s="19" t="s">
        <v>143</v>
      </c>
      <c r="F916" s="276">
        <v>882.7</v>
      </c>
      <c r="G916" s="36"/>
      <c r="H916" s="41"/>
    </row>
    <row r="917" spans="1:8" s="2" customFormat="1" ht="16.8" customHeight="1">
      <c r="A917" s="36"/>
      <c r="B917" s="41"/>
      <c r="C917" s="271" t="s">
        <v>531</v>
      </c>
      <c r="D917" s="272" t="s">
        <v>508</v>
      </c>
      <c r="E917" s="273" t="s">
        <v>156</v>
      </c>
      <c r="F917" s="274">
        <v>49.2</v>
      </c>
      <c r="G917" s="36"/>
      <c r="H917" s="41"/>
    </row>
    <row r="918" spans="1:8" s="2" customFormat="1" ht="16.8" customHeight="1">
      <c r="A918" s="36"/>
      <c r="B918" s="41"/>
      <c r="C918" s="275" t="s">
        <v>75</v>
      </c>
      <c r="D918" s="275" t="s">
        <v>314</v>
      </c>
      <c r="E918" s="19" t="s">
        <v>75</v>
      </c>
      <c r="F918" s="276">
        <v>0</v>
      </c>
      <c r="G918" s="36"/>
      <c r="H918" s="41"/>
    </row>
    <row r="919" spans="1:8" s="2" customFormat="1" ht="16.8" customHeight="1">
      <c r="A919" s="36"/>
      <c r="B919" s="41"/>
      <c r="C919" s="275" t="s">
        <v>531</v>
      </c>
      <c r="D919" s="275" t="s">
        <v>1631</v>
      </c>
      <c r="E919" s="19" t="s">
        <v>75</v>
      </c>
      <c r="F919" s="276">
        <v>49.2</v>
      </c>
      <c r="G919" s="36"/>
      <c r="H919" s="41"/>
    </row>
    <row r="920" spans="1:8" s="2" customFormat="1" ht="16.8" customHeight="1">
      <c r="A920" s="36"/>
      <c r="B920" s="41"/>
      <c r="C920" s="277" t="s">
        <v>2096</v>
      </c>
      <c r="D920" s="36"/>
      <c r="E920" s="36"/>
      <c r="F920" s="36"/>
      <c r="G920" s="36"/>
      <c r="H920" s="41"/>
    </row>
    <row r="921" spans="1:8" s="2" customFormat="1" ht="16.8" customHeight="1">
      <c r="A921" s="36"/>
      <c r="B921" s="41"/>
      <c r="C921" s="275" t="s">
        <v>905</v>
      </c>
      <c r="D921" s="275" t="s">
        <v>2139</v>
      </c>
      <c r="E921" s="19" t="s">
        <v>156</v>
      </c>
      <c r="F921" s="276">
        <v>73.2</v>
      </c>
      <c r="G921" s="36"/>
      <c r="H921" s="41"/>
    </row>
    <row r="922" spans="1:8" s="2" customFormat="1" ht="16.8" customHeight="1">
      <c r="A922" s="36"/>
      <c r="B922" s="41"/>
      <c r="C922" s="275" t="s">
        <v>900</v>
      </c>
      <c r="D922" s="275" t="s">
        <v>2140</v>
      </c>
      <c r="E922" s="19" t="s">
        <v>156</v>
      </c>
      <c r="F922" s="276">
        <v>49.2</v>
      </c>
      <c r="G922" s="36"/>
      <c r="H922" s="41"/>
    </row>
    <row r="923" spans="1:8" s="2" customFormat="1" ht="16.8" customHeight="1">
      <c r="A923" s="36"/>
      <c r="B923" s="41"/>
      <c r="C923" s="275" t="s">
        <v>865</v>
      </c>
      <c r="D923" s="275" t="s">
        <v>2141</v>
      </c>
      <c r="E923" s="19" t="s">
        <v>156</v>
      </c>
      <c r="F923" s="276">
        <v>49.2</v>
      </c>
      <c r="G923" s="36"/>
      <c r="H923" s="41"/>
    </row>
    <row r="924" spans="1:8" s="2" customFormat="1" ht="16.8" customHeight="1">
      <c r="A924" s="36"/>
      <c r="B924" s="41"/>
      <c r="C924" s="271" t="s">
        <v>533</v>
      </c>
      <c r="D924" s="272" t="s">
        <v>517</v>
      </c>
      <c r="E924" s="273" t="s">
        <v>240</v>
      </c>
      <c r="F924" s="274">
        <v>1.512</v>
      </c>
      <c r="G924" s="36"/>
      <c r="H924" s="41"/>
    </row>
    <row r="925" spans="1:8" s="2" customFormat="1" ht="16.8" customHeight="1">
      <c r="A925" s="36"/>
      <c r="B925" s="41"/>
      <c r="C925" s="275" t="s">
        <v>75</v>
      </c>
      <c r="D925" s="275" t="s">
        <v>801</v>
      </c>
      <c r="E925" s="19" t="s">
        <v>75</v>
      </c>
      <c r="F925" s="276">
        <v>0</v>
      </c>
      <c r="G925" s="36"/>
      <c r="H925" s="41"/>
    </row>
    <row r="926" spans="1:8" s="2" customFormat="1" ht="16.8" customHeight="1">
      <c r="A926" s="36"/>
      <c r="B926" s="41"/>
      <c r="C926" s="275" t="s">
        <v>533</v>
      </c>
      <c r="D926" s="275" t="s">
        <v>1591</v>
      </c>
      <c r="E926" s="19" t="s">
        <v>75</v>
      </c>
      <c r="F926" s="276">
        <v>1.512</v>
      </c>
      <c r="G926" s="36"/>
      <c r="H926" s="41"/>
    </row>
    <row r="927" spans="1:8" s="2" customFormat="1" ht="16.8" customHeight="1">
      <c r="A927" s="36"/>
      <c r="B927" s="41"/>
      <c r="C927" s="277" t="s">
        <v>2096</v>
      </c>
      <c r="D927" s="36"/>
      <c r="E927" s="36"/>
      <c r="F927" s="36"/>
      <c r="G927" s="36"/>
      <c r="H927" s="41"/>
    </row>
    <row r="928" spans="1:8" s="2" customFormat="1" ht="16.8" customHeight="1">
      <c r="A928" s="36"/>
      <c r="B928" s="41"/>
      <c r="C928" s="275" t="s">
        <v>797</v>
      </c>
      <c r="D928" s="275" t="s">
        <v>2142</v>
      </c>
      <c r="E928" s="19" t="s">
        <v>240</v>
      </c>
      <c r="F928" s="276">
        <v>1.512</v>
      </c>
      <c r="G928" s="36"/>
      <c r="H928" s="41"/>
    </row>
    <row r="929" spans="1:8" s="2" customFormat="1" ht="16.8" customHeight="1">
      <c r="A929" s="36"/>
      <c r="B929" s="41"/>
      <c r="C929" s="275" t="s">
        <v>597</v>
      </c>
      <c r="D929" s="275" t="s">
        <v>2131</v>
      </c>
      <c r="E929" s="19" t="s">
        <v>240</v>
      </c>
      <c r="F929" s="276">
        <v>40.125</v>
      </c>
      <c r="G929" s="36"/>
      <c r="H929" s="41"/>
    </row>
    <row r="930" spans="1:8" s="2" customFormat="1" ht="16.8" customHeight="1">
      <c r="A930" s="36"/>
      <c r="B930" s="41"/>
      <c r="C930" s="271" t="s">
        <v>1516</v>
      </c>
      <c r="D930" s="272" t="s">
        <v>520</v>
      </c>
      <c r="E930" s="273" t="s">
        <v>240</v>
      </c>
      <c r="F930" s="274">
        <v>0.66900000000000004</v>
      </c>
      <c r="G930" s="36"/>
      <c r="H930" s="41"/>
    </row>
    <row r="931" spans="1:8" s="2" customFormat="1" ht="16.8" customHeight="1">
      <c r="A931" s="36"/>
      <c r="B931" s="41"/>
      <c r="C931" s="275" t="s">
        <v>75</v>
      </c>
      <c r="D931" s="275" t="s">
        <v>631</v>
      </c>
      <c r="E931" s="19" t="s">
        <v>75</v>
      </c>
      <c r="F931" s="276">
        <v>0</v>
      </c>
      <c r="G931" s="36"/>
      <c r="H931" s="41"/>
    </row>
    <row r="932" spans="1:8" s="2" customFormat="1" ht="16.8" customHeight="1">
      <c r="A932" s="36"/>
      <c r="B932" s="41"/>
      <c r="C932" s="275" t="s">
        <v>75</v>
      </c>
      <c r="D932" s="275" t="s">
        <v>1166</v>
      </c>
      <c r="E932" s="19" t="s">
        <v>75</v>
      </c>
      <c r="F932" s="276">
        <v>0.66900000000000004</v>
      </c>
      <c r="G932" s="36"/>
      <c r="H932" s="41"/>
    </row>
    <row r="933" spans="1:8" s="2" customFormat="1" ht="16.8" customHeight="1">
      <c r="A933" s="36"/>
      <c r="B933" s="41"/>
      <c r="C933" s="275" t="s">
        <v>1516</v>
      </c>
      <c r="D933" s="275" t="s">
        <v>218</v>
      </c>
      <c r="E933" s="19" t="s">
        <v>75</v>
      </c>
      <c r="F933" s="276">
        <v>0.66900000000000004</v>
      </c>
      <c r="G933" s="36"/>
      <c r="H933" s="41"/>
    </row>
    <row r="934" spans="1:8" s="2" customFormat="1" ht="16.8" customHeight="1">
      <c r="A934" s="36"/>
      <c r="B934" s="41"/>
      <c r="C934" s="277" t="s">
        <v>2096</v>
      </c>
      <c r="D934" s="36"/>
      <c r="E934" s="36"/>
      <c r="F934" s="36"/>
      <c r="G934" s="36"/>
      <c r="H934" s="41"/>
    </row>
    <row r="935" spans="1:8" s="2" customFormat="1" ht="16.8" customHeight="1">
      <c r="A935" s="36"/>
      <c r="B935" s="41"/>
      <c r="C935" s="275" t="s">
        <v>627</v>
      </c>
      <c r="D935" s="275" t="s">
        <v>2143</v>
      </c>
      <c r="E935" s="19" t="s">
        <v>240</v>
      </c>
      <c r="F935" s="276">
        <v>0.66900000000000004</v>
      </c>
      <c r="G935" s="36"/>
      <c r="H935" s="41"/>
    </row>
    <row r="936" spans="1:8" s="2" customFormat="1" ht="16.8" customHeight="1">
      <c r="A936" s="36"/>
      <c r="B936" s="41"/>
      <c r="C936" s="275" t="s">
        <v>597</v>
      </c>
      <c r="D936" s="275" t="s">
        <v>2131</v>
      </c>
      <c r="E936" s="19" t="s">
        <v>240</v>
      </c>
      <c r="F936" s="276">
        <v>40.125</v>
      </c>
      <c r="G936" s="36"/>
      <c r="H936" s="41"/>
    </row>
    <row r="937" spans="1:8" s="2" customFormat="1" ht="16.8" customHeight="1">
      <c r="A937" s="36"/>
      <c r="B937" s="41"/>
      <c r="C937" s="271" t="s">
        <v>1514</v>
      </c>
      <c r="D937" s="272" t="s">
        <v>523</v>
      </c>
      <c r="E937" s="273" t="s">
        <v>143</v>
      </c>
      <c r="F937" s="274">
        <v>1.8540000000000001</v>
      </c>
      <c r="G937" s="36"/>
      <c r="H937" s="41"/>
    </row>
    <row r="938" spans="1:8" s="2" customFormat="1" ht="16.8" customHeight="1">
      <c r="A938" s="36"/>
      <c r="B938" s="41"/>
      <c r="C938" s="275" t="s">
        <v>75</v>
      </c>
      <c r="D938" s="275" t="s">
        <v>638</v>
      </c>
      <c r="E938" s="19" t="s">
        <v>75</v>
      </c>
      <c r="F938" s="276">
        <v>0</v>
      </c>
      <c r="G938" s="36"/>
      <c r="H938" s="41"/>
    </row>
    <row r="939" spans="1:8" s="2" customFormat="1" ht="16.8" customHeight="1">
      <c r="A939" s="36"/>
      <c r="B939" s="41"/>
      <c r="C939" s="275" t="s">
        <v>1514</v>
      </c>
      <c r="D939" s="275" t="s">
        <v>1168</v>
      </c>
      <c r="E939" s="19" t="s">
        <v>75</v>
      </c>
      <c r="F939" s="276">
        <v>1.8540000000000001</v>
      </c>
      <c r="G939" s="36"/>
      <c r="H939" s="41"/>
    </row>
    <row r="940" spans="1:8" s="2" customFormat="1" ht="16.8" customHeight="1">
      <c r="A940" s="36"/>
      <c r="B940" s="41"/>
      <c r="C940" s="277" t="s">
        <v>2096</v>
      </c>
      <c r="D940" s="36"/>
      <c r="E940" s="36"/>
      <c r="F940" s="36"/>
      <c r="G940" s="36"/>
      <c r="H940" s="41"/>
    </row>
    <row r="941" spans="1:8" s="2" customFormat="1" ht="16.8" customHeight="1">
      <c r="A941" s="36"/>
      <c r="B941" s="41"/>
      <c r="C941" s="275" t="s">
        <v>634</v>
      </c>
      <c r="D941" s="275" t="s">
        <v>2144</v>
      </c>
      <c r="E941" s="19" t="s">
        <v>143</v>
      </c>
      <c r="F941" s="276">
        <v>1.8540000000000001</v>
      </c>
      <c r="G941" s="36"/>
      <c r="H941" s="41"/>
    </row>
    <row r="942" spans="1:8" s="2" customFormat="1" ht="16.8" customHeight="1">
      <c r="A942" s="36"/>
      <c r="B942" s="41"/>
      <c r="C942" s="275" t="s">
        <v>640</v>
      </c>
      <c r="D942" s="275" t="s">
        <v>2145</v>
      </c>
      <c r="E942" s="19" t="s">
        <v>143</v>
      </c>
      <c r="F942" s="276">
        <v>1.8540000000000001</v>
      </c>
      <c r="G942" s="36"/>
      <c r="H942" s="41"/>
    </row>
    <row r="943" spans="1:8" s="2" customFormat="1" ht="16.8" customHeight="1">
      <c r="A943" s="36"/>
      <c r="B943" s="41"/>
      <c r="C943" s="271" t="s">
        <v>1515</v>
      </c>
      <c r="D943" s="272" t="s">
        <v>526</v>
      </c>
      <c r="E943" s="273" t="s">
        <v>143</v>
      </c>
      <c r="F943" s="274">
        <v>4.4619999999999997</v>
      </c>
      <c r="G943" s="36"/>
      <c r="H943" s="41"/>
    </row>
    <row r="944" spans="1:8" s="2" customFormat="1" ht="16.8" customHeight="1">
      <c r="A944" s="36"/>
      <c r="B944" s="41"/>
      <c r="C944" s="275" t="s">
        <v>75</v>
      </c>
      <c r="D944" s="275" t="s">
        <v>675</v>
      </c>
      <c r="E944" s="19" t="s">
        <v>75</v>
      </c>
      <c r="F944" s="276">
        <v>0</v>
      </c>
      <c r="G944" s="36"/>
      <c r="H944" s="41"/>
    </row>
    <row r="945" spans="1:8" s="2" customFormat="1" ht="16.8" customHeight="1">
      <c r="A945" s="36"/>
      <c r="B945" s="41"/>
      <c r="C945" s="275" t="s">
        <v>1515</v>
      </c>
      <c r="D945" s="275" t="s">
        <v>1178</v>
      </c>
      <c r="E945" s="19" t="s">
        <v>75</v>
      </c>
      <c r="F945" s="276">
        <v>4.4619999999999997</v>
      </c>
      <c r="G945" s="36"/>
      <c r="H945" s="41"/>
    </row>
    <row r="946" spans="1:8" s="2" customFormat="1" ht="16.8" customHeight="1">
      <c r="A946" s="36"/>
      <c r="B946" s="41"/>
      <c r="C946" s="277" t="s">
        <v>2096</v>
      </c>
      <c r="D946" s="36"/>
      <c r="E946" s="36"/>
      <c r="F946" s="36"/>
      <c r="G946" s="36"/>
      <c r="H946" s="41"/>
    </row>
    <row r="947" spans="1:8" s="2" customFormat="1" ht="16.8" customHeight="1">
      <c r="A947" s="36"/>
      <c r="B947" s="41"/>
      <c r="C947" s="275" t="s">
        <v>672</v>
      </c>
      <c r="D947" s="275" t="s">
        <v>2146</v>
      </c>
      <c r="E947" s="19" t="s">
        <v>143</v>
      </c>
      <c r="F947" s="276">
        <v>4.4619999999999997</v>
      </c>
      <c r="G947" s="36"/>
      <c r="H947" s="41"/>
    </row>
    <row r="948" spans="1:8" s="2" customFormat="1" ht="16.8" customHeight="1">
      <c r="A948" s="36"/>
      <c r="B948" s="41"/>
      <c r="C948" s="275" t="s">
        <v>597</v>
      </c>
      <c r="D948" s="275" t="s">
        <v>2131</v>
      </c>
      <c r="E948" s="19" t="s">
        <v>240</v>
      </c>
      <c r="F948" s="276">
        <v>40.125</v>
      </c>
      <c r="G948" s="36"/>
      <c r="H948" s="41"/>
    </row>
    <row r="949" spans="1:8" s="2" customFormat="1" ht="16.8" customHeight="1">
      <c r="A949" s="36"/>
      <c r="B949" s="41"/>
      <c r="C949" s="275" t="s">
        <v>678</v>
      </c>
      <c r="D949" s="275" t="s">
        <v>2147</v>
      </c>
      <c r="E949" s="19" t="s">
        <v>143</v>
      </c>
      <c r="F949" s="276">
        <v>4.4619999999999997</v>
      </c>
      <c r="G949" s="36"/>
      <c r="H949" s="41"/>
    </row>
    <row r="950" spans="1:8" s="2" customFormat="1" ht="16.8" customHeight="1">
      <c r="A950" s="36"/>
      <c r="B950" s="41"/>
      <c r="C950" s="271" t="s">
        <v>1517</v>
      </c>
      <c r="D950" s="272" t="s">
        <v>534</v>
      </c>
      <c r="E950" s="273" t="s">
        <v>293</v>
      </c>
      <c r="F950" s="274">
        <v>2</v>
      </c>
      <c r="G950" s="36"/>
      <c r="H950" s="41"/>
    </row>
    <row r="951" spans="1:8" s="2" customFormat="1" ht="16.8" customHeight="1">
      <c r="A951" s="36"/>
      <c r="B951" s="41"/>
      <c r="C951" s="275" t="s">
        <v>75</v>
      </c>
      <c r="D951" s="275" t="s">
        <v>296</v>
      </c>
      <c r="E951" s="19" t="s">
        <v>75</v>
      </c>
      <c r="F951" s="276">
        <v>0</v>
      </c>
      <c r="G951" s="36"/>
      <c r="H951" s="41"/>
    </row>
    <row r="952" spans="1:8" s="2" customFormat="1" ht="16.8" customHeight="1">
      <c r="A952" s="36"/>
      <c r="B952" s="41"/>
      <c r="C952" s="275" t="s">
        <v>1517</v>
      </c>
      <c r="D952" s="275" t="s">
        <v>86</v>
      </c>
      <c r="E952" s="19" t="s">
        <v>75</v>
      </c>
      <c r="F952" s="276">
        <v>2</v>
      </c>
      <c r="G952" s="36"/>
      <c r="H952" s="41"/>
    </row>
    <row r="953" spans="1:8" s="2" customFormat="1" ht="16.8" customHeight="1">
      <c r="A953" s="36"/>
      <c r="B953" s="41"/>
      <c r="C953" s="277" t="s">
        <v>2096</v>
      </c>
      <c r="D953" s="36"/>
      <c r="E953" s="36"/>
      <c r="F953" s="36"/>
      <c r="G953" s="36"/>
      <c r="H953" s="41"/>
    </row>
    <row r="954" spans="1:8" s="2" customFormat="1" ht="16.8" customHeight="1">
      <c r="A954" s="36"/>
      <c r="B954" s="41"/>
      <c r="C954" s="275" t="s">
        <v>654</v>
      </c>
      <c r="D954" s="275" t="s">
        <v>2148</v>
      </c>
      <c r="E954" s="19" t="s">
        <v>293</v>
      </c>
      <c r="F954" s="276">
        <v>2</v>
      </c>
      <c r="G954" s="36"/>
      <c r="H954" s="41"/>
    </row>
    <row r="955" spans="1:8" s="2" customFormat="1" ht="20.399999999999999">
      <c r="A955" s="36"/>
      <c r="B955" s="41"/>
      <c r="C955" s="275" t="s">
        <v>660</v>
      </c>
      <c r="D955" s="275" t="s">
        <v>2149</v>
      </c>
      <c r="E955" s="19" t="s">
        <v>293</v>
      </c>
      <c r="F955" s="276">
        <v>2</v>
      </c>
      <c r="G955" s="36"/>
      <c r="H955" s="41"/>
    </row>
    <row r="956" spans="1:8" s="2" customFormat="1" ht="16.8" customHeight="1">
      <c r="A956" s="36"/>
      <c r="B956" s="41"/>
      <c r="C956" s="271" t="s">
        <v>454</v>
      </c>
      <c r="D956" s="272" t="s">
        <v>511</v>
      </c>
      <c r="E956" s="273" t="s">
        <v>240</v>
      </c>
      <c r="F956" s="274">
        <v>37.799999999999997</v>
      </c>
      <c r="G956" s="36"/>
      <c r="H956" s="41"/>
    </row>
    <row r="957" spans="1:8" s="2" customFormat="1" ht="16.8" customHeight="1">
      <c r="A957" s="36"/>
      <c r="B957" s="41"/>
      <c r="C957" s="275" t="s">
        <v>75</v>
      </c>
      <c r="D957" s="275" t="s">
        <v>552</v>
      </c>
      <c r="E957" s="19" t="s">
        <v>75</v>
      </c>
      <c r="F957" s="276">
        <v>0</v>
      </c>
      <c r="G957" s="36"/>
      <c r="H957" s="41"/>
    </row>
    <row r="958" spans="1:8" s="2" customFormat="1" ht="16.8" customHeight="1">
      <c r="A958" s="36"/>
      <c r="B958" s="41"/>
      <c r="C958" s="275" t="s">
        <v>454</v>
      </c>
      <c r="D958" s="275" t="s">
        <v>1520</v>
      </c>
      <c r="E958" s="19" t="s">
        <v>75</v>
      </c>
      <c r="F958" s="276">
        <v>37.799999999999997</v>
      </c>
      <c r="G958" s="36"/>
      <c r="H958" s="41"/>
    </row>
    <row r="959" spans="1:8" s="2" customFormat="1" ht="16.8" customHeight="1">
      <c r="A959" s="36"/>
      <c r="B959" s="41"/>
      <c r="C959" s="277" t="s">
        <v>2096</v>
      </c>
      <c r="D959" s="36"/>
      <c r="E959" s="36"/>
      <c r="F959" s="36"/>
      <c r="G959" s="36"/>
      <c r="H959" s="41"/>
    </row>
    <row r="960" spans="1:8" s="2" customFormat="1" ht="16.8" customHeight="1">
      <c r="A960" s="36"/>
      <c r="B960" s="41"/>
      <c r="C960" s="275" t="s">
        <v>547</v>
      </c>
      <c r="D960" s="275" t="s">
        <v>2117</v>
      </c>
      <c r="E960" s="19" t="s">
        <v>240</v>
      </c>
      <c r="F960" s="276">
        <v>37.799999999999997</v>
      </c>
      <c r="G960" s="36"/>
      <c r="H960" s="41"/>
    </row>
    <row r="961" spans="1:8" s="2" customFormat="1" ht="16.8" customHeight="1">
      <c r="A961" s="36"/>
      <c r="B961" s="41"/>
      <c r="C961" s="275" t="s">
        <v>582</v>
      </c>
      <c r="D961" s="275" t="s">
        <v>2119</v>
      </c>
      <c r="E961" s="19" t="s">
        <v>240</v>
      </c>
      <c r="F961" s="276">
        <v>232.25</v>
      </c>
      <c r="G961" s="36"/>
      <c r="H961" s="41"/>
    </row>
    <row r="962" spans="1:8" s="2" customFormat="1" ht="16.8" customHeight="1">
      <c r="A962" s="36"/>
      <c r="B962" s="41"/>
      <c r="C962" s="271" t="s">
        <v>510</v>
      </c>
      <c r="D962" s="272" t="s">
        <v>511</v>
      </c>
      <c r="E962" s="273" t="s">
        <v>240</v>
      </c>
      <c r="F962" s="274">
        <v>88.2</v>
      </c>
      <c r="G962" s="36"/>
      <c r="H962" s="41"/>
    </row>
    <row r="963" spans="1:8" s="2" customFormat="1" ht="16.8" customHeight="1">
      <c r="A963" s="36"/>
      <c r="B963" s="41"/>
      <c r="C963" s="275" t="s">
        <v>75</v>
      </c>
      <c r="D963" s="275" t="s">
        <v>552</v>
      </c>
      <c r="E963" s="19" t="s">
        <v>75</v>
      </c>
      <c r="F963" s="276">
        <v>0</v>
      </c>
      <c r="G963" s="36"/>
      <c r="H963" s="41"/>
    </row>
    <row r="964" spans="1:8" s="2" customFormat="1" ht="16.8" customHeight="1">
      <c r="A964" s="36"/>
      <c r="B964" s="41"/>
      <c r="C964" s="275" t="s">
        <v>510</v>
      </c>
      <c r="D964" s="275" t="s">
        <v>1522</v>
      </c>
      <c r="E964" s="19" t="s">
        <v>75</v>
      </c>
      <c r="F964" s="276">
        <v>88.2</v>
      </c>
      <c r="G964" s="36"/>
      <c r="H964" s="41"/>
    </row>
    <row r="965" spans="1:8" s="2" customFormat="1" ht="16.8" customHeight="1">
      <c r="A965" s="36"/>
      <c r="B965" s="41"/>
      <c r="C965" s="277" t="s">
        <v>2096</v>
      </c>
      <c r="D965" s="36"/>
      <c r="E965" s="36"/>
      <c r="F965" s="36"/>
      <c r="G965" s="36"/>
      <c r="H965" s="41"/>
    </row>
    <row r="966" spans="1:8" s="2" customFormat="1" ht="16.8" customHeight="1">
      <c r="A966" s="36"/>
      <c r="B966" s="41"/>
      <c r="C966" s="275" t="s">
        <v>1118</v>
      </c>
      <c r="D966" s="275" t="s">
        <v>2160</v>
      </c>
      <c r="E966" s="19" t="s">
        <v>240</v>
      </c>
      <c r="F966" s="276">
        <v>88.2</v>
      </c>
      <c r="G966" s="36"/>
      <c r="H966" s="41"/>
    </row>
    <row r="967" spans="1:8" s="2" customFormat="1" ht="16.8" customHeight="1">
      <c r="A967" s="36"/>
      <c r="B967" s="41"/>
      <c r="C967" s="275" t="s">
        <v>582</v>
      </c>
      <c r="D967" s="275" t="s">
        <v>2119</v>
      </c>
      <c r="E967" s="19" t="s">
        <v>240</v>
      </c>
      <c r="F967" s="276">
        <v>232.25</v>
      </c>
      <c r="G967" s="36"/>
      <c r="H967" s="41"/>
    </row>
    <row r="968" spans="1:8" s="2" customFormat="1" ht="16.8" customHeight="1">
      <c r="A968" s="36"/>
      <c r="B968" s="41"/>
      <c r="C968" s="271" t="s">
        <v>528</v>
      </c>
      <c r="D968" s="272" t="s">
        <v>529</v>
      </c>
      <c r="E968" s="273" t="s">
        <v>240</v>
      </c>
      <c r="F968" s="274">
        <v>14.377000000000001</v>
      </c>
      <c r="G968" s="36"/>
      <c r="H968" s="41"/>
    </row>
    <row r="969" spans="1:8" s="2" customFormat="1" ht="16.8" customHeight="1">
      <c r="A969" s="36"/>
      <c r="B969" s="41"/>
      <c r="C969" s="275" t="s">
        <v>75</v>
      </c>
      <c r="D969" s="275" t="s">
        <v>564</v>
      </c>
      <c r="E969" s="19" t="s">
        <v>75</v>
      </c>
      <c r="F969" s="276">
        <v>0</v>
      </c>
      <c r="G969" s="36"/>
      <c r="H969" s="41"/>
    </row>
    <row r="970" spans="1:8" s="2" customFormat="1" ht="16.8" customHeight="1">
      <c r="A970" s="36"/>
      <c r="B970" s="41"/>
      <c r="C970" s="275" t="s">
        <v>75</v>
      </c>
      <c r="D970" s="275" t="s">
        <v>1123</v>
      </c>
      <c r="E970" s="19" t="s">
        <v>75</v>
      </c>
      <c r="F970" s="276">
        <v>14.377000000000001</v>
      </c>
      <c r="G970" s="36"/>
      <c r="H970" s="41"/>
    </row>
    <row r="971" spans="1:8" s="2" customFormat="1" ht="16.8" customHeight="1">
      <c r="A971" s="36"/>
      <c r="B971" s="41"/>
      <c r="C971" s="275" t="s">
        <v>528</v>
      </c>
      <c r="D971" s="275" t="s">
        <v>218</v>
      </c>
      <c r="E971" s="19" t="s">
        <v>75</v>
      </c>
      <c r="F971" s="276">
        <v>14.377000000000001</v>
      </c>
      <c r="G971" s="36"/>
      <c r="H971" s="41"/>
    </row>
    <row r="972" spans="1:8" s="2" customFormat="1" ht="16.8" customHeight="1">
      <c r="A972" s="36"/>
      <c r="B972" s="41"/>
      <c r="C972" s="277" t="s">
        <v>2096</v>
      </c>
      <c r="D972" s="36"/>
      <c r="E972" s="36"/>
      <c r="F972" s="36"/>
      <c r="G972" s="36"/>
      <c r="H972" s="41"/>
    </row>
    <row r="973" spans="1:8" s="2" customFormat="1" ht="16.8" customHeight="1">
      <c r="A973" s="36"/>
      <c r="B973" s="41"/>
      <c r="C973" s="275" t="s">
        <v>560</v>
      </c>
      <c r="D973" s="275" t="s">
        <v>2150</v>
      </c>
      <c r="E973" s="19" t="s">
        <v>240</v>
      </c>
      <c r="F973" s="276">
        <v>14.377000000000001</v>
      </c>
      <c r="G973" s="36"/>
      <c r="H973" s="41"/>
    </row>
    <row r="974" spans="1:8" s="2" customFormat="1" ht="16.8" customHeight="1">
      <c r="A974" s="36"/>
      <c r="B974" s="41"/>
      <c r="C974" s="275" t="s">
        <v>582</v>
      </c>
      <c r="D974" s="275" t="s">
        <v>2119</v>
      </c>
      <c r="E974" s="19" t="s">
        <v>240</v>
      </c>
      <c r="F974" s="276">
        <v>232.25</v>
      </c>
      <c r="G974" s="36"/>
      <c r="H974" s="41"/>
    </row>
    <row r="975" spans="1:8" s="2" customFormat="1" ht="16.8" customHeight="1">
      <c r="A975" s="36"/>
      <c r="B975" s="41"/>
      <c r="C975" s="275" t="s">
        <v>597</v>
      </c>
      <c r="D975" s="275" t="s">
        <v>2131</v>
      </c>
      <c r="E975" s="19" t="s">
        <v>240</v>
      </c>
      <c r="F975" s="276">
        <v>40.125</v>
      </c>
      <c r="G975" s="36"/>
      <c r="H975" s="41"/>
    </row>
    <row r="976" spans="1:8" s="2" customFormat="1" ht="16.8" customHeight="1">
      <c r="A976" s="36"/>
      <c r="B976" s="41"/>
      <c r="C976" s="271" t="s">
        <v>457</v>
      </c>
      <c r="D976" s="272" t="s">
        <v>458</v>
      </c>
      <c r="E976" s="273" t="s">
        <v>240</v>
      </c>
      <c r="F976" s="274">
        <v>9.2840000000000007</v>
      </c>
      <c r="G976" s="36"/>
      <c r="H976" s="41"/>
    </row>
    <row r="977" spans="1:8" s="2" customFormat="1" ht="16.8" customHeight="1">
      <c r="A977" s="36"/>
      <c r="B977" s="41"/>
      <c r="C977" s="275" t="s">
        <v>75</v>
      </c>
      <c r="D977" s="275" t="s">
        <v>570</v>
      </c>
      <c r="E977" s="19" t="s">
        <v>75</v>
      </c>
      <c r="F977" s="276">
        <v>0</v>
      </c>
      <c r="G977" s="36"/>
      <c r="H977" s="41"/>
    </row>
    <row r="978" spans="1:8" s="2" customFormat="1" ht="16.8" customHeight="1">
      <c r="A978" s="36"/>
      <c r="B978" s="41"/>
      <c r="C978" s="275" t="s">
        <v>457</v>
      </c>
      <c r="D978" s="275" t="s">
        <v>1525</v>
      </c>
      <c r="E978" s="19" t="s">
        <v>75</v>
      </c>
      <c r="F978" s="276">
        <v>9.2840000000000007</v>
      </c>
      <c r="G978" s="36"/>
      <c r="H978" s="41"/>
    </row>
    <row r="979" spans="1:8" s="2" customFormat="1" ht="16.8" customHeight="1">
      <c r="A979" s="36"/>
      <c r="B979" s="41"/>
      <c r="C979" s="277" t="s">
        <v>2096</v>
      </c>
      <c r="D979" s="36"/>
      <c r="E979" s="36"/>
      <c r="F979" s="36"/>
      <c r="G979" s="36"/>
      <c r="H979" s="41"/>
    </row>
    <row r="980" spans="1:8" s="2" customFormat="1" ht="16.8" customHeight="1">
      <c r="A980" s="36"/>
      <c r="B980" s="41"/>
      <c r="C980" s="275" t="s">
        <v>566</v>
      </c>
      <c r="D980" s="275" t="s">
        <v>2136</v>
      </c>
      <c r="E980" s="19" t="s">
        <v>240</v>
      </c>
      <c r="F980" s="276">
        <v>9.2840000000000007</v>
      </c>
      <c r="G980" s="36"/>
      <c r="H980" s="41"/>
    </row>
    <row r="981" spans="1:8" s="2" customFormat="1" ht="16.8" customHeight="1">
      <c r="A981" s="36"/>
      <c r="B981" s="41"/>
      <c r="C981" s="275" t="s">
        <v>582</v>
      </c>
      <c r="D981" s="275" t="s">
        <v>2119</v>
      </c>
      <c r="E981" s="19" t="s">
        <v>240</v>
      </c>
      <c r="F981" s="276">
        <v>232.25</v>
      </c>
      <c r="G981" s="36"/>
      <c r="H981" s="41"/>
    </row>
    <row r="982" spans="1:8" s="2" customFormat="1" ht="16.8" customHeight="1">
      <c r="A982" s="36"/>
      <c r="B982" s="41"/>
      <c r="C982" s="275" t="s">
        <v>597</v>
      </c>
      <c r="D982" s="275" t="s">
        <v>2131</v>
      </c>
      <c r="E982" s="19" t="s">
        <v>240</v>
      </c>
      <c r="F982" s="276">
        <v>40.125</v>
      </c>
      <c r="G982" s="36"/>
      <c r="H982" s="41"/>
    </row>
    <row r="983" spans="1:8" s="2" customFormat="1" ht="16.8" customHeight="1">
      <c r="A983" s="36"/>
      <c r="B983" s="41"/>
      <c r="C983" s="271" t="s">
        <v>460</v>
      </c>
      <c r="D983" s="272" t="s">
        <v>458</v>
      </c>
      <c r="E983" s="273" t="s">
        <v>240</v>
      </c>
      <c r="F983" s="274">
        <v>3.99</v>
      </c>
      <c r="G983" s="36"/>
      <c r="H983" s="41"/>
    </row>
    <row r="984" spans="1:8" s="2" customFormat="1" ht="16.8" customHeight="1">
      <c r="A984" s="36"/>
      <c r="B984" s="41"/>
      <c r="C984" s="275" t="s">
        <v>75</v>
      </c>
      <c r="D984" s="275" t="s">
        <v>570</v>
      </c>
      <c r="E984" s="19" t="s">
        <v>75</v>
      </c>
      <c r="F984" s="276">
        <v>0</v>
      </c>
      <c r="G984" s="36"/>
      <c r="H984" s="41"/>
    </row>
    <row r="985" spans="1:8" s="2" customFormat="1" ht="16.8" customHeight="1">
      <c r="A985" s="36"/>
      <c r="B985" s="41"/>
      <c r="C985" s="275" t="s">
        <v>460</v>
      </c>
      <c r="D985" s="275" t="s">
        <v>1130</v>
      </c>
      <c r="E985" s="19" t="s">
        <v>75</v>
      </c>
      <c r="F985" s="276">
        <v>3.99</v>
      </c>
      <c r="G985" s="36"/>
      <c r="H985" s="41"/>
    </row>
    <row r="986" spans="1:8" s="2" customFormat="1" ht="16.8" customHeight="1">
      <c r="A986" s="36"/>
      <c r="B986" s="41"/>
      <c r="C986" s="277" t="s">
        <v>2096</v>
      </c>
      <c r="D986" s="36"/>
      <c r="E986" s="36"/>
      <c r="F986" s="36"/>
      <c r="G986" s="36"/>
      <c r="H986" s="41"/>
    </row>
    <row r="987" spans="1:8" s="2" customFormat="1" ht="16.8" customHeight="1">
      <c r="A987" s="36"/>
      <c r="B987" s="41"/>
      <c r="C987" s="275" t="s">
        <v>1126</v>
      </c>
      <c r="D987" s="275" t="s">
        <v>2161</v>
      </c>
      <c r="E987" s="19" t="s">
        <v>240</v>
      </c>
      <c r="F987" s="276">
        <v>3.99</v>
      </c>
      <c r="G987" s="36"/>
      <c r="H987" s="41"/>
    </row>
    <row r="988" spans="1:8" s="2" customFormat="1" ht="16.8" customHeight="1">
      <c r="A988" s="36"/>
      <c r="B988" s="41"/>
      <c r="C988" s="275" t="s">
        <v>582</v>
      </c>
      <c r="D988" s="275" t="s">
        <v>2119</v>
      </c>
      <c r="E988" s="19" t="s">
        <v>240</v>
      </c>
      <c r="F988" s="276">
        <v>232.25</v>
      </c>
      <c r="G988" s="36"/>
      <c r="H988" s="41"/>
    </row>
    <row r="989" spans="1:8" s="2" customFormat="1" ht="16.8" customHeight="1">
      <c r="A989" s="36"/>
      <c r="B989" s="41"/>
      <c r="C989" s="275" t="s">
        <v>597</v>
      </c>
      <c r="D989" s="275" t="s">
        <v>2131</v>
      </c>
      <c r="E989" s="19" t="s">
        <v>240</v>
      </c>
      <c r="F989" s="276">
        <v>40.125</v>
      </c>
      <c r="G989" s="36"/>
      <c r="H989" s="41"/>
    </row>
    <row r="990" spans="1:8" s="2" customFormat="1" ht="16.8" customHeight="1">
      <c r="A990" s="36"/>
      <c r="B990" s="41"/>
      <c r="C990" s="271" t="s">
        <v>496</v>
      </c>
      <c r="D990" s="272" t="s">
        <v>458</v>
      </c>
      <c r="E990" s="273" t="s">
        <v>240</v>
      </c>
      <c r="F990" s="274">
        <v>21.664000000000001</v>
      </c>
      <c r="G990" s="36"/>
      <c r="H990" s="41"/>
    </row>
    <row r="991" spans="1:8" s="2" customFormat="1" ht="16.8" customHeight="1">
      <c r="A991" s="36"/>
      <c r="B991" s="41"/>
      <c r="C991" s="275" t="s">
        <v>75</v>
      </c>
      <c r="D991" s="275" t="s">
        <v>570</v>
      </c>
      <c r="E991" s="19" t="s">
        <v>75</v>
      </c>
      <c r="F991" s="276">
        <v>0</v>
      </c>
      <c r="G991" s="36"/>
      <c r="H991" s="41"/>
    </row>
    <row r="992" spans="1:8" s="2" customFormat="1" ht="16.8" customHeight="1">
      <c r="A992" s="36"/>
      <c r="B992" s="41"/>
      <c r="C992" s="275" t="s">
        <v>496</v>
      </c>
      <c r="D992" s="275" t="s">
        <v>1528</v>
      </c>
      <c r="E992" s="19" t="s">
        <v>75</v>
      </c>
      <c r="F992" s="276">
        <v>21.664000000000001</v>
      </c>
      <c r="G992" s="36"/>
      <c r="H992" s="41"/>
    </row>
    <row r="993" spans="1:8" s="2" customFormat="1" ht="16.8" customHeight="1">
      <c r="A993" s="36"/>
      <c r="B993" s="41"/>
      <c r="C993" s="277" t="s">
        <v>2096</v>
      </c>
      <c r="D993" s="36"/>
      <c r="E993" s="36"/>
      <c r="F993" s="36"/>
      <c r="G993" s="36"/>
      <c r="H993" s="41"/>
    </row>
    <row r="994" spans="1:8" s="2" customFormat="1" ht="16.8" customHeight="1">
      <c r="A994" s="36"/>
      <c r="B994" s="41"/>
      <c r="C994" s="275" t="s">
        <v>575</v>
      </c>
      <c r="D994" s="275" t="s">
        <v>2137</v>
      </c>
      <c r="E994" s="19" t="s">
        <v>240</v>
      </c>
      <c r="F994" s="276">
        <v>21.664000000000001</v>
      </c>
      <c r="G994" s="36"/>
      <c r="H994" s="41"/>
    </row>
    <row r="995" spans="1:8" s="2" customFormat="1" ht="16.8" customHeight="1">
      <c r="A995" s="36"/>
      <c r="B995" s="41"/>
      <c r="C995" s="275" t="s">
        <v>582</v>
      </c>
      <c r="D995" s="275" t="s">
        <v>2119</v>
      </c>
      <c r="E995" s="19" t="s">
        <v>240</v>
      </c>
      <c r="F995" s="276">
        <v>232.25</v>
      </c>
      <c r="G995" s="36"/>
      <c r="H995" s="41"/>
    </row>
    <row r="996" spans="1:8" s="2" customFormat="1" ht="16.8" customHeight="1">
      <c r="A996" s="36"/>
      <c r="B996" s="41"/>
      <c r="C996" s="275" t="s">
        <v>597</v>
      </c>
      <c r="D996" s="275" t="s">
        <v>2131</v>
      </c>
      <c r="E996" s="19" t="s">
        <v>240</v>
      </c>
      <c r="F996" s="276">
        <v>40.125</v>
      </c>
      <c r="G996" s="36"/>
      <c r="H996" s="41"/>
    </row>
    <row r="997" spans="1:8" s="2" customFormat="1" ht="16.8" customHeight="1">
      <c r="A997" s="36"/>
      <c r="B997" s="41"/>
      <c r="C997" s="271" t="s">
        <v>498</v>
      </c>
      <c r="D997" s="272" t="s">
        <v>458</v>
      </c>
      <c r="E997" s="273" t="s">
        <v>240</v>
      </c>
      <c r="F997" s="274">
        <v>9.31</v>
      </c>
      <c r="G997" s="36"/>
      <c r="H997" s="41"/>
    </row>
    <row r="998" spans="1:8" s="2" customFormat="1" ht="16.8" customHeight="1">
      <c r="A998" s="36"/>
      <c r="B998" s="41"/>
      <c r="C998" s="275" t="s">
        <v>75</v>
      </c>
      <c r="D998" s="275" t="s">
        <v>570</v>
      </c>
      <c r="E998" s="19" t="s">
        <v>75</v>
      </c>
      <c r="F998" s="276">
        <v>0</v>
      </c>
      <c r="G998" s="36"/>
      <c r="H998" s="41"/>
    </row>
    <row r="999" spans="1:8" s="2" customFormat="1" ht="16.8" customHeight="1">
      <c r="A999" s="36"/>
      <c r="B999" s="41"/>
      <c r="C999" s="275" t="s">
        <v>498</v>
      </c>
      <c r="D999" s="275" t="s">
        <v>1139</v>
      </c>
      <c r="E999" s="19" t="s">
        <v>75</v>
      </c>
      <c r="F999" s="276">
        <v>9.31</v>
      </c>
      <c r="G999" s="36"/>
      <c r="H999" s="41"/>
    </row>
    <row r="1000" spans="1:8" s="2" customFormat="1" ht="16.8" customHeight="1">
      <c r="A1000" s="36"/>
      <c r="B1000" s="41"/>
      <c r="C1000" s="277" t="s">
        <v>2096</v>
      </c>
      <c r="D1000" s="36"/>
      <c r="E1000" s="36"/>
      <c r="F1000" s="36"/>
      <c r="G1000" s="36"/>
      <c r="H1000" s="41"/>
    </row>
    <row r="1001" spans="1:8" s="2" customFormat="1" ht="16.8" customHeight="1">
      <c r="A1001" s="36"/>
      <c r="B1001" s="41"/>
      <c r="C1001" s="275" t="s">
        <v>1135</v>
      </c>
      <c r="D1001" s="275" t="s">
        <v>2163</v>
      </c>
      <c r="E1001" s="19" t="s">
        <v>240</v>
      </c>
      <c r="F1001" s="276">
        <v>9.31</v>
      </c>
      <c r="G1001" s="36"/>
      <c r="H1001" s="41"/>
    </row>
    <row r="1002" spans="1:8" s="2" customFormat="1" ht="16.8" customHeight="1">
      <c r="A1002" s="36"/>
      <c r="B1002" s="41"/>
      <c r="C1002" s="275" t="s">
        <v>582</v>
      </c>
      <c r="D1002" s="275" t="s">
        <v>2119</v>
      </c>
      <c r="E1002" s="19" t="s">
        <v>240</v>
      </c>
      <c r="F1002" s="276">
        <v>232.25</v>
      </c>
      <c r="G1002" s="36"/>
      <c r="H1002" s="41"/>
    </row>
    <row r="1003" spans="1:8" s="2" customFormat="1" ht="16.8" customHeight="1">
      <c r="A1003" s="36"/>
      <c r="B1003" s="41"/>
      <c r="C1003" s="275" t="s">
        <v>597</v>
      </c>
      <c r="D1003" s="275" t="s">
        <v>2131</v>
      </c>
      <c r="E1003" s="19" t="s">
        <v>240</v>
      </c>
      <c r="F1003" s="276">
        <v>40.125</v>
      </c>
      <c r="G1003" s="36"/>
      <c r="H1003" s="41"/>
    </row>
    <row r="1004" spans="1:8" s="2" customFormat="1" ht="16.8" customHeight="1">
      <c r="A1004" s="36"/>
      <c r="B1004" s="41"/>
      <c r="C1004" s="271" t="s">
        <v>513</v>
      </c>
      <c r="D1004" s="272" t="s">
        <v>514</v>
      </c>
      <c r="E1004" s="273" t="s">
        <v>240</v>
      </c>
      <c r="F1004" s="274">
        <v>184.625</v>
      </c>
      <c r="G1004" s="36"/>
      <c r="H1004" s="41"/>
    </row>
    <row r="1005" spans="1:8" s="2" customFormat="1" ht="16.8" customHeight="1">
      <c r="A1005" s="36"/>
      <c r="B1005" s="41"/>
      <c r="C1005" s="275" t="s">
        <v>513</v>
      </c>
      <c r="D1005" s="275" t="s">
        <v>586</v>
      </c>
      <c r="E1005" s="19" t="s">
        <v>75</v>
      </c>
      <c r="F1005" s="276">
        <v>184.625</v>
      </c>
      <c r="G1005" s="36"/>
      <c r="H1005" s="41"/>
    </row>
    <row r="1006" spans="1:8" s="2" customFormat="1" ht="16.8" customHeight="1">
      <c r="A1006" s="36"/>
      <c r="B1006" s="41"/>
      <c r="C1006" s="277" t="s">
        <v>2096</v>
      </c>
      <c r="D1006" s="36"/>
      <c r="E1006" s="36"/>
      <c r="F1006" s="36"/>
      <c r="G1006" s="36"/>
      <c r="H1006" s="41"/>
    </row>
    <row r="1007" spans="1:8" s="2" customFormat="1" ht="16.8" customHeight="1">
      <c r="A1007" s="36"/>
      <c r="B1007" s="41"/>
      <c r="C1007" s="275" t="s">
        <v>582</v>
      </c>
      <c r="D1007" s="275" t="s">
        <v>2119</v>
      </c>
      <c r="E1007" s="19" t="s">
        <v>240</v>
      </c>
      <c r="F1007" s="276">
        <v>232.25</v>
      </c>
      <c r="G1007" s="36"/>
      <c r="H1007" s="41"/>
    </row>
    <row r="1008" spans="1:8" s="2" customFormat="1" ht="16.8" customHeight="1">
      <c r="A1008" s="36"/>
      <c r="B1008" s="41"/>
      <c r="C1008" s="275" t="s">
        <v>588</v>
      </c>
      <c r="D1008" s="275" t="s">
        <v>2120</v>
      </c>
      <c r="E1008" s="19" t="s">
        <v>240</v>
      </c>
      <c r="F1008" s="276">
        <v>184.625</v>
      </c>
      <c r="G1008" s="36"/>
      <c r="H1008" s="41"/>
    </row>
    <row r="1009" spans="1:8" s="2" customFormat="1" ht="16.8" customHeight="1">
      <c r="A1009" s="36"/>
      <c r="B1009" s="41"/>
      <c r="C1009" s="275" t="s">
        <v>592</v>
      </c>
      <c r="D1009" s="275" t="s">
        <v>2121</v>
      </c>
      <c r="E1009" s="19" t="s">
        <v>383</v>
      </c>
      <c r="F1009" s="276">
        <v>332.32499999999999</v>
      </c>
      <c r="G1009" s="36"/>
      <c r="H1009" s="41"/>
    </row>
    <row r="1010" spans="1:8" s="2" customFormat="1" ht="16.8" customHeight="1">
      <c r="A1010" s="36"/>
      <c r="B1010" s="41"/>
      <c r="C1010" s="271" t="s">
        <v>1099</v>
      </c>
      <c r="D1010" s="272" t="s">
        <v>1100</v>
      </c>
      <c r="E1010" s="273" t="s">
        <v>143</v>
      </c>
      <c r="F1010" s="274">
        <v>26.6</v>
      </c>
      <c r="G1010" s="36"/>
      <c r="H1010" s="41"/>
    </row>
    <row r="1011" spans="1:8" s="2" customFormat="1" ht="16.8" customHeight="1">
      <c r="A1011" s="36"/>
      <c r="B1011" s="41"/>
      <c r="C1011" s="275" t="s">
        <v>75</v>
      </c>
      <c r="D1011" s="275" t="s">
        <v>1144</v>
      </c>
      <c r="E1011" s="19" t="s">
        <v>75</v>
      </c>
      <c r="F1011" s="276">
        <v>0</v>
      </c>
      <c r="G1011" s="36"/>
      <c r="H1011" s="41"/>
    </row>
    <row r="1012" spans="1:8" s="2" customFormat="1" ht="16.8" customHeight="1">
      <c r="A1012" s="36"/>
      <c r="B1012" s="41"/>
      <c r="C1012" s="275" t="s">
        <v>1099</v>
      </c>
      <c r="D1012" s="275" t="s">
        <v>1145</v>
      </c>
      <c r="E1012" s="19" t="s">
        <v>75</v>
      </c>
      <c r="F1012" s="276">
        <v>26.6</v>
      </c>
      <c r="G1012" s="36"/>
      <c r="H1012" s="41"/>
    </row>
    <row r="1013" spans="1:8" s="2" customFormat="1" ht="16.8" customHeight="1">
      <c r="A1013" s="36"/>
      <c r="B1013" s="41"/>
      <c r="C1013" s="277" t="s">
        <v>2096</v>
      </c>
      <c r="D1013" s="36"/>
      <c r="E1013" s="36"/>
      <c r="F1013" s="36"/>
      <c r="G1013" s="36"/>
      <c r="H1013" s="41"/>
    </row>
    <row r="1014" spans="1:8" s="2" customFormat="1" ht="16.8" customHeight="1">
      <c r="A1014" s="36"/>
      <c r="B1014" s="41"/>
      <c r="C1014" s="275" t="s">
        <v>1140</v>
      </c>
      <c r="D1014" s="275" t="s">
        <v>2164</v>
      </c>
      <c r="E1014" s="19" t="s">
        <v>143</v>
      </c>
      <c r="F1014" s="276">
        <v>26.6</v>
      </c>
      <c r="G1014" s="36"/>
      <c r="H1014" s="41"/>
    </row>
    <row r="1015" spans="1:8" s="2" customFormat="1" ht="16.8" customHeight="1">
      <c r="A1015" s="36"/>
      <c r="B1015" s="41"/>
      <c r="C1015" s="275" t="s">
        <v>1146</v>
      </c>
      <c r="D1015" s="275" t="s">
        <v>2165</v>
      </c>
      <c r="E1015" s="19" t="s">
        <v>143</v>
      </c>
      <c r="F1015" s="276">
        <v>26.6</v>
      </c>
      <c r="G1015" s="36"/>
      <c r="H1015" s="41"/>
    </row>
    <row r="1016" spans="1:8" s="2" customFormat="1" ht="26.4" customHeight="1">
      <c r="A1016" s="36"/>
      <c r="B1016" s="41"/>
      <c r="C1016" s="270" t="s">
        <v>2180</v>
      </c>
      <c r="D1016" s="270" t="s">
        <v>118</v>
      </c>
      <c r="E1016" s="36"/>
      <c r="F1016" s="36"/>
      <c r="G1016" s="36"/>
      <c r="H1016" s="41"/>
    </row>
    <row r="1017" spans="1:8" s="2" customFormat="1" ht="16.8" customHeight="1">
      <c r="A1017" s="36"/>
      <c r="B1017" s="41"/>
      <c r="C1017" s="271" t="s">
        <v>471</v>
      </c>
      <c r="D1017" s="272" t="s">
        <v>1661</v>
      </c>
      <c r="E1017" s="273" t="s">
        <v>293</v>
      </c>
      <c r="F1017" s="274">
        <v>3</v>
      </c>
      <c r="G1017" s="36"/>
      <c r="H1017" s="41"/>
    </row>
    <row r="1018" spans="1:8" s="2" customFormat="1" ht="16.8" customHeight="1">
      <c r="A1018" s="36"/>
      <c r="B1018" s="41"/>
      <c r="C1018" s="275" t="s">
        <v>75</v>
      </c>
      <c r="D1018" s="275" t="s">
        <v>296</v>
      </c>
      <c r="E1018" s="19" t="s">
        <v>75</v>
      </c>
      <c r="F1018" s="276">
        <v>0</v>
      </c>
      <c r="G1018" s="36"/>
      <c r="H1018" s="41"/>
    </row>
    <row r="1019" spans="1:8" s="2" customFormat="1" ht="16.8" customHeight="1">
      <c r="A1019" s="36"/>
      <c r="B1019" s="41"/>
      <c r="C1019" s="275" t="s">
        <v>471</v>
      </c>
      <c r="D1019" s="275" t="s">
        <v>344</v>
      </c>
      <c r="E1019" s="19" t="s">
        <v>75</v>
      </c>
      <c r="F1019" s="276">
        <v>3</v>
      </c>
      <c r="G1019" s="36"/>
      <c r="H1019" s="41"/>
    </row>
    <row r="1020" spans="1:8" s="2" customFormat="1" ht="16.8" customHeight="1">
      <c r="A1020" s="36"/>
      <c r="B1020" s="41"/>
      <c r="C1020" s="277" t="s">
        <v>2096</v>
      </c>
      <c r="D1020" s="36"/>
      <c r="E1020" s="36"/>
      <c r="F1020" s="36"/>
      <c r="G1020" s="36"/>
      <c r="H1020" s="41"/>
    </row>
    <row r="1021" spans="1:8" s="2" customFormat="1" ht="16.8" customHeight="1">
      <c r="A1021" s="36"/>
      <c r="B1021" s="41"/>
      <c r="C1021" s="275" t="s">
        <v>1699</v>
      </c>
      <c r="D1021" s="275" t="s">
        <v>1700</v>
      </c>
      <c r="E1021" s="19" t="s">
        <v>293</v>
      </c>
      <c r="F1021" s="276">
        <v>3</v>
      </c>
      <c r="G1021" s="36"/>
      <c r="H1021" s="41"/>
    </row>
    <row r="1022" spans="1:8" s="2" customFormat="1" ht="16.8" customHeight="1">
      <c r="A1022" s="36"/>
      <c r="B1022" s="41"/>
      <c r="C1022" s="275" t="s">
        <v>1708</v>
      </c>
      <c r="D1022" s="275" t="s">
        <v>2181</v>
      </c>
      <c r="E1022" s="19" t="s">
        <v>293</v>
      </c>
      <c r="F1022" s="276">
        <v>3</v>
      </c>
      <c r="G1022" s="36"/>
      <c r="H1022" s="41"/>
    </row>
    <row r="1023" spans="1:8" s="2" customFormat="1" ht="16.8" customHeight="1">
      <c r="A1023" s="36"/>
      <c r="B1023" s="41"/>
      <c r="C1023" s="275" t="s">
        <v>1705</v>
      </c>
      <c r="D1023" s="275" t="s">
        <v>2182</v>
      </c>
      <c r="E1023" s="19" t="s">
        <v>293</v>
      </c>
      <c r="F1023" s="276">
        <v>3</v>
      </c>
      <c r="G1023" s="36"/>
      <c r="H1023" s="41"/>
    </row>
    <row r="1024" spans="1:8" s="2" customFormat="1" ht="16.8" customHeight="1">
      <c r="A1024" s="36"/>
      <c r="B1024" s="41"/>
      <c r="C1024" s="275" t="s">
        <v>1885</v>
      </c>
      <c r="D1024" s="275" t="s">
        <v>1886</v>
      </c>
      <c r="E1024" s="19" t="s">
        <v>293</v>
      </c>
      <c r="F1024" s="276">
        <v>3</v>
      </c>
      <c r="G1024" s="36"/>
      <c r="H1024" s="41"/>
    </row>
    <row r="1025" spans="1:8" s="2" customFormat="1" ht="16.8" customHeight="1">
      <c r="A1025" s="36"/>
      <c r="B1025" s="41"/>
      <c r="C1025" s="275" t="s">
        <v>1702</v>
      </c>
      <c r="D1025" s="275" t="s">
        <v>2183</v>
      </c>
      <c r="E1025" s="19" t="s">
        <v>293</v>
      </c>
      <c r="F1025" s="276">
        <v>3</v>
      </c>
      <c r="G1025" s="36"/>
      <c r="H1025" s="41"/>
    </row>
    <row r="1026" spans="1:8" s="2" customFormat="1" ht="16.8" customHeight="1">
      <c r="A1026" s="36"/>
      <c r="B1026" s="41"/>
      <c r="C1026" s="271" t="s">
        <v>483</v>
      </c>
      <c r="D1026" s="272" t="s">
        <v>1662</v>
      </c>
      <c r="E1026" s="273" t="s">
        <v>293</v>
      </c>
      <c r="F1026" s="274">
        <v>3</v>
      </c>
      <c r="G1026" s="36"/>
      <c r="H1026" s="41"/>
    </row>
    <row r="1027" spans="1:8" s="2" customFormat="1" ht="16.8" customHeight="1">
      <c r="A1027" s="36"/>
      <c r="B1027" s="41"/>
      <c r="C1027" s="275" t="s">
        <v>75</v>
      </c>
      <c r="D1027" s="275" t="s">
        <v>1714</v>
      </c>
      <c r="E1027" s="19" t="s">
        <v>75</v>
      </c>
      <c r="F1027" s="276">
        <v>0</v>
      </c>
      <c r="G1027" s="36"/>
      <c r="H1027" s="41"/>
    </row>
    <row r="1028" spans="1:8" s="2" customFormat="1" ht="16.8" customHeight="1">
      <c r="A1028" s="36"/>
      <c r="B1028" s="41"/>
      <c r="C1028" s="275" t="s">
        <v>483</v>
      </c>
      <c r="D1028" s="275" t="s">
        <v>1715</v>
      </c>
      <c r="E1028" s="19" t="s">
        <v>75</v>
      </c>
      <c r="F1028" s="276">
        <v>3</v>
      </c>
      <c r="G1028" s="36"/>
      <c r="H1028" s="41"/>
    </row>
    <row r="1029" spans="1:8" s="2" customFormat="1" ht="16.8" customHeight="1">
      <c r="A1029" s="36"/>
      <c r="B1029" s="41"/>
      <c r="C1029" s="277" t="s">
        <v>2096</v>
      </c>
      <c r="D1029" s="36"/>
      <c r="E1029" s="36"/>
      <c r="F1029" s="36"/>
      <c r="G1029" s="36"/>
      <c r="H1029" s="41"/>
    </row>
    <row r="1030" spans="1:8" s="2" customFormat="1" ht="16.8" customHeight="1">
      <c r="A1030" s="36"/>
      <c r="B1030" s="41"/>
      <c r="C1030" s="275" t="s">
        <v>1711</v>
      </c>
      <c r="D1030" s="275" t="s">
        <v>2184</v>
      </c>
      <c r="E1030" s="19" t="s">
        <v>293</v>
      </c>
      <c r="F1030" s="276">
        <v>5</v>
      </c>
      <c r="G1030" s="36"/>
      <c r="H1030" s="41"/>
    </row>
    <row r="1031" spans="1:8" s="2" customFormat="1" ht="16.8" customHeight="1">
      <c r="A1031" s="36"/>
      <c r="B1031" s="41"/>
      <c r="C1031" s="275" t="s">
        <v>1739</v>
      </c>
      <c r="D1031" s="275" t="s">
        <v>1740</v>
      </c>
      <c r="E1031" s="19" t="s">
        <v>293</v>
      </c>
      <c r="F1031" s="276">
        <v>5</v>
      </c>
      <c r="G1031" s="36"/>
      <c r="H1031" s="41"/>
    </row>
    <row r="1032" spans="1:8" s="2" customFormat="1" ht="16.8" customHeight="1">
      <c r="A1032" s="36"/>
      <c r="B1032" s="41"/>
      <c r="C1032" s="275" t="s">
        <v>1825</v>
      </c>
      <c r="D1032" s="275" t="s">
        <v>2185</v>
      </c>
      <c r="E1032" s="19" t="s">
        <v>293</v>
      </c>
      <c r="F1032" s="276">
        <v>5</v>
      </c>
      <c r="G1032" s="36"/>
      <c r="H1032" s="41"/>
    </row>
    <row r="1033" spans="1:8" s="2" customFormat="1" ht="16.8" customHeight="1">
      <c r="A1033" s="36"/>
      <c r="B1033" s="41"/>
      <c r="C1033" s="275" t="s">
        <v>1829</v>
      </c>
      <c r="D1033" s="275" t="s">
        <v>2186</v>
      </c>
      <c r="E1033" s="19" t="s">
        <v>240</v>
      </c>
      <c r="F1033" s="276">
        <v>2.74</v>
      </c>
      <c r="G1033" s="36"/>
      <c r="H1033" s="41"/>
    </row>
    <row r="1034" spans="1:8" s="2" customFormat="1" ht="16.8" customHeight="1">
      <c r="A1034" s="36"/>
      <c r="B1034" s="41"/>
      <c r="C1034" s="275" t="s">
        <v>1748</v>
      </c>
      <c r="D1034" s="275" t="s">
        <v>2187</v>
      </c>
      <c r="E1034" s="19" t="s">
        <v>293</v>
      </c>
      <c r="F1034" s="276">
        <v>5</v>
      </c>
      <c r="G1034" s="36"/>
      <c r="H1034" s="41"/>
    </row>
    <row r="1035" spans="1:8" s="2" customFormat="1" ht="16.8" customHeight="1">
      <c r="A1035" s="36"/>
      <c r="B1035" s="41"/>
      <c r="C1035" s="275" t="s">
        <v>1822</v>
      </c>
      <c r="D1035" s="275" t="s">
        <v>1823</v>
      </c>
      <c r="E1035" s="19" t="s">
        <v>293</v>
      </c>
      <c r="F1035" s="276">
        <v>5</v>
      </c>
      <c r="G1035" s="36"/>
      <c r="H1035" s="41"/>
    </row>
    <row r="1036" spans="1:8" s="2" customFormat="1" ht="16.8" customHeight="1">
      <c r="A1036" s="36"/>
      <c r="B1036" s="41"/>
      <c r="C1036" s="275" t="s">
        <v>1717</v>
      </c>
      <c r="D1036" s="275" t="s">
        <v>1718</v>
      </c>
      <c r="E1036" s="19" t="s">
        <v>293</v>
      </c>
      <c r="F1036" s="276">
        <v>3</v>
      </c>
      <c r="G1036" s="36"/>
      <c r="H1036" s="41"/>
    </row>
    <row r="1037" spans="1:8" s="2" customFormat="1" ht="16.8" customHeight="1">
      <c r="A1037" s="36"/>
      <c r="B1037" s="41"/>
      <c r="C1037" s="275" t="s">
        <v>1751</v>
      </c>
      <c r="D1037" s="275" t="s">
        <v>2188</v>
      </c>
      <c r="E1037" s="19" t="s">
        <v>293</v>
      </c>
      <c r="F1037" s="276">
        <v>3</v>
      </c>
      <c r="G1037" s="36"/>
      <c r="H1037" s="41"/>
    </row>
    <row r="1038" spans="1:8" s="2" customFormat="1" ht="16.8" customHeight="1">
      <c r="A1038" s="36"/>
      <c r="B1038" s="41"/>
      <c r="C1038" s="275" t="s">
        <v>1726</v>
      </c>
      <c r="D1038" s="275" t="s">
        <v>1727</v>
      </c>
      <c r="E1038" s="19" t="s">
        <v>293</v>
      </c>
      <c r="F1038" s="276">
        <v>5</v>
      </c>
      <c r="G1038" s="36"/>
      <c r="H1038" s="41"/>
    </row>
    <row r="1039" spans="1:8" s="2" customFormat="1" ht="16.8" customHeight="1">
      <c r="A1039" s="36"/>
      <c r="B1039" s="41"/>
      <c r="C1039" s="275" t="s">
        <v>1834</v>
      </c>
      <c r="D1039" s="275" t="s">
        <v>1835</v>
      </c>
      <c r="E1039" s="19" t="s">
        <v>293</v>
      </c>
      <c r="F1039" s="276">
        <v>5</v>
      </c>
      <c r="G1039" s="36"/>
      <c r="H1039" s="41"/>
    </row>
    <row r="1040" spans="1:8" s="2" customFormat="1" ht="16.8" customHeight="1">
      <c r="A1040" s="36"/>
      <c r="B1040" s="41"/>
      <c r="C1040" s="271" t="s">
        <v>504</v>
      </c>
      <c r="D1040" s="272" t="s">
        <v>1662</v>
      </c>
      <c r="E1040" s="273" t="s">
        <v>293</v>
      </c>
      <c r="F1040" s="274">
        <v>2</v>
      </c>
      <c r="G1040" s="36"/>
      <c r="H1040" s="41"/>
    </row>
    <row r="1041" spans="1:8" s="2" customFormat="1" ht="16.8" customHeight="1">
      <c r="A1041" s="36"/>
      <c r="B1041" s="41"/>
      <c r="C1041" s="275" t="s">
        <v>504</v>
      </c>
      <c r="D1041" s="275" t="s">
        <v>1716</v>
      </c>
      <c r="E1041" s="19" t="s">
        <v>75</v>
      </c>
      <c r="F1041" s="276">
        <v>2</v>
      </c>
      <c r="G1041" s="36"/>
      <c r="H1041" s="41"/>
    </row>
    <row r="1042" spans="1:8" s="2" customFormat="1" ht="16.8" customHeight="1">
      <c r="A1042" s="36"/>
      <c r="B1042" s="41"/>
      <c r="C1042" s="277" t="s">
        <v>2096</v>
      </c>
      <c r="D1042" s="36"/>
      <c r="E1042" s="36"/>
      <c r="F1042" s="36"/>
      <c r="G1042" s="36"/>
      <c r="H1042" s="41"/>
    </row>
    <row r="1043" spans="1:8" s="2" customFormat="1" ht="16.8" customHeight="1">
      <c r="A1043" s="36"/>
      <c r="B1043" s="41"/>
      <c r="C1043" s="275" t="s">
        <v>1711</v>
      </c>
      <c r="D1043" s="275" t="s">
        <v>2184</v>
      </c>
      <c r="E1043" s="19" t="s">
        <v>293</v>
      </c>
      <c r="F1043" s="276">
        <v>5</v>
      </c>
      <c r="G1043" s="36"/>
      <c r="H1043" s="41"/>
    </row>
    <row r="1044" spans="1:8" s="2" customFormat="1" ht="16.8" customHeight="1">
      <c r="A1044" s="36"/>
      <c r="B1044" s="41"/>
      <c r="C1044" s="275" t="s">
        <v>1739</v>
      </c>
      <c r="D1044" s="275" t="s">
        <v>1740</v>
      </c>
      <c r="E1044" s="19" t="s">
        <v>293</v>
      </c>
      <c r="F1044" s="276">
        <v>5</v>
      </c>
      <c r="G1044" s="36"/>
      <c r="H1044" s="41"/>
    </row>
    <row r="1045" spans="1:8" s="2" customFormat="1" ht="16.8" customHeight="1">
      <c r="A1045" s="36"/>
      <c r="B1045" s="41"/>
      <c r="C1045" s="275" t="s">
        <v>1825</v>
      </c>
      <c r="D1045" s="275" t="s">
        <v>2185</v>
      </c>
      <c r="E1045" s="19" t="s">
        <v>293</v>
      </c>
      <c r="F1045" s="276">
        <v>5</v>
      </c>
      <c r="G1045" s="36"/>
      <c r="H1045" s="41"/>
    </row>
    <row r="1046" spans="1:8" s="2" customFormat="1" ht="16.8" customHeight="1">
      <c r="A1046" s="36"/>
      <c r="B1046" s="41"/>
      <c r="C1046" s="275" t="s">
        <v>1829</v>
      </c>
      <c r="D1046" s="275" t="s">
        <v>2186</v>
      </c>
      <c r="E1046" s="19" t="s">
        <v>240</v>
      </c>
      <c r="F1046" s="276">
        <v>2.74</v>
      </c>
      <c r="G1046" s="36"/>
      <c r="H1046" s="41"/>
    </row>
    <row r="1047" spans="1:8" s="2" customFormat="1" ht="16.8" customHeight="1">
      <c r="A1047" s="36"/>
      <c r="B1047" s="41"/>
      <c r="C1047" s="275" t="s">
        <v>1748</v>
      </c>
      <c r="D1047" s="275" t="s">
        <v>2187</v>
      </c>
      <c r="E1047" s="19" t="s">
        <v>293</v>
      </c>
      <c r="F1047" s="276">
        <v>5</v>
      </c>
      <c r="G1047" s="36"/>
      <c r="H1047" s="41"/>
    </row>
    <row r="1048" spans="1:8" s="2" customFormat="1" ht="16.8" customHeight="1">
      <c r="A1048" s="36"/>
      <c r="B1048" s="41"/>
      <c r="C1048" s="275" t="s">
        <v>1822</v>
      </c>
      <c r="D1048" s="275" t="s">
        <v>1823</v>
      </c>
      <c r="E1048" s="19" t="s">
        <v>293</v>
      </c>
      <c r="F1048" s="276">
        <v>5</v>
      </c>
      <c r="G1048" s="36"/>
      <c r="H1048" s="41"/>
    </row>
    <row r="1049" spans="1:8" s="2" customFormat="1" ht="16.8" customHeight="1">
      <c r="A1049" s="36"/>
      <c r="B1049" s="41"/>
      <c r="C1049" s="275" t="s">
        <v>1722</v>
      </c>
      <c r="D1049" s="275" t="s">
        <v>1723</v>
      </c>
      <c r="E1049" s="19" t="s">
        <v>293</v>
      </c>
      <c r="F1049" s="276">
        <v>2</v>
      </c>
      <c r="G1049" s="36"/>
      <c r="H1049" s="41"/>
    </row>
    <row r="1050" spans="1:8" s="2" customFormat="1" ht="16.8" customHeight="1">
      <c r="A1050" s="36"/>
      <c r="B1050" s="41"/>
      <c r="C1050" s="275" t="s">
        <v>1754</v>
      </c>
      <c r="D1050" s="275" t="s">
        <v>1755</v>
      </c>
      <c r="E1050" s="19" t="s">
        <v>293</v>
      </c>
      <c r="F1050" s="276">
        <v>2</v>
      </c>
      <c r="G1050" s="36"/>
      <c r="H1050" s="41"/>
    </row>
    <row r="1051" spans="1:8" s="2" customFormat="1" ht="16.8" customHeight="1">
      <c r="A1051" s="36"/>
      <c r="B1051" s="41"/>
      <c r="C1051" s="275" t="s">
        <v>1726</v>
      </c>
      <c r="D1051" s="275" t="s">
        <v>1727</v>
      </c>
      <c r="E1051" s="19" t="s">
        <v>293</v>
      </c>
      <c r="F1051" s="276">
        <v>5</v>
      </c>
      <c r="G1051" s="36"/>
      <c r="H1051" s="41"/>
    </row>
    <row r="1052" spans="1:8" s="2" customFormat="1" ht="16.8" customHeight="1">
      <c r="A1052" s="36"/>
      <c r="B1052" s="41"/>
      <c r="C1052" s="275" t="s">
        <v>1834</v>
      </c>
      <c r="D1052" s="275" t="s">
        <v>1835</v>
      </c>
      <c r="E1052" s="19" t="s">
        <v>293</v>
      </c>
      <c r="F1052" s="276">
        <v>5</v>
      </c>
      <c r="G1052" s="36"/>
      <c r="H1052" s="41"/>
    </row>
    <row r="1053" spans="1:8" s="2" customFormat="1" ht="16.8" customHeight="1">
      <c r="A1053" s="36"/>
      <c r="B1053" s="41"/>
      <c r="C1053" s="271" t="s">
        <v>141</v>
      </c>
      <c r="D1053" s="272" t="s">
        <v>1663</v>
      </c>
      <c r="E1053" s="273" t="s">
        <v>156</v>
      </c>
      <c r="F1053" s="274">
        <v>50</v>
      </c>
      <c r="G1053" s="36"/>
      <c r="H1053" s="41"/>
    </row>
    <row r="1054" spans="1:8" s="2" customFormat="1" ht="16.8" customHeight="1">
      <c r="A1054" s="36"/>
      <c r="B1054" s="41"/>
      <c r="C1054" s="275" t="s">
        <v>75</v>
      </c>
      <c r="D1054" s="275" t="s">
        <v>314</v>
      </c>
      <c r="E1054" s="19" t="s">
        <v>75</v>
      </c>
      <c r="F1054" s="276">
        <v>0</v>
      </c>
      <c r="G1054" s="36"/>
      <c r="H1054" s="41"/>
    </row>
    <row r="1055" spans="1:8" s="2" customFormat="1" ht="16.8" customHeight="1">
      <c r="A1055" s="36"/>
      <c r="B1055" s="41"/>
      <c r="C1055" s="275" t="s">
        <v>141</v>
      </c>
      <c r="D1055" s="275" t="s">
        <v>761</v>
      </c>
      <c r="E1055" s="19" t="s">
        <v>75</v>
      </c>
      <c r="F1055" s="276">
        <v>50</v>
      </c>
      <c r="G1055" s="36"/>
      <c r="H1055" s="41"/>
    </row>
    <row r="1056" spans="1:8" s="2" customFormat="1" ht="16.8" customHeight="1">
      <c r="A1056" s="36"/>
      <c r="B1056" s="41"/>
      <c r="C1056" s="277" t="s">
        <v>2096</v>
      </c>
      <c r="D1056" s="36"/>
      <c r="E1056" s="36"/>
      <c r="F1056" s="36"/>
      <c r="G1056" s="36"/>
      <c r="H1056" s="41"/>
    </row>
    <row r="1057" spans="1:8" s="2" customFormat="1" ht="16.8" customHeight="1">
      <c r="A1057" s="36"/>
      <c r="B1057" s="41"/>
      <c r="C1057" s="275" t="s">
        <v>1757</v>
      </c>
      <c r="D1057" s="275" t="s">
        <v>2189</v>
      </c>
      <c r="E1057" s="19" t="s">
        <v>156</v>
      </c>
      <c r="F1057" s="276">
        <v>50</v>
      </c>
      <c r="G1057" s="36"/>
      <c r="H1057" s="41"/>
    </row>
    <row r="1058" spans="1:8" s="2" customFormat="1" ht="16.8" customHeight="1">
      <c r="A1058" s="36"/>
      <c r="B1058" s="41"/>
      <c r="C1058" s="275" t="s">
        <v>1760</v>
      </c>
      <c r="D1058" s="275" t="s">
        <v>1761</v>
      </c>
      <c r="E1058" s="19" t="s">
        <v>156</v>
      </c>
      <c r="F1058" s="276">
        <v>52.5</v>
      </c>
      <c r="G1058" s="36"/>
      <c r="H1058" s="41"/>
    </row>
    <row r="1059" spans="1:8" s="2" customFormat="1" ht="16.8" customHeight="1">
      <c r="A1059" s="36"/>
      <c r="B1059" s="41"/>
      <c r="C1059" s="271" t="s">
        <v>145</v>
      </c>
      <c r="D1059" s="272" t="s">
        <v>1663</v>
      </c>
      <c r="E1059" s="273" t="s">
        <v>156</v>
      </c>
      <c r="F1059" s="274">
        <v>110</v>
      </c>
      <c r="G1059" s="36"/>
      <c r="H1059" s="41"/>
    </row>
    <row r="1060" spans="1:8" s="2" customFormat="1" ht="16.8" customHeight="1">
      <c r="A1060" s="36"/>
      <c r="B1060" s="41"/>
      <c r="C1060" s="275" t="s">
        <v>75</v>
      </c>
      <c r="D1060" s="275" t="s">
        <v>314</v>
      </c>
      <c r="E1060" s="19" t="s">
        <v>75</v>
      </c>
      <c r="F1060" s="276">
        <v>0</v>
      </c>
      <c r="G1060" s="36"/>
      <c r="H1060" s="41"/>
    </row>
    <row r="1061" spans="1:8" s="2" customFormat="1" ht="16.8" customHeight="1">
      <c r="A1061" s="36"/>
      <c r="B1061" s="41"/>
      <c r="C1061" s="275" t="s">
        <v>145</v>
      </c>
      <c r="D1061" s="275" t="s">
        <v>944</v>
      </c>
      <c r="E1061" s="19" t="s">
        <v>75</v>
      </c>
      <c r="F1061" s="276">
        <v>110</v>
      </c>
      <c r="G1061" s="36"/>
      <c r="H1061" s="41"/>
    </row>
    <row r="1062" spans="1:8" s="2" customFormat="1" ht="16.8" customHeight="1">
      <c r="A1062" s="36"/>
      <c r="B1062" s="41"/>
      <c r="C1062" s="277" t="s">
        <v>2096</v>
      </c>
      <c r="D1062" s="36"/>
      <c r="E1062" s="36"/>
      <c r="F1062" s="36"/>
      <c r="G1062" s="36"/>
      <c r="H1062" s="41"/>
    </row>
    <row r="1063" spans="1:8" s="2" customFormat="1" ht="16.8" customHeight="1">
      <c r="A1063" s="36"/>
      <c r="B1063" s="41"/>
      <c r="C1063" s="275" t="s">
        <v>1764</v>
      </c>
      <c r="D1063" s="275" t="s">
        <v>2190</v>
      </c>
      <c r="E1063" s="19" t="s">
        <v>156</v>
      </c>
      <c r="F1063" s="276">
        <v>110</v>
      </c>
      <c r="G1063" s="36"/>
      <c r="H1063" s="41"/>
    </row>
    <row r="1064" spans="1:8" s="2" customFormat="1" ht="16.8" customHeight="1">
      <c r="A1064" s="36"/>
      <c r="B1064" s="41"/>
      <c r="C1064" s="275" t="s">
        <v>1837</v>
      </c>
      <c r="D1064" s="275" t="s">
        <v>1838</v>
      </c>
      <c r="E1064" s="19" t="s">
        <v>156</v>
      </c>
      <c r="F1064" s="276">
        <v>134</v>
      </c>
      <c r="G1064" s="36"/>
      <c r="H1064" s="41"/>
    </row>
    <row r="1065" spans="1:8" s="2" customFormat="1" ht="16.8" customHeight="1">
      <c r="A1065" s="36"/>
      <c r="B1065" s="41"/>
      <c r="C1065" s="275" t="s">
        <v>1770</v>
      </c>
      <c r="D1065" s="275" t="s">
        <v>1771</v>
      </c>
      <c r="E1065" s="19" t="s">
        <v>156</v>
      </c>
      <c r="F1065" s="276">
        <v>140.69999999999999</v>
      </c>
      <c r="G1065" s="36"/>
      <c r="H1065" s="41"/>
    </row>
    <row r="1066" spans="1:8" s="2" customFormat="1" ht="16.8" customHeight="1">
      <c r="A1066" s="36"/>
      <c r="B1066" s="41"/>
      <c r="C1066" s="271" t="s">
        <v>148</v>
      </c>
      <c r="D1066" s="272" t="s">
        <v>1663</v>
      </c>
      <c r="E1066" s="273" t="s">
        <v>156</v>
      </c>
      <c r="F1066" s="274">
        <v>24</v>
      </c>
      <c r="G1066" s="36"/>
      <c r="H1066" s="41"/>
    </row>
    <row r="1067" spans="1:8" s="2" customFormat="1" ht="16.8" customHeight="1">
      <c r="A1067" s="36"/>
      <c r="B1067" s="41"/>
      <c r="C1067" s="275" t="s">
        <v>75</v>
      </c>
      <c r="D1067" s="275" t="s">
        <v>314</v>
      </c>
      <c r="E1067" s="19" t="s">
        <v>75</v>
      </c>
      <c r="F1067" s="276">
        <v>0</v>
      </c>
      <c r="G1067" s="36"/>
      <c r="H1067" s="41"/>
    </row>
    <row r="1068" spans="1:8" s="2" customFormat="1" ht="16.8" customHeight="1">
      <c r="A1068" s="36"/>
      <c r="B1068" s="41"/>
      <c r="C1068" s="275" t="s">
        <v>148</v>
      </c>
      <c r="D1068" s="275" t="s">
        <v>659</v>
      </c>
      <c r="E1068" s="19" t="s">
        <v>75</v>
      </c>
      <c r="F1068" s="276">
        <v>24</v>
      </c>
      <c r="G1068" s="36"/>
      <c r="H1068" s="41"/>
    </row>
    <row r="1069" spans="1:8" s="2" customFormat="1" ht="16.8" customHeight="1">
      <c r="A1069" s="36"/>
      <c r="B1069" s="41"/>
      <c r="C1069" s="277" t="s">
        <v>2096</v>
      </c>
      <c r="D1069" s="36"/>
      <c r="E1069" s="36"/>
      <c r="F1069" s="36"/>
      <c r="G1069" s="36"/>
      <c r="H1069" s="41"/>
    </row>
    <row r="1070" spans="1:8" s="2" customFormat="1" ht="16.8" customHeight="1">
      <c r="A1070" s="36"/>
      <c r="B1070" s="41"/>
      <c r="C1070" s="275" t="s">
        <v>1767</v>
      </c>
      <c r="D1070" s="275" t="s">
        <v>2191</v>
      </c>
      <c r="E1070" s="19" t="s">
        <v>156</v>
      </c>
      <c r="F1070" s="276">
        <v>24</v>
      </c>
      <c r="G1070" s="36"/>
      <c r="H1070" s="41"/>
    </row>
    <row r="1071" spans="1:8" s="2" customFormat="1" ht="16.8" customHeight="1">
      <c r="A1071" s="36"/>
      <c r="B1071" s="41"/>
      <c r="C1071" s="275" t="s">
        <v>1837</v>
      </c>
      <c r="D1071" s="275" t="s">
        <v>1838</v>
      </c>
      <c r="E1071" s="19" t="s">
        <v>156</v>
      </c>
      <c r="F1071" s="276">
        <v>134</v>
      </c>
      <c r="G1071" s="36"/>
      <c r="H1071" s="41"/>
    </row>
    <row r="1072" spans="1:8" s="2" customFormat="1" ht="16.8" customHeight="1">
      <c r="A1072" s="36"/>
      <c r="B1072" s="41"/>
      <c r="C1072" s="275" t="s">
        <v>1770</v>
      </c>
      <c r="D1072" s="275" t="s">
        <v>1771</v>
      </c>
      <c r="E1072" s="19" t="s">
        <v>156</v>
      </c>
      <c r="F1072" s="276">
        <v>140.69999999999999</v>
      </c>
      <c r="G1072" s="36"/>
      <c r="H1072" s="41"/>
    </row>
    <row r="1073" spans="1:8" s="2" customFormat="1" ht="16.8" customHeight="1">
      <c r="A1073" s="36"/>
      <c r="B1073" s="41"/>
      <c r="C1073" s="271" t="s">
        <v>150</v>
      </c>
      <c r="D1073" s="272" t="s">
        <v>1666</v>
      </c>
      <c r="E1073" s="273" t="s">
        <v>156</v>
      </c>
      <c r="F1073" s="274">
        <v>45</v>
      </c>
      <c r="G1073" s="36"/>
      <c r="H1073" s="41"/>
    </row>
    <row r="1074" spans="1:8" s="2" customFormat="1" ht="16.8" customHeight="1">
      <c r="A1074" s="36"/>
      <c r="B1074" s="41"/>
      <c r="C1074" s="275" t="s">
        <v>75</v>
      </c>
      <c r="D1074" s="275" t="s">
        <v>314</v>
      </c>
      <c r="E1074" s="19" t="s">
        <v>75</v>
      </c>
      <c r="F1074" s="276">
        <v>0</v>
      </c>
      <c r="G1074" s="36"/>
      <c r="H1074" s="41"/>
    </row>
    <row r="1075" spans="1:8" s="2" customFormat="1" ht="16.8" customHeight="1">
      <c r="A1075" s="36"/>
      <c r="B1075" s="41"/>
      <c r="C1075" s="275" t="s">
        <v>150</v>
      </c>
      <c r="D1075" s="275" t="s">
        <v>741</v>
      </c>
      <c r="E1075" s="19" t="s">
        <v>75</v>
      </c>
      <c r="F1075" s="276">
        <v>45</v>
      </c>
      <c r="G1075" s="36"/>
      <c r="H1075" s="41"/>
    </row>
    <row r="1076" spans="1:8" s="2" customFormat="1" ht="16.8" customHeight="1">
      <c r="A1076" s="36"/>
      <c r="B1076" s="41"/>
      <c r="C1076" s="277" t="s">
        <v>2096</v>
      </c>
      <c r="D1076" s="36"/>
      <c r="E1076" s="36"/>
      <c r="F1076" s="36"/>
      <c r="G1076" s="36"/>
      <c r="H1076" s="41"/>
    </row>
    <row r="1077" spans="1:8" s="2" customFormat="1" ht="16.8" customHeight="1">
      <c r="A1077" s="36"/>
      <c r="B1077" s="41"/>
      <c r="C1077" s="275" t="s">
        <v>1774</v>
      </c>
      <c r="D1077" s="275" t="s">
        <v>2192</v>
      </c>
      <c r="E1077" s="19" t="s">
        <v>156</v>
      </c>
      <c r="F1077" s="276">
        <v>45</v>
      </c>
      <c r="G1077" s="36"/>
      <c r="H1077" s="41"/>
    </row>
    <row r="1078" spans="1:8" s="2" customFormat="1" ht="16.8" customHeight="1">
      <c r="A1078" s="36"/>
      <c r="B1078" s="41"/>
      <c r="C1078" s="275" t="s">
        <v>1788</v>
      </c>
      <c r="D1078" s="275" t="s">
        <v>2193</v>
      </c>
      <c r="E1078" s="19" t="s">
        <v>156</v>
      </c>
      <c r="F1078" s="276">
        <v>63</v>
      </c>
      <c r="G1078" s="36"/>
      <c r="H1078" s="41"/>
    </row>
    <row r="1079" spans="1:8" s="2" customFormat="1" ht="16.8" customHeight="1">
      <c r="A1079" s="36"/>
      <c r="B1079" s="41"/>
      <c r="C1079" s="275" t="s">
        <v>1777</v>
      </c>
      <c r="D1079" s="275" t="s">
        <v>1778</v>
      </c>
      <c r="E1079" s="19" t="s">
        <v>156</v>
      </c>
      <c r="F1079" s="276">
        <v>47.25</v>
      </c>
      <c r="G1079" s="36"/>
      <c r="H1079" s="41"/>
    </row>
    <row r="1080" spans="1:8" s="2" customFormat="1" ht="16.8" customHeight="1">
      <c r="A1080" s="36"/>
      <c r="B1080" s="41"/>
      <c r="C1080" s="271" t="s">
        <v>152</v>
      </c>
      <c r="D1080" s="272" t="s">
        <v>1666</v>
      </c>
      <c r="E1080" s="273" t="s">
        <v>156</v>
      </c>
      <c r="F1080" s="274">
        <v>18</v>
      </c>
      <c r="G1080" s="36"/>
      <c r="H1080" s="41"/>
    </row>
    <row r="1081" spans="1:8" s="2" customFormat="1" ht="16.8" customHeight="1">
      <c r="A1081" s="36"/>
      <c r="B1081" s="41"/>
      <c r="C1081" s="275" t="s">
        <v>75</v>
      </c>
      <c r="D1081" s="275" t="s">
        <v>314</v>
      </c>
      <c r="E1081" s="19" t="s">
        <v>75</v>
      </c>
      <c r="F1081" s="276">
        <v>0</v>
      </c>
      <c r="G1081" s="36"/>
      <c r="H1081" s="41"/>
    </row>
    <row r="1082" spans="1:8" s="2" customFormat="1" ht="16.8" customHeight="1">
      <c r="A1082" s="36"/>
      <c r="B1082" s="41"/>
      <c r="C1082" s="275" t="s">
        <v>152</v>
      </c>
      <c r="D1082" s="275" t="s">
        <v>219</v>
      </c>
      <c r="E1082" s="19" t="s">
        <v>75</v>
      </c>
      <c r="F1082" s="276">
        <v>18</v>
      </c>
      <c r="G1082" s="36"/>
      <c r="H1082" s="41"/>
    </row>
    <row r="1083" spans="1:8" s="2" customFormat="1" ht="16.8" customHeight="1">
      <c r="A1083" s="36"/>
      <c r="B1083" s="41"/>
      <c r="C1083" s="277" t="s">
        <v>2096</v>
      </c>
      <c r="D1083" s="36"/>
      <c r="E1083" s="36"/>
      <c r="F1083" s="36"/>
      <c r="G1083" s="36"/>
      <c r="H1083" s="41"/>
    </row>
    <row r="1084" spans="1:8" s="2" customFormat="1" ht="16.8" customHeight="1">
      <c r="A1084" s="36"/>
      <c r="B1084" s="41"/>
      <c r="C1084" s="275" t="s">
        <v>1781</v>
      </c>
      <c r="D1084" s="275" t="s">
        <v>2194</v>
      </c>
      <c r="E1084" s="19" t="s">
        <v>156</v>
      </c>
      <c r="F1084" s="276">
        <v>18</v>
      </c>
      <c r="G1084" s="36"/>
      <c r="H1084" s="41"/>
    </row>
    <row r="1085" spans="1:8" s="2" customFormat="1" ht="16.8" customHeight="1">
      <c r="A1085" s="36"/>
      <c r="B1085" s="41"/>
      <c r="C1085" s="275" t="s">
        <v>1788</v>
      </c>
      <c r="D1085" s="275" t="s">
        <v>2193</v>
      </c>
      <c r="E1085" s="19" t="s">
        <v>156</v>
      </c>
      <c r="F1085" s="276">
        <v>63</v>
      </c>
      <c r="G1085" s="36"/>
      <c r="H1085" s="41"/>
    </row>
    <row r="1086" spans="1:8" s="2" customFormat="1" ht="16.8" customHeight="1">
      <c r="A1086" s="36"/>
      <c r="B1086" s="41"/>
      <c r="C1086" s="275" t="s">
        <v>1784</v>
      </c>
      <c r="D1086" s="275" t="s">
        <v>1785</v>
      </c>
      <c r="E1086" s="19" t="s">
        <v>156</v>
      </c>
      <c r="F1086" s="276">
        <v>18.899999999999999</v>
      </c>
      <c r="G1086" s="36"/>
      <c r="H1086" s="41"/>
    </row>
    <row r="1087" spans="1:8" s="2" customFormat="1" ht="16.8" customHeight="1">
      <c r="A1087" s="36"/>
      <c r="B1087" s="41"/>
      <c r="C1087" s="271" t="s">
        <v>159</v>
      </c>
      <c r="D1087" s="272" t="s">
        <v>1663</v>
      </c>
      <c r="E1087" s="273" t="s">
        <v>156</v>
      </c>
      <c r="F1087" s="274">
        <v>125</v>
      </c>
      <c r="G1087" s="36"/>
      <c r="H1087" s="41"/>
    </row>
    <row r="1088" spans="1:8" s="2" customFormat="1" ht="16.8" customHeight="1">
      <c r="A1088" s="36"/>
      <c r="B1088" s="41"/>
      <c r="C1088" s="275" t="s">
        <v>159</v>
      </c>
      <c r="D1088" s="275" t="s">
        <v>1801</v>
      </c>
      <c r="E1088" s="19" t="s">
        <v>75</v>
      </c>
      <c r="F1088" s="276">
        <v>125</v>
      </c>
      <c r="G1088" s="36"/>
      <c r="H1088" s="41"/>
    </row>
    <row r="1089" spans="1:8" s="2" customFormat="1" ht="16.8" customHeight="1">
      <c r="A1089" s="36"/>
      <c r="B1089" s="41"/>
      <c r="C1089" s="271" t="s">
        <v>473</v>
      </c>
      <c r="D1089" s="272" t="s">
        <v>1668</v>
      </c>
      <c r="E1089" s="273" t="s">
        <v>240</v>
      </c>
      <c r="F1089" s="274">
        <v>2.1</v>
      </c>
      <c r="G1089" s="36"/>
      <c r="H1089" s="41"/>
    </row>
    <row r="1090" spans="1:8" s="2" customFormat="1" ht="16.8" customHeight="1">
      <c r="A1090" s="36"/>
      <c r="B1090" s="41"/>
      <c r="C1090" s="275" t="s">
        <v>75</v>
      </c>
      <c r="D1090" s="275" t="s">
        <v>1816</v>
      </c>
      <c r="E1090" s="19" t="s">
        <v>75</v>
      </c>
      <c r="F1090" s="276">
        <v>0</v>
      </c>
      <c r="G1090" s="36"/>
      <c r="H1090" s="41"/>
    </row>
    <row r="1091" spans="1:8" s="2" customFormat="1" ht="16.8" customHeight="1">
      <c r="A1091" s="36"/>
      <c r="B1091" s="41"/>
      <c r="C1091" s="275" t="s">
        <v>473</v>
      </c>
      <c r="D1091" s="275" t="s">
        <v>1817</v>
      </c>
      <c r="E1091" s="19" t="s">
        <v>75</v>
      </c>
      <c r="F1091" s="276">
        <v>2.1</v>
      </c>
      <c r="G1091" s="36"/>
      <c r="H1091" s="41"/>
    </row>
    <row r="1092" spans="1:8" s="2" customFormat="1" ht="16.8" customHeight="1">
      <c r="A1092" s="36"/>
      <c r="B1092" s="41"/>
      <c r="C1092" s="277" t="s">
        <v>2096</v>
      </c>
      <c r="D1092" s="36"/>
      <c r="E1092" s="36"/>
      <c r="F1092" s="36"/>
      <c r="G1092" s="36"/>
      <c r="H1092" s="41"/>
    </row>
    <row r="1093" spans="1:8" s="2" customFormat="1" ht="16.8" customHeight="1">
      <c r="A1093" s="36"/>
      <c r="B1093" s="41"/>
      <c r="C1093" s="275" t="s">
        <v>1813</v>
      </c>
      <c r="D1093" s="275" t="s">
        <v>2195</v>
      </c>
      <c r="E1093" s="19" t="s">
        <v>240</v>
      </c>
      <c r="F1093" s="276">
        <v>2.1</v>
      </c>
      <c r="G1093" s="36"/>
      <c r="H1093" s="41"/>
    </row>
    <row r="1094" spans="1:8" s="2" customFormat="1" ht="16.8" customHeight="1">
      <c r="A1094" s="36"/>
      <c r="B1094" s="41"/>
      <c r="C1094" s="275" t="s">
        <v>1818</v>
      </c>
      <c r="D1094" s="275" t="s">
        <v>2196</v>
      </c>
      <c r="E1094" s="19" t="s">
        <v>240</v>
      </c>
      <c r="F1094" s="276">
        <v>2.1</v>
      </c>
      <c r="G1094" s="36"/>
      <c r="H1094" s="41"/>
    </row>
    <row r="1095" spans="1:8" s="2" customFormat="1" ht="16.8" customHeight="1">
      <c r="A1095" s="36"/>
      <c r="B1095" s="41"/>
      <c r="C1095" s="271" t="s">
        <v>462</v>
      </c>
      <c r="D1095" s="272" t="s">
        <v>1658</v>
      </c>
      <c r="E1095" s="273" t="s">
        <v>383</v>
      </c>
      <c r="F1095" s="274">
        <v>19.7</v>
      </c>
      <c r="G1095" s="36"/>
      <c r="H1095" s="41"/>
    </row>
    <row r="1096" spans="1:8" s="2" customFormat="1" ht="16.8" customHeight="1">
      <c r="A1096" s="36"/>
      <c r="B1096" s="41"/>
      <c r="C1096" s="275" t="s">
        <v>75</v>
      </c>
      <c r="D1096" s="275" t="s">
        <v>1877</v>
      </c>
      <c r="E1096" s="19" t="s">
        <v>75</v>
      </c>
      <c r="F1096" s="276">
        <v>0</v>
      </c>
      <c r="G1096" s="36"/>
      <c r="H1096" s="41"/>
    </row>
    <row r="1097" spans="1:8" s="2" customFormat="1" ht="16.8" customHeight="1">
      <c r="A1097" s="36"/>
      <c r="B1097" s="41"/>
      <c r="C1097" s="275" t="s">
        <v>75</v>
      </c>
      <c r="D1097" s="275" t="s">
        <v>1659</v>
      </c>
      <c r="E1097" s="19" t="s">
        <v>75</v>
      </c>
      <c r="F1097" s="276">
        <v>19.7</v>
      </c>
      <c r="G1097" s="36"/>
      <c r="H1097" s="41"/>
    </row>
    <row r="1098" spans="1:8" s="2" customFormat="1" ht="16.8" customHeight="1">
      <c r="A1098" s="36"/>
      <c r="B1098" s="41"/>
      <c r="C1098" s="275" t="s">
        <v>462</v>
      </c>
      <c r="D1098" s="275" t="s">
        <v>218</v>
      </c>
      <c r="E1098" s="19" t="s">
        <v>75</v>
      </c>
      <c r="F1098" s="276">
        <v>19.7</v>
      </c>
      <c r="G1098" s="36"/>
      <c r="H1098" s="41"/>
    </row>
    <row r="1099" spans="1:8" s="2" customFormat="1" ht="16.8" customHeight="1">
      <c r="A1099" s="36"/>
      <c r="B1099" s="41"/>
      <c r="C1099" s="277" t="s">
        <v>2096</v>
      </c>
      <c r="D1099" s="36"/>
      <c r="E1099" s="36"/>
      <c r="F1099" s="36"/>
      <c r="G1099" s="36"/>
      <c r="H1099" s="41"/>
    </row>
    <row r="1100" spans="1:8" s="2" customFormat="1" ht="16.8" customHeight="1">
      <c r="A1100" s="36"/>
      <c r="B1100" s="41"/>
      <c r="C1100" s="275" t="s">
        <v>1873</v>
      </c>
      <c r="D1100" s="275" t="s">
        <v>2197</v>
      </c>
      <c r="E1100" s="19" t="s">
        <v>383</v>
      </c>
      <c r="F1100" s="276">
        <v>19.7</v>
      </c>
      <c r="G1100" s="36"/>
      <c r="H1100" s="41"/>
    </row>
    <row r="1101" spans="1:8" s="2" customFormat="1" ht="16.8" customHeight="1">
      <c r="A1101" s="36"/>
      <c r="B1101" s="41"/>
      <c r="C1101" s="275" t="s">
        <v>1878</v>
      </c>
      <c r="D1101" s="275" t="s">
        <v>2198</v>
      </c>
      <c r="E1101" s="19" t="s">
        <v>383</v>
      </c>
      <c r="F1101" s="276">
        <v>98.5</v>
      </c>
      <c r="G1101" s="36"/>
      <c r="H1101" s="41"/>
    </row>
    <row r="1102" spans="1:8" s="2" customFormat="1" ht="16.8" customHeight="1">
      <c r="A1102" s="36"/>
      <c r="B1102" s="41"/>
      <c r="C1102" s="275" t="s">
        <v>1882</v>
      </c>
      <c r="D1102" s="275" t="s">
        <v>1883</v>
      </c>
      <c r="E1102" s="19" t="s">
        <v>383</v>
      </c>
      <c r="F1102" s="276">
        <v>19.7</v>
      </c>
      <c r="G1102" s="36"/>
      <c r="H1102" s="41"/>
    </row>
    <row r="1103" spans="1:8" s="2" customFormat="1" ht="16.8" customHeight="1">
      <c r="A1103" s="36"/>
      <c r="B1103" s="41"/>
      <c r="C1103" s="271" t="s">
        <v>464</v>
      </c>
      <c r="D1103" s="272" t="s">
        <v>1660</v>
      </c>
      <c r="E1103" s="273" t="s">
        <v>156</v>
      </c>
      <c r="F1103" s="274">
        <v>9</v>
      </c>
      <c r="G1103" s="36"/>
      <c r="H1103" s="41"/>
    </row>
    <row r="1104" spans="1:8" s="2" customFormat="1" ht="16.8" customHeight="1">
      <c r="A1104" s="36"/>
      <c r="B1104" s="41"/>
      <c r="C1104" s="275" t="s">
        <v>75</v>
      </c>
      <c r="D1104" s="275" t="s">
        <v>314</v>
      </c>
      <c r="E1104" s="19" t="s">
        <v>75</v>
      </c>
      <c r="F1104" s="276">
        <v>0</v>
      </c>
      <c r="G1104" s="36"/>
      <c r="H1104" s="41"/>
    </row>
    <row r="1105" spans="1:8" s="2" customFormat="1" ht="16.8" customHeight="1">
      <c r="A1105" s="36"/>
      <c r="B1105" s="41"/>
      <c r="C1105" s="275" t="s">
        <v>464</v>
      </c>
      <c r="D1105" s="275" t="s">
        <v>288</v>
      </c>
      <c r="E1105" s="19" t="s">
        <v>75</v>
      </c>
      <c r="F1105" s="276">
        <v>9</v>
      </c>
      <c r="G1105" s="36"/>
      <c r="H1105" s="41"/>
    </row>
    <row r="1106" spans="1:8" s="2" customFormat="1" ht="16.8" customHeight="1">
      <c r="A1106" s="36"/>
      <c r="B1106" s="41"/>
      <c r="C1106" s="277" t="s">
        <v>2096</v>
      </c>
      <c r="D1106" s="36"/>
      <c r="E1106" s="36"/>
      <c r="F1106" s="36"/>
      <c r="G1106" s="36"/>
      <c r="H1106" s="41"/>
    </row>
    <row r="1107" spans="1:8" s="2" customFormat="1" ht="16.8" customHeight="1">
      <c r="A1107" s="36"/>
      <c r="B1107" s="41"/>
      <c r="C1107" s="275" t="s">
        <v>1864</v>
      </c>
      <c r="D1107" s="275" t="s">
        <v>1865</v>
      </c>
      <c r="E1107" s="19" t="s">
        <v>156</v>
      </c>
      <c r="F1107" s="276">
        <v>9</v>
      </c>
      <c r="G1107" s="36"/>
      <c r="H1107" s="41"/>
    </row>
    <row r="1108" spans="1:8" s="2" customFormat="1" ht="16.8" customHeight="1">
      <c r="A1108" s="36"/>
      <c r="B1108" s="41"/>
      <c r="C1108" s="275" t="s">
        <v>1798</v>
      </c>
      <c r="D1108" s="275" t="s">
        <v>2199</v>
      </c>
      <c r="E1108" s="19" t="s">
        <v>156</v>
      </c>
      <c r="F1108" s="276">
        <v>125</v>
      </c>
      <c r="G1108" s="36"/>
      <c r="H1108" s="41"/>
    </row>
    <row r="1109" spans="1:8" s="2" customFormat="1" ht="16.8" customHeight="1">
      <c r="A1109" s="36"/>
      <c r="B1109" s="41"/>
      <c r="C1109" s="275" t="s">
        <v>1844</v>
      </c>
      <c r="D1109" s="275" t="s">
        <v>2200</v>
      </c>
      <c r="E1109" s="19" t="s">
        <v>156</v>
      </c>
      <c r="F1109" s="276">
        <v>116</v>
      </c>
      <c r="G1109" s="36"/>
      <c r="H1109" s="41"/>
    </row>
    <row r="1110" spans="1:8" s="2" customFormat="1" ht="16.8" customHeight="1">
      <c r="A1110" s="36"/>
      <c r="B1110" s="41"/>
      <c r="C1110" s="275" t="s">
        <v>1856</v>
      </c>
      <c r="D1110" s="275" t="s">
        <v>2201</v>
      </c>
      <c r="E1110" s="19" t="s">
        <v>156</v>
      </c>
      <c r="F1110" s="276">
        <v>116</v>
      </c>
      <c r="G1110" s="36"/>
      <c r="H1110" s="41"/>
    </row>
    <row r="1111" spans="1:8" s="2" customFormat="1" ht="16.8" customHeight="1">
      <c r="A1111" s="36"/>
      <c r="B1111" s="41"/>
      <c r="C1111" s="275" t="s">
        <v>1870</v>
      </c>
      <c r="D1111" s="275" t="s">
        <v>2202</v>
      </c>
      <c r="E1111" s="19" t="s">
        <v>156</v>
      </c>
      <c r="F1111" s="276">
        <v>116</v>
      </c>
      <c r="G1111" s="36"/>
      <c r="H1111" s="41"/>
    </row>
    <row r="1112" spans="1:8" s="2" customFormat="1" ht="16.8" customHeight="1">
      <c r="A1112" s="36"/>
      <c r="B1112" s="41"/>
      <c r="C1112" s="275" t="s">
        <v>1805</v>
      </c>
      <c r="D1112" s="275" t="s">
        <v>1806</v>
      </c>
      <c r="E1112" s="19" t="s">
        <v>1348</v>
      </c>
      <c r="F1112" s="276">
        <v>81.375</v>
      </c>
      <c r="G1112" s="36"/>
      <c r="H1112" s="41"/>
    </row>
    <row r="1113" spans="1:8" s="2" customFormat="1" ht="16.8" customHeight="1">
      <c r="A1113" s="36"/>
      <c r="B1113" s="41"/>
      <c r="C1113" s="271" t="s">
        <v>466</v>
      </c>
      <c r="D1113" s="272" t="s">
        <v>1660</v>
      </c>
      <c r="E1113" s="273" t="s">
        <v>156</v>
      </c>
      <c r="F1113" s="274">
        <v>107</v>
      </c>
      <c r="G1113" s="36"/>
      <c r="H1113" s="41"/>
    </row>
    <row r="1114" spans="1:8" s="2" customFormat="1" ht="16.8" customHeight="1">
      <c r="A1114" s="36"/>
      <c r="B1114" s="41"/>
      <c r="C1114" s="275" t="s">
        <v>75</v>
      </c>
      <c r="D1114" s="275" t="s">
        <v>314</v>
      </c>
      <c r="E1114" s="19" t="s">
        <v>75</v>
      </c>
      <c r="F1114" s="276">
        <v>0</v>
      </c>
      <c r="G1114" s="36"/>
      <c r="H1114" s="41"/>
    </row>
    <row r="1115" spans="1:8" s="2" customFormat="1" ht="16.8" customHeight="1">
      <c r="A1115" s="36"/>
      <c r="B1115" s="41"/>
      <c r="C1115" s="275" t="s">
        <v>466</v>
      </c>
      <c r="D1115" s="275" t="s">
        <v>1863</v>
      </c>
      <c r="E1115" s="19" t="s">
        <v>75</v>
      </c>
      <c r="F1115" s="276">
        <v>107</v>
      </c>
      <c r="G1115" s="36"/>
      <c r="H1115" s="41"/>
    </row>
    <row r="1116" spans="1:8" s="2" customFormat="1" ht="16.8" customHeight="1">
      <c r="A1116" s="36"/>
      <c r="B1116" s="41"/>
      <c r="C1116" s="277" t="s">
        <v>2096</v>
      </c>
      <c r="D1116" s="36"/>
      <c r="E1116" s="36"/>
      <c r="F1116" s="36"/>
      <c r="G1116" s="36"/>
      <c r="H1116" s="41"/>
    </row>
    <row r="1117" spans="1:8" s="2" customFormat="1" ht="16.8" customHeight="1">
      <c r="A1117" s="36"/>
      <c r="B1117" s="41"/>
      <c r="C1117" s="275" t="s">
        <v>1860</v>
      </c>
      <c r="D1117" s="275" t="s">
        <v>1861</v>
      </c>
      <c r="E1117" s="19" t="s">
        <v>156</v>
      </c>
      <c r="F1117" s="276">
        <v>107</v>
      </c>
      <c r="G1117" s="36"/>
      <c r="H1117" s="41"/>
    </row>
    <row r="1118" spans="1:8" s="2" customFormat="1" ht="16.8" customHeight="1">
      <c r="A1118" s="36"/>
      <c r="B1118" s="41"/>
      <c r="C1118" s="275" t="s">
        <v>1798</v>
      </c>
      <c r="D1118" s="275" t="s">
        <v>2199</v>
      </c>
      <c r="E1118" s="19" t="s">
        <v>156</v>
      </c>
      <c r="F1118" s="276">
        <v>125</v>
      </c>
      <c r="G1118" s="36"/>
      <c r="H1118" s="41"/>
    </row>
    <row r="1119" spans="1:8" s="2" customFormat="1" ht="16.8" customHeight="1">
      <c r="A1119" s="36"/>
      <c r="B1119" s="41"/>
      <c r="C1119" s="275" t="s">
        <v>1844</v>
      </c>
      <c r="D1119" s="275" t="s">
        <v>2200</v>
      </c>
      <c r="E1119" s="19" t="s">
        <v>156</v>
      </c>
      <c r="F1119" s="276">
        <v>116</v>
      </c>
      <c r="G1119" s="36"/>
      <c r="H1119" s="41"/>
    </row>
    <row r="1120" spans="1:8" s="2" customFormat="1" ht="16.8" customHeight="1">
      <c r="A1120" s="36"/>
      <c r="B1120" s="41"/>
      <c r="C1120" s="275" t="s">
        <v>1856</v>
      </c>
      <c r="D1120" s="275" t="s">
        <v>2201</v>
      </c>
      <c r="E1120" s="19" t="s">
        <v>156</v>
      </c>
      <c r="F1120" s="276">
        <v>116</v>
      </c>
      <c r="G1120" s="36"/>
      <c r="H1120" s="41"/>
    </row>
    <row r="1121" spans="1:8" s="2" customFormat="1" ht="16.8" customHeight="1">
      <c r="A1121" s="36"/>
      <c r="B1121" s="41"/>
      <c r="C1121" s="275" t="s">
        <v>1870</v>
      </c>
      <c r="D1121" s="275" t="s">
        <v>2202</v>
      </c>
      <c r="E1121" s="19" t="s">
        <v>156</v>
      </c>
      <c r="F1121" s="276">
        <v>116</v>
      </c>
      <c r="G1121" s="36"/>
      <c r="H1121" s="41"/>
    </row>
    <row r="1122" spans="1:8" s="2" customFormat="1" ht="16.8" customHeight="1">
      <c r="A1122" s="36"/>
      <c r="B1122" s="41"/>
      <c r="C1122" s="275" t="s">
        <v>1805</v>
      </c>
      <c r="D1122" s="275" t="s">
        <v>1806</v>
      </c>
      <c r="E1122" s="19" t="s">
        <v>1348</v>
      </c>
      <c r="F1122" s="276">
        <v>81.375</v>
      </c>
      <c r="G1122" s="36"/>
      <c r="H1122" s="41"/>
    </row>
    <row r="1123" spans="1:8" s="2" customFormat="1" ht="16.8" customHeight="1">
      <c r="A1123" s="36"/>
      <c r="B1123" s="41"/>
      <c r="C1123" s="271" t="s">
        <v>166</v>
      </c>
      <c r="D1123" s="272" t="s">
        <v>1669</v>
      </c>
      <c r="E1123" s="273" t="s">
        <v>75</v>
      </c>
      <c r="F1123" s="274">
        <v>9</v>
      </c>
      <c r="G1123" s="36"/>
      <c r="H1123" s="41"/>
    </row>
    <row r="1124" spans="1:8" s="2" customFormat="1" ht="16.8" customHeight="1">
      <c r="A1124" s="36"/>
      <c r="B1124" s="41"/>
      <c r="C1124" s="275" t="s">
        <v>166</v>
      </c>
      <c r="D1124" s="275" t="s">
        <v>288</v>
      </c>
      <c r="E1124" s="19" t="s">
        <v>75</v>
      </c>
      <c r="F1124" s="276">
        <v>9</v>
      </c>
      <c r="G1124" s="36"/>
      <c r="H1124" s="41"/>
    </row>
    <row r="1125" spans="1:8" s="2" customFormat="1" ht="16.8" customHeight="1">
      <c r="A1125" s="36"/>
      <c r="B1125" s="41"/>
      <c r="C1125" s="277" t="s">
        <v>2096</v>
      </c>
      <c r="D1125" s="36"/>
      <c r="E1125" s="36"/>
      <c r="F1125" s="36"/>
      <c r="G1125" s="36"/>
      <c r="H1125" s="41"/>
    </row>
    <row r="1126" spans="1:8" s="2" customFormat="1" ht="16.8" customHeight="1">
      <c r="A1126" s="36"/>
      <c r="B1126" s="41"/>
      <c r="C1126" s="275" t="s">
        <v>1853</v>
      </c>
      <c r="D1126" s="275" t="s">
        <v>2203</v>
      </c>
      <c r="E1126" s="19" t="s">
        <v>156</v>
      </c>
      <c r="F1126" s="276">
        <v>9</v>
      </c>
      <c r="G1126" s="36"/>
      <c r="H1126" s="41"/>
    </row>
    <row r="1127" spans="1:8" s="2" customFormat="1" ht="16.8" customHeight="1">
      <c r="A1127" s="36"/>
      <c r="B1127" s="41"/>
      <c r="C1127" s="275" t="s">
        <v>1798</v>
      </c>
      <c r="D1127" s="275" t="s">
        <v>2199</v>
      </c>
      <c r="E1127" s="19" t="s">
        <v>156</v>
      </c>
      <c r="F1127" s="276">
        <v>125</v>
      </c>
      <c r="G1127" s="36"/>
      <c r="H1127" s="41"/>
    </row>
    <row r="1128" spans="1:8" s="2" customFormat="1" ht="16.8" customHeight="1">
      <c r="A1128" s="36"/>
      <c r="B1128" s="41"/>
      <c r="C1128" s="275" t="s">
        <v>1848</v>
      </c>
      <c r="D1128" s="275" t="s">
        <v>2204</v>
      </c>
      <c r="E1128" s="19" t="s">
        <v>240</v>
      </c>
      <c r="F1128" s="276">
        <v>0.54</v>
      </c>
      <c r="G1128" s="36"/>
      <c r="H1128" s="41"/>
    </row>
    <row r="1129" spans="1:8" s="2" customFormat="1" ht="16.8" customHeight="1">
      <c r="A1129" s="36"/>
      <c r="B1129" s="41"/>
      <c r="C1129" s="275" t="s">
        <v>1840</v>
      </c>
      <c r="D1129" s="275" t="s">
        <v>2205</v>
      </c>
      <c r="E1129" s="19" t="s">
        <v>156</v>
      </c>
      <c r="F1129" s="276">
        <v>9</v>
      </c>
      <c r="G1129" s="36"/>
      <c r="H1129" s="41"/>
    </row>
    <row r="1130" spans="1:8" s="2" customFormat="1" ht="16.8" customHeight="1">
      <c r="A1130" s="36"/>
      <c r="B1130" s="41"/>
      <c r="C1130" s="275" t="s">
        <v>1867</v>
      </c>
      <c r="D1130" s="275" t="s">
        <v>2206</v>
      </c>
      <c r="E1130" s="19" t="s">
        <v>156</v>
      </c>
      <c r="F1130" s="276">
        <v>9</v>
      </c>
      <c r="G1130" s="36"/>
      <c r="H1130" s="41"/>
    </row>
    <row r="1131" spans="1:8" s="2" customFormat="1" ht="16.8" customHeight="1">
      <c r="A1131" s="36"/>
      <c r="B1131" s="41"/>
      <c r="C1131" s="275" t="s">
        <v>1805</v>
      </c>
      <c r="D1131" s="275" t="s">
        <v>1806</v>
      </c>
      <c r="E1131" s="19" t="s">
        <v>1348</v>
      </c>
      <c r="F1131" s="276">
        <v>81.375</v>
      </c>
      <c r="G1131" s="36"/>
      <c r="H1131" s="41"/>
    </row>
    <row r="1132" spans="1:8" s="2" customFormat="1" ht="26.4" customHeight="1">
      <c r="A1132" s="36"/>
      <c r="B1132" s="41"/>
      <c r="C1132" s="270" t="s">
        <v>2207</v>
      </c>
      <c r="D1132" s="270" t="s">
        <v>124</v>
      </c>
      <c r="E1132" s="36"/>
      <c r="F1132" s="36"/>
      <c r="G1132" s="36"/>
      <c r="H1132" s="41"/>
    </row>
    <row r="1133" spans="1:8" s="2" customFormat="1" ht="16.8" customHeight="1">
      <c r="A1133" s="36"/>
      <c r="B1133" s="41"/>
      <c r="C1133" s="271" t="s">
        <v>471</v>
      </c>
      <c r="D1133" s="272" t="s">
        <v>1661</v>
      </c>
      <c r="E1133" s="273" t="s">
        <v>293</v>
      </c>
      <c r="F1133" s="274">
        <v>2</v>
      </c>
      <c r="G1133" s="36"/>
      <c r="H1133" s="41"/>
    </row>
    <row r="1134" spans="1:8" s="2" customFormat="1" ht="16.8" customHeight="1">
      <c r="A1134" s="36"/>
      <c r="B1134" s="41"/>
      <c r="C1134" s="275" t="s">
        <v>75</v>
      </c>
      <c r="D1134" s="275" t="s">
        <v>296</v>
      </c>
      <c r="E1134" s="19" t="s">
        <v>75</v>
      </c>
      <c r="F1134" s="276">
        <v>0</v>
      </c>
      <c r="G1134" s="36"/>
      <c r="H1134" s="41"/>
    </row>
    <row r="1135" spans="1:8" s="2" customFormat="1" ht="16.8" customHeight="1">
      <c r="A1135" s="36"/>
      <c r="B1135" s="41"/>
      <c r="C1135" s="275" t="s">
        <v>471</v>
      </c>
      <c r="D1135" s="275" t="s">
        <v>86</v>
      </c>
      <c r="E1135" s="19" t="s">
        <v>75</v>
      </c>
      <c r="F1135" s="276">
        <v>2</v>
      </c>
      <c r="G1135" s="36"/>
      <c r="H1135" s="41"/>
    </row>
    <row r="1136" spans="1:8" s="2" customFormat="1" ht="16.8" customHeight="1">
      <c r="A1136" s="36"/>
      <c r="B1136" s="41"/>
      <c r="C1136" s="277" t="s">
        <v>2096</v>
      </c>
      <c r="D1136" s="36"/>
      <c r="E1136" s="36"/>
      <c r="F1136" s="36"/>
      <c r="G1136" s="36"/>
      <c r="H1136" s="41"/>
    </row>
    <row r="1137" spans="1:8" s="2" customFormat="1" ht="16.8" customHeight="1">
      <c r="A1137" s="36"/>
      <c r="B1137" s="41"/>
      <c r="C1137" s="275" t="s">
        <v>1699</v>
      </c>
      <c r="D1137" s="275" t="s">
        <v>1700</v>
      </c>
      <c r="E1137" s="19" t="s">
        <v>293</v>
      </c>
      <c r="F1137" s="276">
        <v>2</v>
      </c>
      <c r="G1137" s="36"/>
      <c r="H1137" s="41"/>
    </row>
    <row r="1138" spans="1:8" s="2" customFormat="1" ht="16.8" customHeight="1">
      <c r="A1138" s="36"/>
      <c r="B1138" s="41"/>
      <c r="C1138" s="275" t="s">
        <v>1708</v>
      </c>
      <c r="D1138" s="275" t="s">
        <v>2181</v>
      </c>
      <c r="E1138" s="19" t="s">
        <v>293</v>
      </c>
      <c r="F1138" s="276">
        <v>2</v>
      </c>
      <c r="G1138" s="36"/>
      <c r="H1138" s="41"/>
    </row>
    <row r="1139" spans="1:8" s="2" customFormat="1" ht="16.8" customHeight="1">
      <c r="A1139" s="36"/>
      <c r="B1139" s="41"/>
      <c r="C1139" s="275" t="s">
        <v>1705</v>
      </c>
      <c r="D1139" s="275" t="s">
        <v>2182</v>
      </c>
      <c r="E1139" s="19" t="s">
        <v>293</v>
      </c>
      <c r="F1139" s="276">
        <v>2</v>
      </c>
      <c r="G1139" s="36"/>
      <c r="H1139" s="41"/>
    </row>
    <row r="1140" spans="1:8" s="2" customFormat="1" ht="16.8" customHeight="1">
      <c r="A1140" s="36"/>
      <c r="B1140" s="41"/>
      <c r="C1140" s="275" t="s">
        <v>1702</v>
      </c>
      <c r="D1140" s="275" t="s">
        <v>2183</v>
      </c>
      <c r="E1140" s="19" t="s">
        <v>293</v>
      </c>
      <c r="F1140" s="276">
        <v>2</v>
      </c>
      <c r="G1140" s="36"/>
      <c r="H1140" s="41"/>
    </row>
    <row r="1141" spans="1:8" s="2" customFormat="1" ht="16.8" customHeight="1">
      <c r="A1141" s="36"/>
      <c r="B1141" s="41"/>
      <c r="C1141" s="271" t="s">
        <v>483</v>
      </c>
      <c r="D1141" s="272" t="s">
        <v>1662</v>
      </c>
      <c r="E1141" s="273" t="s">
        <v>293</v>
      </c>
      <c r="F1141" s="274">
        <v>2</v>
      </c>
      <c r="G1141" s="36"/>
      <c r="H1141" s="41"/>
    </row>
    <row r="1142" spans="1:8" s="2" customFormat="1" ht="16.8" customHeight="1">
      <c r="A1142" s="36"/>
      <c r="B1142" s="41"/>
      <c r="C1142" s="275" t="s">
        <v>75</v>
      </c>
      <c r="D1142" s="275" t="s">
        <v>1714</v>
      </c>
      <c r="E1142" s="19" t="s">
        <v>75</v>
      </c>
      <c r="F1142" s="276">
        <v>0</v>
      </c>
      <c r="G1142" s="36"/>
      <c r="H1142" s="41"/>
    </row>
    <row r="1143" spans="1:8" s="2" customFormat="1" ht="16.8" customHeight="1">
      <c r="A1143" s="36"/>
      <c r="B1143" s="41"/>
      <c r="C1143" s="275" t="s">
        <v>483</v>
      </c>
      <c r="D1143" s="275" t="s">
        <v>86</v>
      </c>
      <c r="E1143" s="19" t="s">
        <v>75</v>
      </c>
      <c r="F1143" s="276">
        <v>2</v>
      </c>
      <c r="G1143" s="36"/>
      <c r="H1143" s="41"/>
    </row>
    <row r="1144" spans="1:8" s="2" customFormat="1" ht="16.8" customHeight="1">
      <c r="A1144" s="36"/>
      <c r="B1144" s="41"/>
      <c r="C1144" s="277" t="s">
        <v>2096</v>
      </c>
      <c r="D1144" s="36"/>
      <c r="E1144" s="36"/>
      <c r="F1144" s="36"/>
      <c r="G1144" s="36"/>
      <c r="H1144" s="41"/>
    </row>
    <row r="1145" spans="1:8" s="2" customFormat="1" ht="16.8" customHeight="1">
      <c r="A1145" s="36"/>
      <c r="B1145" s="41"/>
      <c r="C1145" s="275" t="s">
        <v>1711</v>
      </c>
      <c r="D1145" s="275" t="s">
        <v>2184</v>
      </c>
      <c r="E1145" s="19" t="s">
        <v>293</v>
      </c>
      <c r="F1145" s="276">
        <v>2</v>
      </c>
      <c r="G1145" s="36"/>
      <c r="H1145" s="41"/>
    </row>
    <row r="1146" spans="1:8" s="2" customFormat="1" ht="16.8" customHeight="1">
      <c r="A1146" s="36"/>
      <c r="B1146" s="41"/>
      <c r="C1146" s="275" t="s">
        <v>1739</v>
      </c>
      <c r="D1146" s="275" t="s">
        <v>1740</v>
      </c>
      <c r="E1146" s="19" t="s">
        <v>293</v>
      </c>
      <c r="F1146" s="276">
        <v>2</v>
      </c>
      <c r="G1146" s="36"/>
      <c r="H1146" s="41"/>
    </row>
    <row r="1147" spans="1:8" s="2" customFormat="1" ht="16.8" customHeight="1">
      <c r="A1147" s="36"/>
      <c r="B1147" s="41"/>
      <c r="C1147" s="275" t="s">
        <v>1825</v>
      </c>
      <c r="D1147" s="275" t="s">
        <v>2185</v>
      </c>
      <c r="E1147" s="19" t="s">
        <v>293</v>
      </c>
      <c r="F1147" s="276">
        <v>2</v>
      </c>
      <c r="G1147" s="36"/>
      <c r="H1147" s="41"/>
    </row>
    <row r="1148" spans="1:8" s="2" customFormat="1" ht="16.8" customHeight="1">
      <c r="A1148" s="36"/>
      <c r="B1148" s="41"/>
      <c r="C1148" s="275" t="s">
        <v>1829</v>
      </c>
      <c r="D1148" s="275" t="s">
        <v>2186</v>
      </c>
      <c r="E1148" s="19" t="s">
        <v>240</v>
      </c>
      <c r="F1148" s="276">
        <v>1.28</v>
      </c>
      <c r="G1148" s="36"/>
      <c r="H1148" s="41"/>
    </row>
    <row r="1149" spans="1:8" s="2" customFormat="1" ht="16.8" customHeight="1">
      <c r="A1149" s="36"/>
      <c r="B1149" s="41"/>
      <c r="C1149" s="275" t="s">
        <v>1748</v>
      </c>
      <c r="D1149" s="275" t="s">
        <v>2187</v>
      </c>
      <c r="E1149" s="19" t="s">
        <v>293</v>
      </c>
      <c r="F1149" s="276">
        <v>2</v>
      </c>
      <c r="G1149" s="36"/>
      <c r="H1149" s="41"/>
    </row>
    <row r="1150" spans="1:8" s="2" customFormat="1" ht="16.8" customHeight="1">
      <c r="A1150" s="36"/>
      <c r="B1150" s="41"/>
      <c r="C1150" s="275" t="s">
        <v>1822</v>
      </c>
      <c r="D1150" s="275" t="s">
        <v>1823</v>
      </c>
      <c r="E1150" s="19" t="s">
        <v>293</v>
      </c>
      <c r="F1150" s="276">
        <v>2</v>
      </c>
      <c r="G1150" s="36"/>
      <c r="H1150" s="41"/>
    </row>
    <row r="1151" spans="1:8" s="2" customFormat="1" ht="16.8" customHeight="1">
      <c r="A1151" s="36"/>
      <c r="B1151" s="41"/>
      <c r="C1151" s="275" t="s">
        <v>1717</v>
      </c>
      <c r="D1151" s="275" t="s">
        <v>1718</v>
      </c>
      <c r="E1151" s="19" t="s">
        <v>293</v>
      </c>
      <c r="F1151" s="276">
        <v>2</v>
      </c>
      <c r="G1151" s="36"/>
      <c r="H1151" s="41"/>
    </row>
    <row r="1152" spans="1:8" s="2" customFormat="1" ht="16.8" customHeight="1">
      <c r="A1152" s="36"/>
      <c r="B1152" s="41"/>
      <c r="C1152" s="275" t="s">
        <v>1751</v>
      </c>
      <c r="D1152" s="275" t="s">
        <v>1752</v>
      </c>
      <c r="E1152" s="19" t="s">
        <v>293</v>
      </c>
      <c r="F1152" s="276">
        <v>2</v>
      </c>
      <c r="G1152" s="36"/>
      <c r="H1152" s="41"/>
    </row>
    <row r="1153" spans="1:8" s="2" customFormat="1" ht="16.8" customHeight="1">
      <c r="A1153" s="36"/>
      <c r="B1153" s="41"/>
      <c r="C1153" s="275" t="s">
        <v>1742</v>
      </c>
      <c r="D1153" s="275" t="s">
        <v>1743</v>
      </c>
      <c r="E1153" s="19" t="s">
        <v>293</v>
      </c>
      <c r="F1153" s="276">
        <v>2</v>
      </c>
      <c r="G1153" s="36"/>
      <c r="H1153" s="41"/>
    </row>
    <row r="1154" spans="1:8" s="2" customFormat="1" ht="16.8" customHeight="1">
      <c r="A1154" s="36"/>
      <c r="B1154" s="41"/>
      <c r="C1154" s="275" t="s">
        <v>1726</v>
      </c>
      <c r="D1154" s="275" t="s">
        <v>1727</v>
      </c>
      <c r="E1154" s="19" t="s">
        <v>293</v>
      </c>
      <c r="F1154" s="276">
        <v>2</v>
      </c>
      <c r="G1154" s="36"/>
      <c r="H1154" s="41"/>
    </row>
    <row r="1155" spans="1:8" s="2" customFormat="1" ht="16.8" customHeight="1">
      <c r="A1155" s="36"/>
      <c r="B1155" s="41"/>
      <c r="C1155" s="275" t="s">
        <v>1834</v>
      </c>
      <c r="D1155" s="275" t="s">
        <v>1835</v>
      </c>
      <c r="E1155" s="19" t="s">
        <v>293</v>
      </c>
      <c r="F1155" s="276">
        <v>2</v>
      </c>
      <c r="G1155" s="36"/>
      <c r="H1155" s="41"/>
    </row>
    <row r="1156" spans="1:8" s="2" customFormat="1" ht="16.8" customHeight="1">
      <c r="A1156" s="36"/>
      <c r="B1156" s="41"/>
      <c r="C1156" s="271" t="s">
        <v>504</v>
      </c>
      <c r="D1156" s="272" t="s">
        <v>1663</v>
      </c>
      <c r="E1156" s="273" t="s">
        <v>293</v>
      </c>
      <c r="F1156" s="274">
        <v>20</v>
      </c>
      <c r="G1156" s="36"/>
      <c r="H1156" s="41"/>
    </row>
    <row r="1157" spans="1:8" s="2" customFormat="1" ht="16.8" customHeight="1">
      <c r="A1157" s="36"/>
      <c r="B1157" s="41"/>
      <c r="C1157" s="275" t="s">
        <v>75</v>
      </c>
      <c r="D1157" s="275" t="s">
        <v>314</v>
      </c>
      <c r="E1157" s="19" t="s">
        <v>75</v>
      </c>
      <c r="F1157" s="276">
        <v>0</v>
      </c>
      <c r="G1157" s="36"/>
      <c r="H1157" s="41"/>
    </row>
    <row r="1158" spans="1:8" s="2" customFormat="1" ht="16.8" customHeight="1">
      <c r="A1158" s="36"/>
      <c r="B1158" s="41"/>
      <c r="C1158" s="275" t="s">
        <v>504</v>
      </c>
      <c r="D1158" s="275" t="s">
        <v>633</v>
      </c>
      <c r="E1158" s="19" t="s">
        <v>75</v>
      </c>
      <c r="F1158" s="276">
        <v>20</v>
      </c>
      <c r="G1158" s="36"/>
      <c r="H1158" s="41"/>
    </row>
    <row r="1159" spans="1:8" s="2" customFormat="1" ht="16.8" customHeight="1">
      <c r="A1159" s="36"/>
      <c r="B1159" s="41"/>
      <c r="C1159" s="277" t="s">
        <v>2096</v>
      </c>
      <c r="D1159" s="36"/>
      <c r="E1159" s="36"/>
      <c r="F1159" s="36"/>
      <c r="G1159" s="36"/>
      <c r="H1159" s="41"/>
    </row>
    <row r="1160" spans="1:8" s="2" customFormat="1" ht="16.8" customHeight="1">
      <c r="A1160" s="36"/>
      <c r="B1160" s="41"/>
      <c r="C1160" s="275" t="s">
        <v>1757</v>
      </c>
      <c r="D1160" s="275" t="s">
        <v>2189</v>
      </c>
      <c r="E1160" s="19" t="s">
        <v>156</v>
      </c>
      <c r="F1160" s="276">
        <v>20</v>
      </c>
      <c r="G1160" s="36"/>
      <c r="H1160" s="41"/>
    </row>
    <row r="1161" spans="1:8" s="2" customFormat="1" ht="16.8" customHeight="1">
      <c r="A1161" s="36"/>
      <c r="B1161" s="41"/>
      <c r="C1161" s="275" t="s">
        <v>1760</v>
      </c>
      <c r="D1161" s="275" t="s">
        <v>1761</v>
      </c>
      <c r="E1161" s="19" t="s">
        <v>156</v>
      </c>
      <c r="F1161" s="276">
        <v>21</v>
      </c>
      <c r="G1161" s="36"/>
      <c r="H1161" s="41"/>
    </row>
    <row r="1162" spans="1:8" s="2" customFormat="1" ht="16.8" customHeight="1">
      <c r="A1162" s="36"/>
      <c r="B1162" s="41"/>
      <c r="C1162" s="271" t="s">
        <v>141</v>
      </c>
      <c r="D1162" s="272" t="s">
        <v>1663</v>
      </c>
      <c r="E1162" s="273" t="s">
        <v>156</v>
      </c>
      <c r="F1162" s="274">
        <v>72</v>
      </c>
      <c r="G1162" s="36"/>
      <c r="H1162" s="41"/>
    </row>
    <row r="1163" spans="1:8" s="2" customFormat="1" ht="16.8" customHeight="1">
      <c r="A1163" s="36"/>
      <c r="B1163" s="41"/>
      <c r="C1163" s="275" t="s">
        <v>75</v>
      </c>
      <c r="D1163" s="275" t="s">
        <v>314</v>
      </c>
      <c r="E1163" s="19" t="s">
        <v>75</v>
      </c>
      <c r="F1163" s="276">
        <v>0</v>
      </c>
      <c r="G1163" s="36"/>
      <c r="H1163" s="41"/>
    </row>
    <row r="1164" spans="1:8" s="2" customFormat="1" ht="16.8" customHeight="1">
      <c r="A1164" s="36"/>
      <c r="B1164" s="41"/>
      <c r="C1164" s="275" t="s">
        <v>141</v>
      </c>
      <c r="D1164" s="275" t="s">
        <v>842</v>
      </c>
      <c r="E1164" s="19" t="s">
        <v>75</v>
      </c>
      <c r="F1164" s="276">
        <v>72</v>
      </c>
      <c r="G1164" s="36"/>
      <c r="H1164" s="41"/>
    </row>
    <row r="1165" spans="1:8" s="2" customFormat="1" ht="16.8" customHeight="1">
      <c r="A1165" s="36"/>
      <c r="B1165" s="41"/>
      <c r="C1165" s="277" t="s">
        <v>2096</v>
      </c>
      <c r="D1165" s="36"/>
      <c r="E1165" s="36"/>
      <c r="F1165" s="36"/>
      <c r="G1165" s="36"/>
      <c r="H1165" s="41"/>
    </row>
    <row r="1166" spans="1:8" s="2" customFormat="1" ht="16.8" customHeight="1">
      <c r="A1166" s="36"/>
      <c r="B1166" s="41"/>
      <c r="C1166" s="275" t="s">
        <v>1764</v>
      </c>
      <c r="D1166" s="275" t="s">
        <v>2190</v>
      </c>
      <c r="E1166" s="19" t="s">
        <v>156</v>
      </c>
      <c r="F1166" s="276">
        <v>72</v>
      </c>
      <c r="G1166" s="36"/>
      <c r="H1166" s="41"/>
    </row>
    <row r="1167" spans="1:8" s="2" customFormat="1" ht="16.8" customHeight="1">
      <c r="A1167" s="36"/>
      <c r="B1167" s="41"/>
      <c r="C1167" s="275" t="s">
        <v>1798</v>
      </c>
      <c r="D1167" s="275" t="s">
        <v>2199</v>
      </c>
      <c r="E1167" s="19" t="s">
        <v>156</v>
      </c>
      <c r="F1167" s="276">
        <v>72</v>
      </c>
      <c r="G1167" s="36"/>
      <c r="H1167" s="41"/>
    </row>
    <row r="1168" spans="1:8" s="2" customFormat="1" ht="16.8" customHeight="1">
      <c r="A1168" s="36"/>
      <c r="B1168" s="41"/>
      <c r="C1168" s="275" t="s">
        <v>1844</v>
      </c>
      <c r="D1168" s="275" t="s">
        <v>2200</v>
      </c>
      <c r="E1168" s="19" t="s">
        <v>156</v>
      </c>
      <c r="F1168" s="276">
        <v>72</v>
      </c>
      <c r="G1168" s="36"/>
      <c r="H1168" s="41"/>
    </row>
    <row r="1169" spans="1:8" s="2" customFormat="1" ht="16.8" customHeight="1">
      <c r="A1169" s="36"/>
      <c r="B1169" s="41"/>
      <c r="C1169" s="275" t="s">
        <v>1856</v>
      </c>
      <c r="D1169" s="275" t="s">
        <v>2201</v>
      </c>
      <c r="E1169" s="19" t="s">
        <v>156</v>
      </c>
      <c r="F1169" s="276">
        <v>72</v>
      </c>
      <c r="G1169" s="36"/>
      <c r="H1169" s="41"/>
    </row>
    <row r="1170" spans="1:8" s="2" customFormat="1" ht="16.8" customHeight="1">
      <c r="A1170" s="36"/>
      <c r="B1170" s="41"/>
      <c r="C1170" s="275" t="s">
        <v>1870</v>
      </c>
      <c r="D1170" s="275" t="s">
        <v>2202</v>
      </c>
      <c r="E1170" s="19" t="s">
        <v>156</v>
      </c>
      <c r="F1170" s="276">
        <v>72</v>
      </c>
      <c r="G1170" s="36"/>
      <c r="H1170" s="41"/>
    </row>
    <row r="1171" spans="1:8" s="2" customFormat="1" ht="16.8" customHeight="1">
      <c r="A1171" s="36"/>
      <c r="B1171" s="41"/>
      <c r="C1171" s="275" t="s">
        <v>1837</v>
      </c>
      <c r="D1171" s="275" t="s">
        <v>1838</v>
      </c>
      <c r="E1171" s="19" t="s">
        <v>156</v>
      </c>
      <c r="F1171" s="276">
        <v>72</v>
      </c>
      <c r="G1171" s="36"/>
      <c r="H1171" s="41"/>
    </row>
    <row r="1172" spans="1:8" s="2" customFormat="1" ht="16.8" customHeight="1">
      <c r="A1172" s="36"/>
      <c r="B1172" s="41"/>
      <c r="C1172" s="275" t="s">
        <v>1770</v>
      </c>
      <c r="D1172" s="275" t="s">
        <v>1771</v>
      </c>
      <c r="E1172" s="19" t="s">
        <v>156</v>
      </c>
      <c r="F1172" s="276">
        <v>86.1</v>
      </c>
      <c r="G1172" s="36"/>
      <c r="H1172" s="41"/>
    </row>
    <row r="1173" spans="1:8" s="2" customFormat="1" ht="16.8" customHeight="1">
      <c r="A1173" s="36"/>
      <c r="B1173" s="41"/>
      <c r="C1173" s="275" t="s">
        <v>1784</v>
      </c>
      <c r="D1173" s="275" t="s">
        <v>1785</v>
      </c>
      <c r="E1173" s="19" t="s">
        <v>156</v>
      </c>
      <c r="F1173" s="276">
        <v>72</v>
      </c>
      <c r="G1173" s="36"/>
      <c r="H1173" s="41"/>
    </row>
    <row r="1174" spans="1:8" s="2" customFormat="1" ht="16.8" customHeight="1">
      <c r="A1174" s="36"/>
      <c r="B1174" s="41"/>
      <c r="C1174" s="275" t="s">
        <v>1805</v>
      </c>
      <c r="D1174" s="275" t="s">
        <v>1806</v>
      </c>
      <c r="E1174" s="19" t="s">
        <v>1348</v>
      </c>
      <c r="F1174" s="276">
        <v>46.872</v>
      </c>
      <c r="G1174" s="36"/>
      <c r="H1174" s="41"/>
    </row>
    <row r="1175" spans="1:8" s="2" customFormat="1" ht="16.8" customHeight="1">
      <c r="A1175" s="36"/>
      <c r="B1175" s="41"/>
      <c r="C1175" s="271" t="s">
        <v>145</v>
      </c>
      <c r="D1175" s="272" t="s">
        <v>1663</v>
      </c>
      <c r="E1175" s="273" t="s">
        <v>156</v>
      </c>
      <c r="F1175" s="274">
        <v>10</v>
      </c>
      <c r="G1175" s="36"/>
      <c r="H1175" s="41"/>
    </row>
    <row r="1176" spans="1:8" s="2" customFormat="1" ht="16.8" customHeight="1">
      <c r="A1176" s="36"/>
      <c r="B1176" s="41"/>
      <c r="C1176" s="275" t="s">
        <v>75</v>
      </c>
      <c r="D1176" s="275" t="s">
        <v>314</v>
      </c>
      <c r="E1176" s="19" t="s">
        <v>75</v>
      </c>
      <c r="F1176" s="276">
        <v>0</v>
      </c>
      <c r="G1176" s="36"/>
      <c r="H1176" s="41"/>
    </row>
    <row r="1177" spans="1:8" s="2" customFormat="1" ht="16.8" customHeight="1">
      <c r="A1177" s="36"/>
      <c r="B1177" s="41"/>
      <c r="C1177" s="275" t="s">
        <v>145</v>
      </c>
      <c r="D1177" s="275" t="s">
        <v>596</v>
      </c>
      <c r="E1177" s="19" t="s">
        <v>75</v>
      </c>
      <c r="F1177" s="276">
        <v>10</v>
      </c>
      <c r="G1177" s="36"/>
      <c r="H1177" s="41"/>
    </row>
    <row r="1178" spans="1:8" s="2" customFormat="1" ht="16.8" customHeight="1">
      <c r="A1178" s="36"/>
      <c r="B1178" s="41"/>
      <c r="C1178" s="277" t="s">
        <v>2096</v>
      </c>
      <c r="D1178" s="36"/>
      <c r="E1178" s="36"/>
      <c r="F1178" s="36"/>
      <c r="G1178" s="36"/>
      <c r="H1178" s="41"/>
    </row>
    <row r="1179" spans="1:8" s="2" customFormat="1" ht="16.8" customHeight="1">
      <c r="A1179" s="36"/>
      <c r="B1179" s="41"/>
      <c r="C1179" s="275" t="s">
        <v>1767</v>
      </c>
      <c r="D1179" s="275" t="s">
        <v>2191</v>
      </c>
      <c r="E1179" s="19" t="s">
        <v>156</v>
      </c>
      <c r="F1179" s="276">
        <v>10</v>
      </c>
      <c r="G1179" s="36"/>
      <c r="H1179" s="41"/>
    </row>
    <row r="1180" spans="1:8" s="2" customFormat="1" ht="16.8" customHeight="1">
      <c r="A1180" s="36"/>
      <c r="B1180" s="41"/>
      <c r="C1180" s="275" t="s">
        <v>1770</v>
      </c>
      <c r="D1180" s="275" t="s">
        <v>1771</v>
      </c>
      <c r="E1180" s="19" t="s">
        <v>156</v>
      </c>
      <c r="F1180" s="276">
        <v>86.1</v>
      </c>
      <c r="G1180" s="36"/>
      <c r="H1180" s="41"/>
    </row>
    <row r="1181" spans="1:8" s="2" customFormat="1" ht="16.8" customHeight="1">
      <c r="A1181" s="36"/>
      <c r="B1181" s="41"/>
      <c r="C1181" s="271" t="s">
        <v>148</v>
      </c>
      <c r="D1181" s="272" t="s">
        <v>1666</v>
      </c>
      <c r="E1181" s="273" t="s">
        <v>156</v>
      </c>
      <c r="F1181" s="274">
        <v>4.5</v>
      </c>
      <c r="G1181" s="36"/>
      <c r="H1181" s="41"/>
    </row>
    <row r="1182" spans="1:8" s="2" customFormat="1" ht="16.8" customHeight="1">
      <c r="A1182" s="36"/>
      <c r="B1182" s="41"/>
      <c r="C1182" s="275" t="s">
        <v>75</v>
      </c>
      <c r="D1182" s="275" t="s">
        <v>314</v>
      </c>
      <c r="E1182" s="19" t="s">
        <v>75</v>
      </c>
      <c r="F1182" s="276">
        <v>0</v>
      </c>
      <c r="G1182" s="36"/>
      <c r="H1182" s="41"/>
    </row>
    <row r="1183" spans="1:8" s="2" customFormat="1" ht="16.8" customHeight="1">
      <c r="A1183" s="36"/>
      <c r="B1183" s="41"/>
      <c r="C1183" s="275" t="s">
        <v>148</v>
      </c>
      <c r="D1183" s="275" t="s">
        <v>151</v>
      </c>
      <c r="E1183" s="19" t="s">
        <v>75</v>
      </c>
      <c r="F1183" s="276">
        <v>4.5</v>
      </c>
      <c r="G1183" s="36"/>
      <c r="H1183" s="41"/>
    </row>
    <row r="1184" spans="1:8" s="2" customFormat="1" ht="16.8" customHeight="1">
      <c r="A1184" s="36"/>
      <c r="B1184" s="41"/>
      <c r="C1184" s="277" t="s">
        <v>2096</v>
      </c>
      <c r="D1184" s="36"/>
      <c r="E1184" s="36"/>
      <c r="F1184" s="36"/>
      <c r="G1184" s="36"/>
      <c r="H1184" s="41"/>
    </row>
    <row r="1185" spans="1:8" s="2" customFormat="1" ht="16.8" customHeight="1">
      <c r="A1185" s="36"/>
      <c r="B1185" s="41"/>
      <c r="C1185" s="275" t="s">
        <v>1784</v>
      </c>
      <c r="D1185" s="275" t="s">
        <v>1785</v>
      </c>
      <c r="E1185" s="19" t="s">
        <v>156</v>
      </c>
      <c r="F1185" s="276">
        <v>4.5</v>
      </c>
      <c r="G1185" s="36"/>
      <c r="H1185" s="41"/>
    </row>
    <row r="1186" spans="1:8" s="2" customFormat="1" ht="16.8" customHeight="1">
      <c r="A1186" s="36"/>
      <c r="B1186" s="41"/>
      <c r="C1186" s="275" t="s">
        <v>1781</v>
      </c>
      <c r="D1186" s="275" t="s">
        <v>2194</v>
      </c>
      <c r="E1186" s="19" t="s">
        <v>156</v>
      </c>
      <c r="F1186" s="276">
        <v>6</v>
      </c>
      <c r="G1186" s="36"/>
      <c r="H1186" s="41"/>
    </row>
    <row r="1187" spans="1:8" s="2" customFormat="1" ht="16.8" customHeight="1">
      <c r="A1187" s="36"/>
      <c r="B1187" s="41"/>
      <c r="C1187" s="275" t="s">
        <v>1788</v>
      </c>
      <c r="D1187" s="275" t="s">
        <v>2193</v>
      </c>
      <c r="E1187" s="19" t="s">
        <v>156</v>
      </c>
      <c r="F1187" s="276">
        <v>6</v>
      </c>
      <c r="G1187" s="36"/>
      <c r="H1187" s="41"/>
    </row>
    <row r="1188" spans="1:8" s="2" customFormat="1" ht="16.8" customHeight="1">
      <c r="A1188" s="36"/>
      <c r="B1188" s="41"/>
      <c r="C1188" s="271" t="s">
        <v>150</v>
      </c>
      <c r="D1188" s="272" t="s">
        <v>1666</v>
      </c>
      <c r="E1188" s="273" t="s">
        <v>156</v>
      </c>
      <c r="F1188" s="274">
        <v>1.5</v>
      </c>
      <c r="G1188" s="36"/>
      <c r="H1188" s="41"/>
    </row>
    <row r="1189" spans="1:8" s="2" customFormat="1" ht="16.8" customHeight="1">
      <c r="A1189" s="36"/>
      <c r="B1189" s="41"/>
      <c r="C1189" s="275" t="s">
        <v>75</v>
      </c>
      <c r="D1189" s="275" t="s">
        <v>314</v>
      </c>
      <c r="E1189" s="19" t="s">
        <v>75</v>
      </c>
      <c r="F1189" s="276">
        <v>0</v>
      </c>
      <c r="G1189" s="36"/>
      <c r="H1189" s="41"/>
    </row>
    <row r="1190" spans="1:8" s="2" customFormat="1" ht="16.8" customHeight="1">
      <c r="A1190" s="36"/>
      <c r="B1190" s="41"/>
      <c r="C1190" s="275" t="s">
        <v>150</v>
      </c>
      <c r="D1190" s="275" t="s">
        <v>976</v>
      </c>
      <c r="E1190" s="19" t="s">
        <v>75</v>
      </c>
      <c r="F1190" s="276">
        <v>1.5</v>
      </c>
      <c r="G1190" s="36"/>
      <c r="H1190" s="41"/>
    </row>
    <row r="1191" spans="1:8" s="2" customFormat="1" ht="16.8" customHeight="1">
      <c r="A1191" s="36"/>
      <c r="B1191" s="41"/>
      <c r="C1191" s="277" t="s">
        <v>2096</v>
      </c>
      <c r="D1191" s="36"/>
      <c r="E1191" s="36"/>
      <c r="F1191" s="36"/>
      <c r="G1191" s="36"/>
      <c r="H1191" s="41"/>
    </row>
    <row r="1192" spans="1:8" s="2" customFormat="1" ht="16.8" customHeight="1">
      <c r="A1192" s="36"/>
      <c r="B1192" s="41"/>
      <c r="C1192" s="275" t="s">
        <v>1942</v>
      </c>
      <c r="D1192" s="275" t="s">
        <v>1943</v>
      </c>
      <c r="E1192" s="19" t="s">
        <v>156</v>
      </c>
      <c r="F1192" s="276">
        <v>1.5</v>
      </c>
      <c r="G1192" s="36"/>
      <c r="H1192" s="41"/>
    </row>
    <row r="1193" spans="1:8" s="2" customFormat="1" ht="16.8" customHeight="1">
      <c r="A1193" s="36"/>
      <c r="B1193" s="41"/>
      <c r="C1193" s="275" t="s">
        <v>1781</v>
      </c>
      <c r="D1193" s="275" t="s">
        <v>2194</v>
      </c>
      <c r="E1193" s="19" t="s">
        <v>156</v>
      </c>
      <c r="F1193" s="276">
        <v>6</v>
      </c>
      <c r="G1193" s="36"/>
      <c r="H1193" s="41"/>
    </row>
    <row r="1194" spans="1:8" s="2" customFormat="1" ht="16.8" customHeight="1">
      <c r="A1194" s="36"/>
      <c r="B1194" s="41"/>
      <c r="C1194" s="275" t="s">
        <v>1788</v>
      </c>
      <c r="D1194" s="275" t="s">
        <v>2193</v>
      </c>
      <c r="E1194" s="19" t="s">
        <v>156</v>
      </c>
      <c r="F1194" s="276">
        <v>6</v>
      </c>
      <c r="G1194" s="36"/>
      <c r="H1194" s="41"/>
    </row>
    <row r="1195" spans="1:8" s="2" customFormat="1" ht="16.8" customHeight="1">
      <c r="A1195" s="36"/>
      <c r="B1195" s="41"/>
      <c r="C1195" s="271" t="s">
        <v>159</v>
      </c>
      <c r="D1195" s="272" t="s">
        <v>1668</v>
      </c>
      <c r="E1195" s="273" t="s">
        <v>293</v>
      </c>
      <c r="F1195" s="274">
        <v>1.4</v>
      </c>
      <c r="G1195" s="36"/>
      <c r="H1195" s="41"/>
    </row>
    <row r="1196" spans="1:8" s="2" customFormat="1" ht="16.8" customHeight="1">
      <c r="A1196" s="36"/>
      <c r="B1196" s="41"/>
      <c r="C1196" s="275" t="s">
        <v>75</v>
      </c>
      <c r="D1196" s="275" t="s">
        <v>1816</v>
      </c>
      <c r="E1196" s="19" t="s">
        <v>75</v>
      </c>
      <c r="F1196" s="276">
        <v>0</v>
      </c>
      <c r="G1196" s="36"/>
      <c r="H1196" s="41"/>
    </row>
    <row r="1197" spans="1:8" s="2" customFormat="1" ht="16.8" customHeight="1">
      <c r="A1197" s="36"/>
      <c r="B1197" s="41"/>
      <c r="C1197" s="275" t="s">
        <v>159</v>
      </c>
      <c r="D1197" s="275" t="s">
        <v>1954</v>
      </c>
      <c r="E1197" s="19" t="s">
        <v>75</v>
      </c>
      <c r="F1197" s="276">
        <v>1.4</v>
      </c>
      <c r="G1197" s="36"/>
      <c r="H1197" s="41"/>
    </row>
    <row r="1198" spans="1:8" s="2" customFormat="1" ht="16.8" customHeight="1">
      <c r="A1198" s="36"/>
      <c r="B1198" s="41"/>
      <c r="C1198" s="277" t="s">
        <v>2096</v>
      </c>
      <c r="D1198" s="36"/>
      <c r="E1198" s="36"/>
      <c r="F1198" s="36"/>
      <c r="G1198" s="36"/>
      <c r="H1198" s="41"/>
    </row>
    <row r="1199" spans="1:8" s="2" customFormat="1" ht="16.8" customHeight="1">
      <c r="A1199" s="36"/>
      <c r="B1199" s="41"/>
      <c r="C1199" s="275" t="s">
        <v>1813</v>
      </c>
      <c r="D1199" s="275" t="s">
        <v>2195</v>
      </c>
      <c r="E1199" s="19" t="s">
        <v>240</v>
      </c>
      <c r="F1199" s="276">
        <v>1.4</v>
      </c>
      <c r="G1199" s="36"/>
      <c r="H1199" s="41"/>
    </row>
    <row r="1200" spans="1:8" s="2" customFormat="1" ht="16.8" customHeight="1">
      <c r="A1200" s="36"/>
      <c r="B1200" s="41"/>
      <c r="C1200" s="275" t="s">
        <v>1818</v>
      </c>
      <c r="D1200" s="275" t="s">
        <v>2196</v>
      </c>
      <c r="E1200" s="19" t="s">
        <v>240</v>
      </c>
      <c r="F1200" s="276">
        <v>1.4</v>
      </c>
      <c r="G1200" s="36"/>
      <c r="H1200" s="41"/>
    </row>
    <row r="1201" spans="1:8" s="2" customFormat="1" ht="16.8" customHeight="1">
      <c r="A1201" s="36"/>
      <c r="B1201" s="41"/>
      <c r="C1201" s="271" t="s">
        <v>473</v>
      </c>
      <c r="D1201" s="272" t="s">
        <v>1658</v>
      </c>
      <c r="E1201" s="273" t="s">
        <v>383</v>
      </c>
      <c r="F1201" s="274">
        <v>8.85</v>
      </c>
      <c r="G1201" s="36"/>
      <c r="H1201" s="41"/>
    </row>
    <row r="1202" spans="1:8" s="2" customFormat="1" ht="16.8" customHeight="1">
      <c r="A1202" s="36"/>
      <c r="B1202" s="41"/>
      <c r="C1202" s="275" t="s">
        <v>75</v>
      </c>
      <c r="D1202" s="275" t="s">
        <v>1877</v>
      </c>
      <c r="E1202" s="19" t="s">
        <v>75</v>
      </c>
      <c r="F1202" s="276">
        <v>0</v>
      </c>
      <c r="G1202" s="36"/>
      <c r="H1202" s="41"/>
    </row>
    <row r="1203" spans="1:8" s="2" customFormat="1" ht="16.8" customHeight="1">
      <c r="A1203" s="36"/>
      <c r="B1203" s="41"/>
      <c r="C1203" s="275" t="s">
        <v>75</v>
      </c>
      <c r="D1203" s="275" t="s">
        <v>1909</v>
      </c>
      <c r="E1203" s="19" t="s">
        <v>75</v>
      </c>
      <c r="F1203" s="276">
        <v>8.85</v>
      </c>
      <c r="G1203" s="36"/>
      <c r="H1203" s="41"/>
    </row>
    <row r="1204" spans="1:8" s="2" customFormat="1" ht="16.8" customHeight="1">
      <c r="A1204" s="36"/>
      <c r="B1204" s="41"/>
      <c r="C1204" s="275" t="s">
        <v>473</v>
      </c>
      <c r="D1204" s="275" t="s">
        <v>218</v>
      </c>
      <c r="E1204" s="19" t="s">
        <v>75</v>
      </c>
      <c r="F1204" s="276">
        <v>8.85</v>
      </c>
      <c r="G1204" s="36"/>
      <c r="H1204" s="41"/>
    </row>
    <row r="1205" spans="1:8" s="2" customFormat="1" ht="16.8" customHeight="1">
      <c r="A1205" s="36"/>
      <c r="B1205" s="41"/>
      <c r="C1205" s="277" t="s">
        <v>2096</v>
      </c>
      <c r="D1205" s="36"/>
      <c r="E1205" s="36"/>
      <c r="F1205" s="36"/>
      <c r="G1205" s="36"/>
      <c r="H1205" s="41"/>
    </row>
    <row r="1206" spans="1:8" s="2" customFormat="1" ht="16.8" customHeight="1">
      <c r="A1206" s="36"/>
      <c r="B1206" s="41"/>
      <c r="C1206" s="275" t="s">
        <v>1873</v>
      </c>
      <c r="D1206" s="275" t="s">
        <v>2197</v>
      </c>
      <c r="E1206" s="19" t="s">
        <v>383</v>
      </c>
      <c r="F1206" s="276">
        <v>8.85</v>
      </c>
      <c r="G1206" s="36"/>
      <c r="H1206" s="41"/>
    </row>
    <row r="1207" spans="1:8" s="2" customFormat="1" ht="16.8" customHeight="1">
      <c r="A1207" s="36"/>
      <c r="B1207" s="41"/>
      <c r="C1207" s="275" t="s">
        <v>1878</v>
      </c>
      <c r="D1207" s="275" t="s">
        <v>2198</v>
      </c>
      <c r="E1207" s="19" t="s">
        <v>383</v>
      </c>
      <c r="F1207" s="276">
        <v>44.25</v>
      </c>
      <c r="G1207" s="36"/>
      <c r="H1207" s="41"/>
    </row>
    <row r="1208" spans="1:8" s="2" customFormat="1" ht="16.8" customHeight="1">
      <c r="A1208" s="36"/>
      <c r="B1208" s="41"/>
      <c r="C1208" s="275" t="s">
        <v>1882</v>
      </c>
      <c r="D1208" s="275" t="s">
        <v>1883</v>
      </c>
      <c r="E1208" s="19" t="s">
        <v>383</v>
      </c>
      <c r="F1208" s="276">
        <v>8.85</v>
      </c>
      <c r="G1208" s="36"/>
      <c r="H1208" s="41"/>
    </row>
    <row r="1209" spans="1:8" s="2" customFormat="1" ht="26.4" customHeight="1">
      <c r="A1209" s="36"/>
      <c r="B1209" s="41"/>
      <c r="C1209" s="270" t="s">
        <v>2208</v>
      </c>
      <c r="D1209" s="270" t="s">
        <v>130</v>
      </c>
      <c r="E1209" s="36"/>
      <c r="F1209" s="36"/>
      <c r="G1209" s="36"/>
      <c r="H1209" s="41"/>
    </row>
    <row r="1210" spans="1:8" s="2" customFormat="1" ht="16.8" customHeight="1">
      <c r="A1210" s="36"/>
      <c r="B1210" s="41"/>
      <c r="C1210" s="271" t="s">
        <v>471</v>
      </c>
      <c r="D1210" s="272" t="s">
        <v>1661</v>
      </c>
      <c r="E1210" s="273" t="s">
        <v>293</v>
      </c>
      <c r="F1210" s="274">
        <v>3</v>
      </c>
      <c r="G1210" s="36"/>
      <c r="H1210" s="41"/>
    </row>
    <row r="1211" spans="1:8" s="2" customFormat="1" ht="16.8" customHeight="1">
      <c r="A1211" s="36"/>
      <c r="B1211" s="41"/>
      <c r="C1211" s="275" t="s">
        <v>75</v>
      </c>
      <c r="D1211" s="275" t="s">
        <v>296</v>
      </c>
      <c r="E1211" s="19" t="s">
        <v>75</v>
      </c>
      <c r="F1211" s="276">
        <v>0</v>
      </c>
      <c r="G1211" s="36"/>
      <c r="H1211" s="41"/>
    </row>
    <row r="1212" spans="1:8" s="2" customFormat="1" ht="16.8" customHeight="1">
      <c r="A1212" s="36"/>
      <c r="B1212" s="41"/>
      <c r="C1212" s="275" t="s">
        <v>471</v>
      </c>
      <c r="D1212" s="275" t="s">
        <v>344</v>
      </c>
      <c r="E1212" s="19" t="s">
        <v>75</v>
      </c>
      <c r="F1212" s="276">
        <v>3</v>
      </c>
      <c r="G1212" s="36"/>
      <c r="H1212" s="41"/>
    </row>
    <row r="1213" spans="1:8" s="2" customFormat="1" ht="16.8" customHeight="1">
      <c r="A1213" s="36"/>
      <c r="B1213" s="41"/>
      <c r="C1213" s="277" t="s">
        <v>2096</v>
      </c>
      <c r="D1213" s="36"/>
      <c r="E1213" s="36"/>
      <c r="F1213" s="36"/>
      <c r="G1213" s="36"/>
      <c r="H1213" s="41"/>
    </row>
    <row r="1214" spans="1:8" s="2" customFormat="1" ht="16.8" customHeight="1">
      <c r="A1214" s="36"/>
      <c r="B1214" s="41"/>
      <c r="C1214" s="275" t="s">
        <v>1699</v>
      </c>
      <c r="D1214" s="275" t="s">
        <v>1700</v>
      </c>
      <c r="E1214" s="19" t="s">
        <v>293</v>
      </c>
      <c r="F1214" s="276">
        <v>3</v>
      </c>
      <c r="G1214" s="36"/>
      <c r="H1214" s="41"/>
    </row>
    <row r="1215" spans="1:8" s="2" customFormat="1" ht="16.8" customHeight="1">
      <c r="A1215" s="36"/>
      <c r="B1215" s="41"/>
      <c r="C1215" s="275" t="s">
        <v>1708</v>
      </c>
      <c r="D1215" s="275" t="s">
        <v>2181</v>
      </c>
      <c r="E1215" s="19" t="s">
        <v>293</v>
      </c>
      <c r="F1215" s="276">
        <v>3</v>
      </c>
      <c r="G1215" s="36"/>
      <c r="H1215" s="41"/>
    </row>
    <row r="1216" spans="1:8" s="2" customFormat="1" ht="16.8" customHeight="1">
      <c r="A1216" s="36"/>
      <c r="B1216" s="41"/>
      <c r="C1216" s="275" t="s">
        <v>1705</v>
      </c>
      <c r="D1216" s="275" t="s">
        <v>2182</v>
      </c>
      <c r="E1216" s="19" t="s">
        <v>293</v>
      </c>
      <c r="F1216" s="276">
        <v>3</v>
      </c>
      <c r="G1216" s="36"/>
      <c r="H1216" s="41"/>
    </row>
    <row r="1217" spans="1:8" s="2" customFormat="1" ht="16.8" customHeight="1">
      <c r="A1217" s="36"/>
      <c r="B1217" s="41"/>
      <c r="C1217" s="275" t="s">
        <v>1885</v>
      </c>
      <c r="D1217" s="275" t="s">
        <v>1886</v>
      </c>
      <c r="E1217" s="19" t="s">
        <v>293</v>
      </c>
      <c r="F1217" s="276">
        <v>3</v>
      </c>
      <c r="G1217" s="36"/>
      <c r="H1217" s="41"/>
    </row>
    <row r="1218" spans="1:8" s="2" customFormat="1" ht="16.8" customHeight="1">
      <c r="A1218" s="36"/>
      <c r="B1218" s="41"/>
      <c r="C1218" s="275" t="s">
        <v>1702</v>
      </c>
      <c r="D1218" s="275" t="s">
        <v>2183</v>
      </c>
      <c r="E1218" s="19" t="s">
        <v>293</v>
      </c>
      <c r="F1218" s="276">
        <v>3</v>
      </c>
      <c r="G1218" s="36"/>
      <c r="H1218" s="41"/>
    </row>
    <row r="1219" spans="1:8" s="2" customFormat="1" ht="16.8" customHeight="1">
      <c r="A1219" s="36"/>
      <c r="B1219" s="41"/>
      <c r="C1219" s="271" t="s">
        <v>483</v>
      </c>
      <c r="D1219" s="272" t="s">
        <v>1662</v>
      </c>
      <c r="E1219" s="273" t="s">
        <v>293</v>
      </c>
      <c r="F1219" s="274">
        <v>3</v>
      </c>
      <c r="G1219" s="36"/>
      <c r="H1219" s="41"/>
    </row>
    <row r="1220" spans="1:8" s="2" customFormat="1" ht="16.8" customHeight="1">
      <c r="A1220" s="36"/>
      <c r="B1220" s="41"/>
      <c r="C1220" s="275" t="s">
        <v>75</v>
      </c>
      <c r="D1220" s="275" t="s">
        <v>1714</v>
      </c>
      <c r="E1220" s="19" t="s">
        <v>75</v>
      </c>
      <c r="F1220" s="276">
        <v>0</v>
      </c>
      <c r="G1220" s="36"/>
      <c r="H1220" s="41"/>
    </row>
    <row r="1221" spans="1:8" s="2" customFormat="1" ht="16.8" customHeight="1">
      <c r="A1221" s="36"/>
      <c r="B1221" s="41"/>
      <c r="C1221" s="275" t="s">
        <v>483</v>
      </c>
      <c r="D1221" s="275" t="s">
        <v>344</v>
      </c>
      <c r="E1221" s="19" t="s">
        <v>75</v>
      </c>
      <c r="F1221" s="276">
        <v>3</v>
      </c>
      <c r="G1221" s="36"/>
      <c r="H1221" s="41"/>
    </row>
    <row r="1222" spans="1:8" s="2" customFormat="1" ht="16.8" customHeight="1">
      <c r="A1222" s="36"/>
      <c r="B1222" s="41"/>
      <c r="C1222" s="277" t="s">
        <v>2096</v>
      </c>
      <c r="D1222" s="36"/>
      <c r="E1222" s="36"/>
      <c r="F1222" s="36"/>
      <c r="G1222" s="36"/>
      <c r="H1222" s="41"/>
    </row>
    <row r="1223" spans="1:8" s="2" customFormat="1" ht="16.8" customHeight="1">
      <c r="A1223" s="36"/>
      <c r="B1223" s="41"/>
      <c r="C1223" s="275" t="s">
        <v>1711</v>
      </c>
      <c r="D1223" s="275" t="s">
        <v>2184</v>
      </c>
      <c r="E1223" s="19" t="s">
        <v>293</v>
      </c>
      <c r="F1223" s="276">
        <v>3</v>
      </c>
      <c r="G1223" s="36"/>
      <c r="H1223" s="41"/>
    </row>
    <row r="1224" spans="1:8" s="2" customFormat="1" ht="16.8" customHeight="1">
      <c r="A1224" s="36"/>
      <c r="B1224" s="41"/>
      <c r="C1224" s="275" t="s">
        <v>1739</v>
      </c>
      <c r="D1224" s="275" t="s">
        <v>1740</v>
      </c>
      <c r="E1224" s="19" t="s">
        <v>293</v>
      </c>
      <c r="F1224" s="276">
        <v>3</v>
      </c>
      <c r="G1224" s="36"/>
      <c r="H1224" s="41"/>
    </row>
    <row r="1225" spans="1:8" s="2" customFormat="1" ht="16.8" customHeight="1">
      <c r="A1225" s="36"/>
      <c r="B1225" s="41"/>
      <c r="C1225" s="275" t="s">
        <v>1825</v>
      </c>
      <c r="D1225" s="275" t="s">
        <v>2185</v>
      </c>
      <c r="E1225" s="19" t="s">
        <v>293</v>
      </c>
      <c r="F1225" s="276">
        <v>3</v>
      </c>
      <c r="G1225" s="36"/>
      <c r="H1225" s="41"/>
    </row>
    <row r="1226" spans="1:8" s="2" customFormat="1" ht="16.8" customHeight="1">
      <c r="A1226" s="36"/>
      <c r="B1226" s="41"/>
      <c r="C1226" s="275" t="s">
        <v>1829</v>
      </c>
      <c r="D1226" s="275" t="s">
        <v>2186</v>
      </c>
      <c r="E1226" s="19" t="s">
        <v>240</v>
      </c>
      <c r="F1226" s="276">
        <v>1.92</v>
      </c>
      <c r="G1226" s="36"/>
      <c r="H1226" s="41"/>
    </row>
    <row r="1227" spans="1:8" s="2" customFormat="1" ht="16.8" customHeight="1">
      <c r="A1227" s="36"/>
      <c r="B1227" s="41"/>
      <c r="C1227" s="275" t="s">
        <v>1748</v>
      </c>
      <c r="D1227" s="275" t="s">
        <v>2187</v>
      </c>
      <c r="E1227" s="19" t="s">
        <v>293</v>
      </c>
      <c r="F1227" s="276">
        <v>3</v>
      </c>
      <c r="G1227" s="36"/>
      <c r="H1227" s="41"/>
    </row>
    <row r="1228" spans="1:8" s="2" customFormat="1" ht="16.8" customHeight="1">
      <c r="A1228" s="36"/>
      <c r="B1228" s="41"/>
      <c r="C1228" s="275" t="s">
        <v>1822</v>
      </c>
      <c r="D1228" s="275" t="s">
        <v>1823</v>
      </c>
      <c r="E1228" s="19" t="s">
        <v>293</v>
      </c>
      <c r="F1228" s="276">
        <v>3</v>
      </c>
      <c r="G1228" s="36"/>
      <c r="H1228" s="41"/>
    </row>
    <row r="1229" spans="1:8" s="2" customFormat="1" ht="16.8" customHeight="1">
      <c r="A1229" s="36"/>
      <c r="B1229" s="41"/>
      <c r="C1229" s="275" t="s">
        <v>1717</v>
      </c>
      <c r="D1229" s="275" t="s">
        <v>1718</v>
      </c>
      <c r="E1229" s="19" t="s">
        <v>293</v>
      </c>
      <c r="F1229" s="276">
        <v>3</v>
      </c>
      <c r="G1229" s="36"/>
      <c r="H1229" s="41"/>
    </row>
    <row r="1230" spans="1:8" s="2" customFormat="1" ht="16.8" customHeight="1">
      <c r="A1230" s="36"/>
      <c r="B1230" s="41"/>
      <c r="C1230" s="275" t="s">
        <v>1751</v>
      </c>
      <c r="D1230" s="275" t="s">
        <v>1999</v>
      </c>
      <c r="E1230" s="19" t="s">
        <v>293</v>
      </c>
      <c r="F1230" s="276">
        <v>3</v>
      </c>
      <c r="G1230" s="36"/>
      <c r="H1230" s="41"/>
    </row>
    <row r="1231" spans="1:8" s="2" customFormat="1" ht="16.8" customHeight="1">
      <c r="A1231" s="36"/>
      <c r="B1231" s="41"/>
      <c r="C1231" s="275" t="s">
        <v>1742</v>
      </c>
      <c r="D1231" s="275" t="s">
        <v>1743</v>
      </c>
      <c r="E1231" s="19" t="s">
        <v>293</v>
      </c>
      <c r="F1231" s="276">
        <v>3</v>
      </c>
      <c r="G1231" s="36"/>
      <c r="H1231" s="41"/>
    </row>
    <row r="1232" spans="1:8" s="2" customFormat="1" ht="16.8" customHeight="1">
      <c r="A1232" s="36"/>
      <c r="B1232" s="41"/>
      <c r="C1232" s="275" t="s">
        <v>1726</v>
      </c>
      <c r="D1232" s="275" t="s">
        <v>1727</v>
      </c>
      <c r="E1232" s="19" t="s">
        <v>293</v>
      </c>
      <c r="F1232" s="276">
        <v>3</v>
      </c>
      <c r="G1232" s="36"/>
      <c r="H1232" s="41"/>
    </row>
    <row r="1233" spans="1:8" s="2" customFormat="1" ht="16.8" customHeight="1">
      <c r="A1233" s="36"/>
      <c r="B1233" s="41"/>
      <c r="C1233" s="275" t="s">
        <v>1834</v>
      </c>
      <c r="D1233" s="275" t="s">
        <v>1835</v>
      </c>
      <c r="E1233" s="19" t="s">
        <v>293</v>
      </c>
      <c r="F1233" s="276">
        <v>3</v>
      </c>
      <c r="G1233" s="36"/>
      <c r="H1233" s="41"/>
    </row>
    <row r="1234" spans="1:8" s="2" customFormat="1" ht="16.8" customHeight="1">
      <c r="A1234" s="36"/>
      <c r="B1234" s="41"/>
      <c r="C1234" s="271" t="s">
        <v>504</v>
      </c>
      <c r="D1234" s="272" t="s">
        <v>1663</v>
      </c>
      <c r="E1234" s="273" t="s">
        <v>156</v>
      </c>
      <c r="F1234" s="274">
        <v>30</v>
      </c>
      <c r="G1234" s="36"/>
      <c r="H1234" s="41"/>
    </row>
    <row r="1235" spans="1:8" s="2" customFormat="1" ht="16.8" customHeight="1">
      <c r="A1235" s="36"/>
      <c r="B1235" s="41"/>
      <c r="C1235" s="275" t="s">
        <v>75</v>
      </c>
      <c r="D1235" s="275" t="s">
        <v>314</v>
      </c>
      <c r="E1235" s="19" t="s">
        <v>75</v>
      </c>
      <c r="F1235" s="276">
        <v>0</v>
      </c>
      <c r="G1235" s="36"/>
      <c r="H1235" s="41"/>
    </row>
    <row r="1236" spans="1:8" s="2" customFormat="1" ht="16.8" customHeight="1">
      <c r="A1236" s="36"/>
      <c r="B1236" s="41"/>
      <c r="C1236" s="275" t="s">
        <v>504</v>
      </c>
      <c r="D1236" s="275" t="s">
        <v>157</v>
      </c>
      <c r="E1236" s="19" t="s">
        <v>75</v>
      </c>
      <c r="F1236" s="276">
        <v>30</v>
      </c>
      <c r="G1236" s="36"/>
      <c r="H1236" s="41"/>
    </row>
    <row r="1237" spans="1:8" s="2" customFormat="1" ht="16.8" customHeight="1">
      <c r="A1237" s="36"/>
      <c r="B1237" s="41"/>
      <c r="C1237" s="277" t="s">
        <v>2096</v>
      </c>
      <c r="D1237" s="36"/>
      <c r="E1237" s="36"/>
      <c r="F1237" s="36"/>
      <c r="G1237" s="36"/>
      <c r="H1237" s="41"/>
    </row>
    <row r="1238" spans="1:8" s="2" customFormat="1" ht="16.8" customHeight="1">
      <c r="A1238" s="36"/>
      <c r="B1238" s="41"/>
      <c r="C1238" s="275" t="s">
        <v>1757</v>
      </c>
      <c r="D1238" s="275" t="s">
        <v>2189</v>
      </c>
      <c r="E1238" s="19" t="s">
        <v>156</v>
      </c>
      <c r="F1238" s="276">
        <v>30</v>
      </c>
      <c r="G1238" s="36"/>
      <c r="H1238" s="41"/>
    </row>
    <row r="1239" spans="1:8" s="2" customFormat="1" ht="16.8" customHeight="1">
      <c r="A1239" s="36"/>
      <c r="B1239" s="41"/>
      <c r="C1239" s="275" t="s">
        <v>1760</v>
      </c>
      <c r="D1239" s="275" t="s">
        <v>1761</v>
      </c>
      <c r="E1239" s="19" t="s">
        <v>156</v>
      </c>
      <c r="F1239" s="276">
        <v>31.5</v>
      </c>
      <c r="G1239" s="36"/>
      <c r="H1239" s="41"/>
    </row>
    <row r="1240" spans="1:8" s="2" customFormat="1" ht="16.8" customHeight="1">
      <c r="A1240" s="36"/>
      <c r="B1240" s="41"/>
      <c r="C1240" s="275" t="s">
        <v>1770</v>
      </c>
      <c r="D1240" s="275" t="s">
        <v>1771</v>
      </c>
      <c r="E1240" s="19" t="s">
        <v>156</v>
      </c>
      <c r="F1240" s="276">
        <v>143.85</v>
      </c>
      <c r="G1240" s="36"/>
      <c r="H1240" s="41"/>
    </row>
    <row r="1241" spans="1:8" s="2" customFormat="1" ht="16.8" customHeight="1">
      <c r="A1241" s="36"/>
      <c r="B1241" s="41"/>
      <c r="C1241" s="271" t="s">
        <v>141</v>
      </c>
      <c r="D1241" s="272" t="s">
        <v>1663</v>
      </c>
      <c r="E1241" s="273" t="s">
        <v>156</v>
      </c>
      <c r="F1241" s="274">
        <v>107</v>
      </c>
      <c r="G1241" s="36"/>
      <c r="H1241" s="41"/>
    </row>
    <row r="1242" spans="1:8" s="2" customFormat="1" ht="16.8" customHeight="1">
      <c r="A1242" s="36"/>
      <c r="B1242" s="41"/>
      <c r="C1242" s="275" t="s">
        <v>75</v>
      </c>
      <c r="D1242" s="275" t="s">
        <v>314</v>
      </c>
      <c r="E1242" s="19" t="s">
        <v>75</v>
      </c>
      <c r="F1242" s="276">
        <v>0</v>
      </c>
      <c r="G1242" s="36"/>
      <c r="H1242" s="41"/>
    </row>
    <row r="1243" spans="1:8" s="2" customFormat="1" ht="16.8" customHeight="1">
      <c r="A1243" s="36"/>
      <c r="B1243" s="41"/>
      <c r="C1243" s="275" t="s">
        <v>141</v>
      </c>
      <c r="D1243" s="275" t="s">
        <v>443</v>
      </c>
      <c r="E1243" s="19" t="s">
        <v>75</v>
      </c>
      <c r="F1243" s="276">
        <v>107</v>
      </c>
      <c r="G1243" s="36"/>
      <c r="H1243" s="41"/>
    </row>
    <row r="1244" spans="1:8" s="2" customFormat="1" ht="16.8" customHeight="1">
      <c r="A1244" s="36"/>
      <c r="B1244" s="41"/>
      <c r="C1244" s="277" t="s">
        <v>2096</v>
      </c>
      <c r="D1244" s="36"/>
      <c r="E1244" s="36"/>
      <c r="F1244" s="36"/>
      <c r="G1244" s="36"/>
      <c r="H1244" s="41"/>
    </row>
    <row r="1245" spans="1:8" s="2" customFormat="1" ht="16.8" customHeight="1">
      <c r="A1245" s="36"/>
      <c r="B1245" s="41"/>
      <c r="C1245" s="275" t="s">
        <v>1764</v>
      </c>
      <c r="D1245" s="275" t="s">
        <v>2190</v>
      </c>
      <c r="E1245" s="19" t="s">
        <v>156</v>
      </c>
      <c r="F1245" s="276">
        <v>107</v>
      </c>
      <c r="G1245" s="36"/>
      <c r="H1245" s="41"/>
    </row>
    <row r="1246" spans="1:8" s="2" customFormat="1" ht="16.8" customHeight="1">
      <c r="A1246" s="36"/>
      <c r="B1246" s="41"/>
      <c r="C1246" s="275" t="s">
        <v>1798</v>
      </c>
      <c r="D1246" s="275" t="s">
        <v>2199</v>
      </c>
      <c r="E1246" s="19" t="s">
        <v>156</v>
      </c>
      <c r="F1246" s="276">
        <v>107</v>
      </c>
      <c r="G1246" s="36"/>
      <c r="H1246" s="41"/>
    </row>
    <row r="1247" spans="1:8" s="2" customFormat="1" ht="16.8" customHeight="1">
      <c r="A1247" s="36"/>
      <c r="B1247" s="41"/>
      <c r="C1247" s="275" t="s">
        <v>1837</v>
      </c>
      <c r="D1247" s="275" t="s">
        <v>1838</v>
      </c>
      <c r="E1247" s="19" t="s">
        <v>156</v>
      </c>
      <c r="F1247" s="276">
        <v>107</v>
      </c>
      <c r="G1247" s="36"/>
      <c r="H1247" s="41"/>
    </row>
    <row r="1248" spans="1:8" s="2" customFormat="1" ht="16.8" customHeight="1">
      <c r="A1248" s="36"/>
      <c r="B1248" s="41"/>
      <c r="C1248" s="275" t="s">
        <v>1770</v>
      </c>
      <c r="D1248" s="275" t="s">
        <v>1771</v>
      </c>
      <c r="E1248" s="19" t="s">
        <v>156</v>
      </c>
      <c r="F1248" s="276">
        <v>143.85</v>
      </c>
      <c r="G1248" s="36"/>
      <c r="H1248" s="41"/>
    </row>
    <row r="1249" spans="1:8" s="2" customFormat="1" ht="16.8" customHeight="1">
      <c r="A1249" s="36"/>
      <c r="B1249" s="41"/>
      <c r="C1249" s="271" t="s">
        <v>145</v>
      </c>
      <c r="D1249" s="272" t="s">
        <v>1663</v>
      </c>
      <c r="E1249" s="273" t="s">
        <v>156</v>
      </c>
      <c r="F1249" s="274">
        <v>12</v>
      </c>
      <c r="G1249" s="36"/>
      <c r="H1249" s="41"/>
    </row>
    <row r="1250" spans="1:8" s="2" customFormat="1" ht="16.8" customHeight="1">
      <c r="A1250" s="36"/>
      <c r="B1250" s="41"/>
      <c r="C1250" s="275" t="s">
        <v>75</v>
      </c>
      <c r="D1250" s="275" t="s">
        <v>314</v>
      </c>
      <c r="E1250" s="19" t="s">
        <v>75</v>
      </c>
      <c r="F1250" s="276">
        <v>0</v>
      </c>
      <c r="G1250" s="36"/>
      <c r="H1250" s="41"/>
    </row>
    <row r="1251" spans="1:8" s="2" customFormat="1" ht="16.8" customHeight="1">
      <c r="A1251" s="36"/>
      <c r="B1251" s="41"/>
      <c r="C1251" s="275" t="s">
        <v>145</v>
      </c>
      <c r="D1251" s="275" t="s">
        <v>611</v>
      </c>
      <c r="E1251" s="19" t="s">
        <v>75</v>
      </c>
      <c r="F1251" s="276">
        <v>12</v>
      </c>
      <c r="G1251" s="36"/>
      <c r="H1251" s="41"/>
    </row>
    <row r="1252" spans="1:8" s="2" customFormat="1" ht="16.8" customHeight="1">
      <c r="A1252" s="36"/>
      <c r="B1252" s="41"/>
      <c r="C1252" s="271" t="s">
        <v>148</v>
      </c>
      <c r="D1252" s="272" t="s">
        <v>1666</v>
      </c>
      <c r="E1252" s="273" t="s">
        <v>156</v>
      </c>
      <c r="F1252" s="274">
        <v>44</v>
      </c>
      <c r="G1252" s="36"/>
      <c r="H1252" s="41"/>
    </row>
    <row r="1253" spans="1:8" s="2" customFormat="1" ht="16.8" customHeight="1">
      <c r="A1253" s="36"/>
      <c r="B1253" s="41"/>
      <c r="C1253" s="275" t="s">
        <v>75</v>
      </c>
      <c r="D1253" s="275" t="s">
        <v>314</v>
      </c>
      <c r="E1253" s="19" t="s">
        <v>75</v>
      </c>
      <c r="F1253" s="276">
        <v>0</v>
      </c>
      <c r="G1253" s="36"/>
      <c r="H1253" s="41"/>
    </row>
    <row r="1254" spans="1:8" s="2" customFormat="1" ht="16.8" customHeight="1">
      <c r="A1254" s="36"/>
      <c r="B1254" s="41"/>
      <c r="C1254" s="275" t="s">
        <v>148</v>
      </c>
      <c r="D1254" s="275" t="s">
        <v>736</v>
      </c>
      <c r="E1254" s="19" t="s">
        <v>75</v>
      </c>
      <c r="F1254" s="276">
        <v>44</v>
      </c>
      <c r="G1254" s="36"/>
      <c r="H1254" s="41"/>
    </row>
    <row r="1255" spans="1:8" s="2" customFormat="1" ht="16.8" customHeight="1">
      <c r="A1255" s="36"/>
      <c r="B1255" s="41"/>
      <c r="C1255" s="277" t="s">
        <v>2096</v>
      </c>
      <c r="D1255" s="36"/>
      <c r="E1255" s="36"/>
      <c r="F1255" s="36"/>
      <c r="G1255" s="36"/>
      <c r="H1255" s="41"/>
    </row>
    <row r="1256" spans="1:8" s="2" customFormat="1" ht="16.8" customHeight="1">
      <c r="A1256" s="36"/>
      <c r="B1256" s="41"/>
      <c r="C1256" s="275" t="s">
        <v>1774</v>
      </c>
      <c r="D1256" s="275" t="s">
        <v>2192</v>
      </c>
      <c r="E1256" s="19" t="s">
        <v>156</v>
      </c>
      <c r="F1256" s="276">
        <v>44</v>
      </c>
      <c r="G1256" s="36"/>
      <c r="H1256" s="41"/>
    </row>
    <row r="1257" spans="1:8" s="2" customFormat="1" ht="16.8" customHeight="1">
      <c r="A1257" s="36"/>
      <c r="B1257" s="41"/>
      <c r="C1257" s="275" t="s">
        <v>1788</v>
      </c>
      <c r="D1257" s="275" t="s">
        <v>2193</v>
      </c>
      <c r="E1257" s="19" t="s">
        <v>156</v>
      </c>
      <c r="F1257" s="276">
        <v>54</v>
      </c>
      <c r="G1257" s="36"/>
      <c r="H1257" s="41"/>
    </row>
    <row r="1258" spans="1:8" s="2" customFormat="1" ht="16.8" customHeight="1">
      <c r="A1258" s="36"/>
      <c r="B1258" s="41"/>
      <c r="C1258" s="275" t="s">
        <v>1777</v>
      </c>
      <c r="D1258" s="275" t="s">
        <v>1778</v>
      </c>
      <c r="E1258" s="19" t="s">
        <v>156</v>
      </c>
      <c r="F1258" s="276">
        <v>46.2</v>
      </c>
      <c r="G1258" s="36"/>
      <c r="H1258" s="41"/>
    </row>
    <row r="1259" spans="1:8" s="2" customFormat="1" ht="16.8" customHeight="1">
      <c r="A1259" s="36"/>
      <c r="B1259" s="41"/>
      <c r="C1259" s="271" t="s">
        <v>150</v>
      </c>
      <c r="D1259" s="272" t="s">
        <v>1666</v>
      </c>
      <c r="E1259" s="273" t="s">
        <v>156</v>
      </c>
      <c r="F1259" s="274">
        <v>10</v>
      </c>
      <c r="G1259" s="36"/>
      <c r="H1259" s="41"/>
    </row>
    <row r="1260" spans="1:8" s="2" customFormat="1" ht="16.8" customHeight="1">
      <c r="A1260" s="36"/>
      <c r="B1260" s="41"/>
      <c r="C1260" s="275" t="s">
        <v>75</v>
      </c>
      <c r="D1260" s="275" t="s">
        <v>314</v>
      </c>
      <c r="E1260" s="19" t="s">
        <v>75</v>
      </c>
      <c r="F1260" s="276">
        <v>0</v>
      </c>
      <c r="G1260" s="36"/>
      <c r="H1260" s="41"/>
    </row>
    <row r="1261" spans="1:8" s="2" customFormat="1" ht="16.8" customHeight="1">
      <c r="A1261" s="36"/>
      <c r="B1261" s="41"/>
      <c r="C1261" s="275" t="s">
        <v>150</v>
      </c>
      <c r="D1261" s="275" t="s">
        <v>596</v>
      </c>
      <c r="E1261" s="19" t="s">
        <v>75</v>
      </c>
      <c r="F1261" s="276">
        <v>10</v>
      </c>
      <c r="G1261" s="36"/>
      <c r="H1261" s="41"/>
    </row>
    <row r="1262" spans="1:8" s="2" customFormat="1" ht="16.8" customHeight="1">
      <c r="A1262" s="36"/>
      <c r="B1262" s="41"/>
      <c r="C1262" s="277" t="s">
        <v>2096</v>
      </c>
      <c r="D1262" s="36"/>
      <c r="E1262" s="36"/>
      <c r="F1262" s="36"/>
      <c r="G1262" s="36"/>
      <c r="H1262" s="41"/>
    </row>
    <row r="1263" spans="1:8" s="2" customFormat="1" ht="16.8" customHeight="1">
      <c r="A1263" s="36"/>
      <c r="B1263" s="41"/>
      <c r="C1263" s="275" t="s">
        <v>1781</v>
      </c>
      <c r="D1263" s="275" t="s">
        <v>2194</v>
      </c>
      <c r="E1263" s="19" t="s">
        <v>156</v>
      </c>
      <c r="F1263" s="276">
        <v>10</v>
      </c>
      <c r="G1263" s="36"/>
      <c r="H1263" s="41"/>
    </row>
    <row r="1264" spans="1:8" s="2" customFormat="1" ht="16.8" customHeight="1">
      <c r="A1264" s="36"/>
      <c r="B1264" s="41"/>
      <c r="C1264" s="275" t="s">
        <v>1788</v>
      </c>
      <c r="D1264" s="275" t="s">
        <v>2193</v>
      </c>
      <c r="E1264" s="19" t="s">
        <v>156</v>
      </c>
      <c r="F1264" s="276">
        <v>54</v>
      </c>
      <c r="G1264" s="36"/>
      <c r="H1264" s="41"/>
    </row>
    <row r="1265" spans="1:8" s="2" customFormat="1" ht="16.8" customHeight="1">
      <c r="A1265" s="36"/>
      <c r="B1265" s="41"/>
      <c r="C1265" s="275" t="s">
        <v>1784</v>
      </c>
      <c r="D1265" s="275" t="s">
        <v>1785</v>
      </c>
      <c r="E1265" s="19" t="s">
        <v>156</v>
      </c>
      <c r="F1265" s="276">
        <v>10</v>
      </c>
      <c r="G1265" s="36"/>
      <c r="H1265" s="41"/>
    </row>
    <row r="1266" spans="1:8" s="2" customFormat="1" ht="16.8" customHeight="1">
      <c r="A1266" s="36"/>
      <c r="B1266" s="41"/>
      <c r="C1266" s="271" t="s">
        <v>152</v>
      </c>
      <c r="D1266" s="272" t="s">
        <v>1980</v>
      </c>
      <c r="E1266" s="273" t="s">
        <v>240</v>
      </c>
      <c r="F1266" s="274">
        <v>2.1</v>
      </c>
      <c r="G1266" s="36"/>
      <c r="H1266" s="41"/>
    </row>
    <row r="1267" spans="1:8" s="2" customFormat="1" ht="16.8" customHeight="1">
      <c r="A1267" s="36"/>
      <c r="B1267" s="41"/>
      <c r="C1267" s="275" t="s">
        <v>75</v>
      </c>
      <c r="D1267" s="275" t="s">
        <v>1816</v>
      </c>
      <c r="E1267" s="19" t="s">
        <v>75</v>
      </c>
      <c r="F1267" s="276">
        <v>0</v>
      </c>
      <c r="G1267" s="36"/>
      <c r="H1267" s="41"/>
    </row>
    <row r="1268" spans="1:8" s="2" customFormat="1" ht="16.8" customHeight="1">
      <c r="A1268" s="36"/>
      <c r="B1268" s="41"/>
      <c r="C1268" s="275" t="s">
        <v>152</v>
      </c>
      <c r="D1268" s="275" t="s">
        <v>1817</v>
      </c>
      <c r="E1268" s="19" t="s">
        <v>75</v>
      </c>
      <c r="F1268" s="276">
        <v>2.1</v>
      </c>
      <c r="G1268" s="36"/>
      <c r="H1268" s="41"/>
    </row>
    <row r="1269" spans="1:8" s="2" customFormat="1" ht="16.8" customHeight="1">
      <c r="A1269" s="36"/>
      <c r="B1269" s="41"/>
      <c r="C1269" s="277" t="s">
        <v>2096</v>
      </c>
      <c r="D1269" s="36"/>
      <c r="E1269" s="36"/>
      <c r="F1269" s="36"/>
      <c r="G1269" s="36"/>
      <c r="H1269" s="41"/>
    </row>
    <row r="1270" spans="1:8" s="2" customFormat="1" ht="16.8" customHeight="1">
      <c r="A1270" s="36"/>
      <c r="B1270" s="41"/>
      <c r="C1270" s="275" t="s">
        <v>1813</v>
      </c>
      <c r="D1270" s="275" t="s">
        <v>2195</v>
      </c>
      <c r="E1270" s="19" t="s">
        <v>240</v>
      </c>
      <c r="F1270" s="276">
        <v>2.1</v>
      </c>
      <c r="G1270" s="36"/>
      <c r="H1270" s="41"/>
    </row>
    <row r="1271" spans="1:8" s="2" customFormat="1" ht="16.8" customHeight="1">
      <c r="A1271" s="36"/>
      <c r="B1271" s="41"/>
      <c r="C1271" s="275" t="s">
        <v>1818</v>
      </c>
      <c r="D1271" s="275" t="s">
        <v>2196</v>
      </c>
      <c r="E1271" s="19" t="s">
        <v>240</v>
      </c>
      <c r="F1271" s="276">
        <v>2.1</v>
      </c>
      <c r="G1271" s="36"/>
      <c r="H1271" s="41"/>
    </row>
    <row r="1272" spans="1:8" s="2" customFormat="1" ht="16.8" customHeight="1">
      <c r="A1272" s="36"/>
      <c r="B1272" s="41"/>
      <c r="C1272" s="271" t="s">
        <v>159</v>
      </c>
      <c r="D1272" s="272" t="s">
        <v>1660</v>
      </c>
      <c r="E1272" s="273" t="s">
        <v>156</v>
      </c>
      <c r="F1272" s="274">
        <v>92</v>
      </c>
      <c r="G1272" s="36"/>
      <c r="H1272" s="41"/>
    </row>
    <row r="1273" spans="1:8" s="2" customFormat="1" ht="16.8" customHeight="1">
      <c r="A1273" s="36"/>
      <c r="B1273" s="41"/>
      <c r="C1273" s="275" t="s">
        <v>75</v>
      </c>
      <c r="D1273" s="275" t="s">
        <v>314</v>
      </c>
      <c r="E1273" s="19" t="s">
        <v>75</v>
      </c>
      <c r="F1273" s="276">
        <v>0</v>
      </c>
      <c r="G1273" s="36"/>
      <c r="H1273" s="41"/>
    </row>
    <row r="1274" spans="1:8" s="2" customFormat="1" ht="16.8" customHeight="1">
      <c r="A1274" s="36"/>
      <c r="B1274" s="41"/>
      <c r="C1274" s="275" t="s">
        <v>159</v>
      </c>
      <c r="D1274" s="275" t="s">
        <v>367</v>
      </c>
      <c r="E1274" s="19" t="s">
        <v>75</v>
      </c>
      <c r="F1274" s="276">
        <v>92</v>
      </c>
      <c r="G1274" s="36"/>
      <c r="H1274" s="41"/>
    </row>
    <row r="1275" spans="1:8" s="2" customFormat="1" ht="16.8" customHeight="1">
      <c r="A1275" s="36"/>
      <c r="B1275" s="41"/>
      <c r="C1275" s="277" t="s">
        <v>2096</v>
      </c>
      <c r="D1275" s="36"/>
      <c r="E1275" s="36"/>
      <c r="F1275" s="36"/>
      <c r="G1275" s="36"/>
      <c r="H1275" s="41"/>
    </row>
    <row r="1276" spans="1:8" s="2" customFormat="1" ht="16.8" customHeight="1">
      <c r="A1276" s="36"/>
      <c r="B1276" s="41"/>
      <c r="C1276" s="275" t="s">
        <v>1860</v>
      </c>
      <c r="D1276" s="275" t="s">
        <v>1861</v>
      </c>
      <c r="E1276" s="19" t="s">
        <v>156</v>
      </c>
      <c r="F1276" s="276">
        <v>92</v>
      </c>
      <c r="G1276" s="36"/>
      <c r="H1276" s="41"/>
    </row>
    <row r="1277" spans="1:8" s="2" customFormat="1" ht="16.8" customHeight="1">
      <c r="A1277" s="36"/>
      <c r="B1277" s="41"/>
      <c r="C1277" s="275" t="s">
        <v>1844</v>
      </c>
      <c r="D1277" s="275" t="s">
        <v>2200</v>
      </c>
      <c r="E1277" s="19" t="s">
        <v>156</v>
      </c>
      <c r="F1277" s="276">
        <v>92</v>
      </c>
      <c r="G1277" s="36"/>
      <c r="H1277" s="41"/>
    </row>
    <row r="1278" spans="1:8" s="2" customFormat="1" ht="16.8" customHeight="1">
      <c r="A1278" s="36"/>
      <c r="B1278" s="41"/>
      <c r="C1278" s="275" t="s">
        <v>1856</v>
      </c>
      <c r="D1278" s="275" t="s">
        <v>2201</v>
      </c>
      <c r="E1278" s="19" t="s">
        <v>156</v>
      </c>
      <c r="F1278" s="276">
        <v>92</v>
      </c>
      <c r="G1278" s="36"/>
      <c r="H1278" s="41"/>
    </row>
    <row r="1279" spans="1:8" s="2" customFormat="1" ht="16.8" customHeight="1">
      <c r="A1279" s="36"/>
      <c r="B1279" s="41"/>
      <c r="C1279" s="275" t="s">
        <v>1870</v>
      </c>
      <c r="D1279" s="275" t="s">
        <v>2202</v>
      </c>
      <c r="E1279" s="19" t="s">
        <v>156</v>
      </c>
      <c r="F1279" s="276">
        <v>92</v>
      </c>
      <c r="G1279" s="36"/>
      <c r="H1279" s="41"/>
    </row>
    <row r="1280" spans="1:8" s="2" customFormat="1" ht="16.8" customHeight="1">
      <c r="A1280" s="36"/>
      <c r="B1280" s="41"/>
      <c r="C1280" s="271" t="s">
        <v>473</v>
      </c>
      <c r="D1280" s="272" t="s">
        <v>1669</v>
      </c>
      <c r="E1280" s="273" t="s">
        <v>156</v>
      </c>
      <c r="F1280" s="274">
        <v>15</v>
      </c>
      <c r="G1280" s="36"/>
      <c r="H1280" s="41"/>
    </row>
    <row r="1281" spans="1:8" s="2" customFormat="1" ht="16.8" customHeight="1">
      <c r="A1281" s="36"/>
      <c r="B1281" s="41"/>
      <c r="C1281" s="275" t="s">
        <v>75</v>
      </c>
      <c r="D1281" s="275" t="s">
        <v>314</v>
      </c>
      <c r="E1281" s="19" t="s">
        <v>75</v>
      </c>
      <c r="F1281" s="276">
        <v>0</v>
      </c>
      <c r="G1281" s="36"/>
      <c r="H1281" s="41"/>
    </row>
    <row r="1282" spans="1:8" s="2" customFormat="1" ht="16.8" customHeight="1">
      <c r="A1282" s="36"/>
      <c r="B1282" s="41"/>
      <c r="C1282" s="275" t="s">
        <v>473</v>
      </c>
      <c r="D1282" s="275" t="s">
        <v>8</v>
      </c>
      <c r="E1282" s="19" t="s">
        <v>75</v>
      </c>
      <c r="F1282" s="276">
        <v>15</v>
      </c>
      <c r="G1282" s="36"/>
      <c r="H1282" s="41"/>
    </row>
    <row r="1283" spans="1:8" s="2" customFormat="1" ht="16.8" customHeight="1">
      <c r="A1283" s="36"/>
      <c r="B1283" s="41"/>
      <c r="C1283" s="277" t="s">
        <v>2096</v>
      </c>
      <c r="D1283" s="36"/>
      <c r="E1283" s="36"/>
      <c r="F1283" s="36"/>
      <c r="G1283" s="36"/>
      <c r="H1283" s="41"/>
    </row>
    <row r="1284" spans="1:8" s="2" customFormat="1" ht="16.8" customHeight="1">
      <c r="A1284" s="36"/>
      <c r="B1284" s="41"/>
      <c r="C1284" s="275" t="s">
        <v>1853</v>
      </c>
      <c r="D1284" s="275" t="s">
        <v>2203</v>
      </c>
      <c r="E1284" s="19" t="s">
        <v>156</v>
      </c>
      <c r="F1284" s="276">
        <v>15</v>
      </c>
      <c r="G1284" s="36"/>
      <c r="H1284" s="41"/>
    </row>
    <row r="1285" spans="1:8" s="2" customFormat="1" ht="16.8" customHeight="1">
      <c r="A1285" s="36"/>
      <c r="B1285" s="41"/>
      <c r="C1285" s="275" t="s">
        <v>1848</v>
      </c>
      <c r="D1285" s="275" t="s">
        <v>2204</v>
      </c>
      <c r="E1285" s="19" t="s">
        <v>240</v>
      </c>
      <c r="F1285" s="276">
        <v>0.9</v>
      </c>
      <c r="G1285" s="36"/>
      <c r="H1285" s="41"/>
    </row>
    <row r="1286" spans="1:8" s="2" customFormat="1" ht="16.8" customHeight="1">
      <c r="A1286" s="36"/>
      <c r="B1286" s="41"/>
      <c r="C1286" s="275" t="s">
        <v>1840</v>
      </c>
      <c r="D1286" s="275" t="s">
        <v>2205</v>
      </c>
      <c r="E1286" s="19" t="s">
        <v>156</v>
      </c>
      <c r="F1286" s="276">
        <v>15</v>
      </c>
      <c r="G1286" s="36"/>
      <c r="H1286" s="41"/>
    </row>
    <row r="1287" spans="1:8" s="2" customFormat="1" ht="16.8" customHeight="1">
      <c r="A1287" s="36"/>
      <c r="B1287" s="41"/>
      <c r="C1287" s="275" t="s">
        <v>1867</v>
      </c>
      <c r="D1287" s="275" t="s">
        <v>2206</v>
      </c>
      <c r="E1287" s="19" t="s">
        <v>156</v>
      </c>
      <c r="F1287" s="276">
        <v>15</v>
      </c>
      <c r="G1287" s="36"/>
      <c r="H1287" s="41"/>
    </row>
    <row r="1288" spans="1:8" s="2" customFormat="1" ht="16.8" customHeight="1">
      <c r="A1288" s="36"/>
      <c r="B1288" s="41"/>
      <c r="C1288" s="271" t="s">
        <v>162</v>
      </c>
      <c r="D1288" s="272" t="s">
        <v>1977</v>
      </c>
      <c r="E1288" s="273" t="s">
        <v>383</v>
      </c>
      <c r="F1288" s="274">
        <v>15.8</v>
      </c>
      <c r="G1288" s="36"/>
      <c r="H1288" s="41"/>
    </row>
    <row r="1289" spans="1:8" s="2" customFormat="1" ht="16.8" customHeight="1">
      <c r="A1289" s="36"/>
      <c r="B1289" s="41"/>
      <c r="C1289" s="275" t="s">
        <v>75</v>
      </c>
      <c r="D1289" s="275" t="s">
        <v>1877</v>
      </c>
      <c r="E1289" s="19" t="s">
        <v>75</v>
      </c>
      <c r="F1289" s="276">
        <v>0</v>
      </c>
      <c r="G1289" s="36"/>
      <c r="H1289" s="41"/>
    </row>
    <row r="1290" spans="1:8" s="2" customFormat="1" ht="16.8" customHeight="1">
      <c r="A1290" s="36"/>
      <c r="B1290" s="41"/>
      <c r="C1290" s="275" t="s">
        <v>75</v>
      </c>
      <c r="D1290" s="275" t="s">
        <v>1978</v>
      </c>
      <c r="E1290" s="19" t="s">
        <v>75</v>
      </c>
      <c r="F1290" s="276">
        <v>15.8</v>
      </c>
      <c r="G1290" s="36"/>
      <c r="H1290" s="41"/>
    </row>
    <row r="1291" spans="1:8" s="2" customFormat="1" ht="16.8" customHeight="1">
      <c r="A1291" s="36"/>
      <c r="B1291" s="41"/>
      <c r="C1291" s="275" t="s">
        <v>162</v>
      </c>
      <c r="D1291" s="275" t="s">
        <v>218</v>
      </c>
      <c r="E1291" s="19" t="s">
        <v>75</v>
      </c>
      <c r="F1291" s="276">
        <v>15.8</v>
      </c>
      <c r="G1291" s="36"/>
      <c r="H1291" s="41"/>
    </row>
    <row r="1292" spans="1:8" s="2" customFormat="1" ht="16.8" customHeight="1">
      <c r="A1292" s="36"/>
      <c r="B1292" s="41"/>
      <c r="C1292" s="277" t="s">
        <v>2096</v>
      </c>
      <c r="D1292" s="36"/>
      <c r="E1292" s="36"/>
      <c r="F1292" s="36"/>
      <c r="G1292" s="36"/>
      <c r="H1292" s="41"/>
    </row>
    <row r="1293" spans="1:8" s="2" customFormat="1" ht="16.8" customHeight="1">
      <c r="A1293" s="36"/>
      <c r="B1293" s="41"/>
      <c r="C1293" s="275" t="s">
        <v>1873</v>
      </c>
      <c r="D1293" s="275" t="s">
        <v>2197</v>
      </c>
      <c r="E1293" s="19" t="s">
        <v>383</v>
      </c>
      <c r="F1293" s="276">
        <v>15.8</v>
      </c>
      <c r="G1293" s="36"/>
      <c r="H1293" s="41"/>
    </row>
    <row r="1294" spans="1:8" s="2" customFormat="1" ht="16.8" customHeight="1">
      <c r="A1294" s="36"/>
      <c r="B1294" s="41"/>
      <c r="C1294" s="275" t="s">
        <v>1878</v>
      </c>
      <c r="D1294" s="275" t="s">
        <v>2198</v>
      </c>
      <c r="E1294" s="19" t="s">
        <v>383</v>
      </c>
      <c r="F1294" s="276">
        <v>79</v>
      </c>
      <c r="G1294" s="36"/>
      <c r="H1294" s="41"/>
    </row>
    <row r="1295" spans="1:8" s="2" customFormat="1" ht="16.8" customHeight="1">
      <c r="A1295" s="36"/>
      <c r="B1295" s="41"/>
      <c r="C1295" s="275" t="s">
        <v>1882</v>
      </c>
      <c r="D1295" s="275" t="s">
        <v>1883</v>
      </c>
      <c r="E1295" s="19" t="s">
        <v>383</v>
      </c>
      <c r="F1295" s="276">
        <v>15.8</v>
      </c>
      <c r="G1295" s="36"/>
      <c r="H1295" s="41"/>
    </row>
    <row r="1296" spans="1:8" s="2" customFormat="1" ht="7.35" customHeight="1">
      <c r="A1296" s="36"/>
      <c r="B1296" s="135"/>
      <c r="C1296" s="136"/>
      <c r="D1296" s="136"/>
      <c r="E1296" s="136"/>
      <c r="F1296" s="136"/>
      <c r="G1296" s="136"/>
      <c r="H1296" s="41"/>
    </row>
    <row r="1297" spans="1:8" s="2" customFormat="1" ht="10.199999999999999">
      <c r="A1297" s="36"/>
      <c r="B1297" s="36"/>
      <c r="C1297" s="36"/>
      <c r="D1297" s="36"/>
      <c r="E1297" s="36"/>
      <c r="F1297" s="36"/>
      <c r="G1297" s="36"/>
      <c r="H1297" s="36"/>
    </row>
  </sheetData>
  <sheetProtection algorithmName="SHA-512" hashValue="EOQrhpnu8tIzGuNid8K18P7ZPqIw/a/n3t19k+PgCGUjOCsIsOSmWE/E8jMWsF98R89P5MUQHkCrFyeTlNqLUA==" saltValue="xtRpaG0zwDUcysXOOKLlq70duBNMkvUhGU8aVri01vc/lZ86o55O/uf5PepvWn2n4Vrr5/wJkXDQnzAi6IT+e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78" customWidth="1"/>
    <col min="2" max="2" width="1.7109375" style="278" customWidth="1"/>
    <col min="3" max="4" width="5" style="278" customWidth="1"/>
    <col min="5" max="5" width="11.7109375" style="278" customWidth="1"/>
    <col min="6" max="6" width="9.140625" style="278" customWidth="1"/>
    <col min="7" max="7" width="5" style="278" customWidth="1"/>
    <col min="8" max="8" width="77.85546875" style="278" customWidth="1"/>
    <col min="9" max="10" width="20" style="278" customWidth="1"/>
    <col min="11" max="11" width="1.7109375" style="278" customWidth="1"/>
  </cols>
  <sheetData>
    <row r="1" spans="2:11" s="1" customFormat="1" ht="37.5" customHeight="1"/>
    <row r="2" spans="2:11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17" customFormat="1" ht="45" customHeight="1">
      <c r="B3" s="282"/>
      <c r="C3" s="415" t="s">
        <v>2209</v>
      </c>
      <c r="D3" s="415"/>
      <c r="E3" s="415"/>
      <c r="F3" s="415"/>
      <c r="G3" s="415"/>
      <c r="H3" s="415"/>
      <c r="I3" s="415"/>
      <c r="J3" s="415"/>
      <c r="K3" s="283"/>
    </row>
    <row r="4" spans="2:11" s="1" customFormat="1" ht="25.5" customHeight="1">
      <c r="B4" s="284"/>
      <c r="C4" s="420" t="s">
        <v>2210</v>
      </c>
      <c r="D4" s="420"/>
      <c r="E4" s="420"/>
      <c r="F4" s="420"/>
      <c r="G4" s="420"/>
      <c r="H4" s="420"/>
      <c r="I4" s="420"/>
      <c r="J4" s="420"/>
      <c r="K4" s="285"/>
    </row>
    <row r="5" spans="2:11" s="1" customFormat="1" ht="5.25" customHeight="1">
      <c r="B5" s="284"/>
      <c r="C5" s="286"/>
      <c r="D5" s="286"/>
      <c r="E5" s="286"/>
      <c r="F5" s="286"/>
      <c r="G5" s="286"/>
      <c r="H5" s="286"/>
      <c r="I5" s="286"/>
      <c r="J5" s="286"/>
      <c r="K5" s="285"/>
    </row>
    <row r="6" spans="2:11" s="1" customFormat="1" ht="15" customHeight="1">
      <c r="B6" s="284"/>
      <c r="C6" s="419" t="s">
        <v>2211</v>
      </c>
      <c r="D6" s="419"/>
      <c r="E6" s="419"/>
      <c r="F6" s="419"/>
      <c r="G6" s="419"/>
      <c r="H6" s="419"/>
      <c r="I6" s="419"/>
      <c r="J6" s="419"/>
      <c r="K6" s="285"/>
    </row>
    <row r="7" spans="2:11" s="1" customFormat="1" ht="15" customHeight="1">
      <c r="B7" s="288"/>
      <c r="C7" s="419" t="s">
        <v>2212</v>
      </c>
      <c r="D7" s="419"/>
      <c r="E7" s="419"/>
      <c r="F7" s="419"/>
      <c r="G7" s="419"/>
      <c r="H7" s="419"/>
      <c r="I7" s="419"/>
      <c r="J7" s="419"/>
      <c r="K7" s="285"/>
    </row>
    <row r="8" spans="2:11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pans="2:11" s="1" customFormat="1" ht="15" customHeight="1">
      <c r="B9" s="288"/>
      <c r="C9" s="419" t="s">
        <v>2213</v>
      </c>
      <c r="D9" s="419"/>
      <c r="E9" s="419"/>
      <c r="F9" s="419"/>
      <c r="G9" s="419"/>
      <c r="H9" s="419"/>
      <c r="I9" s="419"/>
      <c r="J9" s="419"/>
      <c r="K9" s="285"/>
    </row>
    <row r="10" spans="2:11" s="1" customFormat="1" ht="15" customHeight="1">
      <c r="B10" s="288"/>
      <c r="C10" s="287"/>
      <c r="D10" s="419" t="s">
        <v>2214</v>
      </c>
      <c r="E10" s="419"/>
      <c r="F10" s="419"/>
      <c r="G10" s="419"/>
      <c r="H10" s="419"/>
      <c r="I10" s="419"/>
      <c r="J10" s="419"/>
      <c r="K10" s="285"/>
    </row>
    <row r="11" spans="2:11" s="1" customFormat="1" ht="15" customHeight="1">
      <c r="B11" s="288"/>
      <c r="C11" s="289"/>
      <c r="D11" s="419" t="s">
        <v>2215</v>
      </c>
      <c r="E11" s="419"/>
      <c r="F11" s="419"/>
      <c r="G11" s="419"/>
      <c r="H11" s="419"/>
      <c r="I11" s="419"/>
      <c r="J11" s="419"/>
      <c r="K11" s="285"/>
    </row>
    <row r="12" spans="2:11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pans="2:11" s="1" customFormat="1" ht="15" customHeight="1">
      <c r="B13" s="288"/>
      <c r="C13" s="289"/>
      <c r="D13" s="290" t="s">
        <v>2216</v>
      </c>
      <c r="E13" s="287"/>
      <c r="F13" s="287"/>
      <c r="G13" s="287"/>
      <c r="H13" s="287"/>
      <c r="I13" s="287"/>
      <c r="J13" s="287"/>
      <c r="K13" s="285"/>
    </row>
    <row r="14" spans="2:11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pans="2:11" s="1" customFormat="1" ht="15" customHeight="1">
      <c r="B15" s="288"/>
      <c r="C15" s="289"/>
      <c r="D15" s="419" t="s">
        <v>2217</v>
      </c>
      <c r="E15" s="419"/>
      <c r="F15" s="419"/>
      <c r="G15" s="419"/>
      <c r="H15" s="419"/>
      <c r="I15" s="419"/>
      <c r="J15" s="419"/>
      <c r="K15" s="285"/>
    </row>
    <row r="16" spans="2:11" s="1" customFormat="1" ht="15" customHeight="1">
      <c r="B16" s="288"/>
      <c r="C16" s="289"/>
      <c r="D16" s="419" t="s">
        <v>2218</v>
      </c>
      <c r="E16" s="419"/>
      <c r="F16" s="419"/>
      <c r="G16" s="419"/>
      <c r="H16" s="419"/>
      <c r="I16" s="419"/>
      <c r="J16" s="419"/>
      <c r="K16" s="285"/>
    </row>
    <row r="17" spans="2:11" s="1" customFormat="1" ht="15" customHeight="1">
      <c r="B17" s="288"/>
      <c r="C17" s="289"/>
      <c r="D17" s="419" t="s">
        <v>2219</v>
      </c>
      <c r="E17" s="419"/>
      <c r="F17" s="419"/>
      <c r="G17" s="419"/>
      <c r="H17" s="419"/>
      <c r="I17" s="419"/>
      <c r="J17" s="419"/>
      <c r="K17" s="285"/>
    </row>
    <row r="18" spans="2:11" s="1" customFormat="1" ht="15" customHeight="1">
      <c r="B18" s="288"/>
      <c r="C18" s="289"/>
      <c r="D18" s="289"/>
      <c r="E18" s="291" t="s">
        <v>83</v>
      </c>
      <c r="F18" s="419" t="s">
        <v>2220</v>
      </c>
      <c r="G18" s="419"/>
      <c r="H18" s="419"/>
      <c r="I18" s="419"/>
      <c r="J18" s="419"/>
      <c r="K18" s="285"/>
    </row>
    <row r="19" spans="2:11" s="1" customFormat="1" ht="15" customHeight="1">
      <c r="B19" s="288"/>
      <c r="C19" s="289"/>
      <c r="D19" s="289"/>
      <c r="E19" s="291" t="s">
        <v>2221</v>
      </c>
      <c r="F19" s="419" t="s">
        <v>2222</v>
      </c>
      <c r="G19" s="419"/>
      <c r="H19" s="419"/>
      <c r="I19" s="419"/>
      <c r="J19" s="419"/>
      <c r="K19" s="285"/>
    </row>
    <row r="20" spans="2:11" s="1" customFormat="1" ht="15" customHeight="1">
      <c r="B20" s="288"/>
      <c r="C20" s="289"/>
      <c r="D20" s="289"/>
      <c r="E20" s="291" t="s">
        <v>2223</v>
      </c>
      <c r="F20" s="419" t="s">
        <v>2224</v>
      </c>
      <c r="G20" s="419"/>
      <c r="H20" s="419"/>
      <c r="I20" s="419"/>
      <c r="J20" s="419"/>
      <c r="K20" s="285"/>
    </row>
    <row r="21" spans="2:11" s="1" customFormat="1" ht="15" customHeight="1">
      <c r="B21" s="288"/>
      <c r="C21" s="289"/>
      <c r="D21" s="289"/>
      <c r="E21" s="291" t="s">
        <v>2225</v>
      </c>
      <c r="F21" s="419" t="s">
        <v>2226</v>
      </c>
      <c r="G21" s="419"/>
      <c r="H21" s="419"/>
      <c r="I21" s="419"/>
      <c r="J21" s="419"/>
      <c r="K21" s="285"/>
    </row>
    <row r="22" spans="2:11" s="1" customFormat="1" ht="15" customHeight="1">
      <c r="B22" s="288"/>
      <c r="C22" s="289"/>
      <c r="D22" s="289"/>
      <c r="E22" s="291" t="s">
        <v>1888</v>
      </c>
      <c r="F22" s="419" t="s">
        <v>1889</v>
      </c>
      <c r="G22" s="419"/>
      <c r="H22" s="419"/>
      <c r="I22" s="419"/>
      <c r="J22" s="419"/>
      <c r="K22" s="285"/>
    </row>
    <row r="23" spans="2:11" s="1" customFormat="1" ht="15" customHeight="1">
      <c r="B23" s="288"/>
      <c r="C23" s="289"/>
      <c r="D23" s="289"/>
      <c r="E23" s="291" t="s">
        <v>90</v>
      </c>
      <c r="F23" s="419" t="s">
        <v>2227</v>
      </c>
      <c r="G23" s="419"/>
      <c r="H23" s="419"/>
      <c r="I23" s="419"/>
      <c r="J23" s="419"/>
      <c r="K23" s="285"/>
    </row>
    <row r="24" spans="2:11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pans="2:11" s="1" customFormat="1" ht="15" customHeight="1">
      <c r="B25" s="288"/>
      <c r="C25" s="419" t="s">
        <v>2228</v>
      </c>
      <c r="D25" s="419"/>
      <c r="E25" s="419"/>
      <c r="F25" s="419"/>
      <c r="G25" s="419"/>
      <c r="H25" s="419"/>
      <c r="I25" s="419"/>
      <c r="J25" s="419"/>
      <c r="K25" s="285"/>
    </row>
    <row r="26" spans="2:11" s="1" customFormat="1" ht="15" customHeight="1">
      <c r="B26" s="288"/>
      <c r="C26" s="419" t="s">
        <v>2229</v>
      </c>
      <c r="D26" s="419"/>
      <c r="E26" s="419"/>
      <c r="F26" s="419"/>
      <c r="G26" s="419"/>
      <c r="H26" s="419"/>
      <c r="I26" s="419"/>
      <c r="J26" s="419"/>
      <c r="K26" s="285"/>
    </row>
    <row r="27" spans="2:11" s="1" customFormat="1" ht="15" customHeight="1">
      <c r="B27" s="288"/>
      <c r="C27" s="287"/>
      <c r="D27" s="419" t="s">
        <v>2230</v>
      </c>
      <c r="E27" s="419"/>
      <c r="F27" s="419"/>
      <c r="G27" s="419"/>
      <c r="H27" s="419"/>
      <c r="I27" s="419"/>
      <c r="J27" s="419"/>
      <c r="K27" s="285"/>
    </row>
    <row r="28" spans="2:11" s="1" customFormat="1" ht="15" customHeight="1">
      <c r="B28" s="288"/>
      <c r="C28" s="289"/>
      <c r="D28" s="419" t="s">
        <v>2231</v>
      </c>
      <c r="E28" s="419"/>
      <c r="F28" s="419"/>
      <c r="G28" s="419"/>
      <c r="H28" s="419"/>
      <c r="I28" s="419"/>
      <c r="J28" s="419"/>
      <c r="K28" s="285"/>
    </row>
    <row r="29" spans="2:11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pans="2:11" s="1" customFormat="1" ht="15" customHeight="1">
      <c r="B30" s="288"/>
      <c r="C30" s="289"/>
      <c r="D30" s="419" t="s">
        <v>2232</v>
      </c>
      <c r="E30" s="419"/>
      <c r="F30" s="419"/>
      <c r="G30" s="419"/>
      <c r="H30" s="419"/>
      <c r="I30" s="419"/>
      <c r="J30" s="419"/>
      <c r="K30" s="285"/>
    </row>
    <row r="31" spans="2:11" s="1" customFormat="1" ht="15" customHeight="1">
      <c r="B31" s="288"/>
      <c r="C31" s="289"/>
      <c r="D31" s="419" t="s">
        <v>2233</v>
      </c>
      <c r="E31" s="419"/>
      <c r="F31" s="419"/>
      <c r="G31" s="419"/>
      <c r="H31" s="419"/>
      <c r="I31" s="419"/>
      <c r="J31" s="419"/>
      <c r="K31" s="285"/>
    </row>
    <row r="32" spans="2:11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pans="2:11" s="1" customFormat="1" ht="15" customHeight="1">
      <c r="B33" s="288"/>
      <c r="C33" s="289"/>
      <c r="D33" s="419" t="s">
        <v>2234</v>
      </c>
      <c r="E33" s="419"/>
      <c r="F33" s="419"/>
      <c r="G33" s="419"/>
      <c r="H33" s="419"/>
      <c r="I33" s="419"/>
      <c r="J33" s="419"/>
      <c r="K33" s="285"/>
    </row>
    <row r="34" spans="2:11" s="1" customFormat="1" ht="15" customHeight="1">
      <c r="B34" s="288"/>
      <c r="C34" s="289"/>
      <c r="D34" s="419" t="s">
        <v>2235</v>
      </c>
      <c r="E34" s="419"/>
      <c r="F34" s="419"/>
      <c r="G34" s="419"/>
      <c r="H34" s="419"/>
      <c r="I34" s="419"/>
      <c r="J34" s="419"/>
      <c r="K34" s="285"/>
    </row>
    <row r="35" spans="2:11" s="1" customFormat="1" ht="15" customHeight="1">
      <c r="B35" s="288"/>
      <c r="C35" s="289"/>
      <c r="D35" s="419" t="s">
        <v>2236</v>
      </c>
      <c r="E35" s="419"/>
      <c r="F35" s="419"/>
      <c r="G35" s="419"/>
      <c r="H35" s="419"/>
      <c r="I35" s="419"/>
      <c r="J35" s="419"/>
      <c r="K35" s="285"/>
    </row>
    <row r="36" spans="2:11" s="1" customFormat="1" ht="15" customHeight="1">
      <c r="B36" s="288"/>
      <c r="C36" s="289"/>
      <c r="D36" s="287"/>
      <c r="E36" s="290" t="s">
        <v>191</v>
      </c>
      <c r="F36" s="287"/>
      <c r="G36" s="419" t="s">
        <v>2237</v>
      </c>
      <c r="H36" s="419"/>
      <c r="I36" s="419"/>
      <c r="J36" s="419"/>
      <c r="K36" s="285"/>
    </row>
    <row r="37" spans="2:11" s="1" customFormat="1" ht="30.75" customHeight="1">
      <c r="B37" s="288"/>
      <c r="C37" s="289"/>
      <c r="D37" s="287"/>
      <c r="E37" s="290" t="s">
        <v>2238</v>
      </c>
      <c r="F37" s="287"/>
      <c r="G37" s="419" t="s">
        <v>2239</v>
      </c>
      <c r="H37" s="419"/>
      <c r="I37" s="419"/>
      <c r="J37" s="419"/>
      <c r="K37" s="285"/>
    </row>
    <row r="38" spans="2:11" s="1" customFormat="1" ht="15" customHeight="1">
      <c r="B38" s="288"/>
      <c r="C38" s="289"/>
      <c r="D38" s="287"/>
      <c r="E38" s="290" t="s">
        <v>57</v>
      </c>
      <c r="F38" s="287"/>
      <c r="G38" s="419" t="s">
        <v>2240</v>
      </c>
      <c r="H38" s="419"/>
      <c r="I38" s="419"/>
      <c r="J38" s="419"/>
      <c r="K38" s="285"/>
    </row>
    <row r="39" spans="2:11" s="1" customFormat="1" ht="15" customHeight="1">
      <c r="B39" s="288"/>
      <c r="C39" s="289"/>
      <c r="D39" s="287"/>
      <c r="E39" s="290" t="s">
        <v>58</v>
      </c>
      <c r="F39" s="287"/>
      <c r="G39" s="419" t="s">
        <v>2241</v>
      </c>
      <c r="H39" s="419"/>
      <c r="I39" s="419"/>
      <c r="J39" s="419"/>
      <c r="K39" s="285"/>
    </row>
    <row r="40" spans="2:11" s="1" customFormat="1" ht="15" customHeight="1">
      <c r="B40" s="288"/>
      <c r="C40" s="289"/>
      <c r="D40" s="287"/>
      <c r="E40" s="290" t="s">
        <v>192</v>
      </c>
      <c r="F40" s="287"/>
      <c r="G40" s="419" t="s">
        <v>2242</v>
      </c>
      <c r="H40" s="419"/>
      <c r="I40" s="419"/>
      <c r="J40" s="419"/>
      <c r="K40" s="285"/>
    </row>
    <row r="41" spans="2:11" s="1" customFormat="1" ht="15" customHeight="1">
      <c r="B41" s="288"/>
      <c r="C41" s="289"/>
      <c r="D41" s="287"/>
      <c r="E41" s="290" t="s">
        <v>193</v>
      </c>
      <c r="F41" s="287"/>
      <c r="G41" s="419" t="s">
        <v>2243</v>
      </c>
      <c r="H41" s="419"/>
      <c r="I41" s="419"/>
      <c r="J41" s="419"/>
      <c r="K41" s="285"/>
    </row>
    <row r="42" spans="2:11" s="1" customFormat="1" ht="15" customHeight="1">
      <c r="B42" s="288"/>
      <c r="C42" s="289"/>
      <c r="D42" s="287"/>
      <c r="E42" s="290" t="s">
        <v>2244</v>
      </c>
      <c r="F42" s="287"/>
      <c r="G42" s="419" t="s">
        <v>2245</v>
      </c>
      <c r="H42" s="419"/>
      <c r="I42" s="419"/>
      <c r="J42" s="419"/>
      <c r="K42" s="285"/>
    </row>
    <row r="43" spans="2:11" s="1" customFormat="1" ht="15" customHeight="1">
      <c r="B43" s="288"/>
      <c r="C43" s="289"/>
      <c r="D43" s="287"/>
      <c r="E43" s="290"/>
      <c r="F43" s="287"/>
      <c r="G43" s="419" t="s">
        <v>2246</v>
      </c>
      <c r="H43" s="419"/>
      <c r="I43" s="419"/>
      <c r="J43" s="419"/>
      <c r="K43" s="285"/>
    </row>
    <row r="44" spans="2:11" s="1" customFormat="1" ht="15" customHeight="1">
      <c r="B44" s="288"/>
      <c r="C44" s="289"/>
      <c r="D44" s="287"/>
      <c r="E44" s="290" t="s">
        <v>2247</v>
      </c>
      <c r="F44" s="287"/>
      <c r="G44" s="419" t="s">
        <v>2248</v>
      </c>
      <c r="H44" s="419"/>
      <c r="I44" s="419"/>
      <c r="J44" s="419"/>
      <c r="K44" s="285"/>
    </row>
    <row r="45" spans="2:11" s="1" customFormat="1" ht="15" customHeight="1">
      <c r="B45" s="288"/>
      <c r="C45" s="289"/>
      <c r="D45" s="287"/>
      <c r="E45" s="290" t="s">
        <v>195</v>
      </c>
      <c r="F45" s="287"/>
      <c r="G45" s="419" t="s">
        <v>2249</v>
      </c>
      <c r="H45" s="419"/>
      <c r="I45" s="419"/>
      <c r="J45" s="419"/>
      <c r="K45" s="285"/>
    </row>
    <row r="46" spans="2:11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pans="2:11" s="1" customFormat="1" ht="15" customHeight="1">
      <c r="B47" s="288"/>
      <c r="C47" s="289"/>
      <c r="D47" s="419" t="s">
        <v>2250</v>
      </c>
      <c r="E47" s="419"/>
      <c r="F47" s="419"/>
      <c r="G47" s="419"/>
      <c r="H47" s="419"/>
      <c r="I47" s="419"/>
      <c r="J47" s="419"/>
      <c r="K47" s="285"/>
    </row>
    <row r="48" spans="2:11" s="1" customFormat="1" ht="15" customHeight="1">
      <c r="B48" s="288"/>
      <c r="C48" s="289"/>
      <c r="D48" s="289"/>
      <c r="E48" s="419" t="s">
        <v>2251</v>
      </c>
      <c r="F48" s="419"/>
      <c r="G48" s="419"/>
      <c r="H48" s="419"/>
      <c r="I48" s="419"/>
      <c r="J48" s="419"/>
      <c r="K48" s="285"/>
    </row>
    <row r="49" spans="2:11" s="1" customFormat="1" ht="15" customHeight="1">
      <c r="B49" s="288"/>
      <c r="C49" s="289"/>
      <c r="D49" s="289"/>
      <c r="E49" s="419" t="s">
        <v>2252</v>
      </c>
      <c r="F49" s="419"/>
      <c r="G49" s="419"/>
      <c r="H49" s="419"/>
      <c r="I49" s="419"/>
      <c r="J49" s="419"/>
      <c r="K49" s="285"/>
    </row>
    <row r="50" spans="2:11" s="1" customFormat="1" ht="15" customHeight="1">
      <c r="B50" s="288"/>
      <c r="C50" s="289"/>
      <c r="D50" s="289"/>
      <c r="E50" s="419" t="s">
        <v>2253</v>
      </c>
      <c r="F50" s="419"/>
      <c r="G50" s="419"/>
      <c r="H50" s="419"/>
      <c r="I50" s="419"/>
      <c r="J50" s="419"/>
      <c r="K50" s="285"/>
    </row>
    <row r="51" spans="2:11" s="1" customFormat="1" ht="15" customHeight="1">
      <c r="B51" s="288"/>
      <c r="C51" s="289"/>
      <c r="D51" s="419" t="s">
        <v>2254</v>
      </c>
      <c r="E51" s="419"/>
      <c r="F51" s="419"/>
      <c r="G51" s="419"/>
      <c r="H51" s="419"/>
      <c r="I51" s="419"/>
      <c r="J51" s="419"/>
      <c r="K51" s="285"/>
    </row>
    <row r="52" spans="2:11" s="1" customFormat="1" ht="25.5" customHeight="1">
      <c r="B52" s="284"/>
      <c r="C52" s="420" t="s">
        <v>2255</v>
      </c>
      <c r="D52" s="420"/>
      <c r="E52" s="420"/>
      <c r="F52" s="420"/>
      <c r="G52" s="420"/>
      <c r="H52" s="420"/>
      <c r="I52" s="420"/>
      <c r="J52" s="420"/>
      <c r="K52" s="285"/>
    </row>
    <row r="53" spans="2:11" s="1" customFormat="1" ht="5.25" customHeight="1">
      <c r="B53" s="284"/>
      <c r="C53" s="286"/>
      <c r="D53" s="286"/>
      <c r="E53" s="286"/>
      <c r="F53" s="286"/>
      <c r="G53" s="286"/>
      <c r="H53" s="286"/>
      <c r="I53" s="286"/>
      <c r="J53" s="286"/>
      <c r="K53" s="285"/>
    </row>
    <row r="54" spans="2:11" s="1" customFormat="1" ht="15" customHeight="1">
      <c r="B54" s="284"/>
      <c r="C54" s="419" t="s">
        <v>2256</v>
      </c>
      <c r="D54" s="419"/>
      <c r="E54" s="419"/>
      <c r="F54" s="419"/>
      <c r="G54" s="419"/>
      <c r="H54" s="419"/>
      <c r="I54" s="419"/>
      <c r="J54" s="419"/>
      <c r="K54" s="285"/>
    </row>
    <row r="55" spans="2:11" s="1" customFormat="1" ht="15" customHeight="1">
      <c r="B55" s="284"/>
      <c r="C55" s="419" t="s">
        <v>2257</v>
      </c>
      <c r="D55" s="419"/>
      <c r="E55" s="419"/>
      <c r="F55" s="419"/>
      <c r="G55" s="419"/>
      <c r="H55" s="419"/>
      <c r="I55" s="419"/>
      <c r="J55" s="419"/>
      <c r="K55" s="285"/>
    </row>
    <row r="56" spans="2:11" s="1" customFormat="1" ht="12.75" customHeight="1">
      <c r="B56" s="284"/>
      <c r="C56" s="287"/>
      <c r="D56" s="287"/>
      <c r="E56" s="287"/>
      <c r="F56" s="287"/>
      <c r="G56" s="287"/>
      <c r="H56" s="287"/>
      <c r="I56" s="287"/>
      <c r="J56" s="287"/>
      <c r="K56" s="285"/>
    </row>
    <row r="57" spans="2:11" s="1" customFormat="1" ht="15" customHeight="1">
      <c r="B57" s="284"/>
      <c r="C57" s="419" t="s">
        <v>2258</v>
      </c>
      <c r="D57" s="419"/>
      <c r="E57" s="419"/>
      <c r="F57" s="419"/>
      <c r="G57" s="419"/>
      <c r="H57" s="419"/>
      <c r="I57" s="419"/>
      <c r="J57" s="419"/>
      <c r="K57" s="285"/>
    </row>
    <row r="58" spans="2:11" s="1" customFormat="1" ht="15" customHeight="1">
      <c r="B58" s="284"/>
      <c r="C58" s="289"/>
      <c r="D58" s="419" t="s">
        <v>2259</v>
      </c>
      <c r="E58" s="419"/>
      <c r="F58" s="419"/>
      <c r="G58" s="419"/>
      <c r="H58" s="419"/>
      <c r="I58" s="419"/>
      <c r="J58" s="419"/>
      <c r="K58" s="285"/>
    </row>
    <row r="59" spans="2:11" s="1" customFormat="1" ht="15" customHeight="1">
      <c r="B59" s="284"/>
      <c r="C59" s="289"/>
      <c r="D59" s="419" t="s">
        <v>2260</v>
      </c>
      <c r="E59" s="419"/>
      <c r="F59" s="419"/>
      <c r="G59" s="419"/>
      <c r="H59" s="419"/>
      <c r="I59" s="419"/>
      <c r="J59" s="419"/>
      <c r="K59" s="285"/>
    </row>
    <row r="60" spans="2:11" s="1" customFormat="1" ht="15" customHeight="1">
      <c r="B60" s="284"/>
      <c r="C60" s="289"/>
      <c r="D60" s="419" t="s">
        <v>2261</v>
      </c>
      <c r="E60" s="419"/>
      <c r="F60" s="419"/>
      <c r="G60" s="419"/>
      <c r="H60" s="419"/>
      <c r="I60" s="419"/>
      <c r="J60" s="419"/>
      <c r="K60" s="285"/>
    </row>
    <row r="61" spans="2:11" s="1" customFormat="1" ht="15" customHeight="1">
      <c r="B61" s="284"/>
      <c r="C61" s="289"/>
      <c r="D61" s="419" t="s">
        <v>2262</v>
      </c>
      <c r="E61" s="419"/>
      <c r="F61" s="419"/>
      <c r="G61" s="419"/>
      <c r="H61" s="419"/>
      <c r="I61" s="419"/>
      <c r="J61" s="419"/>
      <c r="K61" s="285"/>
    </row>
    <row r="62" spans="2:11" s="1" customFormat="1" ht="15" customHeight="1">
      <c r="B62" s="284"/>
      <c r="C62" s="289"/>
      <c r="D62" s="421" t="s">
        <v>2263</v>
      </c>
      <c r="E62" s="421"/>
      <c r="F62" s="421"/>
      <c r="G62" s="421"/>
      <c r="H62" s="421"/>
      <c r="I62" s="421"/>
      <c r="J62" s="421"/>
      <c r="K62" s="285"/>
    </row>
    <row r="63" spans="2:11" s="1" customFormat="1" ht="15" customHeight="1">
      <c r="B63" s="284"/>
      <c r="C63" s="289"/>
      <c r="D63" s="419" t="s">
        <v>2264</v>
      </c>
      <c r="E63" s="419"/>
      <c r="F63" s="419"/>
      <c r="G63" s="419"/>
      <c r="H63" s="419"/>
      <c r="I63" s="419"/>
      <c r="J63" s="419"/>
      <c r="K63" s="285"/>
    </row>
    <row r="64" spans="2:11" s="1" customFormat="1" ht="12.75" customHeight="1">
      <c r="B64" s="284"/>
      <c r="C64" s="289"/>
      <c r="D64" s="289"/>
      <c r="E64" s="292"/>
      <c r="F64" s="289"/>
      <c r="G64" s="289"/>
      <c r="H64" s="289"/>
      <c r="I64" s="289"/>
      <c r="J64" s="289"/>
      <c r="K64" s="285"/>
    </row>
    <row r="65" spans="2:11" s="1" customFormat="1" ht="15" customHeight="1">
      <c r="B65" s="284"/>
      <c r="C65" s="289"/>
      <c r="D65" s="419" t="s">
        <v>2265</v>
      </c>
      <c r="E65" s="419"/>
      <c r="F65" s="419"/>
      <c r="G65" s="419"/>
      <c r="H65" s="419"/>
      <c r="I65" s="419"/>
      <c r="J65" s="419"/>
      <c r="K65" s="285"/>
    </row>
    <row r="66" spans="2:11" s="1" customFormat="1" ht="15" customHeight="1">
      <c r="B66" s="284"/>
      <c r="C66" s="289"/>
      <c r="D66" s="421" t="s">
        <v>2266</v>
      </c>
      <c r="E66" s="421"/>
      <c r="F66" s="421"/>
      <c r="G66" s="421"/>
      <c r="H66" s="421"/>
      <c r="I66" s="421"/>
      <c r="J66" s="421"/>
      <c r="K66" s="285"/>
    </row>
    <row r="67" spans="2:11" s="1" customFormat="1" ht="15" customHeight="1">
      <c r="B67" s="284"/>
      <c r="C67" s="289"/>
      <c r="D67" s="419" t="s">
        <v>2267</v>
      </c>
      <c r="E67" s="419"/>
      <c r="F67" s="419"/>
      <c r="G67" s="419"/>
      <c r="H67" s="419"/>
      <c r="I67" s="419"/>
      <c r="J67" s="419"/>
      <c r="K67" s="285"/>
    </row>
    <row r="68" spans="2:11" s="1" customFormat="1" ht="15" customHeight="1">
      <c r="B68" s="284"/>
      <c r="C68" s="289"/>
      <c r="D68" s="419" t="s">
        <v>2268</v>
      </c>
      <c r="E68" s="419"/>
      <c r="F68" s="419"/>
      <c r="G68" s="419"/>
      <c r="H68" s="419"/>
      <c r="I68" s="419"/>
      <c r="J68" s="419"/>
      <c r="K68" s="285"/>
    </row>
    <row r="69" spans="2:11" s="1" customFormat="1" ht="15" customHeight="1">
      <c r="B69" s="284"/>
      <c r="C69" s="289"/>
      <c r="D69" s="419" t="s">
        <v>2269</v>
      </c>
      <c r="E69" s="419"/>
      <c r="F69" s="419"/>
      <c r="G69" s="419"/>
      <c r="H69" s="419"/>
      <c r="I69" s="419"/>
      <c r="J69" s="419"/>
      <c r="K69" s="285"/>
    </row>
    <row r="70" spans="2:11" s="1" customFormat="1" ht="15" customHeight="1">
      <c r="B70" s="284"/>
      <c r="C70" s="289"/>
      <c r="D70" s="419" t="s">
        <v>2270</v>
      </c>
      <c r="E70" s="419"/>
      <c r="F70" s="419"/>
      <c r="G70" s="419"/>
      <c r="H70" s="419"/>
      <c r="I70" s="419"/>
      <c r="J70" s="419"/>
      <c r="K70" s="285"/>
    </row>
    <row r="71" spans="2:1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pans="2:11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pans="2:11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pans="2:11" s="1" customFormat="1" ht="45" customHeight="1">
      <c r="B75" s="301"/>
      <c r="C75" s="414" t="s">
        <v>2271</v>
      </c>
      <c r="D75" s="414"/>
      <c r="E75" s="414"/>
      <c r="F75" s="414"/>
      <c r="G75" s="414"/>
      <c r="H75" s="414"/>
      <c r="I75" s="414"/>
      <c r="J75" s="414"/>
      <c r="K75" s="302"/>
    </row>
    <row r="76" spans="2:11" s="1" customFormat="1" ht="17.25" customHeight="1">
      <c r="B76" s="301"/>
      <c r="C76" s="303" t="s">
        <v>2272</v>
      </c>
      <c r="D76" s="303"/>
      <c r="E76" s="303"/>
      <c r="F76" s="303" t="s">
        <v>2273</v>
      </c>
      <c r="G76" s="304"/>
      <c r="H76" s="303" t="s">
        <v>58</v>
      </c>
      <c r="I76" s="303" t="s">
        <v>61</v>
      </c>
      <c r="J76" s="303" t="s">
        <v>2274</v>
      </c>
      <c r="K76" s="302"/>
    </row>
    <row r="77" spans="2:11" s="1" customFormat="1" ht="17.25" customHeight="1">
      <c r="B77" s="301"/>
      <c r="C77" s="305" t="s">
        <v>2275</v>
      </c>
      <c r="D77" s="305"/>
      <c r="E77" s="305"/>
      <c r="F77" s="306" t="s">
        <v>2276</v>
      </c>
      <c r="G77" s="307"/>
      <c r="H77" s="305"/>
      <c r="I77" s="305"/>
      <c r="J77" s="305" t="s">
        <v>2277</v>
      </c>
      <c r="K77" s="302"/>
    </row>
    <row r="78" spans="2:11" s="1" customFormat="1" ht="5.25" customHeight="1">
      <c r="B78" s="301"/>
      <c r="C78" s="308"/>
      <c r="D78" s="308"/>
      <c r="E78" s="308"/>
      <c r="F78" s="308"/>
      <c r="G78" s="309"/>
      <c r="H78" s="308"/>
      <c r="I78" s="308"/>
      <c r="J78" s="308"/>
      <c r="K78" s="302"/>
    </row>
    <row r="79" spans="2:11" s="1" customFormat="1" ht="15" customHeight="1">
      <c r="B79" s="301"/>
      <c r="C79" s="290" t="s">
        <v>57</v>
      </c>
      <c r="D79" s="310"/>
      <c r="E79" s="310"/>
      <c r="F79" s="311" t="s">
        <v>2278</v>
      </c>
      <c r="G79" s="312"/>
      <c r="H79" s="290" t="s">
        <v>2279</v>
      </c>
      <c r="I79" s="290" t="s">
        <v>2280</v>
      </c>
      <c r="J79" s="290">
        <v>20</v>
      </c>
      <c r="K79" s="302"/>
    </row>
    <row r="80" spans="2:11" s="1" customFormat="1" ht="15" customHeight="1">
      <c r="B80" s="301"/>
      <c r="C80" s="290" t="s">
        <v>2281</v>
      </c>
      <c r="D80" s="290"/>
      <c r="E80" s="290"/>
      <c r="F80" s="311" t="s">
        <v>2278</v>
      </c>
      <c r="G80" s="312"/>
      <c r="H80" s="290" t="s">
        <v>2282</v>
      </c>
      <c r="I80" s="290" t="s">
        <v>2280</v>
      </c>
      <c r="J80" s="290">
        <v>120</v>
      </c>
      <c r="K80" s="302"/>
    </row>
    <row r="81" spans="2:11" s="1" customFormat="1" ht="15" customHeight="1">
      <c r="B81" s="313"/>
      <c r="C81" s="290" t="s">
        <v>2283</v>
      </c>
      <c r="D81" s="290"/>
      <c r="E81" s="290"/>
      <c r="F81" s="311" t="s">
        <v>2284</v>
      </c>
      <c r="G81" s="312"/>
      <c r="H81" s="290" t="s">
        <v>2285</v>
      </c>
      <c r="I81" s="290" t="s">
        <v>2280</v>
      </c>
      <c r="J81" s="290">
        <v>50</v>
      </c>
      <c r="K81" s="302"/>
    </row>
    <row r="82" spans="2:11" s="1" customFormat="1" ht="15" customHeight="1">
      <c r="B82" s="313"/>
      <c r="C82" s="290" t="s">
        <v>2286</v>
      </c>
      <c r="D82" s="290"/>
      <c r="E82" s="290"/>
      <c r="F82" s="311" t="s">
        <v>2278</v>
      </c>
      <c r="G82" s="312"/>
      <c r="H82" s="290" t="s">
        <v>2287</v>
      </c>
      <c r="I82" s="290" t="s">
        <v>2288</v>
      </c>
      <c r="J82" s="290"/>
      <c r="K82" s="302"/>
    </row>
    <row r="83" spans="2:11" s="1" customFormat="1" ht="15" customHeight="1">
      <c r="B83" s="313"/>
      <c r="C83" s="314" t="s">
        <v>2289</v>
      </c>
      <c r="D83" s="314"/>
      <c r="E83" s="314"/>
      <c r="F83" s="315" t="s">
        <v>2284</v>
      </c>
      <c r="G83" s="314"/>
      <c r="H83" s="314" t="s">
        <v>2290</v>
      </c>
      <c r="I83" s="314" t="s">
        <v>2280</v>
      </c>
      <c r="J83" s="314">
        <v>15</v>
      </c>
      <c r="K83" s="302"/>
    </row>
    <row r="84" spans="2:11" s="1" customFormat="1" ht="15" customHeight="1">
      <c r="B84" s="313"/>
      <c r="C84" s="314" t="s">
        <v>2291</v>
      </c>
      <c r="D84" s="314"/>
      <c r="E84" s="314"/>
      <c r="F84" s="315" t="s">
        <v>2284</v>
      </c>
      <c r="G84" s="314"/>
      <c r="H84" s="314" t="s">
        <v>2292</v>
      </c>
      <c r="I84" s="314" t="s">
        <v>2280</v>
      </c>
      <c r="J84" s="314">
        <v>15</v>
      </c>
      <c r="K84" s="302"/>
    </row>
    <row r="85" spans="2:11" s="1" customFormat="1" ht="15" customHeight="1">
      <c r="B85" s="313"/>
      <c r="C85" s="314" t="s">
        <v>2293</v>
      </c>
      <c r="D85" s="314"/>
      <c r="E85" s="314"/>
      <c r="F85" s="315" t="s">
        <v>2284</v>
      </c>
      <c r="G85" s="314"/>
      <c r="H85" s="314" t="s">
        <v>2294</v>
      </c>
      <c r="I85" s="314" t="s">
        <v>2280</v>
      </c>
      <c r="J85" s="314">
        <v>20</v>
      </c>
      <c r="K85" s="302"/>
    </row>
    <row r="86" spans="2:11" s="1" customFormat="1" ht="15" customHeight="1">
      <c r="B86" s="313"/>
      <c r="C86" s="314" t="s">
        <v>2295</v>
      </c>
      <c r="D86" s="314"/>
      <c r="E86" s="314"/>
      <c r="F86" s="315" t="s">
        <v>2284</v>
      </c>
      <c r="G86" s="314"/>
      <c r="H86" s="314" t="s">
        <v>2296</v>
      </c>
      <c r="I86" s="314" t="s">
        <v>2280</v>
      </c>
      <c r="J86" s="314">
        <v>20</v>
      </c>
      <c r="K86" s="302"/>
    </row>
    <row r="87" spans="2:11" s="1" customFormat="1" ht="15" customHeight="1">
      <c r="B87" s="313"/>
      <c r="C87" s="290" t="s">
        <v>2297</v>
      </c>
      <c r="D87" s="290"/>
      <c r="E87" s="290"/>
      <c r="F87" s="311" t="s">
        <v>2284</v>
      </c>
      <c r="G87" s="312"/>
      <c r="H87" s="290" t="s">
        <v>2298</v>
      </c>
      <c r="I87" s="290" t="s">
        <v>2280</v>
      </c>
      <c r="J87" s="290">
        <v>50</v>
      </c>
      <c r="K87" s="302"/>
    </row>
    <row r="88" spans="2:11" s="1" customFormat="1" ht="15" customHeight="1">
      <c r="B88" s="313"/>
      <c r="C88" s="290" t="s">
        <v>2299</v>
      </c>
      <c r="D88" s="290"/>
      <c r="E88" s="290"/>
      <c r="F88" s="311" t="s">
        <v>2284</v>
      </c>
      <c r="G88" s="312"/>
      <c r="H88" s="290" t="s">
        <v>2300</v>
      </c>
      <c r="I88" s="290" t="s">
        <v>2280</v>
      </c>
      <c r="J88" s="290">
        <v>20</v>
      </c>
      <c r="K88" s="302"/>
    </row>
    <row r="89" spans="2:11" s="1" customFormat="1" ht="15" customHeight="1">
      <c r="B89" s="313"/>
      <c r="C89" s="290" t="s">
        <v>2301</v>
      </c>
      <c r="D89" s="290"/>
      <c r="E89" s="290"/>
      <c r="F89" s="311" t="s">
        <v>2284</v>
      </c>
      <c r="G89" s="312"/>
      <c r="H89" s="290" t="s">
        <v>2302</v>
      </c>
      <c r="I89" s="290" t="s">
        <v>2280</v>
      </c>
      <c r="J89" s="290">
        <v>20</v>
      </c>
      <c r="K89" s="302"/>
    </row>
    <row r="90" spans="2:11" s="1" customFormat="1" ht="15" customHeight="1">
      <c r="B90" s="313"/>
      <c r="C90" s="290" t="s">
        <v>2303</v>
      </c>
      <c r="D90" s="290"/>
      <c r="E90" s="290"/>
      <c r="F90" s="311" t="s">
        <v>2284</v>
      </c>
      <c r="G90" s="312"/>
      <c r="H90" s="290" t="s">
        <v>2304</v>
      </c>
      <c r="I90" s="290" t="s">
        <v>2280</v>
      </c>
      <c r="J90" s="290">
        <v>50</v>
      </c>
      <c r="K90" s="302"/>
    </row>
    <row r="91" spans="2:11" s="1" customFormat="1" ht="15" customHeight="1">
      <c r="B91" s="313"/>
      <c r="C91" s="290" t="s">
        <v>2305</v>
      </c>
      <c r="D91" s="290"/>
      <c r="E91" s="290"/>
      <c r="F91" s="311" t="s">
        <v>2284</v>
      </c>
      <c r="G91" s="312"/>
      <c r="H91" s="290" t="s">
        <v>2305</v>
      </c>
      <c r="I91" s="290" t="s">
        <v>2280</v>
      </c>
      <c r="J91" s="290">
        <v>50</v>
      </c>
      <c r="K91" s="302"/>
    </row>
    <row r="92" spans="2:11" s="1" customFormat="1" ht="15" customHeight="1">
      <c r="B92" s="313"/>
      <c r="C92" s="290" t="s">
        <v>2306</v>
      </c>
      <c r="D92" s="290"/>
      <c r="E92" s="290"/>
      <c r="F92" s="311" t="s">
        <v>2284</v>
      </c>
      <c r="G92" s="312"/>
      <c r="H92" s="290" t="s">
        <v>2307</v>
      </c>
      <c r="I92" s="290" t="s">
        <v>2280</v>
      </c>
      <c r="J92" s="290">
        <v>255</v>
      </c>
      <c r="K92" s="302"/>
    </row>
    <row r="93" spans="2:11" s="1" customFormat="1" ht="15" customHeight="1">
      <c r="B93" s="313"/>
      <c r="C93" s="290" t="s">
        <v>2308</v>
      </c>
      <c r="D93" s="290"/>
      <c r="E93" s="290"/>
      <c r="F93" s="311" t="s">
        <v>2278</v>
      </c>
      <c r="G93" s="312"/>
      <c r="H93" s="290" t="s">
        <v>2309</v>
      </c>
      <c r="I93" s="290" t="s">
        <v>2310</v>
      </c>
      <c r="J93" s="290"/>
      <c r="K93" s="302"/>
    </row>
    <row r="94" spans="2:11" s="1" customFormat="1" ht="15" customHeight="1">
      <c r="B94" s="313"/>
      <c r="C94" s="290" t="s">
        <v>2311</v>
      </c>
      <c r="D94" s="290"/>
      <c r="E94" s="290"/>
      <c r="F94" s="311" t="s">
        <v>2278</v>
      </c>
      <c r="G94" s="312"/>
      <c r="H94" s="290" t="s">
        <v>2312</v>
      </c>
      <c r="I94" s="290" t="s">
        <v>2313</v>
      </c>
      <c r="J94" s="290"/>
      <c r="K94" s="302"/>
    </row>
    <row r="95" spans="2:11" s="1" customFormat="1" ht="15" customHeight="1">
      <c r="B95" s="313"/>
      <c r="C95" s="290" t="s">
        <v>2314</v>
      </c>
      <c r="D95" s="290"/>
      <c r="E95" s="290"/>
      <c r="F95" s="311" t="s">
        <v>2278</v>
      </c>
      <c r="G95" s="312"/>
      <c r="H95" s="290" t="s">
        <v>2314</v>
      </c>
      <c r="I95" s="290" t="s">
        <v>2313</v>
      </c>
      <c r="J95" s="290"/>
      <c r="K95" s="302"/>
    </row>
    <row r="96" spans="2:11" s="1" customFormat="1" ht="15" customHeight="1">
      <c r="B96" s="313"/>
      <c r="C96" s="290" t="s">
        <v>42</v>
      </c>
      <c r="D96" s="290"/>
      <c r="E96" s="290"/>
      <c r="F96" s="311" t="s">
        <v>2278</v>
      </c>
      <c r="G96" s="312"/>
      <c r="H96" s="290" t="s">
        <v>2315</v>
      </c>
      <c r="I96" s="290" t="s">
        <v>2313</v>
      </c>
      <c r="J96" s="290"/>
      <c r="K96" s="302"/>
    </row>
    <row r="97" spans="2:11" s="1" customFormat="1" ht="15" customHeight="1">
      <c r="B97" s="313"/>
      <c r="C97" s="290" t="s">
        <v>52</v>
      </c>
      <c r="D97" s="290"/>
      <c r="E97" s="290"/>
      <c r="F97" s="311" t="s">
        <v>2278</v>
      </c>
      <c r="G97" s="312"/>
      <c r="H97" s="290" t="s">
        <v>2316</v>
      </c>
      <c r="I97" s="290" t="s">
        <v>2313</v>
      </c>
      <c r="J97" s="290"/>
      <c r="K97" s="302"/>
    </row>
    <row r="98" spans="2:11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pans="2:11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pans="2:11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pans="2:1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pans="2:11" s="1" customFormat="1" ht="45" customHeight="1">
      <c r="B102" s="301"/>
      <c r="C102" s="414" t="s">
        <v>2317</v>
      </c>
      <c r="D102" s="414"/>
      <c r="E102" s="414"/>
      <c r="F102" s="414"/>
      <c r="G102" s="414"/>
      <c r="H102" s="414"/>
      <c r="I102" s="414"/>
      <c r="J102" s="414"/>
      <c r="K102" s="302"/>
    </row>
    <row r="103" spans="2:11" s="1" customFormat="1" ht="17.25" customHeight="1">
      <c r="B103" s="301"/>
      <c r="C103" s="303" t="s">
        <v>2272</v>
      </c>
      <c r="D103" s="303"/>
      <c r="E103" s="303"/>
      <c r="F103" s="303" t="s">
        <v>2273</v>
      </c>
      <c r="G103" s="304"/>
      <c r="H103" s="303" t="s">
        <v>58</v>
      </c>
      <c r="I103" s="303" t="s">
        <v>61</v>
      </c>
      <c r="J103" s="303" t="s">
        <v>2274</v>
      </c>
      <c r="K103" s="302"/>
    </row>
    <row r="104" spans="2:11" s="1" customFormat="1" ht="17.25" customHeight="1">
      <c r="B104" s="301"/>
      <c r="C104" s="305" t="s">
        <v>2275</v>
      </c>
      <c r="D104" s="305"/>
      <c r="E104" s="305"/>
      <c r="F104" s="306" t="s">
        <v>2276</v>
      </c>
      <c r="G104" s="307"/>
      <c r="H104" s="305"/>
      <c r="I104" s="305"/>
      <c r="J104" s="305" t="s">
        <v>2277</v>
      </c>
      <c r="K104" s="302"/>
    </row>
    <row r="105" spans="2:11" s="1" customFormat="1" ht="5.25" customHeight="1">
      <c r="B105" s="301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pans="2:11" s="1" customFormat="1" ht="15" customHeight="1">
      <c r="B106" s="301"/>
      <c r="C106" s="290" t="s">
        <v>57</v>
      </c>
      <c r="D106" s="310"/>
      <c r="E106" s="310"/>
      <c r="F106" s="311" t="s">
        <v>2278</v>
      </c>
      <c r="G106" s="290"/>
      <c r="H106" s="290" t="s">
        <v>2318</v>
      </c>
      <c r="I106" s="290" t="s">
        <v>2280</v>
      </c>
      <c r="J106" s="290">
        <v>20</v>
      </c>
      <c r="K106" s="302"/>
    </row>
    <row r="107" spans="2:11" s="1" customFormat="1" ht="15" customHeight="1">
      <c r="B107" s="301"/>
      <c r="C107" s="290" t="s">
        <v>2281</v>
      </c>
      <c r="D107" s="290"/>
      <c r="E107" s="290"/>
      <c r="F107" s="311" t="s">
        <v>2278</v>
      </c>
      <c r="G107" s="290"/>
      <c r="H107" s="290" t="s">
        <v>2318</v>
      </c>
      <c r="I107" s="290" t="s">
        <v>2280</v>
      </c>
      <c r="J107" s="290">
        <v>120</v>
      </c>
      <c r="K107" s="302"/>
    </row>
    <row r="108" spans="2:11" s="1" customFormat="1" ht="15" customHeight="1">
      <c r="B108" s="313"/>
      <c r="C108" s="290" t="s">
        <v>2283</v>
      </c>
      <c r="D108" s="290"/>
      <c r="E108" s="290"/>
      <c r="F108" s="311" t="s">
        <v>2284</v>
      </c>
      <c r="G108" s="290"/>
      <c r="H108" s="290" t="s">
        <v>2318</v>
      </c>
      <c r="I108" s="290" t="s">
        <v>2280</v>
      </c>
      <c r="J108" s="290">
        <v>50</v>
      </c>
      <c r="K108" s="302"/>
    </row>
    <row r="109" spans="2:11" s="1" customFormat="1" ht="15" customHeight="1">
      <c r="B109" s="313"/>
      <c r="C109" s="290" t="s">
        <v>2286</v>
      </c>
      <c r="D109" s="290"/>
      <c r="E109" s="290"/>
      <c r="F109" s="311" t="s">
        <v>2278</v>
      </c>
      <c r="G109" s="290"/>
      <c r="H109" s="290" t="s">
        <v>2318</v>
      </c>
      <c r="I109" s="290" t="s">
        <v>2288</v>
      </c>
      <c r="J109" s="290"/>
      <c r="K109" s="302"/>
    </row>
    <row r="110" spans="2:11" s="1" customFormat="1" ht="15" customHeight="1">
      <c r="B110" s="313"/>
      <c r="C110" s="290" t="s">
        <v>2297</v>
      </c>
      <c r="D110" s="290"/>
      <c r="E110" s="290"/>
      <c r="F110" s="311" t="s">
        <v>2284</v>
      </c>
      <c r="G110" s="290"/>
      <c r="H110" s="290" t="s">
        <v>2318</v>
      </c>
      <c r="I110" s="290" t="s">
        <v>2280</v>
      </c>
      <c r="J110" s="290">
        <v>50</v>
      </c>
      <c r="K110" s="302"/>
    </row>
    <row r="111" spans="2:11" s="1" customFormat="1" ht="15" customHeight="1">
      <c r="B111" s="313"/>
      <c r="C111" s="290" t="s">
        <v>2305</v>
      </c>
      <c r="D111" s="290"/>
      <c r="E111" s="290"/>
      <c r="F111" s="311" t="s">
        <v>2284</v>
      </c>
      <c r="G111" s="290"/>
      <c r="H111" s="290" t="s">
        <v>2318</v>
      </c>
      <c r="I111" s="290" t="s">
        <v>2280</v>
      </c>
      <c r="J111" s="290">
        <v>50</v>
      </c>
      <c r="K111" s="302"/>
    </row>
    <row r="112" spans="2:11" s="1" customFormat="1" ht="15" customHeight="1">
      <c r="B112" s="313"/>
      <c r="C112" s="290" t="s">
        <v>2303</v>
      </c>
      <c r="D112" s="290"/>
      <c r="E112" s="290"/>
      <c r="F112" s="311" t="s">
        <v>2284</v>
      </c>
      <c r="G112" s="290"/>
      <c r="H112" s="290" t="s">
        <v>2318</v>
      </c>
      <c r="I112" s="290" t="s">
        <v>2280</v>
      </c>
      <c r="J112" s="290">
        <v>50</v>
      </c>
      <c r="K112" s="302"/>
    </row>
    <row r="113" spans="2:11" s="1" customFormat="1" ht="15" customHeight="1">
      <c r="B113" s="313"/>
      <c r="C113" s="290" t="s">
        <v>57</v>
      </c>
      <c r="D113" s="290"/>
      <c r="E113" s="290"/>
      <c r="F113" s="311" t="s">
        <v>2278</v>
      </c>
      <c r="G113" s="290"/>
      <c r="H113" s="290" t="s">
        <v>2319</v>
      </c>
      <c r="I113" s="290" t="s">
        <v>2280</v>
      </c>
      <c r="J113" s="290">
        <v>20</v>
      </c>
      <c r="K113" s="302"/>
    </row>
    <row r="114" spans="2:11" s="1" customFormat="1" ht="15" customHeight="1">
      <c r="B114" s="313"/>
      <c r="C114" s="290" t="s">
        <v>2320</v>
      </c>
      <c r="D114" s="290"/>
      <c r="E114" s="290"/>
      <c r="F114" s="311" t="s">
        <v>2278</v>
      </c>
      <c r="G114" s="290"/>
      <c r="H114" s="290" t="s">
        <v>2321</v>
      </c>
      <c r="I114" s="290" t="s">
        <v>2280</v>
      </c>
      <c r="J114" s="290">
        <v>120</v>
      </c>
      <c r="K114" s="302"/>
    </row>
    <row r="115" spans="2:11" s="1" customFormat="1" ht="15" customHeight="1">
      <c r="B115" s="313"/>
      <c r="C115" s="290" t="s">
        <v>42</v>
      </c>
      <c r="D115" s="290"/>
      <c r="E115" s="290"/>
      <c r="F115" s="311" t="s">
        <v>2278</v>
      </c>
      <c r="G115" s="290"/>
      <c r="H115" s="290" t="s">
        <v>2322</v>
      </c>
      <c r="I115" s="290" t="s">
        <v>2313</v>
      </c>
      <c r="J115" s="290"/>
      <c r="K115" s="302"/>
    </row>
    <row r="116" spans="2:11" s="1" customFormat="1" ht="15" customHeight="1">
      <c r="B116" s="313"/>
      <c r="C116" s="290" t="s">
        <v>52</v>
      </c>
      <c r="D116" s="290"/>
      <c r="E116" s="290"/>
      <c r="F116" s="311" t="s">
        <v>2278</v>
      </c>
      <c r="G116" s="290"/>
      <c r="H116" s="290" t="s">
        <v>2323</v>
      </c>
      <c r="I116" s="290" t="s">
        <v>2313</v>
      </c>
      <c r="J116" s="290"/>
      <c r="K116" s="302"/>
    </row>
    <row r="117" spans="2:11" s="1" customFormat="1" ht="15" customHeight="1">
      <c r="B117" s="313"/>
      <c r="C117" s="290" t="s">
        <v>61</v>
      </c>
      <c r="D117" s="290"/>
      <c r="E117" s="290"/>
      <c r="F117" s="311" t="s">
        <v>2278</v>
      </c>
      <c r="G117" s="290"/>
      <c r="H117" s="290" t="s">
        <v>2324</v>
      </c>
      <c r="I117" s="290" t="s">
        <v>2325</v>
      </c>
      <c r="J117" s="290"/>
      <c r="K117" s="302"/>
    </row>
    <row r="118" spans="2:11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pans="2:11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pans="2:11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pans="2:1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pans="2:11" s="1" customFormat="1" ht="45" customHeight="1">
      <c r="B122" s="329"/>
      <c r="C122" s="415" t="s">
        <v>2326</v>
      </c>
      <c r="D122" s="415"/>
      <c r="E122" s="415"/>
      <c r="F122" s="415"/>
      <c r="G122" s="415"/>
      <c r="H122" s="415"/>
      <c r="I122" s="415"/>
      <c r="J122" s="415"/>
      <c r="K122" s="330"/>
    </row>
    <row r="123" spans="2:11" s="1" customFormat="1" ht="17.25" customHeight="1">
      <c r="B123" s="331"/>
      <c r="C123" s="303" t="s">
        <v>2272</v>
      </c>
      <c r="D123" s="303"/>
      <c r="E123" s="303"/>
      <c r="F123" s="303" t="s">
        <v>2273</v>
      </c>
      <c r="G123" s="304"/>
      <c r="H123" s="303" t="s">
        <v>58</v>
      </c>
      <c r="I123" s="303" t="s">
        <v>61</v>
      </c>
      <c r="J123" s="303" t="s">
        <v>2274</v>
      </c>
      <c r="K123" s="332"/>
    </row>
    <row r="124" spans="2:11" s="1" customFormat="1" ht="17.25" customHeight="1">
      <c r="B124" s="331"/>
      <c r="C124" s="305" t="s">
        <v>2275</v>
      </c>
      <c r="D124" s="305"/>
      <c r="E124" s="305"/>
      <c r="F124" s="306" t="s">
        <v>2276</v>
      </c>
      <c r="G124" s="307"/>
      <c r="H124" s="305"/>
      <c r="I124" s="305"/>
      <c r="J124" s="305" t="s">
        <v>2277</v>
      </c>
      <c r="K124" s="332"/>
    </row>
    <row r="125" spans="2:11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pans="2:11" s="1" customFormat="1" ht="15" customHeight="1">
      <c r="B126" s="333"/>
      <c r="C126" s="290" t="s">
        <v>2281</v>
      </c>
      <c r="D126" s="310"/>
      <c r="E126" s="310"/>
      <c r="F126" s="311" t="s">
        <v>2278</v>
      </c>
      <c r="G126" s="290"/>
      <c r="H126" s="290" t="s">
        <v>2318</v>
      </c>
      <c r="I126" s="290" t="s">
        <v>2280</v>
      </c>
      <c r="J126" s="290">
        <v>120</v>
      </c>
      <c r="K126" s="336"/>
    </row>
    <row r="127" spans="2:11" s="1" customFormat="1" ht="15" customHeight="1">
      <c r="B127" s="333"/>
      <c r="C127" s="290" t="s">
        <v>2327</v>
      </c>
      <c r="D127" s="290"/>
      <c r="E127" s="290"/>
      <c r="F127" s="311" t="s">
        <v>2278</v>
      </c>
      <c r="G127" s="290"/>
      <c r="H127" s="290" t="s">
        <v>2328</v>
      </c>
      <c r="I127" s="290" t="s">
        <v>2280</v>
      </c>
      <c r="J127" s="290" t="s">
        <v>2329</v>
      </c>
      <c r="K127" s="336"/>
    </row>
    <row r="128" spans="2:11" s="1" customFormat="1" ht="15" customHeight="1">
      <c r="B128" s="333"/>
      <c r="C128" s="290" t="s">
        <v>90</v>
      </c>
      <c r="D128" s="290"/>
      <c r="E128" s="290"/>
      <c r="F128" s="311" t="s">
        <v>2278</v>
      </c>
      <c r="G128" s="290"/>
      <c r="H128" s="290" t="s">
        <v>2330</v>
      </c>
      <c r="I128" s="290" t="s">
        <v>2280</v>
      </c>
      <c r="J128" s="290" t="s">
        <v>2329</v>
      </c>
      <c r="K128" s="336"/>
    </row>
    <row r="129" spans="2:11" s="1" customFormat="1" ht="15" customHeight="1">
      <c r="B129" s="333"/>
      <c r="C129" s="290" t="s">
        <v>2289</v>
      </c>
      <c r="D129" s="290"/>
      <c r="E129" s="290"/>
      <c r="F129" s="311" t="s">
        <v>2284</v>
      </c>
      <c r="G129" s="290"/>
      <c r="H129" s="290" t="s">
        <v>2290</v>
      </c>
      <c r="I129" s="290" t="s">
        <v>2280</v>
      </c>
      <c r="J129" s="290">
        <v>15</v>
      </c>
      <c r="K129" s="336"/>
    </row>
    <row r="130" spans="2:11" s="1" customFormat="1" ht="15" customHeight="1">
      <c r="B130" s="333"/>
      <c r="C130" s="314" t="s">
        <v>2291</v>
      </c>
      <c r="D130" s="314"/>
      <c r="E130" s="314"/>
      <c r="F130" s="315" t="s">
        <v>2284</v>
      </c>
      <c r="G130" s="314"/>
      <c r="H130" s="314" t="s">
        <v>2292</v>
      </c>
      <c r="I130" s="314" t="s">
        <v>2280</v>
      </c>
      <c r="J130" s="314">
        <v>15</v>
      </c>
      <c r="K130" s="336"/>
    </row>
    <row r="131" spans="2:11" s="1" customFormat="1" ht="15" customHeight="1">
      <c r="B131" s="333"/>
      <c r="C131" s="314" t="s">
        <v>2293</v>
      </c>
      <c r="D131" s="314"/>
      <c r="E131" s="314"/>
      <c r="F131" s="315" t="s">
        <v>2284</v>
      </c>
      <c r="G131" s="314"/>
      <c r="H131" s="314" t="s">
        <v>2294</v>
      </c>
      <c r="I131" s="314" t="s">
        <v>2280</v>
      </c>
      <c r="J131" s="314">
        <v>20</v>
      </c>
      <c r="K131" s="336"/>
    </row>
    <row r="132" spans="2:11" s="1" customFormat="1" ht="15" customHeight="1">
      <c r="B132" s="333"/>
      <c r="C132" s="314" t="s">
        <v>2295</v>
      </c>
      <c r="D132" s="314"/>
      <c r="E132" s="314"/>
      <c r="F132" s="315" t="s">
        <v>2284</v>
      </c>
      <c r="G132" s="314"/>
      <c r="H132" s="314" t="s">
        <v>2296</v>
      </c>
      <c r="I132" s="314" t="s">
        <v>2280</v>
      </c>
      <c r="J132" s="314">
        <v>20</v>
      </c>
      <c r="K132" s="336"/>
    </row>
    <row r="133" spans="2:11" s="1" customFormat="1" ht="15" customHeight="1">
      <c r="B133" s="333"/>
      <c r="C133" s="290" t="s">
        <v>2283</v>
      </c>
      <c r="D133" s="290"/>
      <c r="E133" s="290"/>
      <c r="F133" s="311" t="s">
        <v>2284</v>
      </c>
      <c r="G133" s="290"/>
      <c r="H133" s="290" t="s">
        <v>2318</v>
      </c>
      <c r="I133" s="290" t="s">
        <v>2280</v>
      </c>
      <c r="J133" s="290">
        <v>50</v>
      </c>
      <c r="K133" s="336"/>
    </row>
    <row r="134" spans="2:11" s="1" customFormat="1" ht="15" customHeight="1">
      <c r="B134" s="333"/>
      <c r="C134" s="290" t="s">
        <v>2297</v>
      </c>
      <c r="D134" s="290"/>
      <c r="E134" s="290"/>
      <c r="F134" s="311" t="s">
        <v>2284</v>
      </c>
      <c r="G134" s="290"/>
      <c r="H134" s="290" t="s">
        <v>2318</v>
      </c>
      <c r="I134" s="290" t="s">
        <v>2280</v>
      </c>
      <c r="J134" s="290">
        <v>50</v>
      </c>
      <c r="K134" s="336"/>
    </row>
    <row r="135" spans="2:11" s="1" customFormat="1" ht="15" customHeight="1">
      <c r="B135" s="333"/>
      <c r="C135" s="290" t="s">
        <v>2303</v>
      </c>
      <c r="D135" s="290"/>
      <c r="E135" s="290"/>
      <c r="F135" s="311" t="s">
        <v>2284</v>
      </c>
      <c r="G135" s="290"/>
      <c r="H135" s="290" t="s">
        <v>2318</v>
      </c>
      <c r="I135" s="290" t="s">
        <v>2280</v>
      </c>
      <c r="J135" s="290">
        <v>50</v>
      </c>
      <c r="K135" s="336"/>
    </row>
    <row r="136" spans="2:11" s="1" customFormat="1" ht="15" customHeight="1">
      <c r="B136" s="333"/>
      <c r="C136" s="290" t="s">
        <v>2305</v>
      </c>
      <c r="D136" s="290"/>
      <c r="E136" s="290"/>
      <c r="F136" s="311" t="s">
        <v>2284</v>
      </c>
      <c r="G136" s="290"/>
      <c r="H136" s="290" t="s">
        <v>2318</v>
      </c>
      <c r="I136" s="290" t="s">
        <v>2280</v>
      </c>
      <c r="J136" s="290">
        <v>50</v>
      </c>
      <c r="K136" s="336"/>
    </row>
    <row r="137" spans="2:11" s="1" customFormat="1" ht="15" customHeight="1">
      <c r="B137" s="333"/>
      <c r="C137" s="290" t="s">
        <v>2306</v>
      </c>
      <c r="D137" s="290"/>
      <c r="E137" s="290"/>
      <c r="F137" s="311" t="s">
        <v>2284</v>
      </c>
      <c r="G137" s="290"/>
      <c r="H137" s="290" t="s">
        <v>2331</v>
      </c>
      <c r="I137" s="290" t="s">
        <v>2280</v>
      </c>
      <c r="J137" s="290">
        <v>255</v>
      </c>
      <c r="K137" s="336"/>
    </row>
    <row r="138" spans="2:11" s="1" customFormat="1" ht="15" customHeight="1">
      <c r="B138" s="333"/>
      <c r="C138" s="290" t="s">
        <v>2308</v>
      </c>
      <c r="D138" s="290"/>
      <c r="E138" s="290"/>
      <c r="F138" s="311" t="s">
        <v>2278</v>
      </c>
      <c r="G138" s="290"/>
      <c r="H138" s="290" t="s">
        <v>2332</v>
      </c>
      <c r="I138" s="290" t="s">
        <v>2310</v>
      </c>
      <c r="J138" s="290"/>
      <c r="K138" s="336"/>
    </row>
    <row r="139" spans="2:11" s="1" customFormat="1" ht="15" customHeight="1">
      <c r="B139" s="333"/>
      <c r="C139" s="290" t="s">
        <v>2311</v>
      </c>
      <c r="D139" s="290"/>
      <c r="E139" s="290"/>
      <c r="F139" s="311" t="s">
        <v>2278</v>
      </c>
      <c r="G139" s="290"/>
      <c r="H139" s="290" t="s">
        <v>2333</v>
      </c>
      <c r="I139" s="290" t="s">
        <v>2313</v>
      </c>
      <c r="J139" s="290"/>
      <c r="K139" s="336"/>
    </row>
    <row r="140" spans="2:11" s="1" customFormat="1" ht="15" customHeight="1">
      <c r="B140" s="333"/>
      <c r="C140" s="290" t="s">
        <v>2314</v>
      </c>
      <c r="D140" s="290"/>
      <c r="E140" s="290"/>
      <c r="F140" s="311" t="s">
        <v>2278</v>
      </c>
      <c r="G140" s="290"/>
      <c r="H140" s="290" t="s">
        <v>2314</v>
      </c>
      <c r="I140" s="290" t="s">
        <v>2313</v>
      </c>
      <c r="J140" s="290"/>
      <c r="K140" s="336"/>
    </row>
    <row r="141" spans="2:11" s="1" customFormat="1" ht="15" customHeight="1">
      <c r="B141" s="333"/>
      <c r="C141" s="290" t="s">
        <v>42</v>
      </c>
      <c r="D141" s="290"/>
      <c r="E141" s="290"/>
      <c r="F141" s="311" t="s">
        <v>2278</v>
      </c>
      <c r="G141" s="290"/>
      <c r="H141" s="290" t="s">
        <v>2334</v>
      </c>
      <c r="I141" s="290" t="s">
        <v>2313</v>
      </c>
      <c r="J141" s="290"/>
      <c r="K141" s="336"/>
    </row>
    <row r="142" spans="2:11" s="1" customFormat="1" ht="15" customHeight="1">
      <c r="B142" s="333"/>
      <c r="C142" s="290" t="s">
        <v>2335</v>
      </c>
      <c r="D142" s="290"/>
      <c r="E142" s="290"/>
      <c r="F142" s="311" t="s">
        <v>2278</v>
      </c>
      <c r="G142" s="290"/>
      <c r="H142" s="290" t="s">
        <v>2336</v>
      </c>
      <c r="I142" s="290" t="s">
        <v>2313</v>
      </c>
      <c r="J142" s="290"/>
      <c r="K142" s="336"/>
    </row>
    <row r="143" spans="2:11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pans="2:11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pans="2:11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pans="2:11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pans="2:11" s="1" customFormat="1" ht="45" customHeight="1">
      <c r="B147" s="301"/>
      <c r="C147" s="414" t="s">
        <v>2337</v>
      </c>
      <c r="D147" s="414"/>
      <c r="E147" s="414"/>
      <c r="F147" s="414"/>
      <c r="G147" s="414"/>
      <c r="H147" s="414"/>
      <c r="I147" s="414"/>
      <c r="J147" s="414"/>
      <c r="K147" s="302"/>
    </row>
    <row r="148" spans="2:11" s="1" customFormat="1" ht="17.25" customHeight="1">
      <c r="B148" s="301"/>
      <c r="C148" s="303" t="s">
        <v>2272</v>
      </c>
      <c r="D148" s="303"/>
      <c r="E148" s="303"/>
      <c r="F148" s="303" t="s">
        <v>2273</v>
      </c>
      <c r="G148" s="304"/>
      <c r="H148" s="303" t="s">
        <v>58</v>
      </c>
      <c r="I148" s="303" t="s">
        <v>61</v>
      </c>
      <c r="J148" s="303" t="s">
        <v>2274</v>
      </c>
      <c r="K148" s="302"/>
    </row>
    <row r="149" spans="2:11" s="1" customFormat="1" ht="17.25" customHeight="1">
      <c r="B149" s="301"/>
      <c r="C149" s="305" t="s">
        <v>2275</v>
      </c>
      <c r="D149" s="305"/>
      <c r="E149" s="305"/>
      <c r="F149" s="306" t="s">
        <v>2276</v>
      </c>
      <c r="G149" s="307"/>
      <c r="H149" s="305"/>
      <c r="I149" s="305"/>
      <c r="J149" s="305" t="s">
        <v>2277</v>
      </c>
      <c r="K149" s="302"/>
    </row>
    <row r="150" spans="2:11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pans="2:11" s="1" customFormat="1" ht="15" customHeight="1">
      <c r="B151" s="313"/>
      <c r="C151" s="340" t="s">
        <v>2281</v>
      </c>
      <c r="D151" s="290"/>
      <c r="E151" s="290"/>
      <c r="F151" s="341" t="s">
        <v>2278</v>
      </c>
      <c r="G151" s="290"/>
      <c r="H151" s="340" t="s">
        <v>2318</v>
      </c>
      <c r="I151" s="340" t="s">
        <v>2280</v>
      </c>
      <c r="J151" s="340">
        <v>120</v>
      </c>
      <c r="K151" s="336"/>
    </row>
    <row r="152" spans="2:11" s="1" customFormat="1" ht="15" customHeight="1">
      <c r="B152" s="313"/>
      <c r="C152" s="340" t="s">
        <v>2327</v>
      </c>
      <c r="D152" s="290"/>
      <c r="E152" s="290"/>
      <c r="F152" s="341" t="s">
        <v>2278</v>
      </c>
      <c r="G152" s="290"/>
      <c r="H152" s="340" t="s">
        <v>2338</v>
      </c>
      <c r="I152" s="340" t="s">
        <v>2280</v>
      </c>
      <c r="J152" s="340" t="s">
        <v>2329</v>
      </c>
      <c r="K152" s="336"/>
    </row>
    <row r="153" spans="2:11" s="1" customFormat="1" ht="15" customHeight="1">
      <c r="B153" s="313"/>
      <c r="C153" s="340" t="s">
        <v>90</v>
      </c>
      <c r="D153" s="290"/>
      <c r="E153" s="290"/>
      <c r="F153" s="341" t="s">
        <v>2278</v>
      </c>
      <c r="G153" s="290"/>
      <c r="H153" s="340" t="s">
        <v>2339</v>
      </c>
      <c r="I153" s="340" t="s">
        <v>2280</v>
      </c>
      <c r="J153" s="340" t="s">
        <v>2329</v>
      </c>
      <c r="K153" s="336"/>
    </row>
    <row r="154" spans="2:11" s="1" customFormat="1" ht="15" customHeight="1">
      <c r="B154" s="313"/>
      <c r="C154" s="340" t="s">
        <v>2283</v>
      </c>
      <c r="D154" s="290"/>
      <c r="E154" s="290"/>
      <c r="F154" s="341" t="s">
        <v>2284</v>
      </c>
      <c r="G154" s="290"/>
      <c r="H154" s="340" t="s">
        <v>2318</v>
      </c>
      <c r="I154" s="340" t="s">
        <v>2280</v>
      </c>
      <c r="J154" s="340">
        <v>50</v>
      </c>
      <c r="K154" s="336"/>
    </row>
    <row r="155" spans="2:11" s="1" customFormat="1" ht="15" customHeight="1">
      <c r="B155" s="313"/>
      <c r="C155" s="340" t="s">
        <v>2286</v>
      </c>
      <c r="D155" s="290"/>
      <c r="E155" s="290"/>
      <c r="F155" s="341" t="s">
        <v>2278</v>
      </c>
      <c r="G155" s="290"/>
      <c r="H155" s="340" t="s">
        <v>2318</v>
      </c>
      <c r="I155" s="340" t="s">
        <v>2288</v>
      </c>
      <c r="J155" s="340"/>
      <c r="K155" s="336"/>
    </row>
    <row r="156" spans="2:11" s="1" customFormat="1" ht="15" customHeight="1">
      <c r="B156" s="313"/>
      <c r="C156" s="340" t="s">
        <v>2297</v>
      </c>
      <c r="D156" s="290"/>
      <c r="E156" s="290"/>
      <c r="F156" s="341" t="s">
        <v>2284</v>
      </c>
      <c r="G156" s="290"/>
      <c r="H156" s="340" t="s">
        <v>2318</v>
      </c>
      <c r="I156" s="340" t="s">
        <v>2280</v>
      </c>
      <c r="J156" s="340">
        <v>50</v>
      </c>
      <c r="K156" s="336"/>
    </row>
    <row r="157" spans="2:11" s="1" customFormat="1" ht="15" customHeight="1">
      <c r="B157" s="313"/>
      <c r="C157" s="340" t="s">
        <v>2305</v>
      </c>
      <c r="D157" s="290"/>
      <c r="E157" s="290"/>
      <c r="F157" s="341" t="s">
        <v>2284</v>
      </c>
      <c r="G157" s="290"/>
      <c r="H157" s="340" t="s">
        <v>2318</v>
      </c>
      <c r="I157" s="340" t="s">
        <v>2280</v>
      </c>
      <c r="J157" s="340">
        <v>50</v>
      </c>
      <c r="K157" s="336"/>
    </row>
    <row r="158" spans="2:11" s="1" customFormat="1" ht="15" customHeight="1">
      <c r="B158" s="313"/>
      <c r="C158" s="340" t="s">
        <v>2303</v>
      </c>
      <c r="D158" s="290"/>
      <c r="E158" s="290"/>
      <c r="F158" s="341" t="s">
        <v>2284</v>
      </c>
      <c r="G158" s="290"/>
      <c r="H158" s="340" t="s">
        <v>2318</v>
      </c>
      <c r="I158" s="340" t="s">
        <v>2280</v>
      </c>
      <c r="J158" s="340">
        <v>50</v>
      </c>
      <c r="K158" s="336"/>
    </row>
    <row r="159" spans="2:11" s="1" customFormat="1" ht="15" customHeight="1">
      <c r="B159" s="313"/>
      <c r="C159" s="340" t="s">
        <v>177</v>
      </c>
      <c r="D159" s="290"/>
      <c r="E159" s="290"/>
      <c r="F159" s="341" t="s">
        <v>2278</v>
      </c>
      <c r="G159" s="290"/>
      <c r="H159" s="340" t="s">
        <v>2340</v>
      </c>
      <c r="I159" s="340" t="s">
        <v>2280</v>
      </c>
      <c r="J159" s="340" t="s">
        <v>2341</v>
      </c>
      <c r="K159" s="336"/>
    </row>
    <row r="160" spans="2:11" s="1" customFormat="1" ht="15" customHeight="1">
      <c r="B160" s="313"/>
      <c r="C160" s="340" t="s">
        <v>2342</v>
      </c>
      <c r="D160" s="290"/>
      <c r="E160" s="290"/>
      <c r="F160" s="341" t="s">
        <v>2278</v>
      </c>
      <c r="G160" s="290"/>
      <c r="H160" s="340" t="s">
        <v>2343</v>
      </c>
      <c r="I160" s="340" t="s">
        <v>2313</v>
      </c>
      <c r="J160" s="340"/>
      <c r="K160" s="336"/>
    </row>
    <row r="161" spans="2:1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pans="2:11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pans="2:11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pans="2:11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pans="2:11" s="1" customFormat="1" ht="45" customHeight="1">
      <c r="B165" s="282"/>
      <c r="C165" s="415" t="s">
        <v>2344</v>
      </c>
      <c r="D165" s="415"/>
      <c r="E165" s="415"/>
      <c r="F165" s="415"/>
      <c r="G165" s="415"/>
      <c r="H165" s="415"/>
      <c r="I165" s="415"/>
      <c r="J165" s="415"/>
      <c r="K165" s="283"/>
    </row>
    <row r="166" spans="2:11" s="1" customFormat="1" ht="17.25" customHeight="1">
      <c r="B166" s="282"/>
      <c r="C166" s="303" t="s">
        <v>2272</v>
      </c>
      <c r="D166" s="303"/>
      <c r="E166" s="303"/>
      <c r="F166" s="303" t="s">
        <v>2273</v>
      </c>
      <c r="G166" s="345"/>
      <c r="H166" s="346" t="s">
        <v>58</v>
      </c>
      <c r="I166" s="346" t="s">
        <v>61</v>
      </c>
      <c r="J166" s="303" t="s">
        <v>2274</v>
      </c>
      <c r="K166" s="283"/>
    </row>
    <row r="167" spans="2:11" s="1" customFormat="1" ht="17.25" customHeight="1">
      <c r="B167" s="284"/>
      <c r="C167" s="305" t="s">
        <v>2275</v>
      </c>
      <c r="D167" s="305"/>
      <c r="E167" s="305"/>
      <c r="F167" s="306" t="s">
        <v>2276</v>
      </c>
      <c r="G167" s="347"/>
      <c r="H167" s="348"/>
      <c r="I167" s="348"/>
      <c r="J167" s="305" t="s">
        <v>2277</v>
      </c>
      <c r="K167" s="285"/>
    </row>
    <row r="168" spans="2:11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pans="2:11" s="1" customFormat="1" ht="15" customHeight="1">
      <c r="B169" s="313"/>
      <c r="C169" s="290" t="s">
        <v>2281</v>
      </c>
      <c r="D169" s="290"/>
      <c r="E169" s="290"/>
      <c r="F169" s="311" t="s">
        <v>2278</v>
      </c>
      <c r="G169" s="290"/>
      <c r="H169" s="290" t="s">
        <v>2318</v>
      </c>
      <c r="I169" s="290" t="s">
        <v>2280</v>
      </c>
      <c r="J169" s="290">
        <v>120</v>
      </c>
      <c r="K169" s="336"/>
    </row>
    <row r="170" spans="2:11" s="1" customFormat="1" ht="15" customHeight="1">
      <c r="B170" s="313"/>
      <c r="C170" s="290" t="s">
        <v>2327</v>
      </c>
      <c r="D170" s="290"/>
      <c r="E170" s="290"/>
      <c r="F170" s="311" t="s">
        <v>2278</v>
      </c>
      <c r="G170" s="290"/>
      <c r="H170" s="290" t="s">
        <v>2328</v>
      </c>
      <c r="I170" s="290" t="s">
        <v>2280</v>
      </c>
      <c r="J170" s="290" t="s">
        <v>2329</v>
      </c>
      <c r="K170" s="336"/>
    </row>
    <row r="171" spans="2:11" s="1" customFormat="1" ht="15" customHeight="1">
      <c r="B171" s="313"/>
      <c r="C171" s="290" t="s">
        <v>90</v>
      </c>
      <c r="D171" s="290"/>
      <c r="E171" s="290"/>
      <c r="F171" s="311" t="s">
        <v>2278</v>
      </c>
      <c r="G171" s="290"/>
      <c r="H171" s="290" t="s">
        <v>2345</v>
      </c>
      <c r="I171" s="290" t="s">
        <v>2280</v>
      </c>
      <c r="J171" s="290" t="s">
        <v>2329</v>
      </c>
      <c r="K171" s="336"/>
    </row>
    <row r="172" spans="2:11" s="1" customFormat="1" ht="15" customHeight="1">
      <c r="B172" s="313"/>
      <c r="C172" s="290" t="s">
        <v>2283</v>
      </c>
      <c r="D172" s="290"/>
      <c r="E172" s="290"/>
      <c r="F172" s="311" t="s">
        <v>2284</v>
      </c>
      <c r="G172" s="290"/>
      <c r="H172" s="290" t="s">
        <v>2345</v>
      </c>
      <c r="I172" s="290" t="s">
        <v>2280</v>
      </c>
      <c r="J172" s="290">
        <v>50</v>
      </c>
      <c r="K172" s="336"/>
    </row>
    <row r="173" spans="2:11" s="1" customFormat="1" ht="15" customHeight="1">
      <c r="B173" s="313"/>
      <c r="C173" s="290" t="s">
        <v>2286</v>
      </c>
      <c r="D173" s="290"/>
      <c r="E173" s="290"/>
      <c r="F173" s="311" t="s">
        <v>2278</v>
      </c>
      <c r="G173" s="290"/>
      <c r="H173" s="290" t="s">
        <v>2345</v>
      </c>
      <c r="I173" s="290" t="s">
        <v>2288</v>
      </c>
      <c r="J173" s="290"/>
      <c r="K173" s="336"/>
    </row>
    <row r="174" spans="2:11" s="1" customFormat="1" ht="15" customHeight="1">
      <c r="B174" s="313"/>
      <c r="C174" s="290" t="s">
        <v>2297</v>
      </c>
      <c r="D174" s="290"/>
      <c r="E174" s="290"/>
      <c r="F174" s="311" t="s">
        <v>2284</v>
      </c>
      <c r="G174" s="290"/>
      <c r="H174" s="290" t="s">
        <v>2345</v>
      </c>
      <c r="I174" s="290" t="s">
        <v>2280</v>
      </c>
      <c r="J174" s="290">
        <v>50</v>
      </c>
      <c r="K174" s="336"/>
    </row>
    <row r="175" spans="2:11" s="1" customFormat="1" ht="15" customHeight="1">
      <c r="B175" s="313"/>
      <c r="C175" s="290" t="s">
        <v>2305</v>
      </c>
      <c r="D175" s="290"/>
      <c r="E175" s="290"/>
      <c r="F175" s="311" t="s">
        <v>2284</v>
      </c>
      <c r="G175" s="290"/>
      <c r="H175" s="290" t="s">
        <v>2345</v>
      </c>
      <c r="I175" s="290" t="s">
        <v>2280</v>
      </c>
      <c r="J175" s="290">
        <v>50</v>
      </c>
      <c r="K175" s="336"/>
    </row>
    <row r="176" spans="2:11" s="1" customFormat="1" ht="15" customHeight="1">
      <c r="B176" s="313"/>
      <c r="C176" s="290" t="s">
        <v>2303</v>
      </c>
      <c r="D176" s="290"/>
      <c r="E176" s="290"/>
      <c r="F176" s="311" t="s">
        <v>2284</v>
      </c>
      <c r="G176" s="290"/>
      <c r="H176" s="290" t="s">
        <v>2345</v>
      </c>
      <c r="I176" s="290" t="s">
        <v>2280</v>
      </c>
      <c r="J176" s="290">
        <v>50</v>
      </c>
      <c r="K176" s="336"/>
    </row>
    <row r="177" spans="2:11" s="1" customFormat="1" ht="15" customHeight="1">
      <c r="B177" s="313"/>
      <c r="C177" s="290" t="s">
        <v>191</v>
      </c>
      <c r="D177" s="290"/>
      <c r="E177" s="290"/>
      <c r="F177" s="311" t="s">
        <v>2278</v>
      </c>
      <c r="G177" s="290"/>
      <c r="H177" s="290" t="s">
        <v>2346</v>
      </c>
      <c r="I177" s="290" t="s">
        <v>2347</v>
      </c>
      <c r="J177" s="290"/>
      <c r="K177" s="336"/>
    </row>
    <row r="178" spans="2:11" s="1" customFormat="1" ht="15" customHeight="1">
      <c r="B178" s="313"/>
      <c r="C178" s="290" t="s">
        <v>61</v>
      </c>
      <c r="D178" s="290"/>
      <c r="E178" s="290"/>
      <c r="F178" s="311" t="s">
        <v>2278</v>
      </c>
      <c r="G178" s="290"/>
      <c r="H178" s="290" t="s">
        <v>2348</v>
      </c>
      <c r="I178" s="290" t="s">
        <v>2349</v>
      </c>
      <c r="J178" s="290">
        <v>1</v>
      </c>
      <c r="K178" s="336"/>
    </row>
    <row r="179" spans="2:11" s="1" customFormat="1" ht="15" customHeight="1">
      <c r="B179" s="313"/>
      <c r="C179" s="290" t="s">
        <v>57</v>
      </c>
      <c r="D179" s="290"/>
      <c r="E179" s="290"/>
      <c r="F179" s="311" t="s">
        <v>2278</v>
      </c>
      <c r="G179" s="290"/>
      <c r="H179" s="290" t="s">
        <v>2350</v>
      </c>
      <c r="I179" s="290" t="s">
        <v>2280</v>
      </c>
      <c r="J179" s="290">
        <v>20</v>
      </c>
      <c r="K179" s="336"/>
    </row>
    <row r="180" spans="2:11" s="1" customFormat="1" ht="15" customHeight="1">
      <c r="B180" s="313"/>
      <c r="C180" s="290" t="s">
        <v>58</v>
      </c>
      <c r="D180" s="290"/>
      <c r="E180" s="290"/>
      <c r="F180" s="311" t="s">
        <v>2278</v>
      </c>
      <c r="G180" s="290"/>
      <c r="H180" s="290" t="s">
        <v>2351</v>
      </c>
      <c r="I180" s="290" t="s">
        <v>2280</v>
      </c>
      <c r="J180" s="290">
        <v>255</v>
      </c>
      <c r="K180" s="336"/>
    </row>
    <row r="181" spans="2:11" s="1" customFormat="1" ht="15" customHeight="1">
      <c r="B181" s="313"/>
      <c r="C181" s="290" t="s">
        <v>192</v>
      </c>
      <c r="D181" s="290"/>
      <c r="E181" s="290"/>
      <c r="F181" s="311" t="s">
        <v>2278</v>
      </c>
      <c r="G181" s="290"/>
      <c r="H181" s="290" t="s">
        <v>2242</v>
      </c>
      <c r="I181" s="290" t="s">
        <v>2280</v>
      </c>
      <c r="J181" s="290">
        <v>10</v>
      </c>
      <c r="K181" s="336"/>
    </row>
    <row r="182" spans="2:11" s="1" customFormat="1" ht="15" customHeight="1">
      <c r="B182" s="313"/>
      <c r="C182" s="290" t="s">
        <v>193</v>
      </c>
      <c r="D182" s="290"/>
      <c r="E182" s="290"/>
      <c r="F182" s="311" t="s">
        <v>2278</v>
      </c>
      <c r="G182" s="290"/>
      <c r="H182" s="290" t="s">
        <v>2352</v>
      </c>
      <c r="I182" s="290" t="s">
        <v>2313</v>
      </c>
      <c r="J182" s="290"/>
      <c r="K182" s="336"/>
    </row>
    <row r="183" spans="2:11" s="1" customFormat="1" ht="15" customHeight="1">
      <c r="B183" s="313"/>
      <c r="C183" s="290" t="s">
        <v>2353</v>
      </c>
      <c r="D183" s="290"/>
      <c r="E183" s="290"/>
      <c r="F183" s="311" t="s">
        <v>2278</v>
      </c>
      <c r="G183" s="290"/>
      <c r="H183" s="290" t="s">
        <v>2354</v>
      </c>
      <c r="I183" s="290" t="s">
        <v>2313</v>
      </c>
      <c r="J183" s="290"/>
      <c r="K183" s="336"/>
    </row>
    <row r="184" spans="2:11" s="1" customFormat="1" ht="15" customHeight="1">
      <c r="B184" s="313"/>
      <c r="C184" s="290" t="s">
        <v>2342</v>
      </c>
      <c r="D184" s="290"/>
      <c r="E184" s="290"/>
      <c r="F184" s="311" t="s">
        <v>2278</v>
      </c>
      <c r="G184" s="290"/>
      <c r="H184" s="290" t="s">
        <v>2355</v>
      </c>
      <c r="I184" s="290" t="s">
        <v>2313</v>
      </c>
      <c r="J184" s="290"/>
      <c r="K184" s="336"/>
    </row>
    <row r="185" spans="2:11" s="1" customFormat="1" ht="15" customHeight="1">
      <c r="B185" s="313"/>
      <c r="C185" s="290" t="s">
        <v>195</v>
      </c>
      <c r="D185" s="290"/>
      <c r="E185" s="290"/>
      <c r="F185" s="311" t="s">
        <v>2284</v>
      </c>
      <c r="G185" s="290"/>
      <c r="H185" s="290" t="s">
        <v>2356</v>
      </c>
      <c r="I185" s="290" t="s">
        <v>2280</v>
      </c>
      <c r="J185" s="290">
        <v>50</v>
      </c>
      <c r="K185" s="336"/>
    </row>
    <row r="186" spans="2:11" s="1" customFormat="1" ht="15" customHeight="1">
      <c r="B186" s="313"/>
      <c r="C186" s="290" t="s">
        <v>2357</v>
      </c>
      <c r="D186" s="290"/>
      <c r="E186" s="290"/>
      <c r="F186" s="311" t="s">
        <v>2284</v>
      </c>
      <c r="G186" s="290"/>
      <c r="H186" s="290" t="s">
        <v>2358</v>
      </c>
      <c r="I186" s="290" t="s">
        <v>2359</v>
      </c>
      <c r="J186" s="290"/>
      <c r="K186" s="336"/>
    </row>
    <row r="187" spans="2:11" s="1" customFormat="1" ht="15" customHeight="1">
      <c r="B187" s="313"/>
      <c r="C187" s="290" t="s">
        <v>2360</v>
      </c>
      <c r="D187" s="290"/>
      <c r="E187" s="290"/>
      <c r="F187" s="311" t="s">
        <v>2284</v>
      </c>
      <c r="G187" s="290"/>
      <c r="H187" s="290" t="s">
        <v>2361</v>
      </c>
      <c r="I187" s="290" t="s">
        <v>2359</v>
      </c>
      <c r="J187" s="290"/>
      <c r="K187" s="336"/>
    </row>
    <row r="188" spans="2:11" s="1" customFormat="1" ht="15" customHeight="1">
      <c r="B188" s="313"/>
      <c r="C188" s="290" t="s">
        <v>2362</v>
      </c>
      <c r="D188" s="290"/>
      <c r="E188" s="290"/>
      <c r="F188" s="311" t="s">
        <v>2284</v>
      </c>
      <c r="G188" s="290"/>
      <c r="H188" s="290" t="s">
        <v>2363</v>
      </c>
      <c r="I188" s="290" t="s">
        <v>2359</v>
      </c>
      <c r="J188" s="290"/>
      <c r="K188" s="336"/>
    </row>
    <row r="189" spans="2:11" s="1" customFormat="1" ht="15" customHeight="1">
      <c r="B189" s="313"/>
      <c r="C189" s="349" t="s">
        <v>2364</v>
      </c>
      <c r="D189" s="290"/>
      <c r="E189" s="290"/>
      <c r="F189" s="311" t="s">
        <v>2284</v>
      </c>
      <c r="G189" s="290"/>
      <c r="H189" s="290" t="s">
        <v>2365</v>
      </c>
      <c r="I189" s="290" t="s">
        <v>2366</v>
      </c>
      <c r="J189" s="350" t="s">
        <v>2367</v>
      </c>
      <c r="K189" s="336"/>
    </row>
    <row r="190" spans="2:11" s="1" customFormat="1" ht="15" customHeight="1">
      <c r="B190" s="313"/>
      <c r="C190" s="349" t="s">
        <v>46</v>
      </c>
      <c r="D190" s="290"/>
      <c r="E190" s="290"/>
      <c r="F190" s="311" t="s">
        <v>2278</v>
      </c>
      <c r="G190" s="290"/>
      <c r="H190" s="287" t="s">
        <v>2368</v>
      </c>
      <c r="I190" s="290" t="s">
        <v>2369</v>
      </c>
      <c r="J190" s="290"/>
      <c r="K190" s="336"/>
    </row>
    <row r="191" spans="2:11" s="1" customFormat="1" ht="15" customHeight="1">
      <c r="B191" s="313"/>
      <c r="C191" s="349" t="s">
        <v>2370</v>
      </c>
      <c r="D191" s="290"/>
      <c r="E191" s="290"/>
      <c r="F191" s="311" t="s">
        <v>2278</v>
      </c>
      <c r="G191" s="290"/>
      <c r="H191" s="290" t="s">
        <v>2371</v>
      </c>
      <c r="I191" s="290" t="s">
        <v>2313</v>
      </c>
      <c r="J191" s="290"/>
      <c r="K191" s="336"/>
    </row>
    <row r="192" spans="2:11" s="1" customFormat="1" ht="15" customHeight="1">
      <c r="B192" s="313"/>
      <c r="C192" s="349" t="s">
        <v>1977</v>
      </c>
      <c r="D192" s="290"/>
      <c r="E192" s="290"/>
      <c r="F192" s="311" t="s">
        <v>2278</v>
      </c>
      <c r="G192" s="290"/>
      <c r="H192" s="290" t="s">
        <v>2372</v>
      </c>
      <c r="I192" s="290" t="s">
        <v>2313</v>
      </c>
      <c r="J192" s="290"/>
      <c r="K192" s="336"/>
    </row>
    <row r="193" spans="2:11" s="1" customFormat="1" ht="15" customHeight="1">
      <c r="B193" s="313"/>
      <c r="C193" s="349" t="s">
        <v>2373</v>
      </c>
      <c r="D193" s="290"/>
      <c r="E193" s="290"/>
      <c r="F193" s="311" t="s">
        <v>2284</v>
      </c>
      <c r="G193" s="290"/>
      <c r="H193" s="290" t="s">
        <v>2374</v>
      </c>
      <c r="I193" s="290" t="s">
        <v>2313</v>
      </c>
      <c r="J193" s="290"/>
      <c r="K193" s="336"/>
    </row>
    <row r="194" spans="2:11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pans="2:11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pans="2:11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pans="2:11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pans="2:11" s="1" customFormat="1" ht="12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pans="2:11" s="1" customFormat="1" ht="22.2">
      <c r="B199" s="282"/>
      <c r="C199" s="415" t="s">
        <v>2375</v>
      </c>
      <c r="D199" s="415"/>
      <c r="E199" s="415"/>
      <c r="F199" s="415"/>
      <c r="G199" s="415"/>
      <c r="H199" s="415"/>
      <c r="I199" s="415"/>
      <c r="J199" s="415"/>
      <c r="K199" s="283"/>
    </row>
    <row r="200" spans="2:11" s="1" customFormat="1" ht="25.5" customHeight="1">
      <c r="B200" s="282"/>
      <c r="C200" s="352" t="s">
        <v>2376</v>
      </c>
      <c r="D200" s="352"/>
      <c r="E200" s="352"/>
      <c r="F200" s="352" t="s">
        <v>2377</v>
      </c>
      <c r="G200" s="353"/>
      <c r="H200" s="416" t="s">
        <v>2378</v>
      </c>
      <c r="I200" s="416"/>
      <c r="J200" s="416"/>
      <c r="K200" s="283"/>
    </row>
    <row r="201" spans="2:1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pans="2:11" s="1" customFormat="1" ht="15" customHeight="1">
      <c r="B202" s="313"/>
      <c r="C202" s="290" t="s">
        <v>2369</v>
      </c>
      <c r="D202" s="290"/>
      <c r="E202" s="290"/>
      <c r="F202" s="311" t="s">
        <v>47</v>
      </c>
      <c r="G202" s="290"/>
      <c r="H202" s="417" t="s">
        <v>2379</v>
      </c>
      <c r="I202" s="417"/>
      <c r="J202" s="417"/>
      <c r="K202" s="336"/>
    </row>
    <row r="203" spans="2:11" s="1" customFormat="1" ht="15" customHeight="1">
      <c r="B203" s="313"/>
      <c r="C203" s="290"/>
      <c r="D203" s="290"/>
      <c r="E203" s="290"/>
      <c r="F203" s="311" t="s">
        <v>48</v>
      </c>
      <c r="G203" s="290"/>
      <c r="H203" s="417" t="s">
        <v>2380</v>
      </c>
      <c r="I203" s="417"/>
      <c r="J203" s="417"/>
      <c r="K203" s="336"/>
    </row>
    <row r="204" spans="2:11" s="1" customFormat="1" ht="15" customHeight="1">
      <c r="B204" s="313"/>
      <c r="C204" s="290"/>
      <c r="D204" s="290"/>
      <c r="E204" s="290"/>
      <c r="F204" s="311" t="s">
        <v>51</v>
      </c>
      <c r="G204" s="290"/>
      <c r="H204" s="417" t="s">
        <v>2381</v>
      </c>
      <c r="I204" s="417"/>
      <c r="J204" s="417"/>
      <c r="K204" s="336"/>
    </row>
    <row r="205" spans="2:11" s="1" customFormat="1" ht="15" customHeight="1">
      <c r="B205" s="313"/>
      <c r="C205" s="290"/>
      <c r="D205" s="290"/>
      <c r="E205" s="290"/>
      <c r="F205" s="311" t="s">
        <v>49</v>
      </c>
      <c r="G205" s="290"/>
      <c r="H205" s="417" t="s">
        <v>2382</v>
      </c>
      <c r="I205" s="417"/>
      <c r="J205" s="417"/>
      <c r="K205" s="336"/>
    </row>
    <row r="206" spans="2:11" s="1" customFormat="1" ht="15" customHeight="1">
      <c r="B206" s="313"/>
      <c r="C206" s="290"/>
      <c r="D206" s="290"/>
      <c r="E206" s="290"/>
      <c r="F206" s="311" t="s">
        <v>50</v>
      </c>
      <c r="G206" s="290"/>
      <c r="H206" s="417" t="s">
        <v>2383</v>
      </c>
      <c r="I206" s="417"/>
      <c r="J206" s="417"/>
      <c r="K206" s="336"/>
    </row>
    <row r="207" spans="2:11" s="1" customFormat="1" ht="15" customHeight="1">
      <c r="B207" s="313"/>
      <c r="C207" s="290"/>
      <c r="D207" s="290"/>
      <c r="E207" s="290"/>
      <c r="F207" s="311"/>
      <c r="G207" s="290"/>
      <c r="H207" s="290"/>
      <c r="I207" s="290"/>
      <c r="J207" s="290"/>
      <c r="K207" s="336"/>
    </row>
    <row r="208" spans="2:11" s="1" customFormat="1" ht="15" customHeight="1">
      <c r="B208" s="313"/>
      <c r="C208" s="290" t="s">
        <v>2325</v>
      </c>
      <c r="D208" s="290"/>
      <c r="E208" s="290"/>
      <c r="F208" s="311" t="s">
        <v>83</v>
      </c>
      <c r="G208" s="290"/>
      <c r="H208" s="417" t="s">
        <v>2384</v>
      </c>
      <c r="I208" s="417"/>
      <c r="J208" s="417"/>
      <c r="K208" s="336"/>
    </row>
    <row r="209" spans="2:11" s="1" customFormat="1" ht="15" customHeight="1">
      <c r="B209" s="313"/>
      <c r="C209" s="290"/>
      <c r="D209" s="290"/>
      <c r="E209" s="290"/>
      <c r="F209" s="311" t="s">
        <v>2223</v>
      </c>
      <c r="G209" s="290"/>
      <c r="H209" s="417" t="s">
        <v>2224</v>
      </c>
      <c r="I209" s="417"/>
      <c r="J209" s="417"/>
      <c r="K209" s="336"/>
    </row>
    <row r="210" spans="2:11" s="1" customFormat="1" ht="15" customHeight="1">
      <c r="B210" s="313"/>
      <c r="C210" s="290"/>
      <c r="D210" s="290"/>
      <c r="E210" s="290"/>
      <c r="F210" s="311" t="s">
        <v>2221</v>
      </c>
      <c r="G210" s="290"/>
      <c r="H210" s="417" t="s">
        <v>2385</v>
      </c>
      <c r="I210" s="417"/>
      <c r="J210" s="417"/>
      <c r="K210" s="336"/>
    </row>
    <row r="211" spans="2:11" s="1" customFormat="1" ht="15" customHeight="1">
      <c r="B211" s="354"/>
      <c r="C211" s="290"/>
      <c r="D211" s="290"/>
      <c r="E211" s="290"/>
      <c r="F211" s="311" t="s">
        <v>2225</v>
      </c>
      <c r="G211" s="349"/>
      <c r="H211" s="418" t="s">
        <v>2226</v>
      </c>
      <c r="I211" s="418"/>
      <c r="J211" s="418"/>
      <c r="K211" s="355"/>
    </row>
    <row r="212" spans="2:11" s="1" customFormat="1" ht="15" customHeight="1">
      <c r="B212" s="354"/>
      <c r="C212" s="290"/>
      <c r="D212" s="290"/>
      <c r="E212" s="290"/>
      <c r="F212" s="311" t="s">
        <v>1888</v>
      </c>
      <c r="G212" s="349"/>
      <c r="H212" s="418" t="s">
        <v>2089</v>
      </c>
      <c r="I212" s="418"/>
      <c r="J212" s="418"/>
      <c r="K212" s="355"/>
    </row>
    <row r="213" spans="2:11" s="1" customFormat="1" ht="15" customHeight="1">
      <c r="B213" s="354"/>
      <c r="C213" s="290"/>
      <c r="D213" s="290"/>
      <c r="E213" s="290"/>
      <c r="F213" s="311"/>
      <c r="G213" s="349"/>
      <c r="H213" s="340"/>
      <c r="I213" s="340"/>
      <c r="J213" s="340"/>
      <c r="K213" s="355"/>
    </row>
    <row r="214" spans="2:11" s="1" customFormat="1" ht="15" customHeight="1">
      <c r="B214" s="354"/>
      <c r="C214" s="290" t="s">
        <v>2349</v>
      </c>
      <c r="D214" s="290"/>
      <c r="E214" s="290"/>
      <c r="F214" s="311">
        <v>1</v>
      </c>
      <c r="G214" s="349"/>
      <c r="H214" s="418" t="s">
        <v>2386</v>
      </c>
      <c r="I214" s="418"/>
      <c r="J214" s="418"/>
      <c r="K214" s="355"/>
    </row>
    <row r="215" spans="2:11" s="1" customFormat="1" ht="15" customHeight="1">
      <c r="B215" s="354"/>
      <c r="C215" s="290"/>
      <c r="D215" s="290"/>
      <c r="E215" s="290"/>
      <c r="F215" s="311">
        <v>2</v>
      </c>
      <c r="G215" s="349"/>
      <c r="H215" s="418" t="s">
        <v>2387</v>
      </c>
      <c r="I215" s="418"/>
      <c r="J215" s="418"/>
      <c r="K215" s="355"/>
    </row>
    <row r="216" spans="2:11" s="1" customFormat="1" ht="15" customHeight="1">
      <c r="B216" s="354"/>
      <c r="C216" s="290"/>
      <c r="D216" s="290"/>
      <c r="E216" s="290"/>
      <c r="F216" s="311">
        <v>3</v>
      </c>
      <c r="G216" s="349"/>
      <c r="H216" s="418" t="s">
        <v>2388</v>
      </c>
      <c r="I216" s="418"/>
      <c r="J216" s="418"/>
      <c r="K216" s="355"/>
    </row>
    <row r="217" spans="2:11" s="1" customFormat="1" ht="15" customHeight="1">
      <c r="B217" s="354"/>
      <c r="C217" s="290"/>
      <c r="D217" s="290"/>
      <c r="E217" s="290"/>
      <c r="F217" s="311">
        <v>4</v>
      </c>
      <c r="G217" s="349"/>
      <c r="H217" s="418" t="s">
        <v>2389</v>
      </c>
      <c r="I217" s="418"/>
      <c r="J217" s="418"/>
      <c r="K217" s="355"/>
    </row>
    <row r="218" spans="2:11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28</vt:i4>
      </vt:variant>
    </vt:vector>
  </HeadingPairs>
  <TitlesOfParts>
    <vt:vector size="43" baseType="lpstr">
      <vt:lpstr>Rekapitulace stavby</vt:lpstr>
      <vt:lpstr>2017-04-102-SP-N - SO 102...</vt:lpstr>
      <vt:lpstr>2017-04-102-SP-U - SO 102...</vt:lpstr>
      <vt:lpstr>2017-04-103-SP-N - SO 103...</vt:lpstr>
      <vt:lpstr>2017-04-103-SP-U - SO 103...</vt:lpstr>
      <vt:lpstr>2017-04-104-SP-N - SO 104...</vt:lpstr>
      <vt:lpstr>2017-04-104-SP-U - SO 104...</vt:lpstr>
      <vt:lpstr>2017-04-432-SP-N - SO 432...</vt:lpstr>
      <vt:lpstr>2017-04-433-SP-N - SO 433...</vt:lpstr>
      <vt:lpstr>2017-04-434-SP-N - SO 434...</vt:lpstr>
      <vt:lpstr>2017-04-VON-SP-N - VON - ...</vt:lpstr>
      <vt:lpstr>2017-04-VON-SP-U - VON - ...</vt:lpstr>
      <vt:lpstr>VON - poznámka</vt:lpstr>
      <vt:lpstr>Seznam figur</vt:lpstr>
      <vt:lpstr>Pokyny pro vyplnění</vt:lpstr>
      <vt:lpstr>'2017-04-102-SP-N - SO 102...'!Názvy_tisku</vt:lpstr>
      <vt:lpstr>'2017-04-102-SP-U - SO 102...'!Názvy_tisku</vt:lpstr>
      <vt:lpstr>'2017-04-103-SP-N - SO 103...'!Názvy_tisku</vt:lpstr>
      <vt:lpstr>'2017-04-103-SP-U - SO 103...'!Názvy_tisku</vt:lpstr>
      <vt:lpstr>'2017-04-104-SP-N - SO 104...'!Názvy_tisku</vt:lpstr>
      <vt:lpstr>'2017-04-104-SP-U - SO 104...'!Názvy_tisku</vt:lpstr>
      <vt:lpstr>'2017-04-432-SP-N - SO 432...'!Názvy_tisku</vt:lpstr>
      <vt:lpstr>'2017-04-433-SP-N - SO 433...'!Názvy_tisku</vt:lpstr>
      <vt:lpstr>'2017-04-434-SP-N - SO 434...'!Názvy_tisku</vt:lpstr>
      <vt:lpstr>'2017-04-VON-SP-N - VON - ...'!Názvy_tisku</vt:lpstr>
      <vt:lpstr>'2017-04-VON-SP-U - VON - ...'!Názvy_tisku</vt:lpstr>
      <vt:lpstr>'Rekapitulace stavby'!Názvy_tisku</vt:lpstr>
      <vt:lpstr>'Seznam figur'!Názvy_tisku</vt:lpstr>
      <vt:lpstr>'2017-04-102-SP-N - SO 102...'!Oblast_tisku</vt:lpstr>
      <vt:lpstr>'2017-04-102-SP-U - SO 102...'!Oblast_tisku</vt:lpstr>
      <vt:lpstr>'2017-04-103-SP-N - SO 103...'!Oblast_tisku</vt:lpstr>
      <vt:lpstr>'2017-04-103-SP-U - SO 103...'!Oblast_tisku</vt:lpstr>
      <vt:lpstr>'2017-04-104-SP-N - SO 104...'!Oblast_tisku</vt:lpstr>
      <vt:lpstr>'2017-04-104-SP-U - SO 104...'!Oblast_tisku</vt:lpstr>
      <vt:lpstr>'2017-04-432-SP-N - SO 432...'!Oblast_tisku</vt:lpstr>
      <vt:lpstr>'2017-04-433-SP-N - SO 433...'!Oblast_tisku</vt:lpstr>
      <vt:lpstr>'2017-04-434-SP-N - SO 434...'!Oblast_tisku</vt:lpstr>
      <vt:lpstr>'2017-04-VON-SP-N - VON - ...'!Oblast_tisku</vt:lpstr>
      <vt:lpstr>'2017-04-VON-SP-U - VON - ...'!Oblast_tisku</vt:lpstr>
      <vt:lpstr>'Pokyny pro vyplnění'!Oblast_tisku</vt:lpstr>
      <vt:lpstr>'Rekapitulace stavby'!Oblast_tisku</vt:lpstr>
      <vt:lpstr>'Seznam figur'!Oblast_tisku</vt:lpstr>
      <vt:lpstr>'VON - poznámka'!Oblast_tisku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HAVI-WORK2\Martin Haueisen</dc:creator>
  <cp:lastModifiedBy>Martin Haueisen</cp:lastModifiedBy>
  <dcterms:created xsi:type="dcterms:W3CDTF">2021-02-04T11:11:23Z</dcterms:created>
  <dcterms:modified xsi:type="dcterms:W3CDTF">2021-02-04T11:14:34Z</dcterms:modified>
</cp:coreProperties>
</file>