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10" windowWidth="27495" windowHeight="12720" activeTab="0"/>
  </bookViews>
  <sheets>
    <sheet name="Rekapitulace stavby" sheetId="1" r:id="rId1"/>
    <sheet name="2018-37-101-SP - SO 101 -..." sheetId="2" r:id="rId2"/>
    <sheet name="2018-37-431-SP - SO 431 -..." sheetId="3" r:id="rId3"/>
    <sheet name="2018-37-VON-SP - VON- Sou..." sheetId="4" r:id="rId4"/>
    <sheet name="Pokyny pro vyplnění" sheetId="5" r:id="rId5"/>
  </sheets>
  <definedNames>
    <definedName name="_xlnm._FilterDatabase" localSheetId="1" hidden="1">'2018-37-101-SP - SO 101 -...'!$C$97:$K$627</definedName>
    <definedName name="_xlnm._FilterDatabase" localSheetId="2" hidden="1">'2018-37-431-SP - SO 431 -...'!$C$86:$K$289</definedName>
    <definedName name="_xlnm._FilterDatabase" localSheetId="3" hidden="1">'2018-37-VON-SP - VON- Sou...'!$C$84:$K$102</definedName>
    <definedName name="_xlnm.Print_Area" localSheetId="1">'2018-37-101-SP - SO 101 -...'!$C$4:$J$38,'2018-37-101-SP - SO 101 -...'!$C$44:$J$77,'2018-37-101-SP - SO 101 -...'!$C$83:$K$627</definedName>
    <definedName name="_xlnm.Print_Area" localSheetId="2">'2018-37-431-SP - SO 431 -...'!$C$4:$J$38,'2018-37-431-SP - SO 431 -...'!$C$44:$J$66,'2018-37-431-SP - SO 431 -...'!$C$72:$K$289</definedName>
    <definedName name="_xlnm.Print_Area" localSheetId="3">'2018-37-VON-SP - VON- Sou...'!$C$4:$J$38,'2018-37-VON-SP - VON- Sou...'!$C$44:$J$64,'2018-37-VON-SP - VON- Sou...'!$C$70:$K$102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Titles" localSheetId="0">'Rekapitulace stavby'!$49:$49</definedName>
    <definedName name="_xlnm.Print_Titles" localSheetId="1">'2018-37-101-SP - SO 101 -...'!$97:$97</definedName>
    <definedName name="_xlnm.Print_Titles" localSheetId="2">'2018-37-431-SP - SO 431 -...'!$86:$86</definedName>
    <definedName name="_xlnm.Print_Titles" localSheetId="3">'2018-37-VON-SP - VON- Sou...'!$84:$84</definedName>
  </definedNames>
  <calcPr calcId="145621"/>
</workbook>
</file>

<file path=xl/sharedStrings.xml><?xml version="1.0" encoding="utf-8"?>
<sst xmlns="http://schemas.openxmlformats.org/spreadsheetml/2006/main" count="8994" uniqueCount="1379">
  <si>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</si>
  <si>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</si>
  <si>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</si>
  <si>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</si>
  <si>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</si>
  <si>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</si>
  <si>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</si>
  <si>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{92ac0f98-6b5f-4be3-9c91-bded01ae3a6a}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</si>
  <si>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</si>
  <si>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</si>
  <si>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</si>
  <si>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</si>
  <si>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</si>
  <si>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</si>
  <si>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</si>
  <si>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</si>
  <si>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2018-37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</si>
  <si>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</si>
  <si>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</si>
  <si>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Obytná zóna na p.p.č. 2007/2 v k.ú. Cheb</t>
  </si>
  <si>
    <t>KSO:</t>
  </si>
  <si>
    <t>822 29</t>
  </si>
  <si>
    <t>CC-CZ:</t>
  </si>
  <si>
    <t>21121</t>
  </si>
  <si>
    <t>Místo:</t>
  </si>
  <si>
    <t>ul. 17. listopadu, Cheb, Karlovarský kraj</t>
  </si>
  <si>
    <t>Datum:</t>
  </si>
  <si>
    <t>27. 8. 2019</t>
  </si>
  <si>
    <t>Zadavatel:</t>
  </si>
  <si>
    <t>IČ:</t>
  </si>
  <si>
    <t>00253979</t>
  </si>
  <si>
    <t>Město Cheb</t>
  </si>
  <si>
    <t>DIČ:</t>
  </si>
  <si>
    <t>CZ00253979</t>
  </si>
  <si>
    <t>Uchazeč:</t>
  </si>
  <si>
    <t>Vyplň údaj</t>
  </si>
  <si>
    <t>Projektant:</t>
  </si>
  <si>
    <t>06265618</t>
  </si>
  <si>
    <t>MH Projekt spol. s r.o.</t>
  </si>
  <si>
    <t>CZ06265618</t>
  </si>
  <si>
    <t>True</t>
  </si>
  <si>
    <t>Poznámka:</t>
  </si>
  <si>
    <t>V případě, kdy jsou v zadávací dokumentaci vč. jejích příloh specifikovány jako příklad konkrétní materiály a výrobky, jedná se o vzorové, ale nikoli jediné zadavatelem / objednatelem požadované řešení. Uvedené materiály a výrobky je proto možné nahradit ekvivalenty, jejichž vlastnosti a technické parametry bude možné doložitelným způsobem hodnotit jako srovnatelné úrovně (nebo vyšší) se vzory navrženými v zadávací dokumentaci. Je-li tedy v zadávací dokumentaci definován konkrétní výrobek (nebo technologie), má se za to, že je tím definován minimální požadovaný standard a uchazeč / zhotovitel může nabídnout obdobné výrobky (nebo technologie) ve stejné nebo vyšší kvalitě (alternativní výrobky). V tomto případě musí uchazeč / zhotovitel doložit srovnatelné vlastnosti těchto výrobků příslušnými doklady.  Pokud by mělo použití alternativních výrobků za následek změny v projektové dokumentaci, ponese náklady spojené se změnou uchazeč / zhotovitel. Zadavatel / objednatel si vyhrazuje právo odsouhlasit veškeré postupy prací, použité materiály a povrchové úpravy.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</si>
  <si>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</si>
  <si>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</si>
  <si>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</si>
  <si>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</si>
  <si>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</si>
  <si>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</si>
  <si>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</si>
  <si>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</si>
  <si>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</si>
  <si>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</si>
  <si>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</si>
  <si>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</si>
  <si>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</si>
  <si>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</si>
  <si>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</si>
  <si>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</si>
  <si>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</si>
  <si>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</si>
  <si>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</si>
  <si>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</si>
  <si>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</si>
  <si>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</si>
  <si>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</si>
  <si>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</si>
  <si>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</si>
  <si>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</si>
  <si>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</si>
  <si>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</si>
  <si>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</si>
  <si>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</si>
  <si>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</si>
  <si>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</si>
  <si>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</si>
  <si>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</si>
  <si>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</si>
  <si>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</si>
  <si>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</si>
  <si>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</si>
  <si>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</si>
  <si>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2018-37-101</t>
  </si>
  <si>
    <t>SO 101 - Dopravní řešení</t>
  </si>
  <si>
    <t>STA</t>
  </si>
  <si>
    <t>1</t>
  </si>
  <si>
    <t>{ff8b11a1-d433-4932-b587-761ee6027a3f}</t>
  </si>
  <si>
    <t>2</t>
  </si>
  <si>
    <t>/</t>
  </si>
  <si>
    <t>2018-37-101-SP</t>
  </si>
  <si>
    <t>SO 101 - Soupis prací - Dopravní řešení</t>
  </si>
  <si>
    <t>Soupis</t>
  </si>
  <si>
    <t>{9e982a71-3619-4d7e-8c1c-2f3f5a18f76e}</t>
  </si>
  <si>
    <t>2018-37-431</t>
  </si>
  <si>
    <t>SO 431 - Veřejné osvětlení</t>
  </si>
  <si>
    <t>{03c00640-5ea9-4e1a-82df-0c29459e417e}</t>
  </si>
  <si>
    <t>828 75</t>
  </si>
  <si>
    <t>2018-37-431-SP</t>
  </si>
  <si>
    <t>SO 431 - Soupis prací - Veřejné osvětlení</t>
  </si>
  <si>
    <t>{efceada4-5621-46eb-a4ad-e6b29d9fb3b5}</t>
  </si>
  <si>
    <t>2018-37-VON</t>
  </si>
  <si>
    <t>VON - Vedlější a ostatní náklady</t>
  </si>
  <si>
    <t>{0a34443b-d727-4338-bc51-978891fc1d6b}</t>
  </si>
  <si>
    <t>2018-37-VON-SP</t>
  </si>
  <si>
    <t>VON- Soupis prací - Vedlejší a ostatní náklady</t>
  </si>
  <si>
    <t>{12cf177b-6ac5-4ad8-89be-41a4764c45e9}</t>
  </si>
  <si>
    <t>1) Krycí list soupisu</t>
  </si>
  <si>
    <t>2) Rekapitulace</t>
  </si>
  <si>
    <t>3) Soupis prací</t>
  </si>
  <si>
    <t>Zpět na list:</t>
  </si>
  <si>
    <t>Rekapitulace stavby</t>
  </si>
  <si>
    <t>F1</t>
  </si>
  <si>
    <t>asfalt</t>
  </si>
  <si>
    <t>m2</t>
  </si>
  <si>
    <t>402</t>
  </si>
  <si>
    <t>F2</t>
  </si>
  <si>
    <t>62</t>
  </si>
  <si>
    <t>KRYCÍ LIST SOUPISU</t>
  </si>
  <si>
    <t>F3</t>
  </si>
  <si>
    <t>3,2</t>
  </si>
  <si>
    <t>F4</t>
  </si>
  <si>
    <t>sanace</t>
  </si>
  <si>
    <t>677,63</t>
  </si>
  <si>
    <t>F5</t>
  </si>
  <si>
    <t>dlažba</t>
  </si>
  <si>
    <t>72</t>
  </si>
  <si>
    <t>F6</t>
  </si>
  <si>
    <t>5,13</t>
  </si>
  <si>
    <t>Objekt:</t>
  </si>
  <si>
    <t>F7</t>
  </si>
  <si>
    <t>62,9</t>
  </si>
  <si>
    <t>2018-37-101 - SO 101 - Dopravní řešení</t>
  </si>
  <si>
    <t>F8</t>
  </si>
  <si>
    <t>13,3</t>
  </si>
  <si>
    <t>Soupis:</t>
  </si>
  <si>
    <t>F9</t>
  </si>
  <si>
    <t>85,8</t>
  </si>
  <si>
    <t>2018-37-101-SP - SO 101 - Soupis prací - Dopravní řešení</t>
  </si>
  <si>
    <t>F10</t>
  </si>
  <si>
    <t>r-materiál</t>
  </si>
  <si>
    <t>421</t>
  </si>
  <si>
    <t>F11</t>
  </si>
  <si>
    <t>obruba</t>
  </si>
  <si>
    <t>m</t>
  </si>
  <si>
    <t>52,1</t>
  </si>
  <si>
    <t>F12</t>
  </si>
  <si>
    <t>F13</t>
  </si>
  <si>
    <t>162,9</t>
  </si>
  <si>
    <t>F14</t>
  </si>
  <si>
    <t>28</t>
  </si>
  <si>
    <t>F17</t>
  </si>
  <si>
    <t>ornice</t>
  </si>
  <si>
    <t>320</t>
  </si>
  <si>
    <t>F16</t>
  </si>
  <si>
    <t>strom</t>
  </si>
  <si>
    <t>kus</t>
  </si>
  <si>
    <t>F15</t>
  </si>
  <si>
    <t>mulčování</t>
  </si>
  <si>
    <t>F18</t>
  </si>
  <si>
    <t>UV</t>
  </si>
  <si>
    <t>F19</t>
  </si>
  <si>
    <t>palisáda</t>
  </si>
  <si>
    <t>12,1</t>
  </si>
  <si>
    <t>F20</t>
  </si>
  <si>
    <t>1,75</t>
  </si>
  <si>
    <t>F21</t>
  </si>
  <si>
    <t>F22</t>
  </si>
  <si>
    <t>značka</t>
  </si>
  <si>
    <t>F23</t>
  </si>
  <si>
    <t>sloupek</t>
  </si>
  <si>
    <t>F25</t>
  </si>
  <si>
    <t>kácení</t>
  </si>
  <si>
    <t>F31</t>
  </si>
  <si>
    <t>rýha</t>
  </si>
  <si>
    <t>m3</t>
  </si>
  <si>
    <t>41,52</t>
  </si>
  <si>
    <t>F32</t>
  </si>
  <si>
    <t>pažení</t>
  </si>
  <si>
    <t>94</t>
  </si>
  <si>
    <t>F30</t>
  </si>
  <si>
    <t>podsyp</t>
  </si>
  <si>
    <t>3,78</t>
  </si>
  <si>
    <t>F34</t>
  </si>
  <si>
    <t>zásyp</t>
  </si>
  <si>
    <t>30,18</t>
  </si>
  <si>
    <t>F26</t>
  </si>
  <si>
    <t>kanalizace</t>
  </si>
  <si>
    <t>23,5</t>
  </si>
  <si>
    <t>F27</t>
  </si>
  <si>
    <t>3</t>
  </si>
  <si>
    <t>F28</t>
  </si>
  <si>
    <t>9,5</t>
  </si>
  <si>
    <t>F29</t>
  </si>
  <si>
    <t>6</t>
  </si>
  <si>
    <t>F33</t>
  </si>
  <si>
    <t>obsyp</t>
  </si>
  <si>
    <t>7,56</t>
  </si>
  <si>
    <t>F35</t>
  </si>
  <si>
    <t>řezání</t>
  </si>
  <si>
    <t>70</t>
  </si>
  <si>
    <t>F36</t>
  </si>
  <si>
    <t>bourání asfalt</t>
  </si>
  <si>
    <t>353</t>
  </si>
  <si>
    <t>F37</t>
  </si>
  <si>
    <t>bourání dlažba</t>
  </si>
  <si>
    <t>102,5</t>
  </si>
  <si>
    <t>F39</t>
  </si>
  <si>
    <t>45,75</t>
  </si>
  <si>
    <t>F38</t>
  </si>
  <si>
    <t>odkopávky</t>
  </si>
  <si>
    <t>230</t>
  </si>
  <si>
    <t>F40</t>
  </si>
  <si>
    <t>2,73</t>
  </si>
  <si>
    <t>F24</t>
  </si>
  <si>
    <t>žlab</t>
  </si>
  <si>
    <t>23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</si>
  <si>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</si>
  <si>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</si>
  <si>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</si>
  <si>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</si>
  <si>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</si>
  <si>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</si>
  <si>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</si>
  <si>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</si>
  <si>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18 - Zemní práce - povrchové úpravy terénu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</si>
  <si>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</si>
  <si>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</si>
  <si>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</si>
  <si>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</si>
  <si>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</si>
  <si>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</si>
  <si>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  96 - Bourání konstrukcí</t>
  </si>
  <si>
    <t xml:space="preserve">    997 - Přesun sutě</t>
  </si>
  <si>
    <t xml:space="preserve">    998 - Přesun hmot</t>
  </si>
  <si>
    <t xml:space="preserve">    SAN - SANACE AKTIVNÍ ZÓNY ZEMNÍ PLÁNĚ</t>
  </si>
  <si>
    <t>M - Práce a dodávky M</t>
  </si>
  <si>
    <t xml:space="preserve">    23-M - Montáže potrubí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</si>
  <si>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</si>
  <si>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</si>
  <si>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</si>
  <si>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</si>
  <si>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</si>
  <si>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</si>
  <si>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</si>
  <si>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</si>
  <si>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</si>
  <si>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</si>
  <si>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</si>
  <si>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</si>
  <si>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</si>
  <si>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</si>
  <si>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</si>
  <si>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</si>
  <si>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</si>
  <si>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</si>
  <si>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</si>
  <si>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121101101</t>
  </si>
  <si>
    <t>Sejmutí ornice nebo lesní půdy s vodorovným přemístěním na hromady v místě upotřebení nebo na dočasné či trvalé skládky se složením, na vzdálenost do 50 m</t>
  </si>
  <si>
    <t>CS ÚRS 2018 02</t>
  </si>
  <si>
    <t>4</t>
  </si>
  <si>
    <t>2004503342</t>
  </si>
  <si>
    <t>VV</t>
  </si>
  <si>
    <t>Struktura výpočtu: změřeno v digitální verzi PD funkcí na měření ploch * předpokládaná tl.</t>
  </si>
  <si>
    <t>305*0,15</t>
  </si>
  <si>
    <t>Součet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</si>
  <si>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</si>
  <si>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</si>
  <si>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-1977564160</t>
  </si>
  <si>
    <t>Struktura výpočtu: dle hmotnice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</si>
  <si>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</si>
  <si>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</si>
  <si>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-1358547927</t>
  </si>
  <si>
    <t>132201101</t>
  </si>
  <si>
    <t>Hloubení zapažených i nezapažených rýh šířky do 600 mm s urovnáním dna do předepsaného profilu a spádu v hornině tř. 3 do 100 m3</t>
  </si>
  <si>
    <t>258660599</t>
  </si>
  <si>
    <t>Struktura výpočtu: délka*šířka*pr. hloubka výkopu</t>
  </si>
  <si>
    <t>F26*0,6*2+(F27+F28+F29)*0,6*1,2</t>
  </si>
  <si>
    <t>(F19+F20+F21)*0,35*0,5</t>
  </si>
  <si>
    <t>5</t>
  </si>
  <si>
    <t>132201109</t>
  </si>
  <si>
    <t>Hloubení zapažených i nezapažených rýh šířky do 600 mm s urovnáním dna do předepsaného profilu a spádu v hornině tř. 3 Příplatek k cenám za lepivost horniny tř. 3</t>
  </si>
  <si>
    <t>1280046192</t>
  </si>
  <si>
    <t>F31+F40</t>
  </si>
  <si>
    <t>151101101</t>
  </si>
  <si>
    <t>Zřízení pažení a rozepření stěn rýh pro podzemní vedení pro všechny šířky rýhy příložné pro jakoukoliv mezerovitost, hloubky do 2 m</t>
  </si>
  <si>
    <t>853216100</t>
  </si>
  <si>
    <t>Struktura výpočtu: délka * výška * 2</t>
  </si>
  <si>
    <t>F26*2*2</t>
  </si>
  <si>
    <t>7</t>
  </si>
  <si>
    <t>151101111</t>
  </si>
  <si>
    <t>Odstranění pažení a rozepření stěn rýh pro podzemní vedení s uložením materiálu na vzdálenost do 3 m od kraje výkopu příložné, hloubky do 2 m</t>
  </si>
  <si>
    <t>600771294</t>
  </si>
  <si>
    <t>8</t>
  </si>
  <si>
    <t>162701101</t>
  </si>
  <si>
    <t>Vodorovné přemístění výkopku nebo sypaniny po suchu na obvyklém dopravním prostředku, bez naložení výkopku, avšak se složením bez rozhrnutí z horniny tř. 1 až 4 na vzdálenost přes 5 000 do 6 000 m</t>
  </si>
  <si>
    <t>521048812</t>
  </si>
  <si>
    <t>F38+F31+F40</t>
  </si>
  <si>
    <t>9</t>
  </si>
  <si>
    <t>162706111</t>
  </si>
  <si>
    <t>Vodorovné přemístění výkopku bez naložení, avšak se složením zemin schopných zúrodnění, na vzdálenost přes 5000 do 6000 m</t>
  </si>
  <si>
    <t>1426209488</t>
  </si>
  <si>
    <t>P</t>
  </si>
  <si>
    <t>Poznámka k položce:
uvažována skládka Chocovice</t>
  </si>
  <si>
    <t>F39-F17*0,1</t>
  </si>
  <si>
    <t>10</t>
  </si>
  <si>
    <t>171201201</t>
  </si>
  <si>
    <t>Uložení sypaniny na skládky</t>
  </si>
  <si>
    <t>1890803773</t>
  </si>
  <si>
    <t>F38+F31+F39-F17*0,1+F40</t>
  </si>
  <si>
    <t>11</t>
  </si>
  <si>
    <t>171201211</t>
  </si>
  <si>
    <t>Poplatek za uložení stavebního odpadu na skládce (skládkovné) zeminy a kameniva zatříděného do Katalogu odpadů pod kódem 170 504</t>
  </si>
  <si>
    <t>t</t>
  </si>
  <si>
    <t>-785465395</t>
  </si>
  <si>
    <t>(F38+F31+F39-F17*0,1+F40)*1,8</t>
  </si>
  <si>
    <t>12</t>
  </si>
  <si>
    <t>174101101</t>
  </si>
  <si>
    <t>Zásyp sypaninou z jakékoliv horniny s uložením výkopku ve vrstvách se zhutněním jam, šachet, rýh nebo kolem objektů v těchto vykopávkách</t>
  </si>
  <si>
    <t>-1043574288</t>
  </si>
  <si>
    <t>Struktura výpočtu: objem rýhy - podsyp - obsyp</t>
  </si>
  <si>
    <t>F31-F30-F33</t>
  </si>
  <si>
    <t>13</t>
  </si>
  <si>
    <t>M</t>
  </si>
  <si>
    <t>58331200</t>
  </si>
  <si>
    <t>štěrkopísek netříděný zásypový materiál</t>
  </si>
  <si>
    <t>1273866540</t>
  </si>
  <si>
    <t>Struktura výpočtu: objem * objemová hmotnost</t>
  </si>
  <si>
    <t>F34*2,1</t>
  </si>
  <si>
    <t>14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</si>
  <si>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</si>
  <si>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</si>
  <si>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-2081114304</t>
  </si>
  <si>
    <t>Struktura výpočtu: délka x šířka x tloušťka vrstvy</t>
  </si>
  <si>
    <t>(F26+F27+F28+F29)*0,6*0,3</t>
  </si>
  <si>
    <t>58337344</t>
  </si>
  <si>
    <t>štěrkopísek frakce 0-32</t>
  </si>
  <si>
    <t>655974688</t>
  </si>
  <si>
    <t>F33*2,1</t>
  </si>
  <si>
    <t>16</t>
  </si>
  <si>
    <t>181951102</t>
  </si>
  <si>
    <t>Úprava pláně vyrovnáním výškových rozdílů v hornině tř. 1 až 4 se zhutněním</t>
  </si>
  <si>
    <t>-749227028</t>
  </si>
  <si>
    <t>F1*1,15+F2+F3+F5+F6+F7*1,1+F8+F9*1,1</t>
  </si>
  <si>
    <t>Zemní práce - přípravné a přidružené práce</t>
  </si>
  <si>
    <t>17</t>
  </si>
  <si>
    <t>112101101</t>
  </si>
  <si>
    <t>Odstranění stromů s odřezáním kmene a s odvětvením listnatých, průměru kmene přes 100 do 300 mm</t>
  </si>
  <si>
    <t>383724445</t>
  </si>
  <si>
    <t>Struktura výpočtu: počet kusů</t>
  </si>
  <si>
    <t>18</t>
  </si>
  <si>
    <t>112201101</t>
  </si>
  <si>
    <t>Odstranění pařezů s jejich vykopáním, vytrháním nebo odstřelením, s přesekáním kořenů průměru přes 100 do 300 mm</t>
  </si>
  <si>
    <t>-1102405422</t>
  </si>
  <si>
    <t>19</t>
  </si>
  <si>
    <t>162301401</t>
  </si>
  <si>
    <t>Vodorovné přemístění větví, kmenů nebo pařezů s naložením, složením a dopravou do 5000 m větví stromů listnatých, průměru kmene přes 100 do 300 mm</t>
  </si>
  <si>
    <t>192965586</t>
  </si>
  <si>
    <t>20</t>
  </si>
  <si>
    <t>162301411</t>
  </si>
  <si>
    <t>Vodorovné přemístění větví, kmenů nebo pařezů s naložením, složením a dopravou do 5000 m kmenů stromů listnatých, průměru přes 100 do 300 mm</t>
  </si>
  <si>
    <t>-1683893292</t>
  </si>
  <si>
    <t>162301421</t>
  </si>
  <si>
    <t>Vodorovné přemístění větví, kmenů nebo pařezů s naložením, složením a dopravou do 5000 m pařezů kmenů, průměru přes 100 do 300 mm</t>
  </si>
  <si>
    <t>1263530205</t>
  </si>
  <si>
    <t>Poznámka k položce:
položka je uvažována vč. skládkovného</t>
  </si>
  <si>
    <t>22</t>
  </si>
  <si>
    <t>162301921</t>
  </si>
  <si>
    <t>Vodorovné přemístění větví, kmenů nebo pařezů s naložením, složením a dopravou Příplatek k cenám za každých dalších i započatých 5000 m přes 5000 m pařezů kmenů, průměru přes 100 do 300 mm</t>
  </si>
  <si>
    <t>-2141987444</t>
  </si>
  <si>
    <t>Zemní práce - povrchové úpravy terénu</t>
  </si>
  <si>
    <t>162206112</t>
  </si>
  <si>
    <t>Vodorovné přemístění výkopku bez naložení, avšak se složením zemin schopných zúrodnění, na vzdálenost přes 20 do 50 m</t>
  </si>
  <si>
    <t>-344819058</t>
  </si>
  <si>
    <t>F17*0,1</t>
  </si>
  <si>
    <t>24</t>
  </si>
  <si>
    <t>167103101</t>
  </si>
  <si>
    <t>Nakládání neulehlého výkopku z hromad zeminy schopné zúrodnění</t>
  </si>
  <si>
    <t>-1003379092</t>
  </si>
  <si>
    <t>25</t>
  </si>
  <si>
    <t>181301101</t>
  </si>
  <si>
    <t>Rozprostření a urovnání ornice v rovině nebo ve svahu sklonu do 1:5 při souvislé ploše do 500 m2, tl. vrstvy do 100 mm</t>
  </si>
  <si>
    <t>49627838</t>
  </si>
  <si>
    <t>Struktura výpočtu: změřeno v digitální verzi PD funkcí na měření ploch</t>
  </si>
  <si>
    <t>26</t>
  </si>
  <si>
    <t>181411131</t>
  </si>
  <si>
    <t>Založení trávníku na půdě předem připravené plochy do 1000 m2 výsevem včetně utažení parkového v rovině nebo na svahu do 1:5</t>
  </si>
  <si>
    <t>-216718152</t>
  </si>
  <si>
    <t>27</t>
  </si>
  <si>
    <t>005724100</t>
  </si>
  <si>
    <t>osivo směs travní parková</t>
  </si>
  <si>
    <t>kg</t>
  </si>
  <si>
    <t>-1436944539</t>
  </si>
  <si>
    <t>320*0,015 'Přepočtené koeficientem množství</t>
  </si>
  <si>
    <t>185803211</t>
  </si>
  <si>
    <t>Uválcování trávníku v rovině nebo na svahu do 1:5</t>
  </si>
  <si>
    <t>142500296</t>
  </si>
  <si>
    <t>29</t>
  </si>
  <si>
    <t>183101221</t>
  </si>
  <si>
    <t>Hloubení jamek pro vysazování rostlin v zemině tř.1 až 4 s výměnou půdy z 50% v rovině nebo na svahu do 1:5, objemu přes 0,40 do 1,00 m3</t>
  </si>
  <si>
    <t>276133492</t>
  </si>
  <si>
    <t>30</t>
  </si>
  <si>
    <t>184102116</t>
  </si>
  <si>
    <t>Výsadba dřeviny s balem do předem vyhloubené jamky se zalitím v rovině nebo na svahu do 1:5, při průměru balu přes 600 do 800 mm</t>
  </si>
  <si>
    <t>-61735482</t>
  </si>
  <si>
    <t>31</t>
  </si>
  <si>
    <t>IP 850</t>
  </si>
  <si>
    <t>Jírovec pleťový (Aesculus x carnea) obvod kmene 12-14</t>
  </si>
  <si>
    <t>811752460</t>
  </si>
  <si>
    <t>32</t>
  </si>
  <si>
    <t>184215133</t>
  </si>
  <si>
    <t>Ukotvení dřeviny kůly třemi kůly, délky přes 2 do 3 m</t>
  </si>
  <si>
    <t>-138294785</t>
  </si>
  <si>
    <t>33</t>
  </si>
  <si>
    <t>184215321</t>
  </si>
  <si>
    <t>Ukotvení dřeviny nadzemním kotvením za kmen pomocí textilních popruhů a ocelových lanek do skruže, obvodu kmene do 200 mm</t>
  </si>
  <si>
    <t>26796596</t>
  </si>
  <si>
    <t>34</t>
  </si>
  <si>
    <t>60591320</t>
  </si>
  <si>
    <t>kulatina odkorněná D 7-15cm do dl 5m</t>
  </si>
  <si>
    <t>983306720</t>
  </si>
  <si>
    <t>F16*11</t>
  </si>
  <si>
    <t>35</t>
  </si>
  <si>
    <t>184215412</t>
  </si>
  <si>
    <t>Zhotovení závlahové mísy u solitérních dřevin v rovině nebo na svahu do 1:5, o průměru mísy přes 0,5 do 1 m</t>
  </si>
  <si>
    <t>-892064994</t>
  </si>
  <si>
    <t>36</t>
  </si>
  <si>
    <t>184501131</t>
  </si>
  <si>
    <t>Zhotovení obalu kmene a spodních částí větví stromu z juty ve dvou vrstvách v rovině nebo na svahu do 1:5</t>
  </si>
  <si>
    <t>-1267287836</t>
  </si>
  <si>
    <t>37</t>
  </si>
  <si>
    <t>69311315</t>
  </si>
  <si>
    <t>textilie jutařská 150g/m2</t>
  </si>
  <si>
    <t>563781422</t>
  </si>
  <si>
    <t>38</t>
  </si>
  <si>
    <t>184806132</t>
  </si>
  <si>
    <t>Řez stromů, keřů nebo růží řez na čípek stromů netrnitých, o průměru koruny přes 2 do 4 m</t>
  </si>
  <si>
    <t>-1803438106</t>
  </si>
  <si>
    <t>39</t>
  </si>
  <si>
    <t>184911311</t>
  </si>
  <si>
    <t>Položení mulčovací textilie proti prorůstání plevelů kolem vysázených rostlin v rovině nebo na svahu do 1:5</t>
  </si>
  <si>
    <t>2060293522</t>
  </si>
  <si>
    <t>40</t>
  </si>
  <si>
    <t>IP 855</t>
  </si>
  <si>
    <t xml:space="preserve">Mulčovací textilie (68g/m2, prop.260l/m2/s)
</t>
  </si>
  <si>
    <t>710115615</t>
  </si>
  <si>
    <t>2*1,15 'Přepočtené koeficientem množství</t>
  </si>
  <si>
    <t>41</t>
  </si>
  <si>
    <t>184911421</t>
  </si>
  <si>
    <t>Mulčování vysazených rostlin mulčovací kůrou, tl. do 100 mm v rovině nebo na svahu do 1:5</t>
  </si>
  <si>
    <t>-39212265</t>
  </si>
  <si>
    <t>Struktura výpočtu: plocha</t>
  </si>
  <si>
    <t>42</t>
  </si>
  <si>
    <t>103911000</t>
  </si>
  <si>
    <t>kůra mulčovací VL</t>
  </si>
  <si>
    <t>272163708</t>
  </si>
  <si>
    <t>F15*0,1</t>
  </si>
  <si>
    <t>43</t>
  </si>
  <si>
    <t>185802114</t>
  </si>
  <si>
    <t>Hnojení půdy nebo trávníku v rovině nebo na svahu do 1:5 umělým hnojivem s rozdělením k jednotlivým rostlinám</t>
  </si>
  <si>
    <t>-359119769</t>
  </si>
  <si>
    <t>Poznámka k položce:
5 kus/ strom, 2 kus/keř, 1 tableta = 10 g</t>
  </si>
  <si>
    <t>(5*0,010)*F16</t>
  </si>
  <si>
    <t>44</t>
  </si>
  <si>
    <t>2511911551</t>
  </si>
  <si>
    <t>Tabletové hnojivo Silvamix C</t>
  </si>
  <si>
    <t>-275151607</t>
  </si>
  <si>
    <t>Poznámka k položce:
dlouhodobě rozpustné hnojivo, tableta 10 g, 5 tablet/strom</t>
  </si>
  <si>
    <t>(5*0,01)*F16</t>
  </si>
  <si>
    <t>45</t>
  </si>
  <si>
    <t>185804312</t>
  </si>
  <si>
    <t>Zalití rostlin vodou plochy záhonů jednotlivě přes 20 m2</t>
  </si>
  <si>
    <t>-642750959</t>
  </si>
  <si>
    <t>Poznámka k položce:
Položka je uvažována vč. dodání a dovozu vody.</t>
  </si>
  <si>
    <t>Struktura výpočtu: plocha x množství x počet opakování / 1000</t>
  </si>
  <si>
    <t>F17*5*10/1000 "trávník"</t>
  </si>
  <si>
    <t>F16*20*15/1000 "stromy"</t>
  </si>
  <si>
    <t>46</t>
  </si>
  <si>
    <t>IP 856</t>
  </si>
  <si>
    <t xml:space="preserve">Instalace chráničky báze kmene
</t>
  </si>
  <si>
    <t>ks</t>
  </si>
  <si>
    <t>512</t>
  </si>
  <si>
    <t>-1967982796</t>
  </si>
  <si>
    <t>Poznámka k položce:
Doporučený výrobek TreeProtector. Navržený výrobek je brán jako referenční s tím, že uvedenou specifikaci je nutno chápat jako minimální technický standard.</t>
  </si>
  <si>
    <t>47</t>
  </si>
  <si>
    <t>IP 857</t>
  </si>
  <si>
    <t xml:space="preserve"> chránička zelená/hnědá</t>
  </si>
  <si>
    <t>199851516</t>
  </si>
  <si>
    <t>Poznámka k položce:
Tubulárně tvarovaná, samosvorná, perforovaná chránička k ochraně paty kmene stromku před poškozením strunovou sekačkou. - podélně dělená pro snadné připevnění kolem kmenu stromku - flexibilní – průměr chráničky se přizpůsobuje růstu kmenu - samosvorná bez nutnosti použití dalších úvazků - dlouhá životnost - UV stabilizovaný PE (100% recyklovartelná) - tloušťka materiálu - 2 mm - - barva - zelená/hnědá.
Rozměry: - max. průměr kmínku 11 cm (možnost spojení více ks dohromady a tím použití i na větší průměry) - výška 21 cm.</t>
  </si>
  <si>
    <t>48</t>
  </si>
  <si>
    <t>IP 858</t>
  </si>
  <si>
    <t>Instalace závlahové sondy v hloubce 50 cm</t>
  </si>
  <si>
    <t>-1779262096</t>
  </si>
  <si>
    <t xml:space="preserve">Poznámka k položce:
1 komplet závlahové sondy/strom
</t>
  </si>
  <si>
    <t>49</t>
  </si>
  <si>
    <t>IP 859</t>
  </si>
  <si>
    <t>Kompletní závlahová sonda, včetně 3 m perforované závlahové hadice pr. 80 mm s kokosovým obalem, 1 ks 0,5 m hadice pr. 160 mm, včetně T kusu 80x160x80, včetně zaklapávací koncové zátky 160 mm</t>
  </si>
  <si>
    <t>-255979085</t>
  </si>
  <si>
    <t>Poznámka k položce:
Doporučený výrobek AquaMax. Navržený výrobek je brán jako referenční s tím, že uvedenou specifikaci je nutno chápat jako minimální technický standard.</t>
  </si>
  <si>
    <t>Svislé a kompletní konstrukce</t>
  </si>
  <si>
    <t>50</t>
  </si>
  <si>
    <t>327213113</t>
  </si>
  <si>
    <t>Zdění zdiva nadzákladového opěrných zdí a valů z lomového kamene štípaného nebo ručně vybíraného na maltu z nepravidelných kamenů objemu 1 kusu kamene do 0,02 m3, šířka spáry přes 10 do 20 mm</t>
  </si>
  <si>
    <t>-197877674</t>
  </si>
  <si>
    <t>Struktura výpočtu: tl. * délka * výška</t>
  </si>
  <si>
    <t>0,6*0,2*1 "zarovnání kamenné plotové podezdíky"</t>
  </si>
  <si>
    <t>51</t>
  </si>
  <si>
    <t>339921132</t>
  </si>
  <si>
    <t>Osazování palisád betonových v řadě se zabetonováním výšky palisády přes 500 do 1000 mm</t>
  </si>
  <si>
    <t>-1089069540</t>
  </si>
  <si>
    <t>Struktura výpočtu: změřeno v digitální verzi PD funkcí na měření délek</t>
  </si>
  <si>
    <t>52</t>
  </si>
  <si>
    <t>59228414</t>
  </si>
  <si>
    <t>palisáda tyčová půlkulatá betonová přírodní 17,5X20X100 cm</t>
  </si>
  <si>
    <t>820986751</t>
  </si>
  <si>
    <t>12,1*5,9 'Přepočtené koeficientem množství</t>
  </si>
  <si>
    <t>53</t>
  </si>
  <si>
    <t>59228413</t>
  </si>
  <si>
    <t>palisáda tyčová půlkulatá betonová přírodní 17,5X20X80 cm</t>
  </si>
  <si>
    <t>-306176686</t>
  </si>
  <si>
    <t>1,75*5,9 'Přepočtené koeficientem množství</t>
  </si>
  <si>
    <t>54</t>
  </si>
  <si>
    <t>59228412</t>
  </si>
  <si>
    <t>palisáda tyčová půlkulatá betonová přírodní 17,5X20X60 cm</t>
  </si>
  <si>
    <t>1492967207</t>
  </si>
  <si>
    <t>Vodorovné konstrukce</t>
  </si>
  <si>
    <t>55</t>
  </si>
  <si>
    <t>451573111</t>
  </si>
  <si>
    <t>Lože pod potrubí, stoky a drobné objekty v otevřeném výkopu z písku a štěrkopísku do 63 mm</t>
  </si>
  <si>
    <t>-208936045</t>
  </si>
  <si>
    <t>(F26+F27+F28+F29)*0,6*0,15</t>
  </si>
  <si>
    <t>Komunikace pozemní</t>
  </si>
  <si>
    <t>56</t>
  </si>
  <si>
    <t>564851111</t>
  </si>
  <si>
    <t>Podklad ze štěrkodrti ŠD s rozprostřením a zhutněním, po zhutnění tl. 150 mm</t>
  </si>
  <si>
    <t>606471582</t>
  </si>
  <si>
    <t>F1+F2+F3+F9 "fr. 0/32"</t>
  </si>
  <si>
    <t>F1*1,15+F2+F7+F8 "fr. 0/63"</t>
  </si>
  <si>
    <t>57</t>
  </si>
  <si>
    <t>564871111</t>
  </si>
  <si>
    <t>Podklad ze štěrkodrti ŠD s rozprostřením a zhutněním, po zhutnění tl. 250 mm</t>
  </si>
  <si>
    <t>2141148642</t>
  </si>
  <si>
    <t>F5+F6</t>
  </si>
  <si>
    <t>58</t>
  </si>
  <si>
    <t>564931512</t>
  </si>
  <si>
    <t>Podklad nebo podsyp z R-materiálu s rozprostřením a zhutněním, po zhutnění tl. 100 mm</t>
  </si>
  <si>
    <t>126806550</t>
  </si>
  <si>
    <t>Poznámka k položce:
položka je uvažována ve dvou vrstvách 2x10 cm = 20cm</t>
  </si>
  <si>
    <t>421 "konstrukce E"</t>
  </si>
  <si>
    <t>59</t>
  </si>
  <si>
    <t>565135111</t>
  </si>
  <si>
    <t>Asfaltový beton vrstva podkladní ACP 16 (obalované kamenivo střednězrnné - OKS) s rozprostřením a zhutněním v pruhu šířky do 3 m, po zhutnění tl. 50 mm</t>
  </si>
  <si>
    <t>-465401083</t>
  </si>
  <si>
    <t>F2+F3</t>
  </si>
  <si>
    <t>60</t>
  </si>
  <si>
    <t>565135121</t>
  </si>
  <si>
    <t>Asfaltový beton vrstva podkladní ACP 16 (obalované kamenivo střednězrnné - OKS) s rozprostřením a zhutněním v pruhu šířky přes 3 m, po zhutnění tl. 50 mm</t>
  </si>
  <si>
    <t>1695763142</t>
  </si>
  <si>
    <t>61</t>
  </si>
  <si>
    <t>567122111</t>
  </si>
  <si>
    <t>Podklad ze směsi stmelené cementem SC bez dilatačních spár, s rozprostřením a zhutněním SC C 8/10 (KSC I), po zhutnění tl. 120 mm</t>
  </si>
  <si>
    <t>146149737</t>
  </si>
  <si>
    <t>F7+F8</t>
  </si>
  <si>
    <t>573191111</t>
  </si>
  <si>
    <t>Postřik infiltrační kationaktivní emulzí v množství 1,00 kg/m2</t>
  </si>
  <si>
    <t>-2936789</t>
  </si>
  <si>
    <t>F1+F2+F3</t>
  </si>
  <si>
    <t>63</t>
  </si>
  <si>
    <t>573211107</t>
  </si>
  <si>
    <t>Postřik spojovací PS bez posypu kamenivem z asfaltu silničního, v množství 0,30 kg/m2</t>
  </si>
  <si>
    <t>1546357283</t>
  </si>
  <si>
    <t>F1+F2+F2+F3</t>
  </si>
  <si>
    <t>64</t>
  </si>
  <si>
    <t>573452112</t>
  </si>
  <si>
    <t>Dvojitý nátěr DN s posypem kamenivem a se zaválcováním z emulze silniční, v množství 2,0 kg/m2</t>
  </si>
  <si>
    <t>-1087780696</t>
  </si>
  <si>
    <t>65</t>
  </si>
  <si>
    <t>577134111</t>
  </si>
  <si>
    <t>Asfaltový beton vrstva obrusná ACO 11 (ABS) s rozprostřením a se zhutněním z nemodifikovaného asfaltu v pruhu šířky do 3 m tř. I, po zhutnění tl. 40 mm</t>
  </si>
  <si>
    <t>-365895442</t>
  </si>
  <si>
    <t>62 "pracovní spára v rámci vozovky silnice III/2143"</t>
  </si>
  <si>
    <t>3,2 "pracovní spára v rámci chodníku"</t>
  </si>
  <si>
    <t>66</t>
  </si>
  <si>
    <t>577134121</t>
  </si>
  <si>
    <t>Asfaltový beton vrstva obrusná ACO 11 (ABS) s rozprostřením a se zhutněním z nemodifikovaného asfaltu v pruhu šířky přes 3 m tř. I, po zhutnění tl. 40 mm</t>
  </si>
  <si>
    <t>-1077966270</t>
  </si>
  <si>
    <t>402 "konstrukce A"</t>
  </si>
  <si>
    <t>67</t>
  </si>
  <si>
    <t>577155112</t>
  </si>
  <si>
    <t>Asfaltový beton vrstva ložní ACL 16 (ABH) s rozprostřením a zhutněním z nemodifikovaného asfaltu v pruhu šířky do 3 m, po zhutnění tl. 60 mm</t>
  </si>
  <si>
    <t>-1327730263</t>
  </si>
  <si>
    <t>68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</si>
  <si>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</si>
  <si>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</si>
  <si>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-1014466773</t>
  </si>
  <si>
    <t>85,8 "konstrukce D"</t>
  </si>
  <si>
    <t>69</t>
  </si>
  <si>
    <t>59245018</t>
  </si>
  <si>
    <t>dlažba skladebná betonová 20x10x6 cm přírodní</t>
  </si>
  <si>
    <t>1917973984</t>
  </si>
  <si>
    <t>85,8*1,05 'Přepočtené koeficientem množství</t>
  </si>
  <si>
    <t>596212212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</si>
  <si>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</si>
  <si>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256564385</t>
  </si>
  <si>
    <t>72-F5 "konstrukce B"</t>
  </si>
  <si>
    <t>(5,9+6,8+6,75+6,2)*0,2 "VDZ V10c"</t>
  </si>
  <si>
    <t>62,9 "konstrukce C"</t>
  </si>
  <si>
    <t>13,3 "slepecká dlažba"</t>
  </si>
  <si>
    <t>71</t>
  </si>
  <si>
    <t>59245030</t>
  </si>
  <si>
    <t>dlažba skladebná betonová 20x20x8 cm přírodní</t>
  </si>
  <si>
    <t>884405803</t>
  </si>
  <si>
    <t>72*1,05 'Přepočtené koeficientem množství</t>
  </si>
  <si>
    <t>59245004</t>
  </si>
  <si>
    <t>dlažba skladebná betonová 20x20x8 cm barevná</t>
  </si>
  <si>
    <t>1449442072</t>
  </si>
  <si>
    <t>Poznámka k položce:
barva antracit</t>
  </si>
  <si>
    <t>5,13*1,1 'Přepočtené koeficientem množství</t>
  </si>
  <si>
    <t>73</t>
  </si>
  <si>
    <t>59245020</t>
  </si>
  <si>
    <t>dlažba skladebná betonová 20x10x8 cm přírodní</t>
  </si>
  <si>
    <t>-1062650946</t>
  </si>
  <si>
    <t>62,9*1,05 'Přepočtené koeficientem množství</t>
  </si>
  <si>
    <t>74</t>
  </si>
  <si>
    <t>59245006-R</t>
  </si>
  <si>
    <t>dlažba skladebná betonová základní pro nevidomé 20 x 10 x 8 cm barevná</t>
  </si>
  <si>
    <t>-468931354</t>
  </si>
  <si>
    <t>Poznámka k položce:
barva červená</t>
  </si>
  <si>
    <t>13,3*1,1 'Přepočtené koeficientem množství</t>
  </si>
  <si>
    <t>Úpravy povrchů, podlahy a osazování výplní</t>
  </si>
  <si>
    <t>75</t>
  </si>
  <si>
    <t>628635411</t>
  </si>
  <si>
    <t>Spárování zdiva z lomového kamene upraveného maltou cementovou hloubky vysekaných spár přes 30 do 70 mm</t>
  </si>
  <si>
    <t>1624466881</t>
  </si>
  <si>
    <t>Struktura výpočtu: tl. * výška</t>
  </si>
  <si>
    <t>0,6*1 "zarovnání kamenné plotové podezdíky"</t>
  </si>
  <si>
    <t>Trubní vedení</t>
  </si>
  <si>
    <t>76</t>
  </si>
  <si>
    <t>871315241</t>
  </si>
  <si>
    <t>Kanalizační potrubí z tvrdého PVC v otevřeném výkopu ve sklonu do 20 %, hladkého plnostěnného vícevrstvého, tuhost třídy SN 12 DN 150</t>
  </si>
  <si>
    <t>-1056188147</t>
  </si>
  <si>
    <t>23,5 "přípojka UV1"</t>
  </si>
  <si>
    <t>3 "přípojka UV2"</t>
  </si>
  <si>
    <t>9,5 "přípojka žlab dl. 7,0m"</t>
  </si>
  <si>
    <t>6 "přípojka žlab dl. 22,5m"</t>
  </si>
  <si>
    <t>77</t>
  </si>
  <si>
    <t>895941111</t>
  </si>
  <si>
    <t>Zřízení vpusti kanalizační uliční z betonových dílců typ UV-50 normální</t>
  </si>
  <si>
    <t>380682418</t>
  </si>
  <si>
    <t>78</t>
  </si>
  <si>
    <t>59223852</t>
  </si>
  <si>
    <t>dno betonové pro uliční vpusť s kalovou prohlubní 45x30x5 cm</t>
  </si>
  <si>
    <t>-1525300781</t>
  </si>
  <si>
    <t>79</t>
  </si>
  <si>
    <t>59223864</t>
  </si>
  <si>
    <t>prstenec betonový pro uliční vpusť vyrovnávací 39 x 6 x 13 cm</t>
  </si>
  <si>
    <t>1454936908</t>
  </si>
  <si>
    <t>80</t>
  </si>
  <si>
    <t>59223858</t>
  </si>
  <si>
    <t>skruž betonová pro uliční vpusť horní 45 x 57 x 5 cm</t>
  </si>
  <si>
    <t>-1409298184</t>
  </si>
  <si>
    <t>81</t>
  </si>
  <si>
    <t>59223854-R1</t>
  </si>
  <si>
    <t>skruž betonová pro uliční vpusť s výtokovým otvorem DN 150 PVC, 45x35x5 cm</t>
  </si>
  <si>
    <t>1758945007</t>
  </si>
  <si>
    <t>82</t>
  </si>
  <si>
    <t>899204112</t>
  </si>
  <si>
    <t>Osazení mříží litinových včetně rámů a košů na bahno pro třídu zatížení D400, E600</t>
  </si>
  <si>
    <t>-838835895</t>
  </si>
  <si>
    <t>83</t>
  </si>
  <si>
    <t>55242320</t>
  </si>
  <si>
    <t>mříž vtoková litinová plochá 500x500mm</t>
  </si>
  <si>
    <t>-1266105801</t>
  </si>
  <si>
    <t>Poznámka k položce:
položka je uvažována vč. rámu</t>
  </si>
  <si>
    <t>84</t>
  </si>
  <si>
    <t>28661789</t>
  </si>
  <si>
    <t>koš kalový ocelový pro silniční vpusť 425 vč. madla</t>
  </si>
  <si>
    <t>555621462</t>
  </si>
  <si>
    <t>85</t>
  </si>
  <si>
    <t>899431111</t>
  </si>
  <si>
    <t>Výšková úprava uličního vstupu nebo vpusti do 200 mm zvýšením krycího hrnce, šoupěte nebo hydrantu bez úpravy armatur</t>
  </si>
  <si>
    <t>1207604763</t>
  </si>
  <si>
    <t>86</t>
  </si>
  <si>
    <t>IP 01</t>
  </si>
  <si>
    <t>Napojení do stávající šachty, položka je vč. práce, materiálu a dopravy.</t>
  </si>
  <si>
    <t>soubor</t>
  </si>
  <si>
    <t>1561321973</t>
  </si>
  <si>
    <t>87</t>
  </si>
  <si>
    <t>IP 11</t>
  </si>
  <si>
    <t>Snížení nebo zvýšení poklopu kanalizační šachty o libovolnou výšku - položka je vč. zemních prací, bourání, výměny kanalizačních prvků (skruže, vyrovnávací prstence), znovu osazení poklopu, materiálu, práce, skládkovného a dopravy</t>
  </si>
  <si>
    <t>-1935998249</t>
  </si>
  <si>
    <t>Ostatní konstrukce a práce-bourání</t>
  </si>
  <si>
    <t>88</t>
  </si>
  <si>
    <t>914111111</t>
  </si>
  <si>
    <t>Montáž svislé dopravní značky základní velikosti do 1 m2 objímkami na sloupky nebo konzoly</t>
  </si>
  <si>
    <t>-1849780968</t>
  </si>
  <si>
    <t>89</t>
  </si>
  <si>
    <t>40445483</t>
  </si>
  <si>
    <t>značka dopravní svislá retroreflexní fólie tř 1 FeZn prolis 1000x750mm</t>
  </si>
  <si>
    <t>-2114666046</t>
  </si>
  <si>
    <t>90</t>
  </si>
  <si>
    <t>914511111</t>
  </si>
  <si>
    <t>Montáž sloupku dopravních značek délky do 3,5 m do betonového základu</t>
  </si>
  <si>
    <t>1733822549</t>
  </si>
  <si>
    <t>91</t>
  </si>
  <si>
    <t>40445230</t>
  </si>
  <si>
    <t>sloupek Zn pro dopravní značku D 70mm v 3,5m</t>
  </si>
  <si>
    <t>2021210231</t>
  </si>
  <si>
    <t>92</t>
  </si>
  <si>
    <t>40445257</t>
  </si>
  <si>
    <t>upínací svorka na sloupek D 70 mm</t>
  </si>
  <si>
    <t>-2071534275</t>
  </si>
  <si>
    <t>F23*4</t>
  </si>
  <si>
    <t>93</t>
  </si>
  <si>
    <t>40445254</t>
  </si>
  <si>
    <t>víčko plastové na sloupek D 70mm</t>
  </si>
  <si>
    <t>-963874936</t>
  </si>
  <si>
    <t>915221111</t>
  </si>
  <si>
    <t>Vodorovné dopravní značení stříkaným plastem vodící čára bílá šířky 250 mm souvislá základní</t>
  </si>
  <si>
    <t>1719509012</t>
  </si>
  <si>
    <t>Struktura výpočtu: délka</t>
  </si>
  <si>
    <t>4+4</t>
  </si>
  <si>
    <t>95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</si>
  <si>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</si>
  <si>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</si>
  <si>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-1854644168</t>
  </si>
  <si>
    <t>49+5,1-F12 "ABO 15/25"</t>
  </si>
  <si>
    <t>2 "ABO přechodový"</t>
  </si>
  <si>
    <t>56,3+8,3+25,7+4+68,6 "ABO 10/25"</t>
  </si>
  <si>
    <t>96</t>
  </si>
  <si>
    <t>59217017</t>
  </si>
  <si>
    <t>obrubník betonový chodníkový 100x10x25 cm</t>
  </si>
  <si>
    <t>-533994455</t>
  </si>
  <si>
    <t>Poznámka k položce:
položka je uvažována vč. poloměrových obrub</t>
  </si>
  <si>
    <t>162,9*1,05 'Přepočtené koeficientem množství</t>
  </si>
  <si>
    <t>97</t>
  </si>
  <si>
    <t>59217031</t>
  </si>
  <si>
    <t>obrubník betonový silniční 100 x 15 x 25 cm</t>
  </si>
  <si>
    <t>-1832112711</t>
  </si>
  <si>
    <t>52,1*1,05 'Přepočtené koeficientem množství</t>
  </si>
  <si>
    <t>98</t>
  </si>
  <si>
    <t>59217030</t>
  </si>
  <si>
    <t>obrubník betonový silniční přechodový 100x15x15-25 cm</t>
  </si>
  <si>
    <t>1970950833</t>
  </si>
  <si>
    <t>99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</si>
  <si>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</si>
  <si>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</si>
  <si>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-1524920826</t>
  </si>
  <si>
    <t>1+27 "ABO 8/25"</t>
  </si>
  <si>
    <t>100</t>
  </si>
  <si>
    <t>59217016</t>
  </si>
  <si>
    <t>obrubník betonový chodníkový 100x8x25 cm</t>
  </si>
  <si>
    <t>-2028565572</t>
  </si>
  <si>
    <t>101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</si>
  <si>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</si>
  <si>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</si>
  <si>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121756606</t>
  </si>
  <si>
    <t>102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</si>
  <si>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</si>
  <si>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</si>
  <si>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-2002297185</t>
  </si>
  <si>
    <t>23,0</t>
  </si>
  <si>
    <t>103</t>
  </si>
  <si>
    <t>59227029</t>
  </si>
  <si>
    <t>žlabovka betonová příkopová 500x680x60mm</t>
  </si>
  <si>
    <t>-672976539</t>
  </si>
  <si>
    <t>23*1,05 'Přepočtené koeficientem množství</t>
  </si>
  <si>
    <t>104</t>
  </si>
  <si>
    <t>935113111</t>
  </si>
  <si>
    <t>Osazení odvodňovacího žlabu s krycím roštem polymerbetonového šířky do 200 mm</t>
  </si>
  <si>
    <t>-620145732</t>
  </si>
  <si>
    <t>22,5+7</t>
  </si>
  <si>
    <t>105</t>
  </si>
  <si>
    <t>IP 4561</t>
  </si>
  <si>
    <t>Polymerbetonový žlab s integrovaným roštěm pro zatížení min. C 250 kN vč. vpusťového a čistícího dílce, dl. 22,5m</t>
  </si>
  <si>
    <t>soub.</t>
  </si>
  <si>
    <t>309882456</t>
  </si>
  <si>
    <t>106</t>
  </si>
  <si>
    <t>IP 4562</t>
  </si>
  <si>
    <t>Polymerbetonový žlab s integrovaným roštěm pro zatížení min. D 400 kN vč. vpusťového a čistícího dílce, dl. 7,0m</t>
  </si>
  <si>
    <t>62709355</t>
  </si>
  <si>
    <t>107</t>
  </si>
  <si>
    <t>978023261</t>
  </si>
  <si>
    <t>Vyškrabání cementové malty ze spár zdiva kamenného kyklopského a ostatního</t>
  </si>
  <si>
    <t>-1778593855</t>
  </si>
  <si>
    <t>108</t>
  </si>
  <si>
    <t>IP 02</t>
  </si>
  <si>
    <t>Chránička sdělovacích kabelů a kabelů elektro NN DN 100 (doporučený výrobek Kopohalf), do lože z prostého betonu min. C12/15, včetně vytyčení, zaměření chráničky, položení rezervní chráničky 1x HDPE DN 80, výkopových prací, očištění kabelů, zásypu se zhutněním a výstražné folie.</t>
  </si>
  <si>
    <t>1541352181</t>
  </si>
  <si>
    <t>10,75+8+8+30</t>
  </si>
  <si>
    <t>109</t>
  </si>
  <si>
    <t>IP 10</t>
  </si>
  <si>
    <t>Izolace proti zemní vlhkosti u fasády + krycí lišta, položka je vč. materiálu, dopravy a práce</t>
  </si>
  <si>
    <t>-957540577</t>
  </si>
  <si>
    <t>11,75</t>
  </si>
  <si>
    <t>110</t>
  </si>
  <si>
    <t>IP 22</t>
  </si>
  <si>
    <t>Osazení přídlažby z betonové dlažby 25x12,5cm tl. 10cm, barva přírodní, podélně, s boční opěrou do lože z betonu prostého C12/15, položka je vč. materiálu, dopravy a práce</t>
  </si>
  <si>
    <t>1715794976</t>
  </si>
  <si>
    <t>8,2+1,3+68+55</t>
  </si>
  <si>
    <t>111</t>
  </si>
  <si>
    <t>IP 789</t>
  </si>
  <si>
    <t>Demontáž a znovuosazení stávající infotabule pro orofaciální centrum. Položka je vč. práce, materiálu a dopravy.</t>
  </si>
  <si>
    <t>-1346206914</t>
  </si>
  <si>
    <t>Bourání konstrukcí</t>
  </si>
  <si>
    <t>112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</si>
  <si>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</si>
  <si>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</si>
  <si>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-1355133753</t>
  </si>
  <si>
    <t>102,5 "chodník"</t>
  </si>
  <si>
    <t>113</t>
  </si>
  <si>
    <t>113202111</t>
  </si>
  <si>
    <t>Vytrhání obrub s vybouráním lože, s přemístěním hmot na skládku na vzdálenost do 3 m nebo s naložením na dopravní prostředek z krajníků nebo obrubníků stojatých</t>
  </si>
  <si>
    <t>-579397806</t>
  </si>
  <si>
    <t>31+43,5+9,5+119,5</t>
  </si>
  <si>
    <t>114</t>
  </si>
  <si>
    <t>113151111</t>
  </si>
  <si>
    <t>Rozebírání zpevněných ploch s přemístěním na skládku na vzdálenost do 20 m nebo s naložením na dopravní prostředek ze silničních panelů</t>
  </si>
  <si>
    <t>-1541112882</t>
  </si>
  <si>
    <t>115</t>
  </si>
  <si>
    <t>113107161</t>
  </si>
  <si>
    <t>Odstranění podkladů nebo krytů strojně plochy jednotlivě přes 50 m2 do 200 m2 s přemístěním hmot na skládku na vzdálenost do 20 m nebo s naložením na dopravní prostředek z kameniva hrubého drceného, o tl. vrstvy do 100 mm</t>
  </si>
  <si>
    <t>1896124908</t>
  </si>
  <si>
    <t>116</t>
  </si>
  <si>
    <t>113107183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</si>
  <si>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</si>
  <si>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-858774466</t>
  </si>
  <si>
    <t>151,5 "vozovka silnice III/2143"</t>
  </si>
  <si>
    <t>117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</si>
  <si>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</si>
  <si>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</si>
  <si>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-1087007027</t>
  </si>
  <si>
    <t>118</t>
  </si>
  <si>
    <t>113107330</t>
  </si>
  <si>
    <t>Odstranění podkladů nebo krytů strojně plochy jednotlivě do 50 m2 s přemístěním hmot na skládku na vzdálenost do 3 m nebo s naložením na dopravní prostředek z betonu prostého, o tl. vrstvy do 100 mm</t>
  </si>
  <si>
    <t>542262866</t>
  </si>
  <si>
    <t>28,6</t>
  </si>
  <si>
    <t>119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</si>
  <si>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</si>
  <si>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</si>
  <si>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2078016647</t>
  </si>
  <si>
    <t>350 "vozovka ÚK"</t>
  </si>
  <si>
    <t>3 "chodník"</t>
  </si>
  <si>
    <t>120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</si>
  <si>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</si>
  <si>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</si>
  <si>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-664207265</t>
  </si>
  <si>
    <t>39,6 "vozovka silnice III/2143 - překop pro IS"</t>
  </si>
  <si>
    <t>121</t>
  </si>
  <si>
    <t>IP 100</t>
  </si>
  <si>
    <t>Vybourání uliční vpusti včetně odvozu na skládku a skládkovného</t>
  </si>
  <si>
    <t>-1861095940</t>
  </si>
  <si>
    <t>122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</si>
  <si>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</si>
  <si>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</si>
  <si>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694747527</t>
  </si>
  <si>
    <t>123</t>
  </si>
  <si>
    <t>919735113</t>
  </si>
  <si>
    <t>Řezání stávajícího živičného krytu nebo podkladu hloubky přes 100 do 150 mm</t>
  </si>
  <si>
    <t>-1125059157</t>
  </si>
  <si>
    <t>23,7+40,8+0,5+5</t>
  </si>
  <si>
    <t>9,9+9,9 "druhé řezání v rámci překopu pro IS - podrobněji viz. TZ"</t>
  </si>
  <si>
    <t>124</t>
  </si>
  <si>
    <t>919731123</t>
  </si>
  <si>
    <t>Zarovnání styčné plochy podkladu nebo krytu podél vybourané části komunikace nebo zpevněné plochy živičné tl. přes 100 do 200 mm</t>
  </si>
  <si>
    <t>-1759519625</t>
  </si>
  <si>
    <t>125</t>
  </si>
  <si>
    <t>961021311</t>
  </si>
  <si>
    <t>Bourání základů ze zdiva kamenného nebo smíšeného kamenného</t>
  </si>
  <si>
    <t>184501777</t>
  </si>
  <si>
    <t>Struktura výpočtu: předpokládaná tl. * délka * předpokládaná hl.</t>
  </si>
  <si>
    <t>0,8*2,75*0,8</t>
  </si>
  <si>
    <t>126</t>
  </si>
  <si>
    <t>962022491</t>
  </si>
  <si>
    <t>Bourání zdiva nadzákladového kamenného nebo smíšeného kamenného na maltu cementovou, objemu přes 1 m3</t>
  </si>
  <si>
    <t>1885261908</t>
  </si>
  <si>
    <t>0,6*2,75*1</t>
  </si>
  <si>
    <t>127</t>
  </si>
  <si>
    <t>966072810</t>
  </si>
  <si>
    <t>Rozebrání oplocení z dílců rámových na ocelové sloupky, výšky do 1 m</t>
  </si>
  <si>
    <t>-90186152</t>
  </si>
  <si>
    <t>Poznámka k položce:
Položka je vč. případného zkrácení plotového pole přesahujícího nad vybouranou část podezdívky.</t>
  </si>
  <si>
    <t>2,75</t>
  </si>
  <si>
    <t>997</t>
  </si>
  <si>
    <t>Přesun sutě</t>
  </si>
  <si>
    <t>128</t>
  </si>
  <si>
    <t>997221551</t>
  </si>
  <si>
    <t>Vodorovná doprava suti bez naložení, ale se složením a s hrubým urovnáním ze sypkých materiálů, na vzdálenost do 1 km</t>
  </si>
  <si>
    <t>1422102134</t>
  </si>
  <si>
    <t>129</t>
  </si>
  <si>
    <t>997221559</t>
  </si>
  <si>
    <t>Vodorovná doprava suti bez naložení, ale se složením a s hrubým urovnáním Příplatek k ceně za každý další i započatý 1 km přes 1 km</t>
  </si>
  <si>
    <t>-679278151</t>
  </si>
  <si>
    <t>351,878*5 'Přepočtené koeficientem množství</t>
  </si>
  <si>
    <t>130</t>
  </si>
  <si>
    <t>997221815</t>
  </si>
  <si>
    <t>Poplatek za uložení stavebního odpadu na skládce (skládkovné) z prostého betonu zatříděného do Katalogu odpadů pod kódem 170 101</t>
  </si>
  <si>
    <t>1014379228</t>
  </si>
  <si>
    <t>131</t>
  </si>
  <si>
    <t>997221825</t>
  </si>
  <si>
    <t>Poplatek za uložení stavebního odpadu na skládce (skládkovné) z armovaného betonu zatříděného do Katalogu odpadů pod kódem 170 101</t>
  </si>
  <si>
    <t>1520610306</t>
  </si>
  <si>
    <t>132</t>
  </si>
  <si>
    <t>997221845</t>
  </si>
  <si>
    <t>Poplatek za uložení stavebního odpadu na skládce (skládkovné) asfaltového bez obsahu dehtu zatříděného do Katalogu odpadů pod kódem 170 302</t>
  </si>
  <si>
    <t>726261286</t>
  </si>
  <si>
    <t>133</t>
  </si>
  <si>
    <t>997221855</t>
  </si>
  <si>
    <t>1476273</t>
  </si>
  <si>
    <t>998</t>
  </si>
  <si>
    <t>Přesun hmot</t>
  </si>
  <si>
    <t>134</t>
  </si>
  <si>
    <t>998225111</t>
  </si>
  <si>
    <t>Přesun hmot pro komunikace s krytem z kameniva, monolitickým betonovým nebo živičným dopravní vzdálenost do 200 m jakékoliv délky objektu</t>
  </si>
  <si>
    <t>1545522756</t>
  </si>
  <si>
    <t>SAN</t>
  </si>
  <si>
    <t>SANACE AKTIVNÍ ZÓNY ZEMNÍ PLÁNĚ</t>
  </si>
  <si>
    <t>135</t>
  </si>
  <si>
    <t>IP 8502</t>
  </si>
  <si>
    <t>Posouzení aktivní zóny zemní pláně geotechnikem vč. případných laboratorních zkoušek</t>
  </si>
  <si>
    <t>...</t>
  </si>
  <si>
    <t>-384158566</t>
  </si>
  <si>
    <t>Poznámka k položce:
Po provedení bouracích a zemních prací na úroveň zemní pláně a zásypech rýh inženýrských sítí bude v případě neúnosnosti zemní pláně (na základě provedených zkoušek) přivolán geotechnik, který posoudí aktivnní zónu zemní pláně a navrhne rozsah a způsob sanace. Součástí položky jsou případné odběry vzorků, jejich vyhodnocení, laboratorní zkoušky, atd. dle potřeb geotechnika.</t>
  </si>
  <si>
    <t>136</t>
  </si>
  <si>
    <t>-374487590</t>
  </si>
  <si>
    <t>F4*0,45</t>
  </si>
  <si>
    <t>137</t>
  </si>
  <si>
    <t>1948484653</t>
  </si>
  <si>
    <t>138</t>
  </si>
  <si>
    <t>164060895</t>
  </si>
  <si>
    <t>139</t>
  </si>
  <si>
    <t>1598301799</t>
  </si>
  <si>
    <t>140</t>
  </si>
  <si>
    <t>891796905</t>
  </si>
  <si>
    <t>F4*0,45*1,8</t>
  </si>
  <si>
    <t>141</t>
  </si>
  <si>
    <t>564661111</t>
  </si>
  <si>
    <t>Podklad z kameniva hrubého drceného vel. 63-125 mm, s rozprostřením a zhutněním, po zhutnění tl. 200 mm</t>
  </si>
  <si>
    <t>1965026079</t>
  </si>
  <si>
    <t>Poznámka k položce:
Výměra této položky a položek s ní souvisejících v této kapitole je uvažována jako maximální v případě, že by bylo nutné přistoupit k sanaci aktivní zóny zemní pláně a bude fakturována na základě skutečně provedených prací. Rozsah prací bude stanoven na základě zkoušek únosnosti zemmní pláně a odsouhlasen TDS a AD. Doloženo bude geodetickým měřením nebo jiným způsobem po dohodě s TDS. Podrobněji viz. TZ.</t>
  </si>
  <si>
    <t>F1*1,15+F2+F5+F6+F7+F8 "sanace aktivní zóny zemní pláně - položka je uvažována ve dvou vrstvách v celkové tl. 400mm"</t>
  </si>
  <si>
    <t>677,63*2 'Přepočtené koeficientem množství</t>
  </si>
  <si>
    <t>142</t>
  </si>
  <si>
    <t>564811111</t>
  </si>
  <si>
    <t>Podklad ze štěrkodrti ŠD s rozprostřením a zhutněním, po zhutnění tl. 50 mm</t>
  </si>
  <si>
    <t>1044651334</t>
  </si>
  <si>
    <t>F4 "sanace aktivní zóny zemní pláně - uzavírací vrstva"</t>
  </si>
  <si>
    <t>Práce a dodávky M</t>
  </si>
  <si>
    <t>23-M</t>
  </si>
  <si>
    <t>Montáže potrubí</t>
  </si>
  <si>
    <t>143</t>
  </si>
  <si>
    <t>230170004</t>
  </si>
  <si>
    <t>Příprava pro zkoušku těsnosti potrubí DN přes 125 do 200</t>
  </si>
  <si>
    <t>sada</t>
  </si>
  <si>
    <t>531440744</t>
  </si>
  <si>
    <t>144</t>
  </si>
  <si>
    <t>230170014</t>
  </si>
  <si>
    <t>Zkouška těsnosti potrubí DN přes 125 do 200</t>
  </si>
  <si>
    <t>1281427608</t>
  </si>
  <si>
    <t>F26+F27+F28+F29</t>
  </si>
  <si>
    <t>pásek_1</t>
  </si>
  <si>
    <t>pokládka zemnícího pásku</t>
  </si>
  <si>
    <t>obetonování_1</t>
  </si>
  <si>
    <t>obetonování chrániček</t>
  </si>
  <si>
    <t>Suť</t>
  </si>
  <si>
    <t>2018-37-431 - SO 431 - Veřejné osvětlení</t>
  </si>
  <si>
    <t>2018-37-431-SP - SO 431 - Soupis prací - Veřejné osvětlení</t>
  </si>
  <si>
    <t>22249</t>
  </si>
  <si>
    <t xml:space="preserve">46862579 </t>
  </si>
  <si>
    <t>Ing. Jiří Stehlík</t>
  </si>
  <si>
    <t>PSV - Práce a dodávky PSV</t>
  </si>
  <si>
    <t xml:space="preserve">    M - Veřejné osvětlení</t>
  </si>
  <si>
    <t xml:space="preserve">      21-M - Elektromontáže</t>
  </si>
  <si>
    <t xml:space="preserve">      46-M - Zemní práce při extr.mont.pracích</t>
  </si>
  <si>
    <t xml:space="preserve">      OST - Ostatní</t>
  </si>
  <si>
    <t>PSV</t>
  </si>
  <si>
    <t>Práce a dodávky PSV</t>
  </si>
  <si>
    <t>Veřejné osvětlení</t>
  </si>
  <si>
    <t>21-M</t>
  </si>
  <si>
    <t>Elektromontáže</t>
  </si>
  <si>
    <t>210100001-D</t>
  </si>
  <si>
    <t>Demontáž - Ukončení vodičů izolovaných s označením a zapojením v rozváděči nebo na přístroji průřezu žíly do 2,5 mm2</t>
  </si>
  <si>
    <t>CS ÚRS 2019 01</t>
  </si>
  <si>
    <t>1569329794</t>
  </si>
  <si>
    <t>210100101-D</t>
  </si>
  <si>
    <t>Demontáž - Ukončení vodičů izolovaných s označením a zapojením na svorkovnici s otevřením a uzavřením krytu průřezu žíly do 16 mm2</t>
  </si>
  <si>
    <t>34529247</t>
  </si>
  <si>
    <t>210204201-D</t>
  </si>
  <si>
    <t>Demontáž elektrovýzbroje stožárů osvětlení 1 okruh</t>
  </si>
  <si>
    <t>-52242269</t>
  </si>
  <si>
    <t>210204011</t>
  </si>
  <si>
    <t>Montáž stožárů osvětlení, bez zemních prací ocelových samostatně stojících, délky do 12 m</t>
  </si>
  <si>
    <t>-1531615379</t>
  </si>
  <si>
    <t xml:space="preserve">Struktura výpočtu: počet kusů </t>
  </si>
  <si>
    <t>IP-01.1.2</t>
  </si>
  <si>
    <t>stožár ocel. bezpatic. 3st. v=6m (133/89/60), manžeta, žár. Zn</t>
  </si>
  <si>
    <t>256</t>
  </si>
  <si>
    <t>2021249932</t>
  </si>
  <si>
    <t>Poznámka k položce:
Doporučeno DOS 60+M, Žz</t>
  </si>
  <si>
    <t>IP-01.6.1</t>
  </si>
  <si>
    <t>stožárová zemní svorka</t>
  </si>
  <si>
    <t>-247981281</t>
  </si>
  <si>
    <t>210204201</t>
  </si>
  <si>
    <t>Montáž elektrovýzbroje stožárů osvětlení 1 okruh</t>
  </si>
  <si>
    <t>1110304902</t>
  </si>
  <si>
    <t>IP-01.5.1</t>
  </si>
  <si>
    <t>stožárová výzbroj průběžná pro prům. 16 Cu s pojistkou 4A</t>
  </si>
  <si>
    <t>-2082718381</t>
  </si>
  <si>
    <t>Poznámka k položce:
doporučeno: SV6.16.4; poj. 4A</t>
  </si>
  <si>
    <t>IP-01.5.2</t>
  </si>
  <si>
    <t>stožárová výzbroj odbočná pro prům. 16 Cu s pojistkou 4A</t>
  </si>
  <si>
    <t>-602187871</t>
  </si>
  <si>
    <t>Poznámka k položce:
doporučeno: SV9.16.4; poj. 4A</t>
  </si>
  <si>
    <t>741373002</t>
  </si>
  <si>
    <t>Montáž svítidel výbojkových se zapojením vodičů průmyslových nebo venkovních na výložník</t>
  </si>
  <si>
    <t>287890545</t>
  </si>
  <si>
    <t>IP-01.3.1</t>
  </si>
  <si>
    <t>svítidlo VO silniční Al, LED 23,5W; 3000lm; Ra80; 3000K; IP66; vyz.char.úzká</t>
  </si>
  <si>
    <t>861139333</t>
  </si>
  <si>
    <t>Poznámka k položce:
doporučeno: DigiStreet BGP760 Micro DW50; 3000lm; Ra80; 3000K; IP66 - 8VFRWPLVAAFD</t>
  </si>
  <si>
    <t>741122211</t>
  </si>
  <si>
    <t>Montáž kabelů měděných bez ukončení uložených volně nebo v liště plných kulatých (CYKY) počtu a průřezu žil 3x1,5 až 6 mm2</t>
  </si>
  <si>
    <t>-1024601684</t>
  </si>
  <si>
    <t>341110300</t>
  </si>
  <si>
    <t>kabel silový s Cu jádrem CYKY 3x1,5 mm2</t>
  </si>
  <si>
    <t>803957618</t>
  </si>
  <si>
    <t>dosloupu_1</t>
  </si>
  <si>
    <t>210812035</t>
  </si>
  <si>
    <t>Montáž izolovaných kabelů měděných do 1 kV bez ukončení plných a kulatých (CYKY, CHKE-R,...) uložených volně nebo v liště počtu a průřezu žil 4x16 mm2</t>
  </si>
  <si>
    <t>-1256603602</t>
  </si>
  <si>
    <t>210813035</t>
  </si>
  <si>
    <t>Montáž izolovaných kabelů měděných do 1 kV bez ukončení plných a kulatých (CYKY, CHKE-R,...) uložených pevně počtu a průřezu žil 4x16 mm2</t>
  </si>
  <si>
    <t>1957346507</t>
  </si>
  <si>
    <t>34111080</t>
  </si>
  <si>
    <t>kabel silový s Cu jádrem 1 kV 4x16mm2</t>
  </si>
  <si>
    <t>2088309725</t>
  </si>
  <si>
    <t>460520173</t>
  </si>
  <si>
    <t>Montáž trubek ochranných uložených volně do rýhy plastových ohebných, vnitřního průměru přes 50 do 90 mm</t>
  </si>
  <si>
    <t>494487471</t>
  </si>
  <si>
    <t>345713520</t>
  </si>
  <si>
    <t>materiál úložný elektroinstalační trubky elektroinstalační ohebné, KOPOFLEX, dvouplášťové HDPE+LDPE svitek 50 m se zatahovacím drátem a spojkou ČSN EN 50086-2-4 KF 09063   63 mm</t>
  </si>
  <si>
    <t>-1573051697</t>
  </si>
  <si>
    <t xml:space="preserve">Poznámka k položce:
doporučeno: KF 09050 </t>
  </si>
  <si>
    <t>460520172</t>
  </si>
  <si>
    <t>Montáž trubek ochranných uložených volně do rýhy plastových ohebných, vnitřního průměru přes 32 do 50 mm</t>
  </si>
  <si>
    <t>1938587554</t>
  </si>
  <si>
    <t>345713500</t>
  </si>
  <si>
    <t>materiál úložný elektroinstalační trubky elektroinstalační ohebné, KOPOFLEX, dvouplášťové HDPE+LDPE svitek 50 m se zatahovacím drátem a spojkou ČSN EN 50086-2-4 KF 09040   40 mm</t>
  </si>
  <si>
    <t>1911309619</t>
  </si>
  <si>
    <t>Poznámka k položce:
EAN 8595057698147</t>
  </si>
  <si>
    <t>741128022</t>
  </si>
  <si>
    <t>Ostatní práce při montáži vodičů a kabelů Příplatek k cenám montáže vodičů a kabelů za zatahování vodičů a kabelů do tvárnicových tras s komorami nebo do kolektorů, hmotnosti do 2 kg</t>
  </si>
  <si>
    <t>-1081238152</t>
  </si>
  <si>
    <t>Struktura výpočtu: změřeno v digitální verzi PD funkcí na měření délek (zatažení do nových chrániček)</t>
  </si>
  <si>
    <t>741130021</t>
  </si>
  <si>
    <t>Ukončení vodičů izolovaných s označením a zapojením na svorkovnici s otevřením a uzavřením krytu, průřezu žíly do 2,5 mm2</t>
  </si>
  <si>
    <t>-1064419936</t>
  </si>
  <si>
    <t>741130025</t>
  </si>
  <si>
    <t>Ukončení vodičů izolovaných s označením a zapojením na svorkovnici s otevřením a uzavřením krytu, průřezu žíly do 16 mm2</t>
  </si>
  <si>
    <t>-347893346</t>
  </si>
  <si>
    <t>741410001</t>
  </si>
  <si>
    <t>Montáž uzemňovacího vedení s upevněním, propojením a připojením pomocí svorek na povrchu pásku průřezu do 120 mm2</t>
  </si>
  <si>
    <t>1657119993</t>
  </si>
  <si>
    <t>354420620</t>
  </si>
  <si>
    <t>páska zemnící 30 x 4 mm FeZn</t>
  </si>
  <si>
    <t>455517919</t>
  </si>
  <si>
    <t>pásek_1*0,95</t>
  </si>
  <si>
    <t>354419960</t>
  </si>
  <si>
    <t>svorka odbočovací a spojovací SR 3a pro spojování kruhových a páskových vodičů    FeZn</t>
  </si>
  <si>
    <t>1656679962</t>
  </si>
  <si>
    <t>46-M</t>
  </si>
  <si>
    <t>Zemní práce při extr.mont.pracích</t>
  </si>
  <si>
    <t>IP-011</t>
  </si>
  <si>
    <t>Vytýčení pozice nového světelného bodu</t>
  </si>
  <si>
    <t>-1084578009</t>
  </si>
  <si>
    <t>460050703</t>
  </si>
  <si>
    <t>Hloubení nezapažených jam pro stožáry veřejného osvětlení ručně v hornině tř 3</t>
  </si>
  <si>
    <t>1950547229</t>
  </si>
  <si>
    <t>460080013</t>
  </si>
  <si>
    <t>Základové konstrukce z monolitického betonu C 12/15 bez bednění</t>
  </si>
  <si>
    <t>409318586</t>
  </si>
  <si>
    <t>Struktura výpočtu: (objem patky - objem stožáru) * počet patek + základová deska</t>
  </si>
  <si>
    <t>základS</t>
  </si>
  <si>
    <t>0,64*0+0,41*3+0,3*0</t>
  </si>
  <si>
    <t>IP-021</t>
  </si>
  <si>
    <t>průsaková trubka dvouvrstvá z PE-HD prům. 250 mm/1m</t>
  </si>
  <si>
    <t>-1106284963</t>
  </si>
  <si>
    <t>IP-012</t>
  </si>
  <si>
    <t>Vytýčení trasy kabelového vedení</t>
  </si>
  <si>
    <t>1506450630</t>
  </si>
  <si>
    <t>460150263</t>
  </si>
  <si>
    <t>Hloubení zapažených i nezapažených kabelových rýh ručně včetně urovnání dna s přemístěním výkopku do vzdálenosti 3 m od okraje jámy nebo naložením na dopravní prostředek šířky 50 cm, hloubky 80 cm, v hornině třídy 3</t>
  </si>
  <si>
    <t>-1209883383</t>
  </si>
  <si>
    <t>Struktura výpočtu: změřeno v digitální verzi PD funkcí na měření délek (výkop silnice)</t>
  </si>
  <si>
    <t>460150153</t>
  </si>
  <si>
    <t>Hloubení zapažených i nezapažených kabelových rýh ručně včetně urovnání dna s přemístěním výkopku do vzdálenosti 3 m od okraje jámy nebo naložením na dopravní prostředek šířky 35 cm, hloubky 70 cm, v hornině třídy 3</t>
  </si>
  <si>
    <t>-2000660611</t>
  </si>
  <si>
    <t>Struktura výpočtu: změřeno v digitální verzi PD funkcí na měření délek (výkop zel. pás)</t>
  </si>
  <si>
    <t>460150123</t>
  </si>
  <si>
    <t>Hloubení zapažených i nezapažených kabelových rýh ručně včetně urovnání dna s přemístěním výkopku do vzdálenosti 3 m od okraje jámy nebo naložením na dopravní prostředek šířky 35 cm, hloubky 40 cm, v hornině třídy 3</t>
  </si>
  <si>
    <t>-1052729074</t>
  </si>
  <si>
    <t>Struktura výpočtu: změřeno v digitální verzi PD funkcí na měření délek (výkop chodník)</t>
  </si>
  <si>
    <t>460080012</t>
  </si>
  <si>
    <t>Základové konstrukce z monolitického betonu C 8/10 bez bednění</t>
  </si>
  <si>
    <t>-1132045164</t>
  </si>
  <si>
    <t>Struktura výpočtu: změřeno v digitální verzi PD funkcí na měření délek (výkop silnice * objem obetonování)</t>
  </si>
  <si>
    <t>35*0,06</t>
  </si>
  <si>
    <t>IP-009</t>
  </si>
  <si>
    <t>Výstražná fólie do výkopu červená š. 220.</t>
  </si>
  <si>
    <t>1653694228</t>
  </si>
  <si>
    <t>Struktura výpočtu: výkop v zeleném pásu + silnice</t>
  </si>
  <si>
    <t>460421171</t>
  </si>
  <si>
    <t>Kabelové lože včetně podsypu, zhutnění a urovnání povrchu z písku nebo štěrkopísku tloušťky 10 cm nad kabel zakryté plastovými deskami, šířky lože do 25 cm</t>
  </si>
  <si>
    <t>217191047</t>
  </si>
  <si>
    <t>Struktura výpočtu: výkop v chodníku</t>
  </si>
  <si>
    <t>345751010</t>
  </si>
  <si>
    <t>kabelové nosné systémy desky kabelové krycí DEKAB barva červená kabelové krycí desky DEKAB 2 PVC - l = 1m DEKAB 150/2 PVC</t>
  </si>
  <si>
    <t>-463811995</t>
  </si>
  <si>
    <t>460560253</t>
  </si>
  <si>
    <t>Zásyp kabelových rýh ručně šířky 40 cm hloubky 30 cm, v hornině hloubky 70 cm, v hornině třídy 3</t>
  </si>
  <si>
    <t>-1543530761</t>
  </si>
  <si>
    <t>Struktura výpočtu: výkop silnice</t>
  </si>
  <si>
    <t>460560133</t>
  </si>
  <si>
    <t>Zásyp kabelových rýh ručně šířky 40 cm šířky 35 cm hloubky 50 cm, v hornině třídy 3</t>
  </si>
  <si>
    <t>-1643150796</t>
  </si>
  <si>
    <t>Struktura výpočtu: výkop zelený pás</t>
  </si>
  <si>
    <t>460560103</t>
  </si>
  <si>
    <t>Zásyp rýh ručně šířky 35 cm, hloubky 20 cm, z horniny třídy 3</t>
  </si>
  <si>
    <t>1545176910</t>
  </si>
  <si>
    <t>460600061</t>
  </si>
  <si>
    <t>Odvoz suti a vybouraných hmot do 1 km</t>
  </si>
  <si>
    <t>1635247928</t>
  </si>
  <si>
    <t>Struktura výpočtu: přebytek výkopku (pískové lože, betony pro chráničky a patky a ostatní mat. uložený v zemi)</t>
  </si>
  <si>
    <t>460600071</t>
  </si>
  <si>
    <t>Příplatek k odvozu suti a vybouraných hmot za každý další 1 km</t>
  </si>
  <si>
    <t>383737672</t>
  </si>
  <si>
    <t>Struktura výpočtu: hmotnost x počet km</t>
  </si>
  <si>
    <t>Suť*5</t>
  </si>
  <si>
    <t>IP-023</t>
  </si>
  <si>
    <t>Poplatek za uložení stavebního odpadu ze sypaniny na skládce (skládkovné)</t>
  </si>
  <si>
    <t>411355884</t>
  </si>
  <si>
    <t>OST</t>
  </si>
  <si>
    <t>Ostatní</t>
  </si>
  <si>
    <t>013254000</t>
  </si>
  <si>
    <t>Dokumentace skutečného provedení stavby</t>
  </si>
  <si>
    <t>1024</t>
  </si>
  <si>
    <t>325079774</t>
  </si>
  <si>
    <t>Dokumentace</t>
  </si>
  <si>
    <t>065002000</t>
  </si>
  <si>
    <t>Mimostaveništní doprava materiálů</t>
  </si>
  <si>
    <t>339513887</t>
  </si>
  <si>
    <t>IP-020.2</t>
  </si>
  <si>
    <t>Drobný materiál</t>
  </si>
  <si>
    <t>830538640</t>
  </si>
  <si>
    <t>Drobný materiál 3% z ceny materiálu</t>
  </si>
  <si>
    <t>210280002</t>
  </si>
  <si>
    <t>Zkoušky a prohlídky elektrických rozvodů a zařízení celková prohlídka, zkoušení, měření a vyhotovení revizní zprávy pro objem montážních prací přes 100 do 500 tisíc Kč</t>
  </si>
  <si>
    <t>-1750027920</t>
  </si>
  <si>
    <t>HZS2222</t>
  </si>
  <si>
    <t>Hodinové zúčtovací sazby profesí PSV provádění stavebních instalací elektrikář odborný</t>
  </si>
  <si>
    <t>hod</t>
  </si>
  <si>
    <t>-2090505398</t>
  </si>
  <si>
    <t>Ostatní montážní práce nezahrnuté v položkách</t>
  </si>
  <si>
    <t>2018-37-VON - VON - Vedlější a ostatní náklady</t>
  </si>
  <si>
    <t>2018-37-VON-SP - VON- Soupis prací - Vedlejší a ostatní náklady</t>
  </si>
  <si>
    <t>Vedlejší a ostatní náklady V soupisu prací jsou uvedeny jen ty vedlejší a ostatní náklady, jejichž provedení objednatel vyžaduje a jejich výsledky je zhotovitel povinen objednateli předložit. Zbývající vedlejší a ostatní náklady jsou plně věcí zhotovitele a záleží na jím zvolených pracovních postupech, zda a do jaké míry bude tyto náklady čerpat. Tyto náklady je zhotovitel povinen zahrnout do cen prací, s nimiž souvisí. Jedná se zejména o tyto vedlejší náklady: - Ztížené výrobní podmínky související s umístěním stavby, s provizorními nebo dopravními omezeními, se zhoršenými klimatickými podmínkami, s prací na těžko přístupných místech, s prací ve zdraví škodlivém prostředí, se ztíženým pohybem vozidel v centrech měst, s prací v ochranných pásmech. - Uvedení stavbou dotčených ploch a staveništní dopravou dotčených komunikací do původního nebo projektového stavu.  Péče o nepředané objekty a konstrukce stavby, jejich ošetřování. Likvidace přebytečného stavebního materiálu odpovídajícím způsobem. - Zajištění bezpečnosti při provádění stavby ve smyslu bezpečnosti práce a ochrany životního prostředí. - Nutný rozsah stavebního pojištění budoucího díla na předmětné stavbě a pojištění odpovědnosti za škodu způsobenou dodavatelem třetí osobě. Zajištění bankovních garancí. - Všechny další nutné náklady k řádnému a úplnému zhotovení předmětu díla zřejmé ze zadávací dokumentace nebo místních podmínek. - Úprava příslušné dokumentace dle technologických postupů zhotovitele a dle při provádění zjištěných skutečností. Zpracování Plánu havarijních opatření zařízení staveniště a mechanizace. Zpracování povodňového plánu. Zpracování plánu bezpečnosti a ochrany zdraví při práci na staveništi (dle § 15, odst. 2 zákona č. 309/2006 Sb., kterým se upravují další požadavky BOZP). Zpracování technologických postupů a plánů kontrol. Pasportizace stavbou dotčených ploch a objektů. - Zařízení staveniště - zahrnuje veškeré náklady zhotovitele na zařízení, provoz staveniště a jeho vyklizení vč. nákladů na ostrahu staveniště a zabezpečení proti neoprávněnému vstupu. Ochrana vedení inženýrských sítí - všech IS na staveništi a v jeho okolí. Zabezpečení a stěhování archeologických nálezů a přírodních hodnot. Zajištění vhodných prostor pro potřeby investora, TDI a AD. - Veškeré zkoušky, měření, revize, posudky a dozory dle příslušných TKP, norem a ostatních předpisů s výstavbou souvisejících.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</si>
  <si>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</si>
  <si>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</si>
  <si>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</si>
  <si>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</si>
  <si>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</si>
  <si>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</si>
  <si>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</si>
  <si>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</si>
  <si>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</si>
  <si>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…</t>
  </si>
  <si>
    <t>1427465723</t>
  </si>
  <si>
    <t>Poznámka k položce:
vytyčení hranic pozemků, vytyčení staveniště a stavebního objektu, určení průběhu nadzemního nebo podzemního stávajícího i plánovaného vedení, určení vytyčovací sítě, ...</t>
  </si>
  <si>
    <t>012203000</t>
  </si>
  <si>
    <t>Geodetické práce při provádění stavby</t>
  </si>
  <si>
    <t>-1996281781</t>
  </si>
  <si>
    <t>Poznámka k položce:
výšková měření, výpočet objemů, atd. které mají chrakter kontrolních a upřesňujících činností, ...</t>
  </si>
  <si>
    <t>012303000</t>
  </si>
  <si>
    <t>Geodetické práce po výstavbě</t>
  </si>
  <si>
    <t>1418061378</t>
  </si>
  <si>
    <t>Poznámka k položce:
zaměření skutečného provedení stavby, včetně komunikací a inženýrských sítí, kontrolní měření provedeného objektu, měření posunu a změn polohy novostavby v daném časovém intervalu, GEOMETRICKÝ PLÁN, ...
Vyhotovení dokumentace a její předání objednateli v požadované formě a požadovaném počtu.</t>
  </si>
  <si>
    <t>-1594220765</t>
  </si>
  <si>
    <t>Poznámka k položce:
Vyhotovení dokumentace skutečného provedení stavby a její předání objednateli v požadované formě a požadovaném počtu.
Veškeré změny provedení stavby proti původnímu projektu musí být zapracovány do dokumentace v souladu s ustanovením odst. 6 § 125 zákona č. 183/2006 Sb., stavební zákon, ve znění pozdějších předpisů, a § 4 vyhlášky č. 499/2006 Sb., o dokumentaci staveb v platném znění,. Rozsah dokumentace určuje příloha č. 14 vyhlášky č. 499/2006 Sb.</t>
  </si>
  <si>
    <t>IP 903</t>
  </si>
  <si>
    <t>Realizační dokumentace stavby (RDS)</t>
  </si>
  <si>
    <t>-327250894</t>
  </si>
  <si>
    <t>Poznámka k položce:
Vyhotovení realizační dokumentace stavby obsahující zejména dílenské a výrobní výkresy sloužící k realizaci stavby, objektu nebo zařízení.</t>
  </si>
  <si>
    <t>VRN3</t>
  </si>
  <si>
    <t>Zařízení staveniště</t>
  </si>
  <si>
    <t>030001000</t>
  </si>
  <si>
    <t>500908249</t>
  </si>
  <si>
    <t xml:space="preserve">Poznámka k položce:
Veškeré náklady zhotovitele na zřízení, vybavení, provoz, údržbu, zabezpečení a odstranění staveniště, které mu vzniknou podle podmínek smlouvy, vč. nákladů na připojení na inženýrské sítě a nákladů na úpravu povrchů a úklid ploch, na kterých bylo zařízení staveniště provozováno. Zajištění vhodných prostor pro potřeby investora, TDI a AD. 
Ochrana staveniště před vstupem nepovolaných osob, včetně příslušného značení, oplocení staveniště či jeho osvětlení, vypracování potřebné dokumentace pro provoz staveniště z hlediska požární ochrany (požární řád a poplachová směrnice) a z hlediska provozu staveniště (provozně dopravní řád).
</t>
  </si>
  <si>
    <t>034303000</t>
  </si>
  <si>
    <t>Dopravní značení na staveništi</t>
  </si>
  <si>
    <t>263719759</t>
  </si>
  <si>
    <t>Poznámka k položce:
Vyhotovení návrhu dočasného dopravního značení, jeho projednání s dotčenými orgány a organizacemi, dodání dopravních značek, jejich rozmístění a přemísťování na staveništi a v jeho bezprostředním okolí a jejich údržba v průběhu výstavby, včetně následného odstranění po ukončení stavebních prací.
Po dohodě s DI Policie ČR v Chebu nebylo vypracováno podrobné PDZ. Důvodem jsou neznámé možnosti budoucího zhotovitele stavby, jeho strojní vybavenost, postup a harmonogram prací. PDZ bude stanoveno v dostatečném předstihu před zahájením stavby a odsouhlasenou DI Policie ČR v Chebu až na základě jednání s vybraným zhotovitelem stavby a s přihlédnutím k jeho možnostem s ohledem na technickou vybavenost a harmonogram postupu prací. Bude svoláno jednání za účasti investora, projektanta, TDI, zhotovitele stavby a DI Policie ČR v Chebu, při kterém bude stanoven harmonogram prací a v návaznosti na něj bude stanoveno PDZ.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</si>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</sst>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0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22" xfId="0" applyNumberFormat="1" applyFont="1" applyBorder="1" applyAlignment="1" applyProtection="1">
      <alignment vertical="center"/>
      <protection/>
    </xf>
    <xf numFmtId="4" fontId="32" fillId="0" borderId="23" xfId="0" applyNumberFormat="1" applyFont="1" applyBorder="1" applyAlignment="1" applyProtection="1">
      <alignment vertical="center"/>
      <protection/>
    </xf>
    <xf numFmtId="166" fontId="32" fillId="0" borderId="23" xfId="0" applyNumberFormat="1" applyFont="1" applyBorder="1" applyAlignment="1" applyProtection="1">
      <alignment vertical="center"/>
      <protection/>
    </xf>
    <xf numFmtId="4" fontId="3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34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34" fillId="0" borderId="0" xfId="0" applyFont="1" applyAlignment="1">
      <alignment horizontal="left"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40" fillId="0" borderId="27" xfId="0" applyFont="1" applyBorder="1" applyAlignment="1" applyProtection="1">
      <alignment horizontal="center" vertical="center"/>
      <protection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167" fontId="40" fillId="0" borderId="27" xfId="0" applyNumberFormat="1" applyFont="1" applyBorder="1" applyAlignment="1" applyProtection="1">
      <alignment vertical="center"/>
      <protection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3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>
      <pane ySplit="1" topLeftCell="A2" activePane="bottomLeft" state="frozen"/>
      <selection pane="bottomLeft" activeCell="K57" sqref="K57:AF5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5" t="s">
        <v>16</v>
      </c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29"/>
      <c r="AQ5" s="31"/>
      <c r="BE5" s="346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71" t="s">
        <v>19</v>
      </c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29"/>
      <c r="AQ6" s="31"/>
      <c r="BE6" s="347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47"/>
      <c r="BS7" s="24" t="s">
        <v>8</v>
      </c>
    </row>
    <row r="8" spans="2:71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47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7"/>
      <c r="BS9" s="24" t="s">
        <v>8</v>
      </c>
    </row>
    <row r="10" spans="2:71" ht="14.45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30</v>
      </c>
      <c r="AO10" s="29"/>
      <c r="AP10" s="29"/>
      <c r="AQ10" s="31"/>
      <c r="BE10" s="347"/>
      <c r="BS10" s="24" t="s">
        <v>8</v>
      </c>
    </row>
    <row r="11" spans="2:71" ht="18.4" customHeight="1">
      <c r="B11" s="28"/>
      <c r="C11" s="29"/>
      <c r="D11" s="29"/>
      <c r="E11" s="35" t="s">
        <v>31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32</v>
      </c>
      <c r="AL11" s="29"/>
      <c r="AM11" s="29"/>
      <c r="AN11" s="35" t="s">
        <v>33</v>
      </c>
      <c r="AO11" s="29"/>
      <c r="AP11" s="29"/>
      <c r="AQ11" s="31"/>
      <c r="BE11" s="347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7"/>
      <c r="BS12" s="24" t="s">
        <v>8</v>
      </c>
    </row>
    <row r="13" spans="2:71" ht="14.45" customHeight="1">
      <c r="B13" s="28"/>
      <c r="C13" s="29"/>
      <c r="D13" s="37" t="s">
        <v>34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35</v>
      </c>
      <c r="AO13" s="29"/>
      <c r="AP13" s="29"/>
      <c r="AQ13" s="31"/>
      <c r="BE13" s="347"/>
      <c r="BS13" s="24" t="s">
        <v>8</v>
      </c>
    </row>
    <row r="14" spans="2:71" ht="13.5">
      <c r="B14" s="28"/>
      <c r="C14" s="29"/>
      <c r="D14" s="29"/>
      <c r="E14" s="365" t="s">
        <v>35</v>
      </c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7" t="s">
        <v>32</v>
      </c>
      <c r="AL14" s="29"/>
      <c r="AM14" s="29"/>
      <c r="AN14" s="39" t="s">
        <v>35</v>
      </c>
      <c r="AO14" s="29"/>
      <c r="AP14" s="29"/>
      <c r="AQ14" s="31"/>
      <c r="BE14" s="347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7"/>
      <c r="BS15" s="24" t="s">
        <v>6</v>
      </c>
    </row>
    <row r="16" spans="2:71" ht="14.45" customHeight="1">
      <c r="B16" s="28"/>
      <c r="C16" s="29"/>
      <c r="D16" s="37" t="s">
        <v>36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37</v>
      </c>
      <c r="AO16" s="29"/>
      <c r="AP16" s="29"/>
      <c r="AQ16" s="31"/>
      <c r="BE16" s="347"/>
      <c r="BS16" s="24" t="s">
        <v>6</v>
      </c>
    </row>
    <row r="17" spans="2:71" ht="18.4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32</v>
      </c>
      <c r="AL17" s="29"/>
      <c r="AM17" s="29"/>
      <c r="AN17" s="35" t="s">
        <v>39</v>
      </c>
      <c r="AO17" s="29"/>
      <c r="AP17" s="29"/>
      <c r="AQ17" s="31"/>
      <c r="BE17" s="347"/>
      <c r="BS17" s="24" t="s">
        <v>40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7"/>
      <c r="BS18" s="24" t="s">
        <v>8</v>
      </c>
    </row>
    <row r="19" spans="2:71" ht="14.45" customHeight="1">
      <c r="B19" s="28"/>
      <c r="C19" s="29"/>
      <c r="D19" s="37" t="s">
        <v>41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7"/>
      <c r="BS19" s="24" t="s">
        <v>8</v>
      </c>
    </row>
    <row r="20" spans="2:71" ht="200.25" customHeight="1">
      <c r="B20" s="28"/>
      <c r="C20" s="29"/>
      <c r="D20" s="29"/>
      <c r="E20" s="367" t="s">
        <v>42</v>
      </c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29"/>
      <c r="AP20" s="29"/>
      <c r="AQ20" s="31"/>
      <c r="BE20" s="347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7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7"/>
    </row>
    <row r="23" spans="2:57" s="1" customFormat="1" ht="25.9" customHeight="1">
      <c r="B23" s="41"/>
      <c r="C23" s="42"/>
      <c r="D23" s="43" t="s">
        <v>43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68">
        <f>ROUND(AG51,2)</f>
        <v>0</v>
      </c>
      <c r="AL23" s="369"/>
      <c r="AM23" s="369"/>
      <c r="AN23" s="369"/>
      <c r="AO23" s="369"/>
      <c r="AP23" s="42"/>
      <c r="AQ23" s="45"/>
      <c r="BE23" s="347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7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70" t="s">
        <v>44</v>
      </c>
      <c r="M25" s="370"/>
      <c r="N25" s="370"/>
      <c r="O25" s="370"/>
      <c r="P25" s="42"/>
      <c r="Q25" s="42"/>
      <c r="R25" s="42"/>
      <c r="S25" s="42"/>
      <c r="T25" s="42"/>
      <c r="U25" s="42"/>
      <c r="V25" s="42"/>
      <c r="W25" s="370" t="s">
        <v>45</v>
      </c>
      <c r="X25" s="370"/>
      <c r="Y25" s="370"/>
      <c r="Z25" s="370"/>
      <c r="AA25" s="370"/>
      <c r="AB25" s="370"/>
      <c r="AC25" s="370"/>
      <c r="AD25" s="370"/>
      <c r="AE25" s="370"/>
      <c r="AF25" s="42"/>
      <c r="AG25" s="42"/>
      <c r="AH25" s="42"/>
      <c r="AI25" s="42"/>
      <c r="AJ25" s="42"/>
      <c r="AK25" s="370" t="s">
        <v>46</v>
      </c>
      <c r="AL25" s="370"/>
      <c r="AM25" s="370"/>
      <c r="AN25" s="370"/>
      <c r="AO25" s="370"/>
      <c r="AP25" s="42"/>
      <c r="AQ25" s="45"/>
      <c r="BE25" s="347"/>
    </row>
    <row r="26" spans="2:57" s="2" customFormat="1" ht="14.45" customHeight="1">
      <c r="B26" s="47"/>
      <c r="C26" s="48"/>
      <c r="D26" s="49" t="s">
        <v>47</v>
      </c>
      <c r="E26" s="48"/>
      <c r="F26" s="49" t="s">
        <v>48</v>
      </c>
      <c r="G26" s="48"/>
      <c r="H26" s="48"/>
      <c r="I26" s="48"/>
      <c r="J26" s="48"/>
      <c r="K26" s="48"/>
      <c r="L26" s="364">
        <v>0.21</v>
      </c>
      <c r="M26" s="349"/>
      <c r="N26" s="349"/>
      <c r="O26" s="349"/>
      <c r="P26" s="48"/>
      <c r="Q26" s="48"/>
      <c r="R26" s="48"/>
      <c r="S26" s="48"/>
      <c r="T26" s="48"/>
      <c r="U26" s="48"/>
      <c r="V26" s="48"/>
      <c r="W26" s="348">
        <f>ROUND(AZ51,2)</f>
        <v>0</v>
      </c>
      <c r="X26" s="349"/>
      <c r="Y26" s="349"/>
      <c r="Z26" s="349"/>
      <c r="AA26" s="349"/>
      <c r="AB26" s="349"/>
      <c r="AC26" s="349"/>
      <c r="AD26" s="349"/>
      <c r="AE26" s="349"/>
      <c r="AF26" s="48"/>
      <c r="AG26" s="48"/>
      <c r="AH26" s="48"/>
      <c r="AI26" s="48"/>
      <c r="AJ26" s="48"/>
      <c r="AK26" s="348">
        <f>ROUND(AV51,2)</f>
        <v>0</v>
      </c>
      <c r="AL26" s="349"/>
      <c r="AM26" s="349"/>
      <c r="AN26" s="349"/>
      <c r="AO26" s="349"/>
      <c r="AP26" s="48"/>
      <c r="AQ26" s="50"/>
      <c r="BE26" s="347"/>
    </row>
    <row r="27" spans="2:57" s="2" customFormat="1" ht="14.45" customHeight="1">
      <c r="B27" s="47"/>
      <c r="C27" s="48"/>
      <c r="D27" s="48"/>
      <c r="E27" s="48"/>
      <c r="F27" s="49" t="s">
        <v>49</v>
      </c>
      <c r="G27" s="48"/>
      <c r="H27" s="48"/>
      <c r="I27" s="48"/>
      <c r="J27" s="48"/>
      <c r="K27" s="48"/>
      <c r="L27" s="364">
        <v>0.15</v>
      </c>
      <c r="M27" s="349"/>
      <c r="N27" s="349"/>
      <c r="O27" s="349"/>
      <c r="P27" s="48"/>
      <c r="Q27" s="48"/>
      <c r="R27" s="48"/>
      <c r="S27" s="48"/>
      <c r="T27" s="48"/>
      <c r="U27" s="48"/>
      <c r="V27" s="48"/>
      <c r="W27" s="348">
        <f>ROUND(BA51,2)</f>
        <v>0</v>
      </c>
      <c r="X27" s="349"/>
      <c r="Y27" s="349"/>
      <c r="Z27" s="349"/>
      <c r="AA27" s="349"/>
      <c r="AB27" s="349"/>
      <c r="AC27" s="349"/>
      <c r="AD27" s="349"/>
      <c r="AE27" s="349"/>
      <c r="AF27" s="48"/>
      <c r="AG27" s="48"/>
      <c r="AH27" s="48"/>
      <c r="AI27" s="48"/>
      <c r="AJ27" s="48"/>
      <c r="AK27" s="348">
        <f>ROUND(AW51,2)</f>
        <v>0</v>
      </c>
      <c r="AL27" s="349"/>
      <c r="AM27" s="349"/>
      <c r="AN27" s="349"/>
      <c r="AO27" s="349"/>
      <c r="AP27" s="48"/>
      <c r="AQ27" s="50"/>
      <c r="BE27" s="347"/>
    </row>
    <row r="28" spans="2:57" s="2" customFormat="1" ht="14.45" customHeight="1" hidden="1">
      <c r="B28" s="47"/>
      <c r="C28" s="48"/>
      <c r="D28" s="48"/>
      <c r="E28" s="48"/>
      <c r="F28" s="49" t="s">
        <v>50</v>
      </c>
      <c r="G28" s="48"/>
      <c r="H28" s="48"/>
      <c r="I28" s="48"/>
      <c r="J28" s="48"/>
      <c r="K28" s="48"/>
      <c r="L28" s="364">
        <v>0.21</v>
      </c>
      <c r="M28" s="349"/>
      <c r="N28" s="349"/>
      <c r="O28" s="349"/>
      <c r="P28" s="48"/>
      <c r="Q28" s="48"/>
      <c r="R28" s="48"/>
      <c r="S28" s="48"/>
      <c r="T28" s="48"/>
      <c r="U28" s="48"/>
      <c r="V28" s="48"/>
      <c r="W28" s="348">
        <f>ROUND(BB51,2)</f>
        <v>0</v>
      </c>
      <c r="X28" s="349"/>
      <c r="Y28" s="349"/>
      <c r="Z28" s="349"/>
      <c r="AA28" s="349"/>
      <c r="AB28" s="349"/>
      <c r="AC28" s="349"/>
      <c r="AD28" s="349"/>
      <c r="AE28" s="349"/>
      <c r="AF28" s="48"/>
      <c r="AG28" s="48"/>
      <c r="AH28" s="48"/>
      <c r="AI28" s="48"/>
      <c r="AJ28" s="48"/>
      <c r="AK28" s="348">
        <v>0</v>
      </c>
      <c r="AL28" s="349"/>
      <c r="AM28" s="349"/>
      <c r="AN28" s="349"/>
      <c r="AO28" s="349"/>
      <c r="AP28" s="48"/>
      <c r="AQ28" s="50"/>
      <c r="BE28" s="347"/>
    </row>
    <row r="29" spans="2:57" s="2" customFormat="1" ht="14.45" customHeight="1" hidden="1">
      <c r="B29" s="47"/>
      <c r="C29" s="48"/>
      <c r="D29" s="48"/>
      <c r="E29" s="48"/>
      <c r="F29" s="49" t="s">
        <v>51</v>
      </c>
      <c r="G29" s="48"/>
      <c r="H29" s="48"/>
      <c r="I29" s="48"/>
      <c r="J29" s="48"/>
      <c r="K29" s="48"/>
      <c r="L29" s="364">
        <v>0.15</v>
      </c>
      <c r="M29" s="349"/>
      <c r="N29" s="349"/>
      <c r="O29" s="349"/>
      <c r="P29" s="48"/>
      <c r="Q29" s="48"/>
      <c r="R29" s="48"/>
      <c r="S29" s="48"/>
      <c r="T29" s="48"/>
      <c r="U29" s="48"/>
      <c r="V29" s="48"/>
      <c r="W29" s="348">
        <f>ROUND(BC51,2)</f>
        <v>0</v>
      </c>
      <c r="X29" s="349"/>
      <c r="Y29" s="349"/>
      <c r="Z29" s="349"/>
      <c r="AA29" s="349"/>
      <c r="AB29" s="349"/>
      <c r="AC29" s="349"/>
      <c r="AD29" s="349"/>
      <c r="AE29" s="349"/>
      <c r="AF29" s="48"/>
      <c r="AG29" s="48"/>
      <c r="AH29" s="48"/>
      <c r="AI29" s="48"/>
      <c r="AJ29" s="48"/>
      <c r="AK29" s="348">
        <v>0</v>
      </c>
      <c r="AL29" s="349"/>
      <c r="AM29" s="349"/>
      <c r="AN29" s="349"/>
      <c r="AO29" s="349"/>
      <c r="AP29" s="48"/>
      <c r="AQ29" s="50"/>
      <c r="BE29" s="347"/>
    </row>
    <row r="30" spans="2:57" s="2" customFormat="1" ht="14.45" customHeight="1" hidden="1">
      <c r="B30" s="47"/>
      <c r="C30" s="48"/>
      <c r="D30" s="48"/>
      <c r="E30" s="48"/>
      <c r="F30" s="49" t="s">
        <v>52</v>
      </c>
      <c r="G30" s="48"/>
      <c r="H30" s="48"/>
      <c r="I30" s="48"/>
      <c r="J30" s="48"/>
      <c r="K30" s="48"/>
      <c r="L30" s="364">
        <v>0</v>
      </c>
      <c r="M30" s="349"/>
      <c r="N30" s="349"/>
      <c r="O30" s="349"/>
      <c r="P30" s="48"/>
      <c r="Q30" s="48"/>
      <c r="R30" s="48"/>
      <c r="S30" s="48"/>
      <c r="T30" s="48"/>
      <c r="U30" s="48"/>
      <c r="V30" s="48"/>
      <c r="W30" s="348">
        <f>ROUND(BD51,2)</f>
        <v>0</v>
      </c>
      <c r="X30" s="349"/>
      <c r="Y30" s="349"/>
      <c r="Z30" s="349"/>
      <c r="AA30" s="349"/>
      <c r="AB30" s="349"/>
      <c r="AC30" s="349"/>
      <c r="AD30" s="349"/>
      <c r="AE30" s="349"/>
      <c r="AF30" s="48"/>
      <c r="AG30" s="48"/>
      <c r="AH30" s="48"/>
      <c r="AI30" s="48"/>
      <c r="AJ30" s="48"/>
      <c r="AK30" s="348">
        <v>0</v>
      </c>
      <c r="AL30" s="349"/>
      <c r="AM30" s="349"/>
      <c r="AN30" s="349"/>
      <c r="AO30" s="349"/>
      <c r="AP30" s="48"/>
      <c r="AQ30" s="50"/>
      <c r="BE30" s="347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7"/>
    </row>
    <row r="32" spans="2:57" s="1" customFormat="1" ht="25.9" customHeight="1">
      <c r="B32" s="41"/>
      <c r="C32" s="51"/>
      <c r="D32" s="52" t="s">
        <v>53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54</v>
      </c>
      <c r="U32" s="53"/>
      <c r="V32" s="53"/>
      <c r="W32" s="53"/>
      <c r="X32" s="350" t="s">
        <v>55</v>
      </c>
      <c r="Y32" s="351"/>
      <c r="Z32" s="351"/>
      <c r="AA32" s="351"/>
      <c r="AB32" s="351"/>
      <c r="AC32" s="53"/>
      <c r="AD32" s="53"/>
      <c r="AE32" s="53"/>
      <c r="AF32" s="53"/>
      <c r="AG32" s="53"/>
      <c r="AH32" s="53"/>
      <c r="AI32" s="53"/>
      <c r="AJ32" s="53"/>
      <c r="AK32" s="352">
        <f>SUM(AK23:AK30)</f>
        <v>0</v>
      </c>
      <c r="AL32" s="351"/>
      <c r="AM32" s="351"/>
      <c r="AN32" s="351"/>
      <c r="AO32" s="353"/>
      <c r="AP32" s="51"/>
      <c r="AQ32" s="55"/>
      <c r="BE32" s="347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2018-37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75" t="str">
        <f>K6</f>
        <v>Obytná zóna na p.p.č. 2007/2 v k.ú. Cheb</v>
      </c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ul. 17. listopadu, Cheb, Karlovarský kraj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77" t="str">
        <f>IF(AN8="","",AN8)</f>
        <v>27. 8. 2019</v>
      </c>
      <c r="AN44" s="377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28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Město Cheb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36</v>
      </c>
      <c r="AJ46" s="63"/>
      <c r="AK46" s="63"/>
      <c r="AL46" s="63"/>
      <c r="AM46" s="381" t="str">
        <f>IF(E17="","",E17)</f>
        <v>MH Projekt spol. s r.o.</v>
      </c>
      <c r="AN46" s="381"/>
      <c r="AO46" s="381"/>
      <c r="AP46" s="381"/>
      <c r="AQ46" s="63"/>
      <c r="AR46" s="61"/>
      <c r="AS46" s="382" t="s">
        <v>57</v>
      </c>
      <c r="AT46" s="383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34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84"/>
      <c r="AT47" s="385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86"/>
      <c r="AT48" s="387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3" t="s">
        <v>58</v>
      </c>
      <c r="D49" s="374"/>
      <c r="E49" s="374"/>
      <c r="F49" s="374"/>
      <c r="G49" s="374"/>
      <c r="H49" s="79"/>
      <c r="I49" s="378" t="s">
        <v>59</v>
      </c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9" t="s">
        <v>60</v>
      </c>
      <c r="AH49" s="374"/>
      <c r="AI49" s="374"/>
      <c r="AJ49" s="374"/>
      <c r="AK49" s="374"/>
      <c r="AL49" s="374"/>
      <c r="AM49" s="374"/>
      <c r="AN49" s="378" t="s">
        <v>61</v>
      </c>
      <c r="AO49" s="374"/>
      <c r="AP49" s="374"/>
      <c r="AQ49" s="80" t="s">
        <v>62</v>
      </c>
      <c r="AR49" s="61"/>
      <c r="AS49" s="81" t="s">
        <v>63</v>
      </c>
      <c r="AT49" s="82" t="s">
        <v>64</v>
      </c>
      <c r="AU49" s="82" t="s">
        <v>65</v>
      </c>
      <c r="AV49" s="82" t="s">
        <v>66</v>
      </c>
      <c r="AW49" s="82" t="s">
        <v>67</v>
      </c>
      <c r="AX49" s="82" t="s">
        <v>68</v>
      </c>
      <c r="AY49" s="82" t="s">
        <v>69</v>
      </c>
      <c r="AZ49" s="82" t="s">
        <v>70</v>
      </c>
      <c r="BA49" s="82" t="s">
        <v>71</v>
      </c>
      <c r="BB49" s="82" t="s">
        <v>72</v>
      </c>
      <c r="BC49" s="82" t="s">
        <v>73</v>
      </c>
      <c r="BD49" s="83" t="s">
        <v>74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75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62">
        <f>ROUND(AG52+AG54+AG56,2)</f>
        <v>0</v>
      </c>
      <c r="AH51" s="362"/>
      <c r="AI51" s="362"/>
      <c r="AJ51" s="362"/>
      <c r="AK51" s="362"/>
      <c r="AL51" s="362"/>
      <c r="AM51" s="362"/>
      <c r="AN51" s="363">
        <f aca="true" t="shared" si="0" ref="AN51:AN57">SUM(AG51,AT51)</f>
        <v>0</v>
      </c>
      <c r="AO51" s="363"/>
      <c r="AP51" s="363"/>
      <c r="AQ51" s="89" t="s">
        <v>76</v>
      </c>
      <c r="AR51" s="71"/>
      <c r="AS51" s="90">
        <f>ROUND(AS52+AS54+AS56,2)</f>
        <v>0</v>
      </c>
      <c r="AT51" s="91">
        <f aca="true" t="shared" si="1" ref="AT51:AT57">ROUND(SUM(AV51:AW51),2)</f>
        <v>0</v>
      </c>
      <c r="AU51" s="92">
        <f>ROUND(AU52+AU54+AU56,5)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ROUND(AZ52+AZ54+AZ56,2)</f>
        <v>0</v>
      </c>
      <c r="BA51" s="91">
        <f>ROUND(BA52+BA54+BA56,2)</f>
        <v>0</v>
      </c>
      <c r="BB51" s="91">
        <f>ROUND(BB52+BB54+BB56,2)</f>
        <v>0</v>
      </c>
      <c r="BC51" s="91">
        <f>ROUND(BC52+BC54+BC56,2)</f>
        <v>0</v>
      </c>
      <c r="BD51" s="93">
        <f>ROUND(BD52+BD54+BD56,2)</f>
        <v>0</v>
      </c>
      <c r="BS51" s="94" t="s">
        <v>77</v>
      </c>
      <c r="BT51" s="94" t="s">
        <v>78</v>
      </c>
      <c r="BU51" s="95" t="s">
        <v>79</v>
      </c>
      <c r="BV51" s="94" t="s">
        <v>80</v>
      </c>
      <c r="BW51" s="94" t="s">
        <v>7</v>
      </c>
      <c r="BX51" s="94" t="s">
        <v>81</v>
      </c>
      <c r="CL51" s="94" t="s">
        <v>21</v>
      </c>
    </row>
    <row r="52" spans="2:91" s="5" customFormat="1" ht="31.5" customHeight="1">
      <c r="B52" s="96"/>
      <c r="C52" s="97"/>
      <c r="D52" s="372" t="s">
        <v>82</v>
      </c>
      <c r="E52" s="372"/>
      <c r="F52" s="372"/>
      <c r="G52" s="372"/>
      <c r="H52" s="372"/>
      <c r="I52" s="98"/>
      <c r="J52" s="372" t="s">
        <v>83</v>
      </c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61">
        <f>ROUND(AG53,2)</f>
        <v>0</v>
      </c>
      <c r="AH52" s="360"/>
      <c r="AI52" s="360"/>
      <c r="AJ52" s="360"/>
      <c r="AK52" s="360"/>
      <c r="AL52" s="360"/>
      <c r="AM52" s="360"/>
      <c r="AN52" s="359">
        <f t="shared" si="0"/>
        <v>0</v>
      </c>
      <c r="AO52" s="360"/>
      <c r="AP52" s="360"/>
      <c r="AQ52" s="99" t="s">
        <v>84</v>
      </c>
      <c r="AR52" s="100"/>
      <c r="AS52" s="101">
        <f>ROUND(AS53,2)</f>
        <v>0</v>
      </c>
      <c r="AT52" s="102">
        <f t="shared" si="1"/>
        <v>0</v>
      </c>
      <c r="AU52" s="103">
        <f>ROUND(AU53,5)</f>
        <v>0</v>
      </c>
      <c r="AV52" s="102">
        <f>ROUND(AZ52*L26,2)</f>
        <v>0</v>
      </c>
      <c r="AW52" s="102">
        <f>ROUND(BA52*L27,2)</f>
        <v>0</v>
      </c>
      <c r="AX52" s="102">
        <f>ROUND(BB52*L26,2)</f>
        <v>0</v>
      </c>
      <c r="AY52" s="102">
        <f>ROUND(BC52*L27,2)</f>
        <v>0</v>
      </c>
      <c r="AZ52" s="102">
        <f>ROUND(AZ53,2)</f>
        <v>0</v>
      </c>
      <c r="BA52" s="102">
        <f>ROUND(BA53,2)</f>
        <v>0</v>
      </c>
      <c r="BB52" s="102">
        <f>ROUND(BB53,2)</f>
        <v>0</v>
      </c>
      <c r="BC52" s="102">
        <f>ROUND(BC53,2)</f>
        <v>0</v>
      </c>
      <c r="BD52" s="104">
        <f>ROUND(BD53,2)</f>
        <v>0</v>
      </c>
      <c r="BS52" s="105" t="s">
        <v>77</v>
      </c>
      <c r="BT52" s="105" t="s">
        <v>85</v>
      </c>
      <c r="BU52" s="105" t="s">
        <v>79</v>
      </c>
      <c r="BV52" s="105" t="s">
        <v>80</v>
      </c>
      <c r="BW52" s="105" t="s">
        <v>86</v>
      </c>
      <c r="BX52" s="105" t="s">
        <v>7</v>
      </c>
      <c r="CL52" s="105" t="s">
        <v>21</v>
      </c>
      <c r="CM52" s="105" t="s">
        <v>87</v>
      </c>
    </row>
    <row r="53" spans="1:90" s="6" customFormat="1" ht="28.5" customHeight="1">
      <c r="A53" s="106" t="s">
        <v>88</v>
      </c>
      <c r="B53" s="107"/>
      <c r="C53" s="108"/>
      <c r="D53" s="108"/>
      <c r="E53" s="380" t="s">
        <v>89</v>
      </c>
      <c r="F53" s="380"/>
      <c r="G53" s="380"/>
      <c r="H53" s="380"/>
      <c r="I53" s="380"/>
      <c r="J53" s="108"/>
      <c r="K53" s="380" t="s">
        <v>90</v>
      </c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57">
        <f>'2018-37-101-SP - SO 101 -...'!J29</f>
        <v>0</v>
      </c>
      <c r="AH53" s="358"/>
      <c r="AI53" s="358"/>
      <c r="AJ53" s="358"/>
      <c r="AK53" s="358"/>
      <c r="AL53" s="358"/>
      <c r="AM53" s="358"/>
      <c r="AN53" s="357">
        <f t="shared" si="0"/>
        <v>0</v>
      </c>
      <c r="AO53" s="358"/>
      <c r="AP53" s="358"/>
      <c r="AQ53" s="109" t="s">
        <v>91</v>
      </c>
      <c r="AR53" s="110"/>
      <c r="AS53" s="111">
        <v>0</v>
      </c>
      <c r="AT53" s="112">
        <f t="shared" si="1"/>
        <v>0</v>
      </c>
      <c r="AU53" s="113">
        <f>'2018-37-101-SP - SO 101 -...'!P98</f>
        <v>0</v>
      </c>
      <c r="AV53" s="112">
        <f>'2018-37-101-SP - SO 101 -...'!J32</f>
        <v>0</v>
      </c>
      <c r="AW53" s="112">
        <f>'2018-37-101-SP - SO 101 -...'!J33</f>
        <v>0</v>
      </c>
      <c r="AX53" s="112">
        <f>'2018-37-101-SP - SO 101 -...'!J34</f>
        <v>0</v>
      </c>
      <c r="AY53" s="112">
        <f>'2018-37-101-SP - SO 101 -...'!J35</f>
        <v>0</v>
      </c>
      <c r="AZ53" s="112">
        <f>'2018-37-101-SP - SO 101 -...'!F32</f>
        <v>0</v>
      </c>
      <c r="BA53" s="112">
        <f>'2018-37-101-SP - SO 101 -...'!F33</f>
        <v>0</v>
      </c>
      <c r="BB53" s="112">
        <f>'2018-37-101-SP - SO 101 -...'!F34</f>
        <v>0</v>
      </c>
      <c r="BC53" s="112">
        <f>'2018-37-101-SP - SO 101 -...'!F35</f>
        <v>0</v>
      </c>
      <c r="BD53" s="114">
        <f>'2018-37-101-SP - SO 101 -...'!F36</f>
        <v>0</v>
      </c>
      <c r="BT53" s="115" t="s">
        <v>87</v>
      </c>
      <c r="BV53" s="115" t="s">
        <v>80</v>
      </c>
      <c r="BW53" s="115" t="s">
        <v>92</v>
      </c>
      <c r="BX53" s="115" t="s">
        <v>86</v>
      </c>
      <c r="CL53" s="115" t="s">
        <v>21</v>
      </c>
    </row>
    <row r="54" spans="2:91" s="5" customFormat="1" ht="31.5" customHeight="1">
      <c r="B54" s="96"/>
      <c r="C54" s="97"/>
      <c r="D54" s="372" t="s">
        <v>93</v>
      </c>
      <c r="E54" s="372"/>
      <c r="F54" s="372"/>
      <c r="G54" s="372"/>
      <c r="H54" s="372"/>
      <c r="I54" s="98"/>
      <c r="J54" s="372" t="s">
        <v>94</v>
      </c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2"/>
      <c r="AA54" s="372"/>
      <c r="AB54" s="372"/>
      <c r="AC54" s="372"/>
      <c r="AD54" s="372"/>
      <c r="AE54" s="372"/>
      <c r="AF54" s="372"/>
      <c r="AG54" s="361">
        <f>ROUND(AG55,2)</f>
        <v>0</v>
      </c>
      <c r="AH54" s="360"/>
      <c r="AI54" s="360"/>
      <c r="AJ54" s="360"/>
      <c r="AK54" s="360"/>
      <c r="AL54" s="360"/>
      <c r="AM54" s="360"/>
      <c r="AN54" s="359">
        <f t="shared" si="0"/>
        <v>0</v>
      </c>
      <c r="AO54" s="360"/>
      <c r="AP54" s="360"/>
      <c r="AQ54" s="99" t="s">
        <v>84</v>
      </c>
      <c r="AR54" s="100"/>
      <c r="AS54" s="101">
        <f>ROUND(AS55,2)</f>
        <v>0</v>
      </c>
      <c r="AT54" s="102">
        <f t="shared" si="1"/>
        <v>0</v>
      </c>
      <c r="AU54" s="103">
        <f>ROUND(AU55,5)</f>
        <v>0</v>
      </c>
      <c r="AV54" s="102">
        <f>ROUND(AZ54*L26,2)</f>
        <v>0</v>
      </c>
      <c r="AW54" s="102">
        <f>ROUND(BA54*L27,2)</f>
        <v>0</v>
      </c>
      <c r="AX54" s="102">
        <f>ROUND(BB54*L26,2)</f>
        <v>0</v>
      </c>
      <c r="AY54" s="102">
        <f>ROUND(BC54*L27,2)</f>
        <v>0</v>
      </c>
      <c r="AZ54" s="102">
        <f>ROUND(AZ55,2)</f>
        <v>0</v>
      </c>
      <c r="BA54" s="102">
        <f>ROUND(BA55,2)</f>
        <v>0</v>
      </c>
      <c r="BB54" s="102">
        <f>ROUND(BB55,2)</f>
        <v>0</v>
      </c>
      <c r="BC54" s="102">
        <f>ROUND(BC55,2)</f>
        <v>0</v>
      </c>
      <c r="BD54" s="104">
        <f>ROUND(BD55,2)</f>
        <v>0</v>
      </c>
      <c r="BS54" s="105" t="s">
        <v>77</v>
      </c>
      <c r="BT54" s="105" t="s">
        <v>85</v>
      </c>
      <c r="BU54" s="105" t="s">
        <v>79</v>
      </c>
      <c r="BV54" s="105" t="s">
        <v>80</v>
      </c>
      <c r="BW54" s="105" t="s">
        <v>95</v>
      </c>
      <c r="BX54" s="105" t="s">
        <v>7</v>
      </c>
      <c r="CL54" s="105" t="s">
        <v>96</v>
      </c>
      <c r="CM54" s="105" t="s">
        <v>87</v>
      </c>
    </row>
    <row r="55" spans="1:90" s="6" customFormat="1" ht="28.5" customHeight="1">
      <c r="A55" s="106" t="s">
        <v>88</v>
      </c>
      <c r="B55" s="107"/>
      <c r="C55" s="108"/>
      <c r="D55" s="108"/>
      <c r="E55" s="380" t="s">
        <v>97</v>
      </c>
      <c r="F55" s="380"/>
      <c r="G55" s="380"/>
      <c r="H55" s="380"/>
      <c r="I55" s="380"/>
      <c r="J55" s="108"/>
      <c r="K55" s="380" t="s">
        <v>98</v>
      </c>
      <c r="L55" s="380"/>
      <c r="M55" s="380"/>
      <c r="N55" s="380"/>
      <c r="O55" s="380"/>
      <c r="P55" s="380"/>
      <c r="Q55" s="380"/>
      <c r="R55" s="380"/>
      <c r="S55" s="380"/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57">
        <f>'2018-37-431-SP - SO 431 -...'!J29</f>
        <v>0</v>
      </c>
      <c r="AH55" s="358"/>
      <c r="AI55" s="358"/>
      <c r="AJ55" s="358"/>
      <c r="AK55" s="358"/>
      <c r="AL55" s="358"/>
      <c r="AM55" s="358"/>
      <c r="AN55" s="357">
        <f t="shared" si="0"/>
        <v>0</v>
      </c>
      <c r="AO55" s="358"/>
      <c r="AP55" s="358"/>
      <c r="AQ55" s="109" t="s">
        <v>91</v>
      </c>
      <c r="AR55" s="110"/>
      <c r="AS55" s="111">
        <v>0</v>
      </c>
      <c r="AT55" s="112">
        <f t="shared" si="1"/>
        <v>0</v>
      </c>
      <c r="AU55" s="113">
        <f>'2018-37-431-SP - SO 431 -...'!P87</f>
        <v>0</v>
      </c>
      <c r="AV55" s="112">
        <f>'2018-37-431-SP - SO 431 -...'!J32</f>
        <v>0</v>
      </c>
      <c r="AW55" s="112">
        <f>'2018-37-431-SP - SO 431 -...'!J33</f>
        <v>0</v>
      </c>
      <c r="AX55" s="112">
        <f>'2018-37-431-SP - SO 431 -...'!J34</f>
        <v>0</v>
      </c>
      <c r="AY55" s="112">
        <f>'2018-37-431-SP - SO 431 -...'!J35</f>
        <v>0</v>
      </c>
      <c r="AZ55" s="112">
        <f>'2018-37-431-SP - SO 431 -...'!F32</f>
        <v>0</v>
      </c>
      <c r="BA55" s="112">
        <f>'2018-37-431-SP - SO 431 -...'!F33</f>
        <v>0</v>
      </c>
      <c r="BB55" s="112">
        <f>'2018-37-431-SP - SO 431 -...'!F34</f>
        <v>0</v>
      </c>
      <c r="BC55" s="112">
        <f>'2018-37-431-SP - SO 431 -...'!F35</f>
        <v>0</v>
      </c>
      <c r="BD55" s="114">
        <f>'2018-37-431-SP - SO 431 -...'!F36</f>
        <v>0</v>
      </c>
      <c r="BT55" s="115" t="s">
        <v>87</v>
      </c>
      <c r="BV55" s="115" t="s">
        <v>80</v>
      </c>
      <c r="BW55" s="115" t="s">
        <v>99</v>
      </c>
      <c r="BX55" s="115" t="s">
        <v>95</v>
      </c>
      <c r="CL55" s="115" t="s">
        <v>96</v>
      </c>
    </row>
    <row r="56" spans="2:91" s="5" customFormat="1" ht="31.5" customHeight="1">
      <c r="B56" s="96"/>
      <c r="C56" s="97"/>
      <c r="D56" s="372" t="s">
        <v>100</v>
      </c>
      <c r="E56" s="372"/>
      <c r="F56" s="372"/>
      <c r="G56" s="372"/>
      <c r="H56" s="372"/>
      <c r="I56" s="98"/>
      <c r="J56" s="372" t="s">
        <v>101</v>
      </c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2"/>
      <c r="AG56" s="361">
        <f>ROUND(AG57,2)</f>
        <v>0</v>
      </c>
      <c r="AH56" s="360"/>
      <c r="AI56" s="360"/>
      <c r="AJ56" s="360"/>
      <c r="AK56" s="360"/>
      <c r="AL56" s="360"/>
      <c r="AM56" s="360"/>
      <c r="AN56" s="359">
        <f t="shared" si="0"/>
        <v>0</v>
      </c>
      <c r="AO56" s="360"/>
      <c r="AP56" s="360"/>
      <c r="AQ56" s="99" t="s">
        <v>84</v>
      </c>
      <c r="AR56" s="100"/>
      <c r="AS56" s="101">
        <f>ROUND(AS57,2)</f>
        <v>0</v>
      </c>
      <c r="AT56" s="102">
        <f t="shared" si="1"/>
        <v>0</v>
      </c>
      <c r="AU56" s="103">
        <f>ROUND(AU57,5)</f>
        <v>0</v>
      </c>
      <c r="AV56" s="102">
        <f>ROUND(AZ56*L26,2)</f>
        <v>0</v>
      </c>
      <c r="AW56" s="102">
        <f>ROUND(BA56*L27,2)</f>
        <v>0</v>
      </c>
      <c r="AX56" s="102">
        <f>ROUND(BB56*L26,2)</f>
        <v>0</v>
      </c>
      <c r="AY56" s="102">
        <f>ROUND(BC56*L27,2)</f>
        <v>0</v>
      </c>
      <c r="AZ56" s="102">
        <f>ROUND(AZ57,2)</f>
        <v>0</v>
      </c>
      <c r="BA56" s="102">
        <f>ROUND(BA57,2)</f>
        <v>0</v>
      </c>
      <c r="BB56" s="102">
        <f>ROUND(BB57,2)</f>
        <v>0</v>
      </c>
      <c r="BC56" s="102">
        <f>ROUND(BC57,2)</f>
        <v>0</v>
      </c>
      <c r="BD56" s="104">
        <f>ROUND(BD57,2)</f>
        <v>0</v>
      </c>
      <c r="BS56" s="105" t="s">
        <v>77</v>
      </c>
      <c r="BT56" s="105" t="s">
        <v>85</v>
      </c>
      <c r="BU56" s="105" t="s">
        <v>79</v>
      </c>
      <c r="BV56" s="105" t="s">
        <v>80</v>
      </c>
      <c r="BW56" s="105" t="s">
        <v>102</v>
      </c>
      <c r="BX56" s="105" t="s">
        <v>7</v>
      </c>
      <c r="CL56" s="105" t="s">
        <v>21</v>
      </c>
      <c r="CM56" s="105" t="s">
        <v>87</v>
      </c>
    </row>
    <row r="57" spans="1:90" s="6" customFormat="1" ht="28.5" customHeight="1">
      <c r="A57" s="106" t="s">
        <v>88</v>
      </c>
      <c r="B57" s="107"/>
      <c r="C57" s="108"/>
      <c r="D57" s="108"/>
      <c r="E57" s="380" t="s">
        <v>103</v>
      </c>
      <c r="F57" s="380"/>
      <c r="G57" s="380"/>
      <c r="H57" s="380"/>
      <c r="I57" s="380"/>
      <c r="J57" s="108"/>
      <c r="K57" s="380" t="s">
        <v>104</v>
      </c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80"/>
      <c r="AB57" s="380"/>
      <c r="AC57" s="380"/>
      <c r="AD57" s="380"/>
      <c r="AE57" s="380"/>
      <c r="AF57" s="380"/>
      <c r="AG57" s="357">
        <f>'2018-37-VON-SP - VON- Sou...'!J29</f>
        <v>0</v>
      </c>
      <c r="AH57" s="358"/>
      <c r="AI57" s="358"/>
      <c r="AJ57" s="358"/>
      <c r="AK57" s="358"/>
      <c r="AL57" s="358"/>
      <c r="AM57" s="358"/>
      <c r="AN57" s="357">
        <f t="shared" si="0"/>
        <v>0</v>
      </c>
      <c r="AO57" s="358"/>
      <c r="AP57" s="358"/>
      <c r="AQ57" s="109" t="s">
        <v>91</v>
      </c>
      <c r="AR57" s="110"/>
      <c r="AS57" s="116">
        <v>0</v>
      </c>
      <c r="AT57" s="117">
        <f t="shared" si="1"/>
        <v>0</v>
      </c>
      <c r="AU57" s="118">
        <f>'2018-37-VON-SP - VON- Sou...'!P85</f>
        <v>0</v>
      </c>
      <c r="AV57" s="117">
        <f>'2018-37-VON-SP - VON- Sou...'!J32</f>
        <v>0</v>
      </c>
      <c r="AW57" s="117">
        <f>'2018-37-VON-SP - VON- Sou...'!J33</f>
        <v>0</v>
      </c>
      <c r="AX57" s="117">
        <f>'2018-37-VON-SP - VON- Sou...'!J34</f>
        <v>0</v>
      </c>
      <c r="AY57" s="117">
        <f>'2018-37-VON-SP - VON- Sou...'!J35</f>
        <v>0</v>
      </c>
      <c r="AZ57" s="117">
        <f>'2018-37-VON-SP - VON- Sou...'!F32</f>
        <v>0</v>
      </c>
      <c r="BA57" s="117">
        <f>'2018-37-VON-SP - VON- Sou...'!F33</f>
        <v>0</v>
      </c>
      <c r="BB57" s="117">
        <f>'2018-37-VON-SP - VON- Sou...'!F34</f>
        <v>0</v>
      </c>
      <c r="BC57" s="117">
        <f>'2018-37-VON-SP - VON- Sou...'!F35</f>
        <v>0</v>
      </c>
      <c r="BD57" s="119">
        <f>'2018-37-VON-SP - VON- Sou...'!F36</f>
        <v>0</v>
      </c>
      <c r="BT57" s="115" t="s">
        <v>87</v>
      </c>
      <c r="BV57" s="115" t="s">
        <v>80</v>
      </c>
      <c r="BW57" s="115" t="s">
        <v>105</v>
      </c>
      <c r="BX57" s="115" t="s">
        <v>102</v>
      </c>
      <c r="CL57" s="115" t="s">
        <v>21</v>
      </c>
    </row>
    <row r="58" spans="2:44" s="1" customFormat="1" ht="30" customHeight="1">
      <c r="B58" s="41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1"/>
    </row>
    <row r="59" spans="2:44" s="1" customFormat="1" ht="6.95" customHeight="1"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61"/>
    </row>
  </sheetData>
  <sheetProtection algorithmName="SHA-512" hashValue="bH3DjrNz2GT9W05O+eJmpdZy/EIEKdJmjCOHdEsER+PbDbyHO0RUiG/9upfijl25wgjiNd2hrpmDet5A77KyJQ==" saltValue="SdEE9h1PzTQawHF8XAlUC6huIBGiG/X3l+mzCEQpSX/JWoOnRvre5hEwf3EtvWRp4Wj+aHC8FAUUYJtyuOji9A==" spinCount="100000" sheet="1" objects="1" scenarios="1" formatColumns="0" formatRows="0"/>
  <mergeCells count="61">
    <mergeCell ref="AS46:AT48"/>
    <mergeCell ref="AN49:AP49"/>
    <mergeCell ref="D56:H56"/>
    <mergeCell ref="J56:AF56"/>
    <mergeCell ref="E57:I57"/>
    <mergeCell ref="K57:AF57"/>
    <mergeCell ref="AM46:AP46"/>
    <mergeCell ref="E53:I53"/>
    <mergeCell ref="K53:AF53"/>
    <mergeCell ref="D54:H54"/>
    <mergeCell ref="J54:AF54"/>
    <mergeCell ref="E55:I55"/>
    <mergeCell ref="K55:AF55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AN57:AP57"/>
    <mergeCell ref="AN53:AP53"/>
    <mergeCell ref="AN52:AP52"/>
    <mergeCell ref="AG52:AM52"/>
    <mergeCell ref="AG53:AM53"/>
    <mergeCell ref="AN54:AP54"/>
    <mergeCell ref="AG54:AM54"/>
    <mergeCell ref="AN55:AP55"/>
    <mergeCell ref="AG55:AM55"/>
    <mergeCell ref="AN56:AP56"/>
    <mergeCell ref="AG56:AM56"/>
    <mergeCell ref="AG57:AM57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30:O30"/>
    <mergeCell ref="AK30:AO30"/>
    <mergeCell ref="K6:AO6"/>
  </mergeCells>
  <hyperlinks>
    <hyperlink ref="K1:S1" location="C2" display="1) Rekapitulace stavby"/>
    <hyperlink ref="W1:AI1" location="C51" display="2) Rekapitulace objektů stavby a soupisů prací"/>
    <hyperlink ref="A53" location="'2018-37-101-SP - SO 101 -...'!C2" display="/"/>
    <hyperlink ref="A55" location="'2018-37-431-SP - SO 431 -...'!C2" display="/"/>
    <hyperlink ref="A57" location="'2018-37-VON-SP - VON- Sou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2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106</v>
      </c>
      <c r="G1" s="396" t="s">
        <v>107</v>
      </c>
      <c r="H1" s="396"/>
      <c r="I1" s="124"/>
      <c r="J1" s="123" t="s">
        <v>108</v>
      </c>
      <c r="K1" s="122" t="s">
        <v>109</v>
      </c>
      <c r="L1" s="123" t="s">
        <v>110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4" t="s">
        <v>92</v>
      </c>
      <c r="AZ2" s="125" t="s">
        <v>111</v>
      </c>
      <c r="BA2" s="125" t="s">
        <v>112</v>
      </c>
      <c r="BB2" s="125" t="s">
        <v>113</v>
      </c>
      <c r="BC2" s="125" t="s">
        <v>114</v>
      </c>
      <c r="BD2" s="125" t="s">
        <v>87</v>
      </c>
    </row>
    <row r="3" spans="2:56" ht="6.95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87</v>
      </c>
      <c r="AZ3" s="125" t="s">
        <v>115</v>
      </c>
      <c r="BA3" s="125" t="s">
        <v>112</v>
      </c>
      <c r="BB3" s="125" t="s">
        <v>113</v>
      </c>
      <c r="BC3" s="125" t="s">
        <v>116</v>
      </c>
      <c r="BD3" s="125" t="s">
        <v>87</v>
      </c>
    </row>
    <row r="4" spans="2:56" ht="36.95" customHeight="1">
      <c r="B4" s="28"/>
      <c r="C4" s="29"/>
      <c r="D4" s="30" t="s">
        <v>117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  <c r="AZ4" s="125" t="s">
        <v>118</v>
      </c>
      <c r="BA4" s="125" t="s">
        <v>112</v>
      </c>
      <c r="BB4" s="125" t="s">
        <v>113</v>
      </c>
      <c r="BC4" s="125" t="s">
        <v>119</v>
      </c>
      <c r="BD4" s="125" t="s">
        <v>87</v>
      </c>
    </row>
    <row r="5" spans="2:56" ht="6.95" customHeight="1">
      <c r="B5" s="28"/>
      <c r="C5" s="29"/>
      <c r="D5" s="29"/>
      <c r="E5" s="29"/>
      <c r="F5" s="29"/>
      <c r="G5" s="29"/>
      <c r="H5" s="29"/>
      <c r="I5" s="127"/>
      <c r="J5" s="29"/>
      <c r="K5" s="31"/>
      <c r="AZ5" s="125" t="s">
        <v>120</v>
      </c>
      <c r="BA5" s="125" t="s">
        <v>121</v>
      </c>
      <c r="BB5" s="125" t="s">
        <v>113</v>
      </c>
      <c r="BC5" s="125" t="s">
        <v>122</v>
      </c>
      <c r="BD5" s="125" t="s">
        <v>87</v>
      </c>
    </row>
    <row r="6" spans="2:56" ht="13.5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  <c r="AZ6" s="125" t="s">
        <v>123</v>
      </c>
      <c r="BA6" s="125" t="s">
        <v>124</v>
      </c>
      <c r="BB6" s="125" t="s">
        <v>113</v>
      </c>
      <c r="BC6" s="125" t="s">
        <v>125</v>
      </c>
      <c r="BD6" s="125" t="s">
        <v>87</v>
      </c>
    </row>
    <row r="7" spans="2:56" ht="16.5" customHeight="1">
      <c r="B7" s="28"/>
      <c r="C7" s="29"/>
      <c r="D7" s="29"/>
      <c r="E7" s="388" t="str">
        <f>'Rekapitulace stavby'!K6</f>
        <v>Obytná zóna na p.p.č. 2007/2 v k.ú. Cheb</v>
      </c>
      <c r="F7" s="389"/>
      <c r="G7" s="389"/>
      <c r="H7" s="389"/>
      <c r="I7" s="127"/>
      <c r="J7" s="29"/>
      <c r="K7" s="31"/>
      <c r="AZ7" s="125" t="s">
        <v>126</v>
      </c>
      <c r="BA7" s="125" t="s">
        <v>124</v>
      </c>
      <c r="BB7" s="125" t="s">
        <v>113</v>
      </c>
      <c r="BC7" s="125" t="s">
        <v>127</v>
      </c>
      <c r="BD7" s="125" t="s">
        <v>87</v>
      </c>
    </row>
    <row r="8" spans="2:56" ht="13.5">
      <c r="B8" s="28"/>
      <c r="C8" s="29"/>
      <c r="D8" s="37" t="s">
        <v>128</v>
      </c>
      <c r="E8" s="29"/>
      <c r="F8" s="29"/>
      <c r="G8" s="29"/>
      <c r="H8" s="29"/>
      <c r="I8" s="127"/>
      <c r="J8" s="29"/>
      <c r="K8" s="31"/>
      <c r="AZ8" s="125" t="s">
        <v>129</v>
      </c>
      <c r="BA8" s="125" t="s">
        <v>124</v>
      </c>
      <c r="BB8" s="125" t="s">
        <v>113</v>
      </c>
      <c r="BC8" s="125" t="s">
        <v>130</v>
      </c>
      <c r="BD8" s="125" t="s">
        <v>87</v>
      </c>
    </row>
    <row r="9" spans="2:56" s="1" customFormat="1" ht="16.5" customHeight="1">
      <c r="B9" s="41"/>
      <c r="C9" s="42"/>
      <c r="D9" s="42"/>
      <c r="E9" s="388" t="s">
        <v>131</v>
      </c>
      <c r="F9" s="390"/>
      <c r="G9" s="390"/>
      <c r="H9" s="390"/>
      <c r="I9" s="128"/>
      <c r="J9" s="42"/>
      <c r="K9" s="45"/>
      <c r="AZ9" s="125" t="s">
        <v>132</v>
      </c>
      <c r="BA9" s="125" t="s">
        <v>124</v>
      </c>
      <c r="BB9" s="125" t="s">
        <v>113</v>
      </c>
      <c r="BC9" s="125" t="s">
        <v>133</v>
      </c>
      <c r="BD9" s="125" t="s">
        <v>87</v>
      </c>
    </row>
    <row r="10" spans="2:56" s="1" customFormat="1" ht="13.5">
      <c r="B10" s="41"/>
      <c r="C10" s="42"/>
      <c r="D10" s="37" t="s">
        <v>134</v>
      </c>
      <c r="E10" s="42"/>
      <c r="F10" s="42"/>
      <c r="G10" s="42"/>
      <c r="H10" s="42"/>
      <c r="I10" s="128"/>
      <c r="J10" s="42"/>
      <c r="K10" s="45"/>
      <c r="AZ10" s="125" t="s">
        <v>135</v>
      </c>
      <c r="BA10" s="125" t="s">
        <v>124</v>
      </c>
      <c r="BB10" s="125" t="s">
        <v>113</v>
      </c>
      <c r="BC10" s="125" t="s">
        <v>136</v>
      </c>
      <c r="BD10" s="125" t="s">
        <v>87</v>
      </c>
    </row>
    <row r="11" spans="2:56" s="1" customFormat="1" ht="36.95" customHeight="1">
      <c r="B11" s="41"/>
      <c r="C11" s="42"/>
      <c r="D11" s="42"/>
      <c r="E11" s="391" t="s">
        <v>137</v>
      </c>
      <c r="F11" s="390"/>
      <c r="G11" s="390"/>
      <c r="H11" s="390"/>
      <c r="I11" s="128"/>
      <c r="J11" s="42"/>
      <c r="K11" s="45"/>
      <c r="AZ11" s="125" t="s">
        <v>138</v>
      </c>
      <c r="BA11" s="125" t="s">
        <v>139</v>
      </c>
      <c r="BB11" s="125" t="s">
        <v>113</v>
      </c>
      <c r="BC11" s="125" t="s">
        <v>140</v>
      </c>
      <c r="BD11" s="125" t="s">
        <v>87</v>
      </c>
    </row>
    <row r="12" spans="2:56" s="1" customFormat="1" ht="13.5">
      <c r="B12" s="41"/>
      <c r="C12" s="42"/>
      <c r="D12" s="42"/>
      <c r="E12" s="42"/>
      <c r="F12" s="42"/>
      <c r="G12" s="42"/>
      <c r="H12" s="42"/>
      <c r="I12" s="128"/>
      <c r="J12" s="42"/>
      <c r="K12" s="45"/>
      <c r="AZ12" s="125" t="s">
        <v>141</v>
      </c>
      <c r="BA12" s="125" t="s">
        <v>142</v>
      </c>
      <c r="BB12" s="125" t="s">
        <v>143</v>
      </c>
      <c r="BC12" s="125" t="s">
        <v>144</v>
      </c>
      <c r="BD12" s="125" t="s">
        <v>87</v>
      </c>
    </row>
    <row r="13" spans="2:56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9" t="s">
        <v>22</v>
      </c>
      <c r="J13" s="35" t="s">
        <v>23</v>
      </c>
      <c r="K13" s="45"/>
      <c r="AZ13" s="125" t="s">
        <v>145</v>
      </c>
      <c r="BA13" s="125" t="s">
        <v>142</v>
      </c>
      <c r="BB13" s="125" t="s">
        <v>143</v>
      </c>
      <c r="BC13" s="125" t="s">
        <v>87</v>
      </c>
      <c r="BD13" s="125" t="s">
        <v>87</v>
      </c>
    </row>
    <row r="14" spans="2:56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9" t="s">
        <v>26</v>
      </c>
      <c r="J14" s="130" t="str">
        <f>'Rekapitulace stavby'!AN8</f>
        <v>27. 8. 2019</v>
      </c>
      <c r="K14" s="45"/>
      <c r="AZ14" s="125" t="s">
        <v>146</v>
      </c>
      <c r="BA14" s="125" t="s">
        <v>142</v>
      </c>
      <c r="BB14" s="125" t="s">
        <v>143</v>
      </c>
      <c r="BC14" s="125" t="s">
        <v>147</v>
      </c>
      <c r="BD14" s="125" t="s">
        <v>87</v>
      </c>
    </row>
    <row r="15" spans="2:56" s="1" customFormat="1" ht="10.9" customHeight="1">
      <c r="B15" s="41"/>
      <c r="C15" s="42"/>
      <c r="D15" s="42"/>
      <c r="E15" s="42"/>
      <c r="F15" s="42"/>
      <c r="G15" s="42"/>
      <c r="H15" s="42"/>
      <c r="I15" s="128"/>
      <c r="J15" s="42"/>
      <c r="K15" s="45"/>
      <c r="AZ15" s="125" t="s">
        <v>148</v>
      </c>
      <c r="BA15" s="125" t="s">
        <v>142</v>
      </c>
      <c r="BB15" s="125" t="s">
        <v>143</v>
      </c>
      <c r="BC15" s="125" t="s">
        <v>149</v>
      </c>
      <c r="BD15" s="125" t="s">
        <v>87</v>
      </c>
    </row>
    <row r="16" spans="2:56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9" t="s">
        <v>29</v>
      </c>
      <c r="J16" s="35" t="s">
        <v>30</v>
      </c>
      <c r="K16" s="45"/>
      <c r="AZ16" s="125" t="s">
        <v>150</v>
      </c>
      <c r="BA16" s="125" t="s">
        <v>151</v>
      </c>
      <c r="BB16" s="125" t="s">
        <v>113</v>
      </c>
      <c r="BC16" s="125" t="s">
        <v>152</v>
      </c>
      <c r="BD16" s="125" t="s">
        <v>87</v>
      </c>
    </row>
    <row r="17" spans="2:56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9" t="s">
        <v>32</v>
      </c>
      <c r="J17" s="35" t="s">
        <v>33</v>
      </c>
      <c r="K17" s="45"/>
      <c r="AZ17" s="125" t="s">
        <v>153</v>
      </c>
      <c r="BA17" s="125" t="s">
        <v>154</v>
      </c>
      <c r="BB17" s="125" t="s">
        <v>155</v>
      </c>
      <c r="BC17" s="125" t="s">
        <v>87</v>
      </c>
      <c r="BD17" s="125" t="s">
        <v>87</v>
      </c>
    </row>
    <row r="18" spans="2:56" s="1" customFormat="1" ht="6.95" customHeight="1">
      <c r="B18" s="41"/>
      <c r="C18" s="42"/>
      <c r="D18" s="42"/>
      <c r="E18" s="42"/>
      <c r="F18" s="42"/>
      <c r="G18" s="42"/>
      <c r="H18" s="42"/>
      <c r="I18" s="128"/>
      <c r="J18" s="42"/>
      <c r="K18" s="45"/>
      <c r="AZ18" s="125" t="s">
        <v>156</v>
      </c>
      <c r="BA18" s="125" t="s">
        <v>157</v>
      </c>
      <c r="BB18" s="125" t="s">
        <v>113</v>
      </c>
      <c r="BC18" s="125" t="s">
        <v>87</v>
      </c>
      <c r="BD18" s="125" t="s">
        <v>87</v>
      </c>
    </row>
    <row r="19" spans="2:56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29" t="s">
        <v>29</v>
      </c>
      <c r="J19" s="35" t="str">
        <f>IF('Rekapitulace stavby'!AN13="Vyplň údaj","",IF('Rekapitulace stavby'!AN13="","",'Rekapitulace stavby'!AN13))</f>
        <v/>
      </c>
      <c r="K19" s="45"/>
      <c r="AZ19" s="125" t="s">
        <v>158</v>
      </c>
      <c r="BA19" s="125" t="s">
        <v>159</v>
      </c>
      <c r="BB19" s="125" t="s">
        <v>155</v>
      </c>
      <c r="BC19" s="125" t="s">
        <v>87</v>
      </c>
      <c r="BD19" s="125" t="s">
        <v>87</v>
      </c>
    </row>
    <row r="20" spans="2:56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9" t="s">
        <v>32</v>
      </c>
      <c r="J20" s="35" t="str">
        <f>IF('Rekapitulace stavby'!AN14="Vyplň údaj","",IF('Rekapitulace stavby'!AN14="","",'Rekapitulace stavby'!AN14))</f>
        <v/>
      </c>
      <c r="K20" s="45"/>
      <c r="AZ20" s="125" t="s">
        <v>160</v>
      </c>
      <c r="BA20" s="125" t="s">
        <v>161</v>
      </c>
      <c r="BB20" s="125" t="s">
        <v>143</v>
      </c>
      <c r="BC20" s="125" t="s">
        <v>162</v>
      </c>
      <c r="BD20" s="125" t="s">
        <v>87</v>
      </c>
    </row>
    <row r="21" spans="2:56" s="1" customFormat="1" ht="6.95" customHeight="1">
      <c r="B21" s="41"/>
      <c r="C21" s="42"/>
      <c r="D21" s="42"/>
      <c r="E21" s="42"/>
      <c r="F21" s="42"/>
      <c r="G21" s="42"/>
      <c r="H21" s="42"/>
      <c r="I21" s="128"/>
      <c r="J21" s="42"/>
      <c r="K21" s="45"/>
      <c r="AZ21" s="125" t="s">
        <v>163</v>
      </c>
      <c r="BA21" s="125" t="s">
        <v>161</v>
      </c>
      <c r="BB21" s="125" t="s">
        <v>143</v>
      </c>
      <c r="BC21" s="125" t="s">
        <v>164</v>
      </c>
      <c r="BD21" s="125" t="s">
        <v>87</v>
      </c>
    </row>
    <row r="22" spans="2:56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29" t="s">
        <v>29</v>
      </c>
      <c r="J22" s="35" t="s">
        <v>37</v>
      </c>
      <c r="K22" s="45"/>
      <c r="AZ22" s="125" t="s">
        <v>165</v>
      </c>
      <c r="BA22" s="125" t="s">
        <v>161</v>
      </c>
      <c r="BB22" s="125" t="s">
        <v>143</v>
      </c>
      <c r="BC22" s="125" t="s">
        <v>164</v>
      </c>
      <c r="BD22" s="125" t="s">
        <v>87</v>
      </c>
    </row>
    <row r="23" spans="2:56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29" t="s">
        <v>32</v>
      </c>
      <c r="J23" s="35" t="s">
        <v>39</v>
      </c>
      <c r="K23" s="45"/>
      <c r="AZ23" s="125" t="s">
        <v>166</v>
      </c>
      <c r="BA23" s="125" t="s">
        <v>167</v>
      </c>
      <c r="BB23" s="125" t="s">
        <v>155</v>
      </c>
      <c r="BC23" s="125" t="s">
        <v>87</v>
      </c>
      <c r="BD23" s="125" t="s">
        <v>87</v>
      </c>
    </row>
    <row r="24" spans="2:56" s="1" customFormat="1" ht="6.95" customHeight="1">
      <c r="B24" s="41"/>
      <c r="C24" s="42"/>
      <c r="D24" s="42"/>
      <c r="E24" s="42"/>
      <c r="F24" s="42"/>
      <c r="G24" s="42"/>
      <c r="H24" s="42"/>
      <c r="I24" s="128"/>
      <c r="J24" s="42"/>
      <c r="K24" s="45"/>
      <c r="AZ24" s="125" t="s">
        <v>168</v>
      </c>
      <c r="BA24" s="125" t="s">
        <v>169</v>
      </c>
      <c r="BB24" s="125" t="s">
        <v>155</v>
      </c>
      <c r="BC24" s="125" t="s">
        <v>85</v>
      </c>
      <c r="BD24" s="125" t="s">
        <v>87</v>
      </c>
    </row>
    <row r="25" spans="2:56" s="1" customFormat="1" ht="14.45" customHeight="1">
      <c r="B25" s="41"/>
      <c r="C25" s="42"/>
      <c r="D25" s="37" t="s">
        <v>41</v>
      </c>
      <c r="E25" s="42"/>
      <c r="F25" s="42"/>
      <c r="G25" s="42"/>
      <c r="H25" s="42"/>
      <c r="I25" s="128"/>
      <c r="J25" s="42"/>
      <c r="K25" s="45"/>
      <c r="AZ25" s="125" t="s">
        <v>170</v>
      </c>
      <c r="BA25" s="125" t="s">
        <v>171</v>
      </c>
      <c r="BB25" s="125" t="s">
        <v>155</v>
      </c>
      <c r="BC25" s="125" t="s">
        <v>87</v>
      </c>
      <c r="BD25" s="125" t="s">
        <v>87</v>
      </c>
    </row>
    <row r="26" spans="2:56" s="7" customFormat="1" ht="16.5" customHeight="1">
      <c r="B26" s="131"/>
      <c r="C26" s="132"/>
      <c r="D26" s="132"/>
      <c r="E26" s="367" t="s">
        <v>76</v>
      </c>
      <c r="F26" s="367"/>
      <c r="G26" s="367"/>
      <c r="H26" s="367"/>
      <c r="I26" s="133"/>
      <c r="J26" s="132"/>
      <c r="K26" s="134"/>
      <c r="AZ26" s="135" t="s">
        <v>172</v>
      </c>
      <c r="BA26" s="135" t="s">
        <v>173</v>
      </c>
      <c r="BB26" s="135" t="s">
        <v>174</v>
      </c>
      <c r="BC26" s="135" t="s">
        <v>175</v>
      </c>
      <c r="BD26" s="135" t="s">
        <v>87</v>
      </c>
    </row>
    <row r="27" spans="2:56" s="1" customFormat="1" ht="6.95" customHeight="1">
      <c r="B27" s="41"/>
      <c r="C27" s="42"/>
      <c r="D27" s="42"/>
      <c r="E27" s="42"/>
      <c r="F27" s="42"/>
      <c r="G27" s="42"/>
      <c r="H27" s="42"/>
      <c r="I27" s="128"/>
      <c r="J27" s="42"/>
      <c r="K27" s="45"/>
      <c r="AZ27" s="125" t="s">
        <v>176</v>
      </c>
      <c r="BA27" s="125" t="s">
        <v>177</v>
      </c>
      <c r="BB27" s="125" t="s">
        <v>113</v>
      </c>
      <c r="BC27" s="125" t="s">
        <v>178</v>
      </c>
      <c r="BD27" s="125" t="s">
        <v>87</v>
      </c>
    </row>
    <row r="28" spans="2:56" s="1" customFormat="1" ht="6.95" customHeight="1">
      <c r="B28" s="41"/>
      <c r="C28" s="42"/>
      <c r="D28" s="85"/>
      <c r="E28" s="85"/>
      <c r="F28" s="85"/>
      <c r="G28" s="85"/>
      <c r="H28" s="85"/>
      <c r="I28" s="136"/>
      <c r="J28" s="85"/>
      <c r="K28" s="137"/>
      <c r="AZ28" s="125" t="s">
        <v>179</v>
      </c>
      <c r="BA28" s="125" t="s">
        <v>180</v>
      </c>
      <c r="BB28" s="125" t="s">
        <v>174</v>
      </c>
      <c r="BC28" s="125" t="s">
        <v>181</v>
      </c>
      <c r="BD28" s="125" t="s">
        <v>87</v>
      </c>
    </row>
    <row r="29" spans="2:56" s="1" customFormat="1" ht="25.35" customHeight="1">
      <c r="B29" s="41"/>
      <c r="C29" s="42"/>
      <c r="D29" s="138" t="s">
        <v>43</v>
      </c>
      <c r="E29" s="42"/>
      <c r="F29" s="42"/>
      <c r="G29" s="42"/>
      <c r="H29" s="42"/>
      <c r="I29" s="128"/>
      <c r="J29" s="139">
        <f>ROUND(J98,2)</f>
        <v>0</v>
      </c>
      <c r="K29" s="45"/>
      <c r="AZ29" s="125" t="s">
        <v>182</v>
      </c>
      <c r="BA29" s="125" t="s">
        <v>183</v>
      </c>
      <c r="BB29" s="125" t="s">
        <v>174</v>
      </c>
      <c r="BC29" s="125" t="s">
        <v>184</v>
      </c>
      <c r="BD29" s="125" t="s">
        <v>87</v>
      </c>
    </row>
    <row r="30" spans="2:56" s="1" customFormat="1" ht="6.95" customHeight="1">
      <c r="B30" s="41"/>
      <c r="C30" s="42"/>
      <c r="D30" s="85"/>
      <c r="E30" s="85"/>
      <c r="F30" s="85"/>
      <c r="G30" s="85"/>
      <c r="H30" s="85"/>
      <c r="I30" s="136"/>
      <c r="J30" s="85"/>
      <c r="K30" s="137"/>
      <c r="AZ30" s="125" t="s">
        <v>185</v>
      </c>
      <c r="BA30" s="125" t="s">
        <v>186</v>
      </c>
      <c r="BB30" s="125" t="s">
        <v>143</v>
      </c>
      <c r="BC30" s="125" t="s">
        <v>187</v>
      </c>
      <c r="BD30" s="125" t="s">
        <v>87</v>
      </c>
    </row>
    <row r="31" spans="2:56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40" t="s">
        <v>44</v>
      </c>
      <c r="J31" s="46" t="s">
        <v>46</v>
      </c>
      <c r="K31" s="45"/>
      <c r="AZ31" s="125" t="s">
        <v>188</v>
      </c>
      <c r="BA31" s="125" t="s">
        <v>186</v>
      </c>
      <c r="BB31" s="125" t="s">
        <v>143</v>
      </c>
      <c r="BC31" s="125" t="s">
        <v>189</v>
      </c>
      <c r="BD31" s="125" t="s">
        <v>87</v>
      </c>
    </row>
    <row r="32" spans="2:56" s="1" customFormat="1" ht="14.45" customHeight="1">
      <c r="B32" s="41"/>
      <c r="C32" s="42"/>
      <c r="D32" s="49" t="s">
        <v>47</v>
      </c>
      <c r="E32" s="49" t="s">
        <v>48</v>
      </c>
      <c r="F32" s="141">
        <f>ROUND(SUM(BE98:BE627),2)</f>
        <v>0</v>
      </c>
      <c r="G32" s="42"/>
      <c r="H32" s="42"/>
      <c r="I32" s="142">
        <v>0.21</v>
      </c>
      <c r="J32" s="141">
        <f>ROUND(ROUND((SUM(BE98:BE627)),2)*I32,2)</f>
        <v>0</v>
      </c>
      <c r="K32" s="45"/>
      <c r="AZ32" s="125" t="s">
        <v>190</v>
      </c>
      <c r="BA32" s="125" t="s">
        <v>186</v>
      </c>
      <c r="BB32" s="125" t="s">
        <v>143</v>
      </c>
      <c r="BC32" s="125" t="s">
        <v>191</v>
      </c>
      <c r="BD32" s="125" t="s">
        <v>87</v>
      </c>
    </row>
    <row r="33" spans="2:56" s="1" customFormat="1" ht="14.45" customHeight="1">
      <c r="B33" s="41"/>
      <c r="C33" s="42"/>
      <c r="D33" s="42"/>
      <c r="E33" s="49" t="s">
        <v>49</v>
      </c>
      <c r="F33" s="141">
        <f>ROUND(SUM(BF98:BF627),2)</f>
        <v>0</v>
      </c>
      <c r="G33" s="42"/>
      <c r="H33" s="42"/>
      <c r="I33" s="142">
        <v>0.15</v>
      </c>
      <c r="J33" s="141">
        <f>ROUND(ROUND((SUM(BF98:BF627)),2)*I33,2)</f>
        <v>0</v>
      </c>
      <c r="K33" s="45"/>
      <c r="AZ33" s="125" t="s">
        <v>192</v>
      </c>
      <c r="BA33" s="125" t="s">
        <v>186</v>
      </c>
      <c r="BB33" s="125" t="s">
        <v>143</v>
      </c>
      <c r="BC33" s="125" t="s">
        <v>193</v>
      </c>
      <c r="BD33" s="125" t="s">
        <v>87</v>
      </c>
    </row>
    <row r="34" spans="2:56" s="1" customFormat="1" ht="14.45" customHeight="1" hidden="1">
      <c r="B34" s="41"/>
      <c r="C34" s="42"/>
      <c r="D34" s="42"/>
      <c r="E34" s="49" t="s">
        <v>50</v>
      </c>
      <c r="F34" s="141">
        <f>ROUND(SUM(BG98:BG627),2)</f>
        <v>0</v>
      </c>
      <c r="G34" s="42"/>
      <c r="H34" s="42"/>
      <c r="I34" s="142">
        <v>0.21</v>
      </c>
      <c r="J34" s="141">
        <v>0</v>
      </c>
      <c r="K34" s="45"/>
      <c r="AZ34" s="125" t="s">
        <v>194</v>
      </c>
      <c r="BA34" s="125" t="s">
        <v>195</v>
      </c>
      <c r="BB34" s="125" t="s">
        <v>174</v>
      </c>
      <c r="BC34" s="125" t="s">
        <v>196</v>
      </c>
      <c r="BD34" s="125" t="s">
        <v>87</v>
      </c>
    </row>
    <row r="35" spans="2:56" s="1" customFormat="1" ht="14.45" customHeight="1" hidden="1">
      <c r="B35" s="41"/>
      <c r="C35" s="42"/>
      <c r="D35" s="42"/>
      <c r="E35" s="49" t="s">
        <v>51</v>
      </c>
      <c r="F35" s="141">
        <f>ROUND(SUM(BH98:BH627),2)</f>
        <v>0</v>
      </c>
      <c r="G35" s="42"/>
      <c r="H35" s="42"/>
      <c r="I35" s="142">
        <v>0.15</v>
      </c>
      <c r="J35" s="141">
        <v>0</v>
      </c>
      <c r="K35" s="45"/>
      <c r="AZ35" s="125" t="s">
        <v>197</v>
      </c>
      <c r="BA35" s="125" t="s">
        <v>198</v>
      </c>
      <c r="BB35" s="125" t="s">
        <v>143</v>
      </c>
      <c r="BC35" s="125" t="s">
        <v>199</v>
      </c>
      <c r="BD35" s="125" t="s">
        <v>87</v>
      </c>
    </row>
    <row r="36" spans="2:56" s="1" customFormat="1" ht="14.45" customHeight="1" hidden="1">
      <c r="B36" s="41"/>
      <c r="C36" s="42"/>
      <c r="D36" s="42"/>
      <c r="E36" s="49" t="s">
        <v>52</v>
      </c>
      <c r="F36" s="141">
        <f>ROUND(SUM(BI98:BI627),2)</f>
        <v>0</v>
      </c>
      <c r="G36" s="42"/>
      <c r="H36" s="42"/>
      <c r="I36" s="142">
        <v>0</v>
      </c>
      <c r="J36" s="141">
        <v>0</v>
      </c>
      <c r="K36" s="45"/>
      <c r="AZ36" s="125" t="s">
        <v>200</v>
      </c>
      <c r="BA36" s="125" t="s">
        <v>201</v>
      </c>
      <c r="BB36" s="125" t="s">
        <v>113</v>
      </c>
      <c r="BC36" s="125" t="s">
        <v>202</v>
      </c>
      <c r="BD36" s="125" t="s">
        <v>87</v>
      </c>
    </row>
    <row r="37" spans="2:56" s="1" customFormat="1" ht="6.95" customHeight="1">
      <c r="B37" s="41"/>
      <c r="C37" s="42"/>
      <c r="D37" s="42"/>
      <c r="E37" s="42"/>
      <c r="F37" s="42"/>
      <c r="G37" s="42"/>
      <c r="H37" s="42"/>
      <c r="I37" s="128"/>
      <c r="J37" s="42"/>
      <c r="K37" s="45"/>
      <c r="AZ37" s="125" t="s">
        <v>203</v>
      </c>
      <c r="BA37" s="125" t="s">
        <v>204</v>
      </c>
      <c r="BB37" s="125" t="s">
        <v>113</v>
      </c>
      <c r="BC37" s="125" t="s">
        <v>205</v>
      </c>
      <c r="BD37" s="125" t="s">
        <v>87</v>
      </c>
    </row>
    <row r="38" spans="2:56" s="1" customFormat="1" ht="25.35" customHeight="1">
      <c r="B38" s="41"/>
      <c r="C38" s="143"/>
      <c r="D38" s="144" t="s">
        <v>53</v>
      </c>
      <c r="E38" s="79"/>
      <c r="F38" s="79"/>
      <c r="G38" s="145" t="s">
        <v>54</v>
      </c>
      <c r="H38" s="146" t="s">
        <v>55</v>
      </c>
      <c r="I38" s="147"/>
      <c r="J38" s="148">
        <f>SUM(J29:J36)</f>
        <v>0</v>
      </c>
      <c r="K38" s="149"/>
      <c r="AZ38" s="125" t="s">
        <v>206</v>
      </c>
      <c r="BA38" s="125" t="s">
        <v>151</v>
      </c>
      <c r="BB38" s="125" t="s">
        <v>174</v>
      </c>
      <c r="BC38" s="125" t="s">
        <v>207</v>
      </c>
      <c r="BD38" s="125" t="s">
        <v>87</v>
      </c>
    </row>
    <row r="39" spans="2:56" s="1" customFormat="1" ht="14.45" customHeight="1">
      <c r="B39" s="56"/>
      <c r="C39" s="57"/>
      <c r="D39" s="57"/>
      <c r="E39" s="57"/>
      <c r="F39" s="57"/>
      <c r="G39" s="57"/>
      <c r="H39" s="57"/>
      <c r="I39" s="150"/>
      <c r="J39" s="57"/>
      <c r="K39" s="58"/>
      <c r="AZ39" s="125" t="s">
        <v>208</v>
      </c>
      <c r="BA39" s="125" t="s">
        <v>209</v>
      </c>
      <c r="BB39" s="125" t="s">
        <v>174</v>
      </c>
      <c r="BC39" s="125" t="s">
        <v>210</v>
      </c>
      <c r="BD39" s="125" t="s">
        <v>87</v>
      </c>
    </row>
    <row r="40" spans="52:56" ht="13.5">
      <c r="AZ40" s="125" t="s">
        <v>211</v>
      </c>
      <c r="BA40" s="125" t="s">
        <v>173</v>
      </c>
      <c r="BB40" s="125" t="s">
        <v>174</v>
      </c>
      <c r="BC40" s="125" t="s">
        <v>212</v>
      </c>
      <c r="BD40" s="125" t="s">
        <v>87</v>
      </c>
    </row>
    <row r="41" spans="52:56" ht="13.5">
      <c r="AZ41" s="125" t="s">
        <v>213</v>
      </c>
      <c r="BA41" s="125" t="s">
        <v>214</v>
      </c>
      <c r="BB41" s="125" t="s">
        <v>143</v>
      </c>
      <c r="BC41" s="125" t="s">
        <v>215</v>
      </c>
      <c r="BD41" s="125" t="s">
        <v>87</v>
      </c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1"/>
      <c r="C44" s="30" t="s">
        <v>216</v>
      </c>
      <c r="D44" s="42"/>
      <c r="E44" s="42"/>
      <c r="F44" s="42"/>
      <c r="G44" s="42"/>
      <c r="H44" s="42"/>
      <c r="I44" s="128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8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8"/>
      <c r="J46" s="42"/>
      <c r="K46" s="45"/>
    </row>
    <row r="47" spans="2:11" s="1" customFormat="1" ht="16.5" customHeight="1">
      <c r="B47" s="41"/>
      <c r="C47" s="42"/>
      <c r="D47" s="42"/>
      <c r="E47" s="388" t="str">
        <f>E7</f>
        <v>Obytná zóna na p.p.č. 2007/2 v k.ú. Cheb</v>
      </c>
      <c r="F47" s="389"/>
      <c r="G47" s="389"/>
      <c r="H47" s="389"/>
      <c r="I47" s="128"/>
      <c r="J47" s="42"/>
      <c r="K47" s="45"/>
    </row>
    <row r="48" spans="2:11" ht="13.5">
      <c r="B48" s="28"/>
      <c r="C48" s="37" t="s">
        <v>128</v>
      </c>
      <c r="D48" s="29"/>
      <c r="E48" s="29"/>
      <c r="F48" s="29"/>
      <c r="G48" s="29"/>
      <c r="H48" s="29"/>
      <c r="I48" s="127"/>
      <c r="J48" s="29"/>
      <c r="K48" s="31"/>
    </row>
    <row r="49" spans="2:11" s="1" customFormat="1" ht="16.5" customHeight="1">
      <c r="B49" s="41"/>
      <c r="C49" s="42"/>
      <c r="D49" s="42"/>
      <c r="E49" s="388" t="s">
        <v>131</v>
      </c>
      <c r="F49" s="390"/>
      <c r="G49" s="390"/>
      <c r="H49" s="390"/>
      <c r="I49" s="128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8"/>
      <c r="J50" s="42"/>
      <c r="K50" s="45"/>
    </row>
    <row r="51" spans="2:11" s="1" customFormat="1" ht="17.25" customHeight="1">
      <c r="B51" s="41"/>
      <c r="C51" s="42"/>
      <c r="D51" s="42"/>
      <c r="E51" s="391" t="str">
        <f>E11</f>
        <v>2018-37-101-SP - SO 101 - Soupis prací - Dopravní řešení</v>
      </c>
      <c r="F51" s="390"/>
      <c r="G51" s="390"/>
      <c r="H51" s="390"/>
      <c r="I51" s="128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8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ul. 17. listopadu, Cheb, Karlovarský kraj</v>
      </c>
      <c r="G53" s="42"/>
      <c r="H53" s="42"/>
      <c r="I53" s="129" t="s">
        <v>26</v>
      </c>
      <c r="J53" s="130" t="str">
        <f>IF(J14="","",J14)</f>
        <v>27. 8. 2019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8"/>
      <c r="J54" s="42"/>
      <c r="K54" s="45"/>
    </row>
    <row r="55" spans="2:11" s="1" customFormat="1" ht="13.5">
      <c r="B55" s="41"/>
      <c r="C55" s="37" t="s">
        <v>28</v>
      </c>
      <c r="D55" s="42"/>
      <c r="E55" s="42"/>
      <c r="F55" s="35" t="str">
        <f>E17</f>
        <v>Město Cheb</v>
      </c>
      <c r="G55" s="42"/>
      <c r="H55" s="42"/>
      <c r="I55" s="129" t="s">
        <v>36</v>
      </c>
      <c r="J55" s="367" t="str">
        <f>E23</f>
        <v>MH Projekt spol. s r.o.</v>
      </c>
      <c r="K55" s="45"/>
    </row>
    <row r="56" spans="2:11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8"/>
      <c r="J56" s="39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8"/>
      <c r="J57" s="42"/>
      <c r="K57" s="45"/>
    </row>
    <row r="58" spans="2:11" s="1" customFormat="1" ht="29.25" customHeight="1">
      <c r="B58" s="41"/>
      <c r="C58" s="155" t="s">
        <v>217</v>
      </c>
      <c r="D58" s="143"/>
      <c r="E58" s="143"/>
      <c r="F58" s="143"/>
      <c r="G58" s="143"/>
      <c r="H58" s="143"/>
      <c r="I58" s="156"/>
      <c r="J58" s="157" t="s">
        <v>218</v>
      </c>
      <c r="K58" s="158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8"/>
      <c r="J59" s="42"/>
      <c r="K59" s="45"/>
    </row>
    <row r="60" spans="2:47" s="1" customFormat="1" ht="29.25" customHeight="1">
      <c r="B60" s="41"/>
      <c r="C60" s="159" t="s">
        <v>219</v>
      </c>
      <c r="D60" s="42"/>
      <c r="E60" s="42"/>
      <c r="F60" s="42"/>
      <c r="G60" s="42"/>
      <c r="H60" s="42"/>
      <c r="I60" s="128"/>
      <c r="J60" s="139">
        <f>J98</f>
        <v>0</v>
      </c>
      <c r="K60" s="45"/>
      <c r="AU60" s="24" t="s">
        <v>220</v>
      </c>
    </row>
    <row r="61" spans="2:11" s="8" customFormat="1" ht="24.95" customHeight="1">
      <c r="B61" s="160"/>
      <c r="C61" s="161"/>
      <c r="D61" s="162" t="s">
        <v>221</v>
      </c>
      <c r="E61" s="163"/>
      <c r="F61" s="163"/>
      <c r="G61" s="163"/>
      <c r="H61" s="163"/>
      <c r="I61" s="164"/>
      <c r="J61" s="165">
        <f>J99</f>
        <v>0</v>
      </c>
      <c r="K61" s="166"/>
    </row>
    <row r="62" spans="2:11" s="9" customFormat="1" ht="19.9" customHeight="1">
      <c r="B62" s="167"/>
      <c r="C62" s="168"/>
      <c r="D62" s="169" t="s">
        <v>222</v>
      </c>
      <c r="E62" s="170"/>
      <c r="F62" s="170"/>
      <c r="G62" s="170"/>
      <c r="H62" s="170"/>
      <c r="I62" s="171"/>
      <c r="J62" s="172">
        <f>J100</f>
        <v>0</v>
      </c>
      <c r="K62" s="173"/>
    </row>
    <row r="63" spans="2:11" s="9" customFormat="1" ht="14.85" customHeight="1">
      <c r="B63" s="167"/>
      <c r="C63" s="168"/>
      <c r="D63" s="169" t="s">
        <v>223</v>
      </c>
      <c r="E63" s="170"/>
      <c r="F63" s="170"/>
      <c r="G63" s="170"/>
      <c r="H63" s="170"/>
      <c r="I63" s="171"/>
      <c r="J63" s="172">
        <f>J159</f>
        <v>0</v>
      </c>
      <c r="K63" s="173"/>
    </row>
    <row r="64" spans="2:11" s="9" customFormat="1" ht="14.85" customHeight="1">
      <c r="B64" s="167"/>
      <c r="C64" s="168"/>
      <c r="D64" s="169" t="s">
        <v>224</v>
      </c>
      <c r="E64" s="170"/>
      <c r="F64" s="170"/>
      <c r="G64" s="170"/>
      <c r="H64" s="170"/>
      <c r="I64" s="171"/>
      <c r="J64" s="172">
        <f>J180</f>
        <v>0</v>
      </c>
      <c r="K64" s="173"/>
    </row>
    <row r="65" spans="2:11" s="9" customFormat="1" ht="19.9" customHeight="1">
      <c r="B65" s="167"/>
      <c r="C65" s="168"/>
      <c r="D65" s="169" t="s">
        <v>225</v>
      </c>
      <c r="E65" s="170"/>
      <c r="F65" s="170"/>
      <c r="G65" s="170"/>
      <c r="H65" s="170"/>
      <c r="I65" s="171"/>
      <c r="J65" s="172">
        <f>J276</f>
        <v>0</v>
      </c>
      <c r="K65" s="173"/>
    </row>
    <row r="66" spans="2:11" s="9" customFormat="1" ht="19.9" customHeight="1">
      <c r="B66" s="167"/>
      <c r="C66" s="168"/>
      <c r="D66" s="169" t="s">
        <v>226</v>
      </c>
      <c r="E66" s="170"/>
      <c r="F66" s="170"/>
      <c r="G66" s="170"/>
      <c r="H66" s="170"/>
      <c r="I66" s="171"/>
      <c r="J66" s="172">
        <f>J299</f>
        <v>0</v>
      </c>
      <c r="K66" s="173"/>
    </row>
    <row r="67" spans="2:11" s="9" customFormat="1" ht="19.9" customHeight="1">
      <c r="B67" s="167"/>
      <c r="C67" s="168"/>
      <c r="D67" s="169" t="s">
        <v>227</v>
      </c>
      <c r="E67" s="170"/>
      <c r="F67" s="170"/>
      <c r="G67" s="170"/>
      <c r="H67" s="170"/>
      <c r="I67" s="171"/>
      <c r="J67" s="172">
        <f>J304</f>
        <v>0</v>
      </c>
      <c r="K67" s="173"/>
    </row>
    <row r="68" spans="2:11" s="9" customFormat="1" ht="19.9" customHeight="1">
      <c r="B68" s="167"/>
      <c r="C68" s="168"/>
      <c r="D68" s="169" t="s">
        <v>228</v>
      </c>
      <c r="E68" s="170"/>
      <c r="F68" s="170"/>
      <c r="G68" s="170"/>
      <c r="H68" s="170"/>
      <c r="I68" s="171"/>
      <c r="J68" s="172">
        <f>J380</f>
        <v>0</v>
      </c>
      <c r="K68" s="173"/>
    </row>
    <row r="69" spans="2:11" s="9" customFormat="1" ht="19.9" customHeight="1">
      <c r="B69" s="167"/>
      <c r="C69" s="168"/>
      <c r="D69" s="169" t="s">
        <v>229</v>
      </c>
      <c r="E69" s="170"/>
      <c r="F69" s="170"/>
      <c r="G69" s="170"/>
      <c r="H69" s="170"/>
      <c r="I69" s="171"/>
      <c r="J69" s="172">
        <f>J385</f>
        <v>0</v>
      </c>
      <c r="K69" s="173"/>
    </row>
    <row r="70" spans="2:11" s="9" customFormat="1" ht="19.9" customHeight="1">
      <c r="B70" s="167"/>
      <c r="C70" s="168"/>
      <c r="D70" s="169" t="s">
        <v>230</v>
      </c>
      <c r="E70" s="170"/>
      <c r="F70" s="170"/>
      <c r="G70" s="170"/>
      <c r="H70" s="170"/>
      <c r="I70" s="171"/>
      <c r="J70" s="172">
        <f>J431</f>
        <v>0</v>
      </c>
      <c r="K70" s="173"/>
    </row>
    <row r="71" spans="2:11" s="9" customFormat="1" ht="14.85" customHeight="1">
      <c r="B71" s="167"/>
      <c r="C71" s="168"/>
      <c r="D71" s="169" t="s">
        <v>231</v>
      </c>
      <c r="E71" s="170"/>
      <c r="F71" s="170"/>
      <c r="G71" s="170"/>
      <c r="H71" s="170"/>
      <c r="I71" s="171"/>
      <c r="J71" s="172">
        <f>J519</f>
        <v>0</v>
      </c>
      <c r="K71" s="173"/>
    </row>
    <row r="72" spans="2:11" s="9" customFormat="1" ht="19.9" customHeight="1">
      <c r="B72" s="167"/>
      <c r="C72" s="168"/>
      <c r="D72" s="169" t="s">
        <v>232</v>
      </c>
      <c r="E72" s="170"/>
      <c r="F72" s="170"/>
      <c r="G72" s="170"/>
      <c r="H72" s="170"/>
      <c r="I72" s="171"/>
      <c r="J72" s="172">
        <f>J584</f>
        <v>0</v>
      </c>
      <c r="K72" s="173"/>
    </row>
    <row r="73" spans="2:11" s="9" customFormat="1" ht="19.9" customHeight="1">
      <c r="B73" s="167"/>
      <c r="C73" s="168"/>
      <c r="D73" s="169" t="s">
        <v>233</v>
      </c>
      <c r="E73" s="170"/>
      <c r="F73" s="170"/>
      <c r="G73" s="170"/>
      <c r="H73" s="170"/>
      <c r="I73" s="171"/>
      <c r="J73" s="172">
        <f>J593</f>
        <v>0</v>
      </c>
      <c r="K73" s="173"/>
    </row>
    <row r="74" spans="2:11" s="9" customFormat="1" ht="19.9" customHeight="1">
      <c r="B74" s="167"/>
      <c r="C74" s="168"/>
      <c r="D74" s="169" t="s">
        <v>234</v>
      </c>
      <c r="E74" s="170"/>
      <c r="F74" s="170"/>
      <c r="G74" s="170"/>
      <c r="H74" s="170"/>
      <c r="I74" s="171"/>
      <c r="J74" s="172">
        <f>J595</f>
        <v>0</v>
      </c>
      <c r="K74" s="173"/>
    </row>
    <row r="75" spans="2:11" s="8" customFormat="1" ht="24.95" customHeight="1">
      <c r="B75" s="160"/>
      <c r="C75" s="161"/>
      <c r="D75" s="162" t="s">
        <v>235</v>
      </c>
      <c r="E75" s="163"/>
      <c r="F75" s="163"/>
      <c r="G75" s="163"/>
      <c r="H75" s="163"/>
      <c r="I75" s="164"/>
      <c r="J75" s="165">
        <f>J622</f>
        <v>0</v>
      </c>
      <c r="K75" s="166"/>
    </row>
    <row r="76" spans="2:11" s="9" customFormat="1" ht="19.9" customHeight="1">
      <c r="B76" s="167"/>
      <c r="C76" s="168"/>
      <c r="D76" s="169" t="s">
        <v>236</v>
      </c>
      <c r="E76" s="170"/>
      <c r="F76" s="170"/>
      <c r="G76" s="170"/>
      <c r="H76" s="170"/>
      <c r="I76" s="171"/>
      <c r="J76" s="172">
        <f>J623</f>
        <v>0</v>
      </c>
      <c r="K76" s="173"/>
    </row>
    <row r="77" spans="2:11" s="1" customFormat="1" ht="21.75" customHeight="1">
      <c r="B77" s="41"/>
      <c r="C77" s="42"/>
      <c r="D77" s="42"/>
      <c r="E77" s="42"/>
      <c r="F77" s="42"/>
      <c r="G77" s="42"/>
      <c r="H77" s="42"/>
      <c r="I77" s="128"/>
      <c r="J77" s="42"/>
      <c r="K77" s="45"/>
    </row>
    <row r="78" spans="2:11" s="1" customFormat="1" ht="6.95" customHeight="1">
      <c r="B78" s="56"/>
      <c r="C78" s="57"/>
      <c r="D78" s="57"/>
      <c r="E78" s="57"/>
      <c r="F78" s="57"/>
      <c r="G78" s="57"/>
      <c r="H78" s="57"/>
      <c r="I78" s="150"/>
      <c r="J78" s="57"/>
      <c r="K78" s="58"/>
    </row>
    <row r="82" spans="2:12" s="1" customFormat="1" ht="6.95" customHeight="1">
      <c r="B82" s="59"/>
      <c r="C82" s="60"/>
      <c r="D82" s="60"/>
      <c r="E82" s="60"/>
      <c r="F82" s="60"/>
      <c r="G82" s="60"/>
      <c r="H82" s="60"/>
      <c r="I82" s="153"/>
      <c r="J82" s="60"/>
      <c r="K82" s="60"/>
      <c r="L82" s="61"/>
    </row>
    <row r="83" spans="2:12" s="1" customFormat="1" ht="36.95" customHeight="1">
      <c r="B83" s="41"/>
      <c r="C83" s="62" t="s">
        <v>237</v>
      </c>
      <c r="D83" s="63"/>
      <c r="E83" s="63"/>
      <c r="F83" s="63"/>
      <c r="G83" s="63"/>
      <c r="H83" s="63"/>
      <c r="I83" s="174"/>
      <c r="J83" s="63"/>
      <c r="K83" s="63"/>
      <c r="L83" s="61"/>
    </row>
    <row r="84" spans="2:12" s="1" customFormat="1" ht="6.95" customHeight="1">
      <c r="B84" s="41"/>
      <c r="C84" s="63"/>
      <c r="D84" s="63"/>
      <c r="E84" s="63"/>
      <c r="F84" s="63"/>
      <c r="G84" s="63"/>
      <c r="H84" s="63"/>
      <c r="I84" s="174"/>
      <c r="J84" s="63"/>
      <c r="K84" s="63"/>
      <c r="L84" s="61"/>
    </row>
    <row r="85" spans="2:12" s="1" customFormat="1" ht="14.45" customHeight="1">
      <c r="B85" s="41"/>
      <c r="C85" s="65" t="s">
        <v>18</v>
      </c>
      <c r="D85" s="63"/>
      <c r="E85" s="63"/>
      <c r="F85" s="63"/>
      <c r="G85" s="63"/>
      <c r="H85" s="63"/>
      <c r="I85" s="174"/>
      <c r="J85" s="63"/>
      <c r="K85" s="63"/>
      <c r="L85" s="61"/>
    </row>
    <row r="86" spans="2:12" s="1" customFormat="1" ht="16.5" customHeight="1">
      <c r="B86" s="41"/>
      <c r="C86" s="63"/>
      <c r="D86" s="63"/>
      <c r="E86" s="393" t="str">
        <f>E7</f>
        <v>Obytná zóna na p.p.č. 2007/2 v k.ú. Cheb</v>
      </c>
      <c r="F86" s="394"/>
      <c r="G86" s="394"/>
      <c r="H86" s="394"/>
      <c r="I86" s="174"/>
      <c r="J86" s="63"/>
      <c r="K86" s="63"/>
      <c r="L86" s="61"/>
    </row>
    <row r="87" spans="2:12" ht="13.5">
      <c r="B87" s="28"/>
      <c r="C87" s="65" t="s">
        <v>128</v>
      </c>
      <c r="D87" s="175"/>
      <c r="E87" s="175"/>
      <c r="F87" s="175"/>
      <c r="G87" s="175"/>
      <c r="H87" s="175"/>
      <c r="J87" s="175"/>
      <c r="K87" s="175"/>
      <c r="L87" s="176"/>
    </row>
    <row r="88" spans="2:12" s="1" customFormat="1" ht="16.5" customHeight="1">
      <c r="B88" s="41"/>
      <c r="C88" s="63"/>
      <c r="D88" s="63"/>
      <c r="E88" s="393" t="s">
        <v>131</v>
      </c>
      <c r="F88" s="395"/>
      <c r="G88" s="395"/>
      <c r="H88" s="395"/>
      <c r="I88" s="174"/>
      <c r="J88" s="63"/>
      <c r="K88" s="63"/>
      <c r="L88" s="61"/>
    </row>
    <row r="89" spans="2:12" s="1" customFormat="1" ht="14.45" customHeight="1">
      <c r="B89" s="41"/>
      <c r="C89" s="65" t="s">
        <v>134</v>
      </c>
      <c r="D89" s="63"/>
      <c r="E89" s="63"/>
      <c r="F89" s="63"/>
      <c r="G89" s="63"/>
      <c r="H89" s="63"/>
      <c r="I89" s="174"/>
      <c r="J89" s="63"/>
      <c r="K89" s="63"/>
      <c r="L89" s="61"/>
    </row>
    <row r="90" spans="2:12" s="1" customFormat="1" ht="17.25" customHeight="1">
      <c r="B90" s="41"/>
      <c r="C90" s="63"/>
      <c r="D90" s="63"/>
      <c r="E90" s="375" t="str">
        <f>E11</f>
        <v>2018-37-101-SP - SO 101 - Soupis prací - Dopravní řešení</v>
      </c>
      <c r="F90" s="395"/>
      <c r="G90" s="395"/>
      <c r="H90" s="395"/>
      <c r="I90" s="174"/>
      <c r="J90" s="63"/>
      <c r="K90" s="63"/>
      <c r="L90" s="61"/>
    </row>
    <row r="91" spans="2:12" s="1" customFormat="1" ht="6.95" customHeight="1">
      <c r="B91" s="41"/>
      <c r="C91" s="63"/>
      <c r="D91" s="63"/>
      <c r="E91" s="63"/>
      <c r="F91" s="63"/>
      <c r="G91" s="63"/>
      <c r="H91" s="63"/>
      <c r="I91" s="174"/>
      <c r="J91" s="63"/>
      <c r="K91" s="63"/>
      <c r="L91" s="61"/>
    </row>
    <row r="92" spans="2:12" s="1" customFormat="1" ht="18" customHeight="1">
      <c r="B92" s="41"/>
      <c r="C92" s="65" t="s">
        <v>24</v>
      </c>
      <c r="D92" s="63"/>
      <c r="E92" s="63"/>
      <c r="F92" s="177" t="str">
        <f>F14</f>
        <v>ul. 17. listopadu, Cheb, Karlovarský kraj</v>
      </c>
      <c r="G92" s="63"/>
      <c r="H92" s="63"/>
      <c r="I92" s="178" t="s">
        <v>26</v>
      </c>
      <c r="J92" s="73" t="str">
        <f>IF(J14="","",J14)</f>
        <v>27. 8. 2019</v>
      </c>
      <c r="K92" s="63"/>
      <c r="L92" s="61"/>
    </row>
    <row r="93" spans="2:12" s="1" customFormat="1" ht="6.95" customHeight="1">
      <c r="B93" s="41"/>
      <c r="C93" s="63"/>
      <c r="D93" s="63"/>
      <c r="E93" s="63"/>
      <c r="F93" s="63"/>
      <c r="G93" s="63"/>
      <c r="H93" s="63"/>
      <c r="I93" s="174"/>
      <c r="J93" s="63"/>
      <c r="K93" s="63"/>
      <c r="L93" s="61"/>
    </row>
    <row r="94" spans="2:12" s="1" customFormat="1" ht="13.5">
      <c r="B94" s="41"/>
      <c r="C94" s="65" t="s">
        <v>28</v>
      </c>
      <c r="D94" s="63"/>
      <c r="E94" s="63"/>
      <c r="F94" s="177" t="str">
        <f>E17</f>
        <v>Město Cheb</v>
      </c>
      <c r="G94" s="63"/>
      <c r="H94" s="63"/>
      <c r="I94" s="178" t="s">
        <v>36</v>
      </c>
      <c r="J94" s="177" t="str">
        <f>E23</f>
        <v>MH Projekt spol. s r.o.</v>
      </c>
      <c r="K94" s="63"/>
      <c r="L94" s="61"/>
    </row>
    <row r="95" spans="2:12" s="1" customFormat="1" ht="14.45" customHeight="1">
      <c r="B95" s="41"/>
      <c r="C95" s="65" t="s">
        <v>34</v>
      </c>
      <c r="D95" s="63"/>
      <c r="E95" s="63"/>
      <c r="F95" s="177" t="str">
        <f>IF(E20="","",E20)</f>
        <v/>
      </c>
      <c r="G95" s="63"/>
      <c r="H95" s="63"/>
      <c r="I95" s="174"/>
      <c r="J95" s="63"/>
      <c r="K95" s="63"/>
      <c r="L95" s="61"/>
    </row>
    <row r="96" spans="2:12" s="1" customFormat="1" ht="10.35" customHeight="1">
      <c r="B96" s="41"/>
      <c r="C96" s="63"/>
      <c r="D96" s="63"/>
      <c r="E96" s="63"/>
      <c r="F96" s="63"/>
      <c r="G96" s="63"/>
      <c r="H96" s="63"/>
      <c r="I96" s="174"/>
      <c r="J96" s="63"/>
      <c r="K96" s="63"/>
      <c r="L96" s="61"/>
    </row>
    <row r="97" spans="2:20" s="10" customFormat="1" ht="29.25" customHeight="1">
      <c r="B97" s="179"/>
      <c r="C97" s="180" t="s">
        <v>238</v>
      </c>
      <c r="D97" s="181" t="s">
        <v>62</v>
      </c>
      <c r="E97" s="181" t="s">
        <v>58</v>
      </c>
      <c r="F97" s="181" t="s">
        <v>239</v>
      </c>
      <c r="G97" s="181" t="s">
        <v>240</v>
      </c>
      <c r="H97" s="181" t="s">
        <v>241</v>
      </c>
      <c r="I97" s="182" t="s">
        <v>242</v>
      </c>
      <c r="J97" s="181" t="s">
        <v>218</v>
      </c>
      <c r="K97" s="183" t="s">
        <v>243</v>
      </c>
      <c r="L97" s="184"/>
      <c r="M97" s="81" t="s">
        <v>244</v>
      </c>
      <c r="N97" s="82" t="s">
        <v>47</v>
      </c>
      <c r="O97" s="82" t="s">
        <v>245</v>
      </c>
      <c r="P97" s="82" t="s">
        <v>246</v>
      </c>
      <c r="Q97" s="82" t="s">
        <v>247</v>
      </c>
      <c r="R97" s="82" t="s">
        <v>248</v>
      </c>
      <c r="S97" s="82" t="s">
        <v>249</v>
      </c>
      <c r="T97" s="83" t="s">
        <v>250</v>
      </c>
    </row>
    <row r="98" spans="2:63" s="1" customFormat="1" ht="29.25" customHeight="1">
      <c r="B98" s="41"/>
      <c r="C98" s="87" t="s">
        <v>219</v>
      </c>
      <c r="D98" s="63"/>
      <c r="E98" s="63"/>
      <c r="F98" s="63"/>
      <c r="G98" s="63"/>
      <c r="H98" s="63"/>
      <c r="I98" s="174"/>
      <c r="J98" s="185">
        <f>BK98</f>
        <v>0</v>
      </c>
      <c r="K98" s="63"/>
      <c r="L98" s="61"/>
      <c r="M98" s="84"/>
      <c r="N98" s="85"/>
      <c r="O98" s="85"/>
      <c r="P98" s="186">
        <f>P99+P622</f>
        <v>0</v>
      </c>
      <c r="Q98" s="85"/>
      <c r="R98" s="186">
        <f>R99+R622</f>
        <v>162.77475119999997</v>
      </c>
      <c r="S98" s="85"/>
      <c r="T98" s="187">
        <f>T99+T622</f>
        <v>351.8780874999999</v>
      </c>
      <c r="AT98" s="24" t="s">
        <v>77</v>
      </c>
      <c r="AU98" s="24" t="s">
        <v>220</v>
      </c>
      <c r="BK98" s="188">
        <f>BK99+BK622</f>
        <v>0</v>
      </c>
    </row>
    <row r="99" spans="2:63" s="11" customFormat="1" ht="37.35" customHeight="1">
      <c r="B99" s="189"/>
      <c r="C99" s="190"/>
      <c r="D99" s="191" t="s">
        <v>77</v>
      </c>
      <c r="E99" s="192" t="s">
        <v>251</v>
      </c>
      <c r="F99" s="192" t="s">
        <v>252</v>
      </c>
      <c r="G99" s="190"/>
      <c r="H99" s="190"/>
      <c r="I99" s="193"/>
      <c r="J99" s="194">
        <f>BK99</f>
        <v>0</v>
      </c>
      <c r="K99" s="190"/>
      <c r="L99" s="195"/>
      <c r="M99" s="196"/>
      <c r="N99" s="197"/>
      <c r="O99" s="197"/>
      <c r="P99" s="198">
        <f>P100+P276+P299+P304+P380+P385+P431+P584+P593+P595</f>
        <v>0</v>
      </c>
      <c r="Q99" s="197"/>
      <c r="R99" s="198">
        <f>R100+R276+R299+R304+R380+R385+R431+R584+R593+R595</f>
        <v>162.77475119999997</v>
      </c>
      <c r="S99" s="197"/>
      <c r="T99" s="199">
        <f>T100+T276+T299+T304+T380+T385+T431+T584+T593+T595</f>
        <v>351.8780874999999</v>
      </c>
      <c r="AR99" s="200" t="s">
        <v>85</v>
      </c>
      <c r="AT99" s="201" t="s">
        <v>77</v>
      </c>
      <c r="AU99" s="201" t="s">
        <v>78</v>
      </c>
      <c r="AY99" s="200" t="s">
        <v>253</v>
      </c>
      <c r="BK99" s="202">
        <f>BK100+BK276+BK299+BK304+BK380+BK385+BK431+BK584+BK593+BK595</f>
        <v>0</v>
      </c>
    </row>
    <row r="100" spans="2:63" s="11" customFormat="1" ht="19.9" customHeight="1">
      <c r="B100" s="189"/>
      <c r="C100" s="190"/>
      <c r="D100" s="191" t="s">
        <v>77</v>
      </c>
      <c r="E100" s="203" t="s">
        <v>85</v>
      </c>
      <c r="F100" s="203" t="s">
        <v>254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P101+SUM(P102:P159)+P180</f>
        <v>0</v>
      </c>
      <c r="Q100" s="197"/>
      <c r="R100" s="198">
        <f>R101+SUM(R102:R159)+R180</f>
        <v>1.60926</v>
      </c>
      <c r="S100" s="197"/>
      <c r="T100" s="199">
        <f>T101+SUM(T102:T159)+T180</f>
        <v>0</v>
      </c>
      <c r="AR100" s="200" t="s">
        <v>85</v>
      </c>
      <c r="AT100" s="201" t="s">
        <v>77</v>
      </c>
      <c r="AU100" s="201" t="s">
        <v>85</v>
      </c>
      <c r="AY100" s="200" t="s">
        <v>253</v>
      </c>
      <c r="BK100" s="202">
        <f>BK101+SUM(BK102:BK159)+BK180</f>
        <v>0</v>
      </c>
    </row>
    <row r="101" spans="2:65" s="1" customFormat="1" ht="38.25" customHeight="1">
      <c r="B101" s="41"/>
      <c r="C101" s="205" t="s">
        <v>85</v>
      </c>
      <c r="D101" s="205" t="s">
        <v>255</v>
      </c>
      <c r="E101" s="206" t="s">
        <v>256</v>
      </c>
      <c r="F101" s="207" t="s">
        <v>257</v>
      </c>
      <c r="G101" s="208" t="s">
        <v>174</v>
      </c>
      <c r="H101" s="209">
        <v>45.75</v>
      </c>
      <c r="I101" s="210"/>
      <c r="J101" s="211">
        <f>ROUND(I101*H101,2)</f>
        <v>0</v>
      </c>
      <c r="K101" s="207" t="s">
        <v>258</v>
      </c>
      <c r="L101" s="61"/>
      <c r="M101" s="212" t="s">
        <v>76</v>
      </c>
      <c r="N101" s="213" t="s">
        <v>48</v>
      </c>
      <c r="O101" s="42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AR101" s="24" t="s">
        <v>259</v>
      </c>
      <c r="AT101" s="24" t="s">
        <v>255</v>
      </c>
      <c r="AU101" s="24" t="s">
        <v>87</v>
      </c>
      <c r="AY101" s="24" t="s">
        <v>253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24" t="s">
        <v>85</v>
      </c>
      <c r="BK101" s="216">
        <f>ROUND(I101*H101,2)</f>
        <v>0</v>
      </c>
      <c r="BL101" s="24" t="s">
        <v>259</v>
      </c>
      <c r="BM101" s="24" t="s">
        <v>260</v>
      </c>
    </row>
    <row r="102" spans="2:51" s="12" customFormat="1" ht="27">
      <c r="B102" s="217"/>
      <c r="C102" s="218"/>
      <c r="D102" s="219" t="s">
        <v>261</v>
      </c>
      <c r="E102" s="220" t="s">
        <v>76</v>
      </c>
      <c r="F102" s="221" t="s">
        <v>262</v>
      </c>
      <c r="G102" s="218"/>
      <c r="H102" s="220" t="s">
        <v>76</v>
      </c>
      <c r="I102" s="222"/>
      <c r="J102" s="218"/>
      <c r="K102" s="218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261</v>
      </c>
      <c r="AU102" s="227" t="s">
        <v>87</v>
      </c>
      <c r="AV102" s="12" t="s">
        <v>85</v>
      </c>
      <c r="AW102" s="12" t="s">
        <v>40</v>
      </c>
      <c r="AX102" s="12" t="s">
        <v>78</v>
      </c>
      <c r="AY102" s="227" t="s">
        <v>253</v>
      </c>
    </row>
    <row r="103" spans="2:51" s="13" customFormat="1" ht="13.5">
      <c r="B103" s="228"/>
      <c r="C103" s="229"/>
      <c r="D103" s="219" t="s">
        <v>261</v>
      </c>
      <c r="E103" s="230" t="s">
        <v>206</v>
      </c>
      <c r="F103" s="231" t="s">
        <v>263</v>
      </c>
      <c r="G103" s="229"/>
      <c r="H103" s="232">
        <v>45.75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261</v>
      </c>
      <c r="AU103" s="238" t="s">
        <v>87</v>
      </c>
      <c r="AV103" s="13" t="s">
        <v>87</v>
      </c>
      <c r="AW103" s="13" t="s">
        <v>40</v>
      </c>
      <c r="AX103" s="13" t="s">
        <v>78</v>
      </c>
      <c r="AY103" s="238" t="s">
        <v>253</v>
      </c>
    </row>
    <row r="104" spans="2:51" s="14" customFormat="1" ht="13.5">
      <c r="B104" s="239"/>
      <c r="C104" s="240"/>
      <c r="D104" s="219" t="s">
        <v>261</v>
      </c>
      <c r="E104" s="241" t="s">
        <v>76</v>
      </c>
      <c r="F104" s="242" t="s">
        <v>264</v>
      </c>
      <c r="G104" s="240"/>
      <c r="H104" s="243">
        <v>45.75</v>
      </c>
      <c r="I104" s="244"/>
      <c r="J104" s="240"/>
      <c r="K104" s="240"/>
      <c r="L104" s="245"/>
      <c r="M104" s="246"/>
      <c r="N104" s="247"/>
      <c r="O104" s="247"/>
      <c r="P104" s="247"/>
      <c r="Q104" s="247"/>
      <c r="R104" s="247"/>
      <c r="S104" s="247"/>
      <c r="T104" s="248"/>
      <c r="AT104" s="249" t="s">
        <v>261</v>
      </c>
      <c r="AU104" s="249" t="s">
        <v>87</v>
      </c>
      <c r="AV104" s="14" t="s">
        <v>259</v>
      </c>
      <c r="AW104" s="14" t="s">
        <v>40</v>
      </c>
      <c r="AX104" s="14" t="s">
        <v>85</v>
      </c>
      <c r="AY104" s="249" t="s">
        <v>253</v>
      </c>
    </row>
    <row r="105" spans="2:65" s="1" customFormat="1" ht="38.25" customHeight="1">
      <c r="B105" s="41"/>
      <c r="C105" s="205" t="s">
        <v>87</v>
      </c>
      <c r="D105" s="205" t="s">
        <v>255</v>
      </c>
      <c r="E105" s="206" t="s">
        <v>265</v>
      </c>
      <c r="F105" s="207" t="s">
        <v>266</v>
      </c>
      <c r="G105" s="208" t="s">
        <v>174</v>
      </c>
      <c r="H105" s="209">
        <v>230</v>
      </c>
      <c r="I105" s="210"/>
      <c r="J105" s="211">
        <f>ROUND(I105*H105,2)</f>
        <v>0</v>
      </c>
      <c r="K105" s="207" t="s">
        <v>258</v>
      </c>
      <c r="L105" s="61"/>
      <c r="M105" s="212" t="s">
        <v>76</v>
      </c>
      <c r="N105" s="213" t="s">
        <v>48</v>
      </c>
      <c r="O105" s="42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AR105" s="24" t="s">
        <v>259</v>
      </c>
      <c r="AT105" s="24" t="s">
        <v>255</v>
      </c>
      <c r="AU105" s="24" t="s">
        <v>87</v>
      </c>
      <c r="AY105" s="24" t="s">
        <v>253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24" t="s">
        <v>85</v>
      </c>
      <c r="BK105" s="216">
        <f>ROUND(I105*H105,2)</f>
        <v>0</v>
      </c>
      <c r="BL105" s="24" t="s">
        <v>259</v>
      </c>
      <c r="BM105" s="24" t="s">
        <v>267</v>
      </c>
    </row>
    <row r="106" spans="2:51" s="12" customFormat="1" ht="13.5">
      <c r="B106" s="217"/>
      <c r="C106" s="218"/>
      <c r="D106" s="219" t="s">
        <v>261</v>
      </c>
      <c r="E106" s="220" t="s">
        <v>76</v>
      </c>
      <c r="F106" s="221" t="s">
        <v>268</v>
      </c>
      <c r="G106" s="218"/>
      <c r="H106" s="220" t="s">
        <v>76</v>
      </c>
      <c r="I106" s="222"/>
      <c r="J106" s="218"/>
      <c r="K106" s="218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261</v>
      </c>
      <c r="AU106" s="227" t="s">
        <v>87</v>
      </c>
      <c r="AV106" s="12" t="s">
        <v>85</v>
      </c>
      <c r="AW106" s="12" t="s">
        <v>40</v>
      </c>
      <c r="AX106" s="12" t="s">
        <v>78</v>
      </c>
      <c r="AY106" s="227" t="s">
        <v>253</v>
      </c>
    </row>
    <row r="107" spans="2:51" s="13" customFormat="1" ht="13.5">
      <c r="B107" s="228"/>
      <c r="C107" s="229"/>
      <c r="D107" s="219" t="s">
        <v>261</v>
      </c>
      <c r="E107" s="230" t="s">
        <v>208</v>
      </c>
      <c r="F107" s="231" t="s">
        <v>210</v>
      </c>
      <c r="G107" s="229"/>
      <c r="H107" s="232">
        <v>230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AT107" s="238" t="s">
        <v>261</v>
      </c>
      <c r="AU107" s="238" t="s">
        <v>87</v>
      </c>
      <c r="AV107" s="13" t="s">
        <v>87</v>
      </c>
      <c r="AW107" s="13" t="s">
        <v>40</v>
      </c>
      <c r="AX107" s="13" t="s">
        <v>78</v>
      </c>
      <c r="AY107" s="238" t="s">
        <v>253</v>
      </c>
    </row>
    <row r="108" spans="2:51" s="14" customFormat="1" ht="13.5">
      <c r="B108" s="239"/>
      <c r="C108" s="240"/>
      <c r="D108" s="219" t="s">
        <v>261</v>
      </c>
      <c r="E108" s="241" t="s">
        <v>76</v>
      </c>
      <c r="F108" s="242" t="s">
        <v>264</v>
      </c>
      <c r="G108" s="240"/>
      <c r="H108" s="243">
        <v>230</v>
      </c>
      <c r="I108" s="244"/>
      <c r="J108" s="240"/>
      <c r="K108" s="240"/>
      <c r="L108" s="245"/>
      <c r="M108" s="246"/>
      <c r="N108" s="247"/>
      <c r="O108" s="247"/>
      <c r="P108" s="247"/>
      <c r="Q108" s="247"/>
      <c r="R108" s="247"/>
      <c r="S108" s="247"/>
      <c r="T108" s="248"/>
      <c r="AT108" s="249" t="s">
        <v>261</v>
      </c>
      <c r="AU108" s="249" t="s">
        <v>87</v>
      </c>
      <c r="AV108" s="14" t="s">
        <v>259</v>
      </c>
      <c r="AW108" s="14" t="s">
        <v>40</v>
      </c>
      <c r="AX108" s="14" t="s">
        <v>85</v>
      </c>
      <c r="AY108" s="249" t="s">
        <v>253</v>
      </c>
    </row>
    <row r="109" spans="2:65" s="1" customFormat="1" ht="38.25" customHeight="1">
      <c r="B109" s="41"/>
      <c r="C109" s="205" t="s">
        <v>189</v>
      </c>
      <c r="D109" s="205" t="s">
        <v>255</v>
      </c>
      <c r="E109" s="206" t="s">
        <v>269</v>
      </c>
      <c r="F109" s="207" t="s">
        <v>270</v>
      </c>
      <c r="G109" s="208" t="s">
        <v>174</v>
      </c>
      <c r="H109" s="209">
        <v>230</v>
      </c>
      <c r="I109" s="210"/>
      <c r="J109" s="211">
        <f>ROUND(I109*H109,2)</f>
        <v>0</v>
      </c>
      <c r="K109" s="207" t="s">
        <v>258</v>
      </c>
      <c r="L109" s="61"/>
      <c r="M109" s="212" t="s">
        <v>76</v>
      </c>
      <c r="N109" s="213" t="s">
        <v>48</v>
      </c>
      <c r="O109" s="42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AR109" s="24" t="s">
        <v>259</v>
      </c>
      <c r="AT109" s="24" t="s">
        <v>255</v>
      </c>
      <c r="AU109" s="24" t="s">
        <v>87</v>
      </c>
      <c r="AY109" s="24" t="s">
        <v>253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24" t="s">
        <v>85</v>
      </c>
      <c r="BK109" s="216">
        <f>ROUND(I109*H109,2)</f>
        <v>0</v>
      </c>
      <c r="BL109" s="24" t="s">
        <v>259</v>
      </c>
      <c r="BM109" s="24" t="s">
        <v>271</v>
      </c>
    </row>
    <row r="110" spans="2:51" s="13" customFormat="1" ht="13.5">
      <c r="B110" s="228"/>
      <c r="C110" s="229"/>
      <c r="D110" s="219" t="s">
        <v>261</v>
      </c>
      <c r="E110" s="230" t="s">
        <v>76</v>
      </c>
      <c r="F110" s="231" t="s">
        <v>208</v>
      </c>
      <c r="G110" s="229"/>
      <c r="H110" s="232">
        <v>230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261</v>
      </c>
      <c r="AU110" s="238" t="s">
        <v>87</v>
      </c>
      <c r="AV110" s="13" t="s">
        <v>87</v>
      </c>
      <c r="AW110" s="13" t="s">
        <v>40</v>
      </c>
      <c r="AX110" s="13" t="s">
        <v>78</v>
      </c>
      <c r="AY110" s="238" t="s">
        <v>253</v>
      </c>
    </row>
    <row r="111" spans="2:51" s="14" customFormat="1" ht="13.5">
      <c r="B111" s="239"/>
      <c r="C111" s="240"/>
      <c r="D111" s="219" t="s">
        <v>261</v>
      </c>
      <c r="E111" s="241" t="s">
        <v>76</v>
      </c>
      <c r="F111" s="242" t="s">
        <v>264</v>
      </c>
      <c r="G111" s="240"/>
      <c r="H111" s="243">
        <v>230</v>
      </c>
      <c r="I111" s="244"/>
      <c r="J111" s="240"/>
      <c r="K111" s="240"/>
      <c r="L111" s="245"/>
      <c r="M111" s="246"/>
      <c r="N111" s="247"/>
      <c r="O111" s="247"/>
      <c r="P111" s="247"/>
      <c r="Q111" s="247"/>
      <c r="R111" s="247"/>
      <c r="S111" s="247"/>
      <c r="T111" s="248"/>
      <c r="AT111" s="249" t="s">
        <v>261</v>
      </c>
      <c r="AU111" s="249" t="s">
        <v>87</v>
      </c>
      <c r="AV111" s="14" t="s">
        <v>259</v>
      </c>
      <c r="AW111" s="14" t="s">
        <v>40</v>
      </c>
      <c r="AX111" s="14" t="s">
        <v>85</v>
      </c>
      <c r="AY111" s="249" t="s">
        <v>253</v>
      </c>
    </row>
    <row r="112" spans="2:65" s="1" customFormat="1" ht="25.5" customHeight="1">
      <c r="B112" s="41"/>
      <c r="C112" s="205" t="s">
        <v>259</v>
      </c>
      <c r="D112" s="205" t="s">
        <v>255</v>
      </c>
      <c r="E112" s="206" t="s">
        <v>272</v>
      </c>
      <c r="F112" s="207" t="s">
        <v>273</v>
      </c>
      <c r="G112" s="208" t="s">
        <v>174</v>
      </c>
      <c r="H112" s="209">
        <v>44.25</v>
      </c>
      <c r="I112" s="210"/>
      <c r="J112" s="211">
        <f>ROUND(I112*H112,2)</f>
        <v>0</v>
      </c>
      <c r="K112" s="207" t="s">
        <v>258</v>
      </c>
      <c r="L112" s="61"/>
      <c r="M112" s="212" t="s">
        <v>76</v>
      </c>
      <c r="N112" s="213" t="s">
        <v>48</v>
      </c>
      <c r="O112" s="42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AR112" s="24" t="s">
        <v>259</v>
      </c>
      <c r="AT112" s="24" t="s">
        <v>255</v>
      </c>
      <c r="AU112" s="24" t="s">
        <v>87</v>
      </c>
      <c r="AY112" s="24" t="s">
        <v>253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24" t="s">
        <v>85</v>
      </c>
      <c r="BK112" s="216">
        <f>ROUND(I112*H112,2)</f>
        <v>0</v>
      </c>
      <c r="BL112" s="24" t="s">
        <v>259</v>
      </c>
      <c r="BM112" s="24" t="s">
        <v>274</v>
      </c>
    </row>
    <row r="113" spans="2:51" s="12" customFormat="1" ht="13.5">
      <c r="B113" s="217"/>
      <c r="C113" s="218"/>
      <c r="D113" s="219" t="s">
        <v>261</v>
      </c>
      <c r="E113" s="220" t="s">
        <v>76</v>
      </c>
      <c r="F113" s="221" t="s">
        <v>275</v>
      </c>
      <c r="G113" s="218"/>
      <c r="H113" s="220" t="s">
        <v>76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261</v>
      </c>
      <c r="AU113" s="227" t="s">
        <v>87</v>
      </c>
      <c r="AV113" s="12" t="s">
        <v>85</v>
      </c>
      <c r="AW113" s="12" t="s">
        <v>40</v>
      </c>
      <c r="AX113" s="12" t="s">
        <v>78</v>
      </c>
      <c r="AY113" s="227" t="s">
        <v>253</v>
      </c>
    </row>
    <row r="114" spans="2:51" s="13" customFormat="1" ht="13.5">
      <c r="B114" s="228"/>
      <c r="C114" s="229"/>
      <c r="D114" s="219" t="s">
        <v>261</v>
      </c>
      <c r="E114" s="230" t="s">
        <v>172</v>
      </c>
      <c r="F114" s="231" t="s">
        <v>276</v>
      </c>
      <c r="G114" s="229"/>
      <c r="H114" s="232">
        <v>41.52</v>
      </c>
      <c r="I114" s="233"/>
      <c r="J114" s="229"/>
      <c r="K114" s="229"/>
      <c r="L114" s="234"/>
      <c r="M114" s="235"/>
      <c r="N114" s="236"/>
      <c r="O114" s="236"/>
      <c r="P114" s="236"/>
      <c r="Q114" s="236"/>
      <c r="R114" s="236"/>
      <c r="S114" s="236"/>
      <c r="T114" s="237"/>
      <c r="AT114" s="238" t="s">
        <v>261</v>
      </c>
      <c r="AU114" s="238" t="s">
        <v>87</v>
      </c>
      <c r="AV114" s="13" t="s">
        <v>87</v>
      </c>
      <c r="AW114" s="13" t="s">
        <v>40</v>
      </c>
      <c r="AX114" s="13" t="s">
        <v>78</v>
      </c>
      <c r="AY114" s="238" t="s">
        <v>253</v>
      </c>
    </row>
    <row r="115" spans="2:51" s="13" customFormat="1" ht="13.5">
      <c r="B115" s="228"/>
      <c r="C115" s="229"/>
      <c r="D115" s="219" t="s">
        <v>261</v>
      </c>
      <c r="E115" s="230" t="s">
        <v>211</v>
      </c>
      <c r="F115" s="231" t="s">
        <v>277</v>
      </c>
      <c r="G115" s="229"/>
      <c r="H115" s="232">
        <v>2.73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261</v>
      </c>
      <c r="AU115" s="238" t="s">
        <v>87</v>
      </c>
      <c r="AV115" s="13" t="s">
        <v>87</v>
      </c>
      <c r="AW115" s="13" t="s">
        <v>40</v>
      </c>
      <c r="AX115" s="13" t="s">
        <v>78</v>
      </c>
      <c r="AY115" s="238" t="s">
        <v>253</v>
      </c>
    </row>
    <row r="116" spans="2:51" s="14" customFormat="1" ht="13.5">
      <c r="B116" s="239"/>
      <c r="C116" s="240"/>
      <c r="D116" s="219" t="s">
        <v>261</v>
      </c>
      <c r="E116" s="241" t="s">
        <v>76</v>
      </c>
      <c r="F116" s="242" t="s">
        <v>264</v>
      </c>
      <c r="G116" s="240"/>
      <c r="H116" s="243">
        <v>44.25</v>
      </c>
      <c r="I116" s="244"/>
      <c r="J116" s="240"/>
      <c r="K116" s="240"/>
      <c r="L116" s="245"/>
      <c r="M116" s="246"/>
      <c r="N116" s="247"/>
      <c r="O116" s="247"/>
      <c r="P116" s="247"/>
      <c r="Q116" s="247"/>
      <c r="R116" s="247"/>
      <c r="S116" s="247"/>
      <c r="T116" s="248"/>
      <c r="AT116" s="249" t="s">
        <v>261</v>
      </c>
      <c r="AU116" s="249" t="s">
        <v>87</v>
      </c>
      <c r="AV116" s="14" t="s">
        <v>259</v>
      </c>
      <c r="AW116" s="14" t="s">
        <v>40</v>
      </c>
      <c r="AX116" s="14" t="s">
        <v>85</v>
      </c>
      <c r="AY116" s="249" t="s">
        <v>253</v>
      </c>
    </row>
    <row r="117" spans="2:65" s="1" customFormat="1" ht="38.25" customHeight="1">
      <c r="B117" s="41"/>
      <c r="C117" s="205" t="s">
        <v>278</v>
      </c>
      <c r="D117" s="205" t="s">
        <v>255</v>
      </c>
      <c r="E117" s="206" t="s">
        <v>279</v>
      </c>
      <c r="F117" s="207" t="s">
        <v>280</v>
      </c>
      <c r="G117" s="208" t="s">
        <v>174</v>
      </c>
      <c r="H117" s="209">
        <v>44.25</v>
      </c>
      <c r="I117" s="210"/>
      <c r="J117" s="211">
        <f>ROUND(I117*H117,2)</f>
        <v>0</v>
      </c>
      <c r="K117" s="207" t="s">
        <v>258</v>
      </c>
      <c r="L117" s="61"/>
      <c r="M117" s="212" t="s">
        <v>76</v>
      </c>
      <c r="N117" s="213" t="s">
        <v>48</v>
      </c>
      <c r="O117" s="42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AR117" s="24" t="s">
        <v>259</v>
      </c>
      <c r="AT117" s="24" t="s">
        <v>255</v>
      </c>
      <c r="AU117" s="24" t="s">
        <v>87</v>
      </c>
      <c r="AY117" s="24" t="s">
        <v>253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24" t="s">
        <v>85</v>
      </c>
      <c r="BK117" s="216">
        <f>ROUND(I117*H117,2)</f>
        <v>0</v>
      </c>
      <c r="BL117" s="24" t="s">
        <v>259</v>
      </c>
      <c r="BM117" s="24" t="s">
        <v>281</v>
      </c>
    </row>
    <row r="118" spans="2:51" s="13" customFormat="1" ht="13.5">
      <c r="B118" s="228"/>
      <c r="C118" s="229"/>
      <c r="D118" s="219" t="s">
        <v>261</v>
      </c>
      <c r="E118" s="230" t="s">
        <v>76</v>
      </c>
      <c r="F118" s="231" t="s">
        <v>282</v>
      </c>
      <c r="G118" s="229"/>
      <c r="H118" s="232">
        <v>44.25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261</v>
      </c>
      <c r="AU118" s="238" t="s">
        <v>87</v>
      </c>
      <c r="AV118" s="13" t="s">
        <v>87</v>
      </c>
      <c r="AW118" s="13" t="s">
        <v>40</v>
      </c>
      <c r="AX118" s="13" t="s">
        <v>78</v>
      </c>
      <c r="AY118" s="238" t="s">
        <v>253</v>
      </c>
    </row>
    <row r="119" spans="2:51" s="14" customFormat="1" ht="13.5">
      <c r="B119" s="239"/>
      <c r="C119" s="240"/>
      <c r="D119" s="219" t="s">
        <v>261</v>
      </c>
      <c r="E119" s="241" t="s">
        <v>76</v>
      </c>
      <c r="F119" s="242" t="s">
        <v>264</v>
      </c>
      <c r="G119" s="240"/>
      <c r="H119" s="243">
        <v>44.25</v>
      </c>
      <c r="I119" s="244"/>
      <c r="J119" s="240"/>
      <c r="K119" s="240"/>
      <c r="L119" s="245"/>
      <c r="M119" s="246"/>
      <c r="N119" s="247"/>
      <c r="O119" s="247"/>
      <c r="P119" s="247"/>
      <c r="Q119" s="247"/>
      <c r="R119" s="247"/>
      <c r="S119" s="247"/>
      <c r="T119" s="248"/>
      <c r="AT119" s="249" t="s">
        <v>261</v>
      </c>
      <c r="AU119" s="249" t="s">
        <v>87</v>
      </c>
      <c r="AV119" s="14" t="s">
        <v>259</v>
      </c>
      <c r="AW119" s="14" t="s">
        <v>40</v>
      </c>
      <c r="AX119" s="14" t="s">
        <v>85</v>
      </c>
      <c r="AY119" s="249" t="s">
        <v>253</v>
      </c>
    </row>
    <row r="120" spans="2:65" s="1" customFormat="1" ht="25.5" customHeight="1">
      <c r="B120" s="41"/>
      <c r="C120" s="205" t="s">
        <v>193</v>
      </c>
      <c r="D120" s="205" t="s">
        <v>255</v>
      </c>
      <c r="E120" s="206" t="s">
        <v>283</v>
      </c>
      <c r="F120" s="207" t="s">
        <v>284</v>
      </c>
      <c r="G120" s="208" t="s">
        <v>113</v>
      </c>
      <c r="H120" s="209">
        <v>94</v>
      </c>
      <c r="I120" s="210"/>
      <c r="J120" s="211">
        <f>ROUND(I120*H120,2)</f>
        <v>0</v>
      </c>
      <c r="K120" s="207" t="s">
        <v>258</v>
      </c>
      <c r="L120" s="61"/>
      <c r="M120" s="212" t="s">
        <v>76</v>
      </c>
      <c r="N120" s="213" t="s">
        <v>48</v>
      </c>
      <c r="O120" s="42"/>
      <c r="P120" s="214">
        <f>O120*H120</f>
        <v>0</v>
      </c>
      <c r="Q120" s="214">
        <v>0.00084</v>
      </c>
      <c r="R120" s="214">
        <f>Q120*H120</f>
        <v>0.07896</v>
      </c>
      <c r="S120" s="214">
        <v>0</v>
      </c>
      <c r="T120" s="215">
        <f>S120*H120</f>
        <v>0</v>
      </c>
      <c r="AR120" s="24" t="s">
        <v>259</v>
      </c>
      <c r="AT120" s="24" t="s">
        <v>255</v>
      </c>
      <c r="AU120" s="24" t="s">
        <v>87</v>
      </c>
      <c r="AY120" s="24" t="s">
        <v>253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24" t="s">
        <v>85</v>
      </c>
      <c r="BK120" s="216">
        <f>ROUND(I120*H120,2)</f>
        <v>0</v>
      </c>
      <c r="BL120" s="24" t="s">
        <v>259</v>
      </c>
      <c r="BM120" s="24" t="s">
        <v>285</v>
      </c>
    </row>
    <row r="121" spans="2:51" s="12" customFormat="1" ht="13.5">
      <c r="B121" s="217"/>
      <c r="C121" s="218"/>
      <c r="D121" s="219" t="s">
        <v>261</v>
      </c>
      <c r="E121" s="220" t="s">
        <v>76</v>
      </c>
      <c r="F121" s="221" t="s">
        <v>286</v>
      </c>
      <c r="G121" s="218"/>
      <c r="H121" s="220" t="s">
        <v>76</v>
      </c>
      <c r="I121" s="222"/>
      <c r="J121" s="218"/>
      <c r="K121" s="218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261</v>
      </c>
      <c r="AU121" s="227" t="s">
        <v>87</v>
      </c>
      <c r="AV121" s="12" t="s">
        <v>85</v>
      </c>
      <c r="AW121" s="12" t="s">
        <v>40</v>
      </c>
      <c r="AX121" s="12" t="s">
        <v>78</v>
      </c>
      <c r="AY121" s="227" t="s">
        <v>253</v>
      </c>
    </row>
    <row r="122" spans="2:51" s="13" customFormat="1" ht="13.5">
      <c r="B122" s="228"/>
      <c r="C122" s="229"/>
      <c r="D122" s="219" t="s">
        <v>261</v>
      </c>
      <c r="E122" s="230" t="s">
        <v>176</v>
      </c>
      <c r="F122" s="231" t="s">
        <v>287</v>
      </c>
      <c r="G122" s="229"/>
      <c r="H122" s="232">
        <v>94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261</v>
      </c>
      <c r="AU122" s="238" t="s">
        <v>87</v>
      </c>
      <c r="AV122" s="13" t="s">
        <v>87</v>
      </c>
      <c r="AW122" s="13" t="s">
        <v>40</v>
      </c>
      <c r="AX122" s="13" t="s">
        <v>78</v>
      </c>
      <c r="AY122" s="238" t="s">
        <v>253</v>
      </c>
    </row>
    <row r="123" spans="2:51" s="14" customFormat="1" ht="13.5">
      <c r="B123" s="239"/>
      <c r="C123" s="240"/>
      <c r="D123" s="219" t="s">
        <v>261</v>
      </c>
      <c r="E123" s="241" t="s">
        <v>76</v>
      </c>
      <c r="F123" s="242" t="s">
        <v>264</v>
      </c>
      <c r="G123" s="240"/>
      <c r="H123" s="243">
        <v>94</v>
      </c>
      <c r="I123" s="244"/>
      <c r="J123" s="240"/>
      <c r="K123" s="240"/>
      <c r="L123" s="245"/>
      <c r="M123" s="246"/>
      <c r="N123" s="247"/>
      <c r="O123" s="247"/>
      <c r="P123" s="247"/>
      <c r="Q123" s="247"/>
      <c r="R123" s="247"/>
      <c r="S123" s="247"/>
      <c r="T123" s="248"/>
      <c r="AT123" s="249" t="s">
        <v>261</v>
      </c>
      <c r="AU123" s="249" t="s">
        <v>87</v>
      </c>
      <c r="AV123" s="14" t="s">
        <v>259</v>
      </c>
      <c r="AW123" s="14" t="s">
        <v>40</v>
      </c>
      <c r="AX123" s="14" t="s">
        <v>85</v>
      </c>
      <c r="AY123" s="249" t="s">
        <v>253</v>
      </c>
    </row>
    <row r="124" spans="2:65" s="1" customFormat="1" ht="25.5" customHeight="1">
      <c r="B124" s="41"/>
      <c r="C124" s="205" t="s">
        <v>288</v>
      </c>
      <c r="D124" s="205" t="s">
        <v>255</v>
      </c>
      <c r="E124" s="206" t="s">
        <v>289</v>
      </c>
      <c r="F124" s="207" t="s">
        <v>290</v>
      </c>
      <c r="G124" s="208" t="s">
        <v>113</v>
      </c>
      <c r="H124" s="209">
        <v>94</v>
      </c>
      <c r="I124" s="210"/>
      <c r="J124" s="211">
        <f>ROUND(I124*H124,2)</f>
        <v>0</v>
      </c>
      <c r="K124" s="207" t="s">
        <v>258</v>
      </c>
      <c r="L124" s="61"/>
      <c r="M124" s="212" t="s">
        <v>76</v>
      </c>
      <c r="N124" s="213" t="s">
        <v>48</v>
      </c>
      <c r="O124" s="42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AR124" s="24" t="s">
        <v>259</v>
      </c>
      <c r="AT124" s="24" t="s">
        <v>255</v>
      </c>
      <c r="AU124" s="24" t="s">
        <v>87</v>
      </c>
      <c r="AY124" s="24" t="s">
        <v>253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24" t="s">
        <v>85</v>
      </c>
      <c r="BK124" s="216">
        <f>ROUND(I124*H124,2)</f>
        <v>0</v>
      </c>
      <c r="BL124" s="24" t="s">
        <v>259</v>
      </c>
      <c r="BM124" s="24" t="s">
        <v>291</v>
      </c>
    </row>
    <row r="125" spans="2:51" s="13" customFormat="1" ht="13.5">
      <c r="B125" s="228"/>
      <c r="C125" s="229"/>
      <c r="D125" s="219" t="s">
        <v>261</v>
      </c>
      <c r="E125" s="230" t="s">
        <v>76</v>
      </c>
      <c r="F125" s="231" t="s">
        <v>176</v>
      </c>
      <c r="G125" s="229"/>
      <c r="H125" s="232">
        <v>94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261</v>
      </c>
      <c r="AU125" s="238" t="s">
        <v>87</v>
      </c>
      <c r="AV125" s="13" t="s">
        <v>87</v>
      </c>
      <c r="AW125" s="13" t="s">
        <v>40</v>
      </c>
      <c r="AX125" s="13" t="s">
        <v>78</v>
      </c>
      <c r="AY125" s="238" t="s">
        <v>253</v>
      </c>
    </row>
    <row r="126" spans="2:51" s="14" customFormat="1" ht="13.5">
      <c r="B126" s="239"/>
      <c r="C126" s="240"/>
      <c r="D126" s="219" t="s">
        <v>261</v>
      </c>
      <c r="E126" s="241" t="s">
        <v>76</v>
      </c>
      <c r="F126" s="242" t="s">
        <v>264</v>
      </c>
      <c r="G126" s="240"/>
      <c r="H126" s="243">
        <v>94</v>
      </c>
      <c r="I126" s="244"/>
      <c r="J126" s="240"/>
      <c r="K126" s="240"/>
      <c r="L126" s="245"/>
      <c r="M126" s="246"/>
      <c r="N126" s="247"/>
      <c r="O126" s="247"/>
      <c r="P126" s="247"/>
      <c r="Q126" s="247"/>
      <c r="R126" s="247"/>
      <c r="S126" s="247"/>
      <c r="T126" s="248"/>
      <c r="AT126" s="249" t="s">
        <v>261</v>
      </c>
      <c r="AU126" s="249" t="s">
        <v>87</v>
      </c>
      <c r="AV126" s="14" t="s">
        <v>259</v>
      </c>
      <c r="AW126" s="14" t="s">
        <v>40</v>
      </c>
      <c r="AX126" s="14" t="s">
        <v>85</v>
      </c>
      <c r="AY126" s="249" t="s">
        <v>253</v>
      </c>
    </row>
    <row r="127" spans="2:65" s="1" customFormat="1" ht="38.25" customHeight="1">
      <c r="B127" s="41"/>
      <c r="C127" s="205" t="s">
        <v>292</v>
      </c>
      <c r="D127" s="205" t="s">
        <v>255</v>
      </c>
      <c r="E127" s="206" t="s">
        <v>293</v>
      </c>
      <c r="F127" s="207" t="s">
        <v>294</v>
      </c>
      <c r="G127" s="208" t="s">
        <v>174</v>
      </c>
      <c r="H127" s="209">
        <v>274.25</v>
      </c>
      <c r="I127" s="210"/>
      <c r="J127" s="211">
        <f>ROUND(I127*H127,2)</f>
        <v>0</v>
      </c>
      <c r="K127" s="207" t="s">
        <v>258</v>
      </c>
      <c r="L127" s="61"/>
      <c r="M127" s="212" t="s">
        <v>76</v>
      </c>
      <c r="N127" s="213" t="s">
        <v>48</v>
      </c>
      <c r="O127" s="42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AR127" s="24" t="s">
        <v>259</v>
      </c>
      <c r="AT127" s="24" t="s">
        <v>255</v>
      </c>
      <c r="AU127" s="24" t="s">
        <v>87</v>
      </c>
      <c r="AY127" s="24" t="s">
        <v>253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24" t="s">
        <v>85</v>
      </c>
      <c r="BK127" s="216">
        <f>ROUND(I127*H127,2)</f>
        <v>0</v>
      </c>
      <c r="BL127" s="24" t="s">
        <v>259</v>
      </c>
      <c r="BM127" s="24" t="s">
        <v>295</v>
      </c>
    </row>
    <row r="128" spans="2:51" s="13" customFormat="1" ht="13.5">
      <c r="B128" s="228"/>
      <c r="C128" s="229"/>
      <c r="D128" s="219" t="s">
        <v>261</v>
      </c>
      <c r="E128" s="230" t="s">
        <v>76</v>
      </c>
      <c r="F128" s="231" t="s">
        <v>296</v>
      </c>
      <c r="G128" s="229"/>
      <c r="H128" s="232">
        <v>274.25</v>
      </c>
      <c r="I128" s="233"/>
      <c r="J128" s="229"/>
      <c r="K128" s="229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261</v>
      </c>
      <c r="AU128" s="238" t="s">
        <v>87</v>
      </c>
      <c r="AV128" s="13" t="s">
        <v>87</v>
      </c>
      <c r="AW128" s="13" t="s">
        <v>40</v>
      </c>
      <c r="AX128" s="13" t="s">
        <v>78</v>
      </c>
      <c r="AY128" s="238" t="s">
        <v>253</v>
      </c>
    </row>
    <row r="129" spans="2:51" s="14" customFormat="1" ht="13.5">
      <c r="B129" s="239"/>
      <c r="C129" s="240"/>
      <c r="D129" s="219" t="s">
        <v>261</v>
      </c>
      <c r="E129" s="241" t="s">
        <v>76</v>
      </c>
      <c r="F129" s="242" t="s">
        <v>264</v>
      </c>
      <c r="G129" s="240"/>
      <c r="H129" s="243">
        <v>274.25</v>
      </c>
      <c r="I129" s="244"/>
      <c r="J129" s="240"/>
      <c r="K129" s="240"/>
      <c r="L129" s="245"/>
      <c r="M129" s="246"/>
      <c r="N129" s="247"/>
      <c r="O129" s="247"/>
      <c r="P129" s="247"/>
      <c r="Q129" s="247"/>
      <c r="R129" s="247"/>
      <c r="S129" s="247"/>
      <c r="T129" s="248"/>
      <c r="AT129" s="249" t="s">
        <v>261</v>
      </c>
      <c r="AU129" s="249" t="s">
        <v>87</v>
      </c>
      <c r="AV129" s="14" t="s">
        <v>259</v>
      </c>
      <c r="AW129" s="14" t="s">
        <v>40</v>
      </c>
      <c r="AX129" s="14" t="s">
        <v>85</v>
      </c>
      <c r="AY129" s="249" t="s">
        <v>253</v>
      </c>
    </row>
    <row r="130" spans="2:65" s="1" customFormat="1" ht="25.5" customHeight="1">
      <c r="B130" s="41"/>
      <c r="C130" s="205" t="s">
        <v>297</v>
      </c>
      <c r="D130" s="205" t="s">
        <v>255</v>
      </c>
      <c r="E130" s="206" t="s">
        <v>298</v>
      </c>
      <c r="F130" s="207" t="s">
        <v>299</v>
      </c>
      <c r="G130" s="208" t="s">
        <v>174</v>
      </c>
      <c r="H130" s="209">
        <v>13.75</v>
      </c>
      <c r="I130" s="210"/>
      <c r="J130" s="211">
        <f>ROUND(I130*H130,2)</f>
        <v>0</v>
      </c>
      <c r="K130" s="207" t="s">
        <v>258</v>
      </c>
      <c r="L130" s="61"/>
      <c r="M130" s="212" t="s">
        <v>76</v>
      </c>
      <c r="N130" s="213" t="s">
        <v>48</v>
      </c>
      <c r="O130" s="42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AR130" s="24" t="s">
        <v>259</v>
      </c>
      <c r="AT130" s="24" t="s">
        <v>255</v>
      </c>
      <c r="AU130" s="24" t="s">
        <v>87</v>
      </c>
      <c r="AY130" s="24" t="s">
        <v>253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24" t="s">
        <v>85</v>
      </c>
      <c r="BK130" s="216">
        <f>ROUND(I130*H130,2)</f>
        <v>0</v>
      </c>
      <c r="BL130" s="24" t="s">
        <v>259</v>
      </c>
      <c r="BM130" s="24" t="s">
        <v>300</v>
      </c>
    </row>
    <row r="131" spans="2:47" s="1" customFormat="1" ht="27">
      <c r="B131" s="41"/>
      <c r="C131" s="63"/>
      <c r="D131" s="219" t="s">
        <v>301</v>
      </c>
      <c r="E131" s="63"/>
      <c r="F131" s="250" t="s">
        <v>302</v>
      </c>
      <c r="G131" s="63"/>
      <c r="H131" s="63"/>
      <c r="I131" s="174"/>
      <c r="J131" s="63"/>
      <c r="K131" s="63"/>
      <c r="L131" s="61"/>
      <c r="M131" s="251"/>
      <c r="N131" s="42"/>
      <c r="O131" s="42"/>
      <c r="P131" s="42"/>
      <c r="Q131" s="42"/>
      <c r="R131" s="42"/>
      <c r="S131" s="42"/>
      <c r="T131" s="78"/>
      <c r="AT131" s="24" t="s">
        <v>301</v>
      </c>
      <c r="AU131" s="24" t="s">
        <v>87</v>
      </c>
    </row>
    <row r="132" spans="2:51" s="13" customFormat="1" ht="13.5">
      <c r="B132" s="228"/>
      <c r="C132" s="229"/>
      <c r="D132" s="219" t="s">
        <v>261</v>
      </c>
      <c r="E132" s="230" t="s">
        <v>76</v>
      </c>
      <c r="F132" s="231" t="s">
        <v>303</v>
      </c>
      <c r="G132" s="229"/>
      <c r="H132" s="232">
        <v>13.75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261</v>
      </c>
      <c r="AU132" s="238" t="s">
        <v>87</v>
      </c>
      <c r="AV132" s="13" t="s">
        <v>87</v>
      </c>
      <c r="AW132" s="13" t="s">
        <v>40</v>
      </c>
      <c r="AX132" s="13" t="s">
        <v>78</v>
      </c>
      <c r="AY132" s="238" t="s">
        <v>253</v>
      </c>
    </row>
    <row r="133" spans="2:51" s="14" customFormat="1" ht="13.5">
      <c r="B133" s="239"/>
      <c r="C133" s="240"/>
      <c r="D133" s="219" t="s">
        <v>261</v>
      </c>
      <c r="E133" s="241" t="s">
        <v>76</v>
      </c>
      <c r="F133" s="242" t="s">
        <v>264</v>
      </c>
      <c r="G133" s="240"/>
      <c r="H133" s="243">
        <v>13.75</v>
      </c>
      <c r="I133" s="244"/>
      <c r="J133" s="240"/>
      <c r="K133" s="240"/>
      <c r="L133" s="245"/>
      <c r="M133" s="246"/>
      <c r="N133" s="247"/>
      <c r="O133" s="247"/>
      <c r="P133" s="247"/>
      <c r="Q133" s="247"/>
      <c r="R133" s="247"/>
      <c r="S133" s="247"/>
      <c r="T133" s="248"/>
      <c r="AT133" s="249" t="s">
        <v>261</v>
      </c>
      <c r="AU133" s="249" t="s">
        <v>87</v>
      </c>
      <c r="AV133" s="14" t="s">
        <v>259</v>
      </c>
      <c r="AW133" s="14" t="s">
        <v>40</v>
      </c>
      <c r="AX133" s="14" t="s">
        <v>85</v>
      </c>
      <c r="AY133" s="249" t="s">
        <v>253</v>
      </c>
    </row>
    <row r="134" spans="2:65" s="1" customFormat="1" ht="16.5" customHeight="1">
      <c r="B134" s="41"/>
      <c r="C134" s="205" t="s">
        <v>304</v>
      </c>
      <c r="D134" s="205" t="s">
        <v>255</v>
      </c>
      <c r="E134" s="206" t="s">
        <v>305</v>
      </c>
      <c r="F134" s="207" t="s">
        <v>306</v>
      </c>
      <c r="G134" s="208" t="s">
        <v>174</v>
      </c>
      <c r="H134" s="209">
        <v>288</v>
      </c>
      <c r="I134" s="210"/>
      <c r="J134" s="211">
        <f>ROUND(I134*H134,2)</f>
        <v>0</v>
      </c>
      <c r="K134" s="207" t="s">
        <v>258</v>
      </c>
      <c r="L134" s="61"/>
      <c r="M134" s="212" t="s">
        <v>76</v>
      </c>
      <c r="N134" s="213" t="s">
        <v>48</v>
      </c>
      <c r="O134" s="42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AR134" s="24" t="s">
        <v>259</v>
      </c>
      <c r="AT134" s="24" t="s">
        <v>255</v>
      </c>
      <c r="AU134" s="24" t="s">
        <v>87</v>
      </c>
      <c r="AY134" s="24" t="s">
        <v>253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24" t="s">
        <v>85</v>
      </c>
      <c r="BK134" s="216">
        <f>ROUND(I134*H134,2)</f>
        <v>0</v>
      </c>
      <c r="BL134" s="24" t="s">
        <v>259</v>
      </c>
      <c r="BM134" s="24" t="s">
        <v>307</v>
      </c>
    </row>
    <row r="135" spans="2:51" s="13" customFormat="1" ht="13.5">
      <c r="B135" s="228"/>
      <c r="C135" s="229"/>
      <c r="D135" s="219" t="s">
        <v>261</v>
      </c>
      <c r="E135" s="230" t="s">
        <v>76</v>
      </c>
      <c r="F135" s="231" t="s">
        <v>308</v>
      </c>
      <c r="G135" s="229"/>
      <c r="H135" s="232">
        <v>288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261</v>
      </c>
      <c r="AU135" s="238" t="s">
        <v>87</v>
      </c>
      <c r="AV135" s="13" t="s">
        <v>87</v>
      </c>
      <c r="AW135" s="13" t="s">
        <v>40</v>
      </c>
      <c r="AX135" s="13" t="s">
        <v>78</v>
      </c>
      <c r="AY135" s="238" t="s">
        <v>253</v>
      </c>
    </row>
    <row r="136" spans="2:51" s="14" customFormat="1" ht="13.5">
      <c r="B136" s="239"/>
      <c r="C136" s="240"/>
      <c r="D136" s="219" t="s">
        <v>261</v>
      </c>
      <c r="E136" s="241" t="s">
        <v>76</v>
      </c>
      <c r="F136" s="242" t="s">
        <v>264</v>
      </c>
      <c r="G136" s="240"/>
      <c r="H136" s="243">
        <v>288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AT136" s="249" t="s">
        <v>261</v>
      </c>
      <c r="AU136" s="249" t="s">
        <v>87</v>
      </c>
      <c r="AV136" s="14" t="s">
        <v>259</v>
      </c>
      <c r="AW136" s="14" t="s">
        <v>40</v>
      </c>
      <c r="AX136" s="14" t="s">
        <v>85</v>
      </c>
      <c r="AY136" s="249" t="s">
        <v>253</v>
      </c>
    </row>
    <row r="137" spans="2:65" s="1" customFormat="1" ht="25.5" customHeight="1">
      <c r="B137" s="41"/>
      <c r="C137" s="205" t="s">
        <v>309</v>
      </c>
      <c r="D137" s="205" t="s">
        <v>255</v>
      </c>
      <c r="E137" s="206" t="s">
        <v>310</v>
      </c>
      <c r="F137" s="207" t="s">
        <v>311</v>
      </c>
      <c r="G137" s="208" t="s">
        <v>312</v>
      </c>
      <c r="H137" s="209">
        <v>518.4</v>
      </c>
      <c r="I137" s="210"/>
      <c r="J137" s="211">
        <f>ROUND(I137*H137,2)</f>
        <v>0</v>
      </c>
      <c r="K137" s="207" t="s">
        <v>258</v>
      </c>
      <c r="L137" s="61"/>
      <c r="M137" s="212" t="s">
        <v>76</v>
      </c>
      <c r="N137" s="213" t="s">
        <v>48</v>
      </c>
      <c r="O137" s="42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AR137" s="24" t="s">
        <v>259</v>
      </c>
      <c r="AT137" s="24" t="s">
        <v>255</v>
      </c>
      <c r="AU137" s="24" t="s">
        <v>87</v>
      </c>
      <c r="AY137" s="24" t="s">
        <v>253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24" t="s">
        <v>85</v>
      </c>
      <c r="BK137" s="216">
        <f>ROUND(I137*H137,2)</f>
        <v>0</v>
      </c>
      <c r="BL137" s="24" t="s">
        <v>259</v>
      </c>
      <c r="BM137" s="24" t="s">
        <v>313</v>
      </c>
    </row>
    <row r="138" spans="2:51" s="13" customFormat="1" ht="13.5">
      <c r="B138" s="228"/>
      <c r="C138" s="229"/>
      <c r="D138" s="219" t="s">
        <v>261</v>
      </c>
      <c r="E138" s="230" t="s">
        <v>76</v>
      </c>
      <c r="F138" s="231" t="s">
        <v>314</v>
      </c>
      <c r="G138" s="229"/>
      <c r="H138" s="232">
        <v>518.4</v>
      </c>
      <c r="I138" s="233"/>
      <c r="J138" s="229"/>
      <c r="K138" s="229"/>
      <c r="L138" s="234"/>
      <c r="M138" s="235"/>
      <c r="N138" s="236"/>
      <c r="O138" s="236"/>
      <c r="P138" s="236"/>
      <c r="Q138" s="236"/>
      <c r="R138" s="236"/>
      <c r="S138" s="236"/>
      <c r="T138" s="237"/>
      <c r="AT138" s="238" t="s">
        <v>261</v>
      </c>
      <c r="AU138" s="238" t="s">
        <v>87</v>
      </c>
      <c r="AV138" s="13" t="s">
        <v>87</v>
      </c>
      <c r="AW138" s="13" t="s">
        <v>40</v>
      </c>
      <c r="AX138" s="13" t="s">
        <v>78</v>
      </c>
      <c r="AY138" s="238" t="s">
        <v>253</v>
      </c>
    </row>
    <row r="139" spans="2:51" s="14" customFormat="1" ht="13.5">
      <c r="B139" s="239"/>
      <c r="C139" s="240"/>
      <c r="D139" s="219" t="s">
        <v>261</v>
      </c>
      <c r="E139" s="241" t="s">
        <v>76</v>
      </c>
      <c r="F139" s="242" t="s">
        <v>264</v>
      </c>
      <c r="G139" s="240"/>
      <c r="H139" s="243">
        <v>518.4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AT139" s="249" t="s">
        <v>261</v>
      </c>
      <c r="AU139" s="249" t="s">
        <v>87</v>
      </c>
      <c r="AV139" s="14" t="s">
        <v>259</v>
      </c>
      <c r="AW139" s="14" t="s">
        <v>40</v>
      </c>
      <c r="AX139" s="14" t="s">
        <v>85</v>
      </c>
      <c r="AY139" s="249" t="s">
        <v>253</v>
      </c>
    </row>
    <row r="140" spans="2:65" s="1" customFormat="1" ht="25.5" customHeight="1">
      <c r="B140" s="41"/>
      <c r="C140" s="205" t="s">
        <v>315</v>
      </c>
      <c r="D140" s="205" t="s">
        <v>255</v>
      </c>
      <c r="E140" s="206" t="s">
        <v>316</v>
      </c>
      <c r="F140" s="207" t="s">
        <v>317</v>
      </c>
      <c r="G140" s="208" t="s">
        <v>174</v>
      </c>
      <c r="H140" s="209">
        <v>30.18</v>
      </c>
      <c r="I140" s="210"/>
      <c r="J140" s="211">
        <f>ROUND(I140*H140,2)</f>
        <v>0</v>
      </c>
      <c r="K140" s="207" t="s">
        <v>258</v>
      </c>
      <c r="L140" s="61"/>
      <c r="M140" s="212" t="s">
        <v>76</v>
      </c>
      <c r="N140" s="213" t="s">
        <v>48</v>
      </c>
      <c r="O140" s="42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AR140" s="24" t="s">
        <v>259</v>
      </c>
      <c r="AT140" s="24" t="s">
        <v>255</v>
      </c>
      <c r="AU140" s="24" t="s">
        <v>87</v>
      </c>
      <c r="AY140" s="24" t="s">
        <v>253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24" t="s">
        <v>85</v>
      </c>
      <c r="BK140" s="216">
        <f>ROUND(I140*H140,2)</f>
        <v>0</v>
      </c>
      <c r="BL140" s="24" t="s">
        <v>259</v>
      </c>
      <c r="BM140" s="24" t="s">
        <v>318</v>
      </c>
    </row>
    <row r="141" spans="2:51" s="12" customFormat="1" ht="13.5">
      <c r="B141" s="217"/>
      <c r="C141" s="218"/>
      <c r="D141" s="219" t="s">
        <v>261</v>
      </c>
      <c r="E141" s="220" t="s">
        <v>76</v>
      </c>
      <c r="F141" s="221" t="s">
        <v>319</v>
      </c>
      <c r="G141" s="218"/>
      <c r="H141" s="220" t="s">
        <v>76</v>
      </c>
      <c r="I141" s="222"/>
      <c r="J141" s="218"/>
      <c r="K141" s="218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261</v>
      </c>
      <c r="AU141" s="227" t="s">
        <v>87</v>
      </c>
      <c r="AV141" s="12" t="s">
        <v>85</v>
      </c>
      <c r="AW141" s="12" t="s">
        <v>40</v>
      </c>
      <c r="AX141" s="12" t="s">
        <v>78</v>
      </c>
      <c r="AY141" s="227" t="s">
        <v>253</v>
      </c>
    </row>
    <row r="142" spans="2:51" s="13" customFormat="1" ht="13.5">
      <c r="B142" s="228"/>
      <c r="C142" s="229"/>
      <c r="D142" s="219" t="s">
        <v>261</v>
      </c>
      <c r="E142" s="230" t="s">
        <v>182</v>
      </c>
      <c r="F142" s="231" t="s">
        <v>320</v>
      </c>
      <c r="G142" s="229"/>
      <c r="H142" s="232">
        <v>30.18</v>
      </c>
      <c r="I142" s="233"/>
      <c r="J142" s="229"/>
      <c r="K142" s="229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261</v>
      </c>
      <c r="AU142" s="238" t="s">
        <v>87</v>
      </c>
      <c r="AV142" s="13" t="s">
        <v>87</v>
      </c>
      <c r="AW142" s="13" t="s">
        <v>40</v>
      </c>
      <c r="AX142" s="13" t="s">
        <v>78</v>
      </c>
      <c r="AY142" s="238" t="s">
        <v>253</v>
      </c>
    </row>
    <row r="143" spans="2:51" s="14" customFormat="1" ht="13.5">
      <c r="B143" s="239"/>
      <c r="C143" s="240"/>
      <c r="D143" s="219" t="s">
        <v>261</v>
      </c>
      <c r="E143" s="241" t="s">
        <v>76</v>
      </c>
      <c r="F143" s="242" t="s">
        <v>264</v>
      </c>
      <c r="G143" s="240"/>
      <c r="H143" s="243">
        <v>30.18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AT143" s="249" t="s">
        <v>261</v>
      </c>
      <c r="AU143" s="249" t="s">
        <v>87</v>
      </c>
      <c r="AV143" s="14" t="s">
        <v>259</v>
      </c>
      <c r="AW143" s="14" t="s">
        <v>40</v>
      </c>
      <c r="AX143" s="14" t="s">
        <v>85</v>
      </c>
      <c r="AY143" s="249" t="s">
        <v>253</v>
      </c>
    </row>
    <row r="144" spans="2:65" s="1" customFormat="1" ht="16.5" customHeight="1">
      <c r="B144" s="41"/>
      <c r="C144" s="252" t="s">
        <v>321</v>
      </c>
      <c r="D144" s="252" t="s">
        <v>322</v>
      </c>
      <c r="E144" s="253" t="s">
        <v>323</v>
      </c>
      <c r="F144" s="254" t="s">
        <v>324</v>
      </c>
      <c r="G144" s="255" t="s">
        <v>312</v>
      </c>
      <c r="H144" s="256">
        <v>63.378</v>
      </c>
      <c r="I144" s="257"/>
      <c r="J144" s="258">
        <f>ROUND(I144*H144,2)</f>
        <v>0</v>
      </c>
      <c r="K144" s="254" t="s">
        <v>258</v>
      </c>
      <c r="L144" s="259"/>
      <c r="M144" s="260" t="s">
        <v>76</v>
      </c>
      <c r="N144" s="261" t="s">
        <v>48</v>
      </c>
      <c r="O144" s="42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AR144" s="24" t="s">
        <v>292</v>
      </c>
      <c r="AT144" s="24" t="s">
        <v>322</v>
      </c>
      <c r="AU144" s="24" t="s">
        <v>87</v>
      </c>
      <c r="AY144" s="24" t="s">
        <v>253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24" t="s">
        <v>85</v>
      </c>
      <c r="BK144" s="216">
        <f>ROUND(I144*H144,2)</f>
        <v>0</v>
      </c>
      <c r="BL144" s="24" t="s">
        <v>259</v>
      </c>
      <c r="BM144" s="24" t="s">
        <v>325</v>
      </c>
    </row>
    <row r="145" spans="2:51" s="12" customFormat="1" ht="13.5">
      <c r="B145" s="217"/>
      <c r="C145" s="218"/>
      <c r="D145" s="219" t="s">
        <v>261</v>
      </c>
      <c r="E145" s="220" t="s">
        <v>76</v>
      </c>
      <c r="F145" s="221" t="s">
        <v>326</v>
      </c>
      <c r="G145" s="218"/>
      <c r="H145" s="220" t="s">
        <v>76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261</v>
      </c>
      <c r="AU145" s="227" t="s">
        <v>87</v>
      </c>
      <c r="AV145" s="12" t="s">
        <v>85</v>
      </c>
      <c r="AW145" s="12" t="s">
        <v>40</v>
      </c>
      <c r="AX145" s="12" t="s">
        <v>78</v>
      </c>
      <c r="AY145" s="227" t="s">
        <v>253</v>
      </c>
    </row>
    <row r="146" spans="2:51" s="13" customFormat="1" ht="13.5">
      <c r="B146" s="228"/>
      <c r="C146" s="229"/>
      <c r="D146" s="219" t="s">
        <v>261</v>
      </c>
      <c r="E146" s="230" t="s">
        <v>76</v>
      </c>
      <c r="F146" s="231" t="s">
        <v>327</v>
      </c>
      <c r="G146" s="229"/>
      <c r="H146" s="232">
        <v>63.378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261</v>
      </c>
      <c r="AU146" s="238" t="s">
        <v>87</v>
      </c>
      <c r="AV146" s="13" t="s">
        <v>87</v>
      </c>
      <c r="AW146" s="13" t="s">
        <v>40</v>
      </c>
      <c r="AX146" s="13" t="s">
        <v>78</v>
      </c>
      <c r="AY146" s="238" t="s">
        <v>253</v>
      </c>
    </row>
    <row r="147" spans="2:51" s="14" customFormat="1" ht="13.5">
      <c r="B147" s="239"/>
      <c r="C147" s="240"/>
      <c r="D147" s="219" t="s">
        <v>261</v>
      </c>
      <c r="E147" s="241" t="s">
        <v>76</v>
      </c>
      <c r="F147" s="242" t="s">
        <v>264</v>
      </c>
      <c r="G147" s="240"/>
      <c r="H147" s="243">
        <v>63.378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AT147" s="249" t="s">
        <v>261</v>
      </c>
      <c r="AU147" s="249" t="s">
        <v>87</v>
      </c>
      <c r="AV147" s="14" t="s">
        <v>259</v>
      </c>
      <c r="AW147" s="14" t="s">
        <v>40</v>
      </c>
      <c r="AX147" s="14" t="s">
        <v>85</v>
      </c>
      <c r="AY147" s="249" t="s">
        <v>253</v>
      </c>
    </row>
    <row r="148" spans="2:65" s="1" customFormat="1" ht="38.25" customHeight="1">
      <c r="B148" s="41"/>
      <c r="C148" s="205" t="s">
        <v>328</v>
      </c>
      <c r="D148" s="205" t="s">
        <v>255</v>
      </c>
      <c r="E148" s="206" t="s">
        <v>329</v>
      </c>
      <c r="F148" s="207" t="s">
        <v>330</v>
      </c>
      <c r="G148" s="208" t="s">
        <v>174</v>
      </c>
      <c r="H148" s="209">
        <v>7.56</v>
      </c>
      <c r="I148" s="210"/>
      <c r="J148" s="211">
        <f>ROUND(I148*H148,2)</f>
        <v>0</v>
      </c>
      <c r="K148" s="207" t="s">
        <v>258</v>
      </c>
      <c r="L148" s="61"/>
      <c r="M148" s="212" t="s">
        <v>76</v>
      </c>
      <c r="N148" s="213" t="s">
        <v>48</v>
      </c>
      <c r="O148" s="42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AR148" s="24" t="s">
        <v>259</v>
      </c>
      <c r="AT148" s="24" t="s">
        <v>255</v>
      </c>
      <c r="AU148" s="24" t="s">
        <v>87</v>
      </c>
      <c r="AY148" s="24" t="s">
        <v>253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24" t="s">
        <v>85</v>
      </c>
      <c r="BK148" s="216">
        <f>ROUND(I148*H148,2)</f>
        <v>0</v>
      </c>
      <c r="BL148" s="24" t="s">
        <v>259</v>
      </c>
      <c r="BM148" s="24" t="s">
        <v>331</v>
      </c>
    </row>
    <row r="149" spans="2:51" s="12" customFormat="1" ht="13.5">
      <c r="B149" s="217"/>
      <c r="C149" s="218"/>
      <c r="D149" s="219" t="s">
        <v>261</v>
      </c>
      <c r="E149" s="220" t="s">
        <v>76</v>
      </c>
      <c r="F149" s="221" t="s">
        <v>332</v>
      </c>
      <c r="G149" s="218"/>
      <c r="H149" s="220" t="s">
        <v>76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261</v>
      </c>
      <c r="AU149" s="227" t="s">
        <v>87</v>
      </c>
      <c r="AV149" s="12" t="s">
        <v>85</v>
      </c>
      <c r="AW149" s="12" t="s">
        <v>40</v>
      </c>
      <c r="AX149" s="12" t="s">
        <v>78</v>
      </c>
      <c r="AY149" s="227" t="s">
        <v>253</v>
      </c>
    </row>
    <row r="150" spans="2:51" s="13" customFormat="1" ht="13.5">
      <c r="B150" s="228"/>
      <c r="C150" s="229"/>
      <c r="D150" s="219" t="s">
        <v>261</v>
      </c>
      <c r="E150" s="230" t="s">
        <v>194</v>
      </c>
      <c r="F150" s="231" t="s">
        <v>333</v>
      </c>
      <c r="G150" s="229"/>
      <c r="H150" s="232">
        <v>7.56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261</v>
      </c>
      <c r="AU150" s="238" t="s">
        <v>87</v>
      </c>
      <c r="AV150" s="13" t="s">
        <v>87</v>
      </c>
      <c r="AW150" s="13" t="s">
        <v>40</v>
      </c>
      <c r="AX150" s="13" t="s">
        <v>78</v>
      </c>
      <c r="AY150" s="238" t="s">
        <v>253</v>
      </c>
    </row>
    <row r="151" spans="2:51" s="14" customFormat="1" ht="13.5">
      <c r="B151" s="239"/>
      <c r="C151" s="240"/>
      <c r="D151" s="219" t="s">
        <v>261</v>
      </c>
      <c r="E151" s="241" t="s">
        <v>76</v>
      </c>
      <c r="F151" s="242" t="s">
        <v>264</v>
      </c>
      <c r="G151" s="240"/>
      <c r="H151" s="243">
        <v>7.56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AT151" s="249" t="s">
        <v>261</v>
      </c>
      <c r="AU151" s="249" t="s">
        <v>87</v>
      </c>
      <c r="AV151" s="14" t="s">
        <v>259</v>
      </c>
      <c r="AW151" s="14" t="s">
        <v>40</v>
      </c>
      <c r="AX151" s="14" t="s">
        <v>85</v>
      </c>
      <c r="AY151" s="249" t="s">
        <v>253</v>
      </c>
    </row>
    <row r="152" spans="2:65" s="1" customFormat="1" ht="16.5" customHeight="1">
      <c r="B152" s="41"/>
      <c r="C152" s="252" t="s">
        <v>10</v>
      </c>
      <c r="D152" s="252" t="s">
        <v>322</v>
      </c>
      <c r="E152" s="253" t="s">
        <v>334</v>
      </c>
      <c r="F152" s="254" t="s">
        <v>335</v>
      </c>
      <c r="G152" s="255" t="s">
        <v>312</v>
      </c>
      <c r="H152" s="256">
        <v>15.876</v>
      </c>
      <c r="I152" s="257"/>
      <c r="J152" s="258">
        <f>ROUND(I152*H152,2)</f>
        <v>0</v>
      </c>
      <c r="K152" s="254" t="s">
        <v>258</v>
      </c>
      <c r="L152" s="259"/>
      <c r="M152" s="260" t="s">
        <v>76</v>
      </c>
      <c r="N152" s="261" t="s">
        <v>48</v>
      </c>
      <c r="O152" s="42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AR152" s="24" t="s">
        <v>292</v>
      </c>
      <c r="AT152" s="24" t="s">
        <v>322</v>
      </c>
      <c r="AU152" s="24" t="s">
        <v>87</v>
      </c>
      <c r="AY152" s="24" t="s">
        <v>253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24" t="s">
        <v>85</v>
      </c>
      <c r="BK152" s="216">
        <f>ROUND(I152*H152,2)</f>
        <v>0</v>
      </c>
      <c r="BL152" s="24" t="s">
        <v>259</v>
      </c>
      <c r="BM152" s="24" t="s">
        <v>336</v>
      </c>
    </row>
    <row r="153" spans="2:51" s="12" customFormat="1" ht="13.5">
      <c r="B153" s="217"/>
      <c r="C153" s="218"/>
      <c r="D153" s="219" t="s">
        <v>261</v>
      </c>
      <c r="E153" s="220" t="s">
        <v>76</v>
      </c>
      <c r="F153" s="221" t="s">
        <v>326</v>
      </c>
      <c r="G153" s="218"/>
      <c r="H153" s="220" t="s">
        <v>76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261</v>
      </c>
      <c r="AU153" s="227" t="s">
        <v>87</v>
      </c>
      <c r="AV153" s="12" t="s">
        <v>85</v>
      </c>
      <c r="AW153" s="12" t="s">
        <v>40</v>
      </c>
      <c r="AX153" s="12" t="s">
        <v>78</v>
      </c>
      <c r="AY153" s="227" t="s">
        <v>253</v>
      </c>
    </row>
    <row r="154" spans="2:51" s="13" customFormat="1" ht="13.5">
      <c r="B154" s="228"/>
      <c r="C154" s="229"/>
      <c r="D154" s="219" t="s">
        <v>261</v>
      </c>
      <c r="E154" s="230" t="s">
        <v>76</v>
      </c>
      <c r="F154" s="231" t="s">
        <v>337</v>
      </c>
      <c r="G154" s="229"/>
      <c r="H154" s="232">
        <v>15.876</v>
      </c>
      <c r="I154" s="233"/>
      <c r="J154" s="229"/>
      <c r="K154" s="229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261</v>
      </c>
      <c r="AU154" s="238" t="s">
        <v>87</v>
      </c>
      <c r="AV154" s="13" t="s">
        <v>87</v>
      </c>
      <c r="AW154" s="13" t="s">
        <v>40</v>
      </c>
      <c r="AX154" s="13" t="s">
        <v>78</v>
      </c>
      <c r="AY154" s="238" t="s">
        <v>253</v>
      </c>
    </row>
    <row r="155" spans="2:51" s="14" customFormat="1" ht="13.5">
      <c r="B155" s="239"/>
      <c r="C155" s="240"/>
      <c r="D155" s="219" t="s">
        <v>261</v>
      </c>
      <c r="E155" s="241" t="s">
        <v>76</v>
      </c>
      <c r="F155" s="242" t="s">
        <v>264</v>
      </c>
      <c r="G155" s="240"/>
      <c r="H155" s="243">
        <v>15.876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AT155" s="249" t="s">
        <v>261</v>
      </c>
      <c r="AU155" s="249" t="s">
        <v>87</v>
      </c>
      <c r="AV155" s="14" t="s">
        <v>259</v>
      </c>
      <c r="AW155" s="14" t="s">
        <v>40</v>
      </c>
      <c r="AX155" s="14" t="s">
        <v>85</v>
      </c>
      <c r="AY155" s="249" t="s">
        <v>253</v>
      </c>
    </row>
    <row r="156" spans="2:65" s="1" customFormat="1" ht="25.5" customHeight="1">
      <c r="B156" s="41"/>
      <c r="C156" s="205" t="s">
        <v>338</v>
      </c>
      <c r="D156" s="205" t="s">
        <v>255</v>
      </c>
      <c r="E156" s="206" t="s">
        <v>339</v>
      </c>
      <c r="F156" s="207" t="s">
        <v>340</v>
      </c>
      <c r="G156" s="208" t="s">
        <v>113</v>
      </c>
      <c r="H156" s="209">
        <v>709.5</v>
      </c>
      <c r="I156" s="210"/>
      <c r="J156" s="211">
        <f>ROUND(I156*H156,2)</f>
        <v>0</v>
      </c>
      <c r="K156" s="207" t="s">
        <v>258</v>
      </c>
      <c r="L156" s="61"/>
      <c r="M156" s="212" t="s">
        <v>76</v>
      </c>
      <c r="N156" s="213" t="s">
        <v>48</v>
      </c>
      <c r="O156" s="42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AR156" s="24" t="s">
        <v>259</v>
      </c>
      <c r="AT156" s="24" t="s">
        <v>255</v>
      </c>
      <c r="AU156" s="24" t="s">
        <v>87</v>
      </c>
      <c r="AY156" s="24" t="s">
        <v>253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24" t="s">
        <v>85</v>
      </c>
      <c r="BK156" s="216">
        <f>ROUND(I156*H156,2)</f>
        <v>0</v>
      </c>
      <c r="BL156" s="24" t="s">
        <v>259</v>
      </c>
      <c r="BM156" s="24" t="s">
        <v>341</v>
      </c>
    </row>
    <row r="157" spans="2:51" s="13" customFormat="1" ht="13.5">
      <c r="B157" s="228"/>
      <c r="C157" s="229"/>
      <c r="D157" s="219" t="s">
        <v>261</v>
      </c>
      <c r="E157" s="230" t="s">
        <v>76</v>
      </c>
      <c r="F157" s="231" t="s">
        <v>342</v>
      </c>
      <c r="G157" s="229"/>
      <c r="H157" s="232">
        <v>709.5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261</v>
      </c>
      <c r="AU157" s="238" t="s">
        <v>87</v>
      </c>
      <c r="AV157" s="13" t="s">
        <v>87</v>
      </c>
      <c r="AW157" s="13" t="s">
        <v>40</v>
      </c>
      <c r="AX157" s="13" t="s">
        <v>78</v>
      </c>
      <c r="AY157" s="238" t="s">
        <v>253</v>
      </c>
    </row>
    <row r="158" spans="2:51" s="14" customFormat="1" ht="13.5">
      <c r="B158" s="239"/>
      <c r="C158" s="240"/>
      <c r="D158" s="219" t="s">
        <v>261</v>
      </c>
      <c r="E158" s="241" t="s">
        <v>76</v>
      </c>
      <c r="F158" s="242" t="s">
        <v>264</v>
      </c>
      <c r="G158" s="240"/>
      <c r="H158" s="243">
        <v>709.5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AT158" s="249" t="s">
        <v>261</v>
      </c>
      <c r="AU158" s="249" t="s">
        <v>87</v>
      </c>
      <c r="AV158" s="14" t="s">
        <v>259</v>
      </c>
      <c r="AW158" s="14" t="s">
        <v>40</v>
      </c>
      <c r="AX158" s="14" t="s">
        <v>85</v>
      </c>
      <c r="AY158" s="249" t="s">
        <v>253</v>
      </c>
    </row>
    <row r="159" spans="2:63" s="11" customFormat="1" ht="22.35" customHeight="1">
      <c r="B159" s="189"/>
      <c r="C159" s="190"/>
      <c r="D159" s="191" t="s">
        <v>77</v>
      </c>
      <c r="E159" s="203" t="s">
        <v>309</v>
      </c>
      <c r="F159" s="203" t="s">
        <v>343</v>
      </c>
      <c r="G159" s="190"/>
      <c r="H159" s="190"/>
      <c r="I159" s="193"/>
      <c r="J159" s="204">
        <f>BK159</f>
        <v>0</v>
      </c>
      <c r="K159" s="190"/>
      <c r="L159" s="195"/>
      <c r="M159" s="196"/>
      <c r="N159" s="197"/>
      <c r="O159" s="197"/>
      <c r="P159" s="198">
        <f>SUM(P160:P179)</f>
        <v>0</v>
      </c>
      <c r="Q159" s="197"/>
      <c r="R159" s="198">
        <f>SUM(R160:R179)</f>
        <v>0.0001</v>
      </c>
      <c r="S159" s="197"/>
      <c r="T159" s="199">
        <f>SUM(T160:T179)</f>
        <v>0</v>
      </c>
      <c r="AR159" s="200" t="s">
        <v>85</v>
      </c>
      <c r="AT159" s="201" t="s">
        <v>77</v>
      </c>
      <c r="AU159" s="201" t="s">
        <v>87</v>
      </c>
      <c r="AY159" s="200" t="s">
        <v>253</v>
      </c>
      <c r="BK159" s="202">
        <f>SUM(BK160:BK179)</f>
        <v>0</v>
      </c>
    </row>
    <row r="160" spans="2:65" s="1" customFormat="1" ht="25.5" customHeight="1">
      <c r="B160" s="41"/>
      <c r="C160" s="205" t="s">
        <v>344</v>
      </c>
      <c r="D160" s="205" t="s">
        <v>255</v>
      </c>
      <c r="E160" s="206" t="s">
        <v>345</v>
      </c>
      <c r="F160" s="207" t="s">
        <v>346</v>
      </c>
      <c r="G160" s="208" t="s">
        <v>155</v>
      </c>
      <c r="H160" s="209">
        <v>2</v>
      </c>
      <c r="I160" s="210"/>
      <c r="J160" s="211">
        <f>ROUND(I160*H160,2)</f>
        <v>0</v>
      </c>
      <c r="K160" s="207" t="s">
        <v>258</v>
      </c>
      <c r="L160" s="61"/>
      <c r="M160" s="212" t="s">
        <v>76</v>
      </c>
      <c r="N160" s="213" t="s">
        <v>48</v>
      </c>
      <c r="O160" s="42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AR160" s="24" t="s">
        <v>259</v>
      </c>
      <c r="AT160" s="24" t="s">
        <v>255</v>
      </c>
      <c r="AU160" s="24" t="s">
        <v>189</v>
      </c>
      <c r="AY160" s="24" t="s">
        <v>253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24" t="s">
        <v>85</v>
      </c>
      <c r="BK160" s="216">
        <f>ROUND(I160*H160,2)</f>
        <v>0</v>
      </c>
      <c r="BL160" s="24" t="s">
        <v>259</v>
      </c>
      <c r="BM160" s="24" t="s">
        <v>347</v>
      </c>
    </row>
    <row r="161" spans="2:51" s="12" customFormat="1" ht="13.5">
      <c r="B161" s="217"/>
      <c r="C161" s="218"/>
      <c r="D161" s="219" t="s">
        <v>261</v>
      </c>
      <c r="E161" s="220" t="s">
        <v>76</v>
      </c>
      <c r="F161" s="221" t="s">
        <v>348</v>
      </c>
      <c r="G161" s="218"/>
      <c r="H161" s="220" t="s">
        <v>76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261</v>
      </c>
      <c r="AU161" s="227" t="s">
        <v>189</v>
      </c>
      <c r="AV161" s="12" t="s">
        <v>85</v>
      </c>
      <c r="AW161" s="12" t="s">
        <v>40</v>
      </c>
      <c r="AX161" s="12" t="s">
        <v>78</v>
      </c>
      <c r="AY161" s="227" t="s">
        <v>253</v>
      </c>
    </row>
    <row r="162" spans="2:51" s="13" customFormat="1" ht="13.5">
      <c r="B162" s="228"/>
      <c r="C162" s="229"/>
      <c r="D162" s="219" t="s">
        <v>261</v>
      </c>
      <c r="E162" s="230" t="s">
        <v>170</v>
      </c>
      <c r="F162" s="231" t="s">
        <v>87</v>
      </c>
      <c r="G162" s="229"/>
      <c r="H162" s="232">
        <v>2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261</v>
      </c>
      <c r="AU162" s="238" t="s">
        <v>189</v>
      </c>
      <c r="AV162" s="13" t="s">
        <v>87</v>
      </c>
      <c r="AW162" s="13" t="s">
        <v>40</v>
      </c>
      <c r="AX162" s="13" t="s">
        <v>78</v>
      </c>
      <c r="AY162" s="238" t="s">
        <v>253</v>
      </c>
    </row>
    <row r="163" spans="2:51" s="14" customFormat="1" ht="13.5">
      <c r="B163" s="239"/>
      <c r="C163" s="240"/>
      <c r="D163" s="219" t="s">
        <v>261</v>
      </c>
      <c r="E163" s="241" t="s">
        <v>76</v>
      </c>
      <c r="F163" s="242" t="s">
        <v>264</v>
      </c>
      <c r="G163" s="240"/>
      <c r="H163" s="243">
        <v>2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AT163" s="249" t="s">
        <v>261</v>
      </c>
      <c r="AU163" s="249" t="s">
        <v>189</v>
      </c>
      <c r="AV163" s="14" t="s">
        <v>259</v>
      </c>
      <c r="AW163" s="14" t="s">
        <v>40</v>
      </c>
      <c r="AX163" s="14" t="s">
        <v>85</v>
      </c>
      <c r="AY163" s="249" t="s">
        <v>253</v>
      </c>
    </row>
    <row r="164" spans="2:65" s="1" customFormat="1" ht="25.5" customHeight="1">
      <c r="B164" s="41"/>
      <c r="C164" s="205" t="s">
        <v>349</v>
      </c>
      <c r="D164" s="205" t="s">
        <v>255</v>
      </c>
      <c r="E164" s="206" t="s">
        <v>350</v>
      </c>
      <c r="F164" s="207" t="s">
        <v>351</v>
      </c>
      <c r="G164" s="208" t="s">
        <v>155</v>
      </c>
      <c r="H164" s="209">
        <v>2</v>
      </c>
      <c r="I164" s="210"/>
      <c r="J164" s="211">
        <f>ROUND(I164*H164,2)</f>
        <v>0</v>
      </c>
      <c r="K164" s="207" t="s">
        <v>258</v>
      </c>
      <c r="L164" s="61"/>
      <c r="M164" s="212" t="s">
        <v>76</v>
      </c>
      <c r="N164" s="213" t="s">
        <v>48</v>
      </c>
      <c r="O164" s="42"/>
      <c r="P164" s="214">
        <f>O164*H164</f>
        <v>0</v>
      </c>
      <c r="Q164" s="214">
        <v>5E-05</v>
      </c>
      <c r="R164" s="214">
        <f>Q164*H164</f>
        <v>0.0001</v>
      </c>
      <c r="S164" s="214">
        <v>0</v>
      </c>
      <c r="T164" s="215">
        <f>S164*H164</f>
        <v>0</v>
      </c>
      <c r="AR164" s="24" t="s">
        <v>259</v>
      </c>
      <c r="AT164" s="24" t="s">
        <v>255</v>
      </c>
      <c r="AU164" s="24" t="s">
        <v>189</v>
      </c>
      <c r="AY164" s="24" t="s">
        <v>253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24" t="s">
        <v>85</v>
      </c>
      <c r="BK164" s="216">
        <f>ROUND(I164*H164,2)</f>
        <v>0</v>
      </c>
      <c r="BL164" s="24" t="s">
        <v>259</v>
      </c>
      <c r="BM164" s="24" t="s">
        <v>352</v>
      </c>
    </row>
    <row r="165" spans="2:51" s="13" customFormat="1" ht="13.5">
      <c r="B165" s="228"/>
      <c r="C165" s="229"/>
      <c r="D165" s="219" t="s">
        <v>261</v>
      </c>
      <c r="E165" s="230" t="s">
        <v>76</v>
      </c>
      <c r="F165" s="231" t="s">
        <v>170</v>
      </c>
      <c r="G165" s="229"/>
      <c r="H165" s="232">
        <v>2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261</v>
      </c>
      <c r="AU165" s="238" t="s">
        <v>189</v>
      </c>
      <c r="AV165" s="13" t="s">
        <v>87</v>
      </c>
      <c r="AW165" s="13" t="s">
        <v>40</v>
      </c>
      <c r="AX165" s="13" t="s">
        <v>78</v>
      </c>
      <c r="AY165" s="238" t="s">
        <v>253</v>
      </c>
    </row>
    <row r="166" spans="2:51" s="14" customFormat="1" ht="13.5">
      <c r="B166" s="239"/>
      <c r="C166" s="240"/>
      <c r="D166" s="219" t="s">
        <v>261</v>
      </c>
      <c r="E166" s="241" t="s">
        <v>76</v>
      </c>
      <c r="F166" s="242" t="s">
        <v>264</v>
      </c>
      <c r="G166" s="240"/>
      <c r="H166" s="243">
        <v>2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AT166" s="249" t="s">
        <v>261</v>
      </c>
      <c r="AU166" s="249" t="s">
        <v>189</v>
      </c>
      <c r="AV166" s="14" t="s">
        <v>259</v>
      </c>
      <c r="AW166" s="14" t="s">
        <v>40</v>
      </c>
      <c r="AX166" s="14" t="s">
        <v>85</v>
      </c>
      <c r="AY166" s="249" t="s">
        <v>253</v>
      </c>
    </row>
    <row r="167" spans="2:65" s="1" customFormat="1" ht="38.25" customHeight="1">
      <c r="B167" s="41"/>
      <c r="C167" s="205" t="s">
        <v>353</v>
      </c>
      <c r="D167" s="205" t="s">
        <v>255</v>
      </c>
      <c r="E167" s="206" t="s">
        <v>354</v>
      </c>
      <c r="F167" s="207" t="s">
        <v>355</v>
      </c>
      <c r="G167" s="208" t="s">
        <v>155</v>
      </c>
      <c r="H167" s="209">
        <v>2</v>
      </c>
      <c r="I167" s="210"/>
      <c r="J167" s="211">
        <f>ROUND(I167*H167,2)</f>
        <v>0</v>
      </c>
      <c r="K167" s="207" t="s">
        <v>258</v>
      </c>
      <c r="L167" s="61"/>
      <c r="M167" s="212" t="s">
        <v>76</v>
      </c>
      <c r="N167" s="213" t="s">
        <v>48</v>
      </c>
      <c r="O167" s="42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AR167" s="24" t="s">
        <v>259</v>
      </c>
      <c r="AT167" s="24" t="s">
        <v>255</v>
      </c>
      <c r="AU167" s="24" t="s">
        <v>189</v>
      </c>
      <c r="AY167" s="24" t="s">
        <v>253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24" t="s">
        <v>85</v>
      </c>
      <c r="BK167" s="216">
        <f>ROUND(I167*H167,2)</f>
        <v>0</v>
      </c>
      <c r="BL167" s="24" t="s">
        <v>259</v>
      </c>
      <c r="BM167" s="24" t="s">
        <v>356</v>
      </c>
    </row>
    <row r="168" spans="2:51" s="13" customFormat="1" ht="13.5">
      <c r="B168" s="228"/>
      <c r="C168" s="229"/>
      <c r="D168" s="219" t="s">
        <v>261</v>
      </c>
      <c r="E168" s="230" t="s">
        <v>76</v>
      </c>
      <c r="F168" s="231" t="s">
        <v>170</v>
      </c>
      <c r="G168" s="229"/>
      <c r="H168" s="232">
        <v>2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261</v>
      </c>
      <c r="AU168" s="238" t="s">
        <v>189</v>
      </c>
      <c r="AV168" s="13" t="s">
        <v>87</v>
      </c>
      <c r="AW168" s="13" t="s">
        <v>40</v>
      </c>
      <c r="AX168" s="13" t="s">
        <v>78</v>
      </c>
      <c r="AY168" s="238" t="s">
        <v>253</v>
      </c>
    </row>
    <row r="169" spans="2:51" s="14" customFormat="1" ht="13.5">
      <c r="B169" s="239"/>
      <c r="C169" s="240"/>
      <c r="D169" s="219" t="s">
        <v>261</v>
      </c>
      <c r="E169" s="241" t="s">
        <v>76</v>
      </c>
      <c r="F169" s="242" t="s">
        <v>264</v>
      </c>
      <c r="G169" s="240"/>
      <c r="H169" s="243">
        <v>2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AT169" s="249" t="s">
        <v>261</v>
      </c>
      <c r="AU169" s="249" t="s">
        <v>189</v>
      </c>
      <c r="AV169" s="14" t="s">
        <v>259</v>
      </c>
      <c r="AW169" s="14" t="s">
        <v>40</v>
      </c>
      <c r="AX169" s="14" t="s">
        <v>85</v>
      </c>
      <c r="AY169" s="249" t="s">
        <v>253</v>
      </c>
    </row>
    <row r="170" spans="2:65" s="1" customFormat="1" ht="38.25" customHeight="1">
      <c r="B170" s="41"/>
      <c r="C170" s="205" t="s">
        <v>357</v>
      </c>
      <c r="D170" s="205" t="s">
        <v>255</v>
      </c>
      <c r="E170" s="206" t="s">
        <v>358</v>
      </c>
      <c r="F170" s="207" t="s">
        <v>359</v>
      </c>
      <c r="G170" s="208" t="s">
        <v>155</v>
      </c>
      <c r="H170" s="209">
        <v>2</v>
      </c>
      <c r="I170" s="210"/>
      <c r="J170" s="211">
        <f>ROUND(I170*H170,2)</f>
        <v>0</v>
      </c>
      <c r="K170" s="207" t="s">
        <v>258</v>
      </c>
      <c r="L170" s="61"/>
      <c r="M170" s="212" t="s">
        <v>76</v>
      </c>
      <c r="N170" s="213" t="s">
        <v>48</v>
      </c>
      <c r="O170" s="42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AR170" s="24" t="s">
        <v>259</v>
      </c>
      <c r="AT170" s="24" t="s">
        <v>255</v>
      </c>
      <c r="AU170" s="24" t="s">
        <v>189</v>
      </c>
      <c r="AY170" s="24" t="s">
        <v>253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24" t="s">
        <v>85</v>
      </c>
      <c r="BK170" s="216">
        <f>ROUND(I170*H170,2)</f>
        <v>0</v>
      </c>
      <c r="BL170" s="24" t="s">
        <v>259</v>
      </c>
      <c r="BM170" s="24" t="s">
        <v>360</v>
      </c>
    </row>
    <row r="171" spans="2:51" s="13" customFormat="1" ht="13.5">
      <c r="B171" s="228"/>
      <c r="C171" s="229"/>
      <c r="D171" s="219" t="s">
        <v>261</v>
      </c>
      <c r="E171" s="230" t="s">
        <v>76</v>
      </c>
      <c r="F171" s="231" t="s">
        <v>170</v>
      </c>
      <c r="G171" s="229"/>
      <c r="H171" s="232">
        <v>2</v>
      </c>
      <c r="I171" s="233"/>
      <c r="J171" s="229"/>
      <c r="K171" s="229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261</v>
      </c>
      <c r="AU171" s="238" t="s">
        <v>189</v>
      </c>
      <c r="AV171" s="13" t="s">
        <v>87</v>
      </c>
      <c r="AW171" s="13" t="s">
        <v>40</v>
      </c>
      <c r="AX171" s="13" t="s">
        <v>78</v>
      </c>
      <c r="AY171" s="238" t="s">
        <v>253</v>
      </c>
    </row>
    <row r="172" spans="2:51" s="14" customFormat="1" ht="13.5">
      <c r="B172" s="239"/>
      <c r="C172" s="240"/>
      <c r="D172" s="219" t="s">
        <v>261</v>
      </c>
      <c r="E172" s="241" t="s">
        <v>76</v>
      </c>
      <c r="F172" s="242" t="s">
        <v>264</v>
      </c>
      <c r="G172" s="240"/>
      <c r="H172" s="243">
        <v>2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AT172" s="249" t="s">
        <v>261</v>
      </c>
      <c r="AU172" s="249" t="s">
        <v>189</v>
      </c>
      <c r="AV172" s="14" t="s">
        <v>259</v>
      </c>
      <c r="AW172" s="14" t="s">
        <v>40</v>
      </c>
      <c r="AX172" s="14" t="s">
        <v>85</v>
      </c>
      <c r="AY172" s="249" t="s">
        <v>253</v>
      </c>
    </row>
    <row r="173" spans="2:65" s="1" customFormat="1" ht="25.5" customHeight="1">
      <c r="B173" s="41"/>
      <c r="C173" s="205" t="s">
        <v>9</v>
      </c>
      <c r="D173" s="205" t="s">
        <v>255</v>
      </c>
      <c r="E173" s="206" t="s">
        <v>361</v>
      </c>
      <c r="F173" s="207" t="s">
        <v>362</v>
      </c>
      <c r="G173" s="208" t="s">
        <v>155</v>
      </c>
      <c r="H173" s="209">
        <v>2</v>
      </c>
      <c r="I173" s="210"/>
      <c r="J173" s="211">
        <f>ROUND(I173*H173,2)</f>
        <v>0</v>
      </c>
      <c r="K173" s="207" t="s">
        <v>258</v>
      </c>
      <c r="L173" s="61"/>
      <c r="M173" s="212" t="s">
        <v>76</v>
      </c>
      <c r="N173" s="213" t="s">
        <v>48</v>
      </c>
      <c r="O173" s="42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AR173" s="24" t="s">
        <v>259</v>
      </c>
      <c r="AT173" s="24" t="s">
        <v>255</v>
      </c>
      <c r="AU173" s="24" t="s">
        <v>189</v>
      </c>
      <c r="AY173" s="24" t="s">
        <v>253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24" t="s">
        <v>85</v>
      </c>
      <c r="BK173" s="216">
        <f>ROUND(I173*H173,2)</f>
        <v>0</v>
      </c>
      <c r="BL173" s="24" t="s">
        <v>259</v>
      </c>
      <c r="BM173" s="24" t="s">
        <v>363</v>
      </c>
    </row>
    <row r="174" spans="2:47" s="1" customFormat="1" ht="27">
      <c r="B174" s="41"/>
      <c r="C174" s="63"/>
      <c r="D174" s="219" t="s">
        <v>301</v>
      </c>
      <c r="E174" s="63"/>
      <c r="F174" s="250" t="s">
        <v>364</v>
      </c>
      <c r="G174" s="63"/>
      <c r="H174" s="63"/>
      <c r="I174" s="174"/>
      <c r="J174" s="63"/>
      <c r="K174" s="63"/>
      <c r="L174" s="61"/>
      <c r="M174" s="251"/>
      <c r="N174" s="42"/>
      <c r="O174" s="42"/>
      <c r="P174" s="42"/>
      <c r="Q174" s="42"/>
      <c r="R174" s="42"/>
      <c r="S174" s="42"/>
      <c r="T174" s="78"/>
      <c r="AT174" s="24" t="s">
        <v>301</v>
      </c>
      <c r="AU174" s="24" t="s">
        <v>189</v>
      </c>
    </row>
    <row r="175" spans="2:51" s="13" customFormat="1" ht="13.5">
      <c r="B175" s="228"/>
      <c r="C175" s="229"/>
      <c r="D175" s="219" t="s">
        <v>261</v>
      </c>
      <c r="E175" s="230" t="s">
        <v>76</v>
      </c>
      <c r="F175" s="231" t="s">
        <v>170</v>
      </c>
      <c r="G175" s="229"/>
      <c r="H175" s="232">
        <v>2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261</v>
      </c>
      <c r="AU175" s="238" t="s">
        <v>189</v>
      </c>
      <c r="AV175" s="13" t="s">
        <v>87</v>
      </c>
      <c r="AW175" s="13" t="s">
        <v>40</v>
      </c>
      <c r="AX175" s="13" t="s">
        <v>78</v>
      </c>
      <c r="AY175" s="238" t="s">
        <v>253</v>
      </c>
    </row>
    <row r="176" spans="2:51" s="14" customFormat="1" ht="13.5">
      <c r="B176" s="239"/>
      <c r="C176" s="240"/>
      <c r="D176" s="219" t="s">
        <v>261</v>
      </c>
      <c r="E176" s="241" t="s">
        <v>76</v>
      </c>
      <c r="F176" s="242" t="s">
        <v>264</v>
      </c>
      <c r="G176" s="240"/>
      <c r="H176" s="243">
        <v>2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AT176" s="249" t="s">
        <v>261</v>
      </c>
      <c r="AU176" s="249" t="s">
        <v>189</v>
      </c>
      <c r="AV176" s="14" t="s">
        <v>259</v>
      </c>
      <c r="AW176" s="14" t="s">
        <v>40</v>
      </c>
      <c r="AX176" s="14" t="s">
        <v>85</v>
      </c>
      <c r="AY176" s="249" t="s">
        <v>253</v>
      </c>
    </row>
    <row r="177" spans="2:65" s="1" customFormat="1" ht="38.25" customHeight="1">
      <c r="B177" s="41"/>
      <c r="C177" s="205" t="s">
        <v>365</v>
      </c>
      <c r="D177" s="205" t="s">
        <v>255</v>
      </c>
      <c r="E177" s="206" t="s">
        <v>366</v>
      </c>
      <c r="F177" s="207" t="s">
        <v>367</v>
      </c>
      <c r="G177" s="208" t="s">
        <v>155</v>
      </c>
      <c r="H177" s="209">
        <v>2</v>
      </c>
      <c r="I177" s="210"/>
      <c r="J177" s="211">
        <f>ROUND(I177*H177,2)</f>
        <v>0</v>
      </c>
      <c r="K177" s="207" t="s">
        <v>258</v>
      </c>
      <c r="L177" s="61"/>
      <c r="M177" s="212" t="s">
        <v>76</v>
      </c>
      <c r="N177" s="213" t="s">
        <v>48</v>
      </c>
      <c r="O177" s="42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AR177" s="24" t="s">
        <v>259</v>
      </c>
      <c r="AT177" s="24" t="s">
        <v>255</v>
      </c>
      <c r="AU177" s="24" t="s">
        <v>189</v>
      </c>
      <c r="AY177" s="24" t="s">
        <v>253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24" t="s">
        <v>85</v>
      </c>
      <c r="BK177" s="216">
        <f>ROUND(I177*H177,2)</f>
        <v>0</v>
      </c>
      <c r="BL177" s="24" t="s">
        <v>259</v>
      </c>
      <c r="BM177" s="24" t="s">
        <v>368</v>
      </c>
    </row>
    <row r="178" spans="2:51" s="13" customFormat="1" ht="13.5">
      <c r="B178" s="228"/>
      <c r="C178" s="229"/>
      <c r="D178" s="219" t="s">
        <v>261</v>
      </c>
      <c r="E178" s="230" t="s">
        <v>76</v>
      </c>
      <c r="F178" s="231" t="s">
        <v>170</v>
      </c>
      <c r="G178" s="229"/>
      <c r="H178" s="232">
        <v>2</v>
      </c>
      <c r="I178" s="233"/>
      <c r="J178" s="229"/>
      <c r="K178" s="229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261</v>
      </c>
      <c r="AU178" s="238" t="s">
        <v>189</v>
      </c>
      <c r="AV178" s="13" t="s">
        <v>87</v>
      </c>
      <c r="AW178" s="13" t="s">
        <v>40</v>
      </c>
      <c r="AX178" s="13" t="s">
        <v>78</v>
      </c>
      <c r="AY178" s="238" t="s">
        <v>253</v>
      </c>
    </row>
    <row r="179" spans="2:51" s="14" customFormat="1" ht="13.5">
      <c r="B179" s="239"/>
      <c r="C179" s="240"/>
      <c r="D179" s="219" t="s">
        <v>261</v>
      </c>
      <c r="E179" s="241" t="s">
        <v>76</v>
      </c>
      <c r="F179" s="242" t="s">
        <v>264</v>
      </c>
      <c r="G179" s="240"/>
      <c r="H179" s="243">
        <v>2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AT179" s="249" t="s">
        <v>261</v>
      </c>
      <c r="AU179" s="249" t="s">
        <v>189</v>
      </c>
      <c r="AV179" s="14" t="s">
        <v>259</v>
      </c>
      <c r="AW179" s="14" t="s">
        <v>40</v>
      </c>
      <c r="AX179" s="14" t="s">
        <v>85</v>
      </c>
      <c r="AY179" s="249" t="s">
        <v>253</v>
      </c>
    </row>
    <row r="180" spans="2:63" s="11" customFormat="1" ht="22.35" customHeight="1">
      <c r="B180" s="189"/>
      <c r="C180" s="190"/>
      <c r="D180" s="191" t="s">
        <v>77</v>
      </c>
      <c r="E180" s="203" t="s">
        <v>349</v>
      </c>
      <c r="F180" s="203" t="s">
        <v>369</v>
      </c>
      <c r="G180" s="190"/>
      <c r="H180" s="190"/>
      <c r="I180" s="193"/>
      <c r="J180" s="204">
        <f>BK180</f>
        <v>0</v>
      </c>
      <c r="K180" s="190"/>
      <c r="L180" s="195"/>
      <c r="M180" s="196"/>
      <c r="N180" s="197"/>
      <c r="O180" s="197"/>
      <c r="P180" s="198">
        <f>SUM(P181:P275)</f>
        <v>0</v>
      </c>
      <c r="Q180" s="197"/>
      <c r="R180" s="198">
        <f>SUM(R181:R275)</f>
        <v>1.5302</v>
      </c>
      <c r="S180" s="197"/>
      <c r="T180" s="199">
        <f>SUM(T181:T275)</f>
        <v>0</v>
      </c>
      <c r="AR180" s="200" t="s">
        <v>85</v>
      </c>
      <c r="AT180" s="201" t="s">
        <v>77</v>
      </c>
      <c r="AU180" s="201" t="s">
        <v>87</v>
      </c>
      <c r="AY180" s="200" t="s">
        <v>253</v>
      </c>
      <c r="BK180" s="202">
        <f>SUM(BK181:BK275)</f>
        <v>0</v>
      </c>
    </row>
    <row r="181" spans="2:65" s="1" customFormat="1" ht="25.5" customHeight="1">
      <c r="B181" s="41"/>
      <c r="C181" s="205" t="s">
        <v>215</v>
      </c>
      <c r="D181" s="205" t="s">
        <v>255</v>
      </c>
      <c r="E181" s="206" t="s">
        <v>370</v>
      </c>
      <c r="F181" s="207" t="s">
        <v>371</v>
      </c>
      <c r="G181" s="208" t="s">
        <v>174</v>
      </c>
      <c r="H181" s="209">
        <v>32</v>
      </c>
      <c r="I181" s="210"/>
      <c r="J181" s="211">
        <f>ROUND(I181*H181,2)</f>
        <v>0</v>
      </c>
      <c r="K181" s="207" t="s">
        <v>258</v>
      </c>
      <c r="L181" s="61"/>
      <c r="M181" s="212" t="s">
        <v>76</v>
      </c>
      <c r="N181" s="213" t="s">
        <v>48</v>
      </c>
      <c r="O181" s="42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AR181" s="24" t="s">
        <v>259</v>
      </c>
      <c r="AT181" s="24" t="s">
        <v>255</v>
      </c>
      <c r="AU181" s="24" t="s">
        <v>189</v>
      </c>
      <c r="AY181" s="24" t="s">
        <v>253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24" t="s">
        <v>85</v>
      </c>
      <c r="BK181" s="216">
        <f>ROUND(I181*H181,2)</f>
        <v>0</v>
      </c>
      <c r="BL181" s="24" t="s">
        <v>259</v>
      </c>
      <c r="BM181" s="24" t="s">
        <v>372</v>
      </c>
    </row>
    <row r="182" spans="2:51" s="13" customFormat="1" ht="13.5">
      <c r="B182" s="228"/>
      <c r="C182" s="229"/>
      <c r="D182" s="219" t="s">
        <v>261</v>
      </c>
      <c r="E182" s="230" t="s">
        <v>76</v>
      </c>
      <c r="F182" s="231" t="s">
        <v>373</v>
      </c>
      <c r="G182" s="229"/>
      <c r="H182" s="232">
        <v>32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261</v>
      </c>
      <c r="AU182" s="238" t="s">
        <v>189</v>
      </c>
      <c r="AV182" s="13" t="s">
        <v>87</v>
      </c>
      <c r="AW182" s="13" t="s">
        <v>40</v>
      </c>
      <c r="AX182" s="13" t="s">
        <v>78</v>
      </c>
      <c r="AY182" s="238" t="s">
        <v>253</v>
      </c>
    </row>
    <row r="183" spans="2:51" s="14" customFormat="1" ht="13.5">
      <c r="B183" s="239"/>
      <c r="C183" s="240"/>
      <c r="D183" s="219" t="s">
        <v>261</v>
      </c>
      <c r="E183" s="241" t="s">
        <v>76</v>
      </c>
      <c r="F183" s="242" t="s">
        <v>264</v>
      </c>
      <c r="G183" s="240"/>
      <c r="H183" s="243">
        <v>32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AT183" s="249" t="s">
        <v>261</v>
      </c>
      <c r="AU183" s="249" t="s">
        <v>189</v>
      </c>
      <c r="AV183" s="14" t="s">
        <v>259</v>
      </c>
      <c r="AW183" s="14" t="s">
        <v>40</v>
      </c>
      <c r="AX183" s="14" t="s">
        <v>85</v>
      </c>
      <c r="AY183" s="249" t="s">
        <v>253</v>
      </c>
    </row>
    <row r="184" spans="2:65" s="1" customFormat="1" ht="16.5" customHeight="1">
      <c r="B184" s="41"/>
      <c r="C184" s="205" t="s">
        <v>374</v>
      </c>
      <c r="D184" s="205" t="s">
        <v>255</v>
      </c>
      <c r="E184" s="206" t="s">
        <v>375</v>
      </c>
      <c r="F184" s="207" t="s">
        <v>376</v>
      </c>
      <c r="G184" s="208" t="s">
        <v>174</v>
      </c>
      <c r="H184" s="209">
        <v>32</v>
      </c>
      <c r="I184" s="210"/>
      <c r="J184" s="211">
        <f>ROUND(I184*H184,2)</f>
        <v>0</v>
      </c>
      <c r="K184" s="207" t="s">
        <v>258</v>
      </c>
      <c r="L184" s="61"/>
      <c r="M184" s="212" t="s">
        <v>76</v>
      </c>
      <c r="N184" s="213" t="s">
        <v>48</v>
      </c>
      <c r="O184" s="42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AR184" s="24" t="s">
        <v>259</v>
      </c>
      <c r="AT184" s="24" t="s">
        <v>255</v>
      </c>
      <c r="AU184" s="24" t="s">
        <v>189</v>
      </c>
      <c r="AY184" s="24" t="s">
        <v>253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24" t="s">
        <v>85</v>
      </c>
      <c r="BK184" s="216">
        <f>ROUND(I184*H184,2)</f>
        <v>0</v>
      </c>
      <c r="BL184" s="24" t="s">
        <v>259</v>
      </c>
      <c r="BM184" s="24" t="s">
        <v>377</v>
      </c>
    </row>
    <row r="185" spans="2:51" s="13" customFormat="1" ht="13.5">
      <c r="B185" s="228"/>
      <c r="C185" s="229"/>
      <c r="D185" s="219" t="s">
        <v>261</v>
      </c>
      <c r="E185" s="230" t="s">
        <v>76</v>
      </c>
      <c r="F185" s="231" t="s">
        <v>373</v>
      </c>
      <c r="G185" s="229"/>
      <c r="H185" s="232">
        <v>32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261</v>
      </c>
      <c r="AU185" s="238" t="s">
        <v>189</v>
      </c>
      <c r="AV185" s="13" t="s">
        <v>87</v>
      </c>
      <c r="AW185" s="13" t="s">
        <v>40</v>
      </c>
      <c r="AX185" s="13" t="s">
        <v>78</v>
      </c>
      <c r="AY185" s="238" t="s">
        <v>253</v>
      </c>
    </row>
    <row r="186" spans="2:51" s="14" customFormat="1" ht="13.5">
      <c r="B186" s="239"/>
      <c r="C186" s="240"/>
      <c r="D186" s="219" t="s">
        <v>261</v>
      </c>
      <c r="E186" s="241" t="s">
        <v>76</v>
      </c>
      <c r="F186" s="242" t="s">
        <v>264</v>
      </c>
      <c r="G186" s="240"/>
      <c r="H186" s="243">
        <v>32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AT186" s="249" t="s">
        <v>261</v>
      </c>
      <c r="AU186" s="249" t="s">
        <v>189</v>
      </c>
      <c r="AV186" s="14" t="s">
        <v>259</v>
      </c>
      <c r="AW186" s="14" t="s">
        <v>40</v>
      </c>
      <c r="AX186" s="14" t="s">
        <v>85</v>
      </c>
      <c r="AY186" s="249" t="s">
        <v>253</v>
      </c>
    </row>
    <row r="187" spans="2:65" s="1" customFormat="1" ht="25.5" customHeight="1">
      <c r="B187" s="41"/>
      <c r="C187" s="205" t="s">
        <v>378</v>
      </c>
      <c r="D187" s="205" t="s">
        <v>255</v>
      </c>
      <c r="E187" s="206" t="s">
        <v>379</v>
      </c>
      <c r="F187" s="207" t="s">
        <v>380</v>
      </c>
      <c r="G187" s="208" t="s">
        <v>113</v>
      </c>
      <c r="H187" s="209">
        <v>320</v>
      </c>
      <c r="I187" s="210"/>
      <c r="J187" s="211">
        <f>ROUND(I187*H187,2)</f>
        <v>0</v>
      </c>
      <c r="K187" s="207" t="s">
        <v>258</v>
      </c>
      <c r="L187" s="61"/>
      <c r="M187" s="212" t="s">
        <v>76</v>
      </c>
      <c r="N187" s="213" t="s">
        <v>48</v>
      </c>
      <c r="O187" s="42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AR187" s="24" t="s">
        <v>259</v>
      </c>
      <c r="AT187" s="24" t="s">
        <v>255</v>
      </c>
      <c r="AU187" s="24" t="s">
        <v>189</v>
      </c>
      <c r="AY187" s="24" t="s">
        <v>253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24" t="s">
        <v>85</v>
      </c>
      <c r="BK187" s="216">
        <f>ROUND(I187*H187,2)</f>
        <v>0</v>
      </c>
      <c r="BL187" s="24" t="s">
        <v>259</v>
      </c>
      <c r="BM187" s="24" t="s">
        <v>381</v>
      </c>
    </row>
    <row r="188" spans="2:51" s="12" customFormat="1" ht="13.5">
      <c r="B188" s="217"/>
      <c r="C188" s="218"/>
      <c r="D188" s="219" t="s">
        <v>261</v>
      </c>
      <c r="E188" s="220" t="s">
        <v>76</v>
      </c>
      <c r="F188" s="221" t="s">
        <v>382</v>
      </c>
      <c r="G188" s="218"/>
      <c r="H188" s="220" t="s">
        <v>76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261</v>
      </c>
      <c r="AU188" s="227" t="s">
        <v>189</v>
      </c>
      <c r="AV188" s="12" t="s">
        <v>85</v>
      </c>
      <c r="AW188" s="12" t="s">
        <v>40</v>
      </c>
      <c r="AX188" s="12" t="s">
        <v>78</v>
      </c>
      <c r="AY188" s="227" t="s">
        <v>253</v>
      </c>
    </row>
    <row r="189" spans="2:51" s="13" customFormat="1" ht="13.5">
      <c r="B189" s="228"/>
      <c r="C189" s="229"/>
      <c r="D189" s="219" t="s">
        <v>261</v>
      </c>
      <c r="E189" s="230" t="s">
        <v>150</v>
      </c>
      <c r="F189" s="231" t="s">
        <v>152</v>
      </c>
      <c r="G189" s="229"/>
      <c r="H189" s="232">
        <v>320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261</v>
      </c>
      <c r="AU189" s="238" t="s">
        <v>189</v>
      </c>
      <c r="AV189" s="13" t="s">
        <v>87</v>
      </c>
      <c r="AW189" s="13" t="s">
        <v>40</v>
      </c>
      <c r="AX189" s="13" t="s">
        <v>78</v>
      </c>
      <c r="AY189" s="238" t="s">
        <v>253</v>
      </c>
    </row>
    <row r="190" spans="2:51" s="14" customFormat="1" ht="13.5">
      <c r="B190" s="239"/>
      <c r="C190" s="240"/>
      <c r="D190" s="219" t="s">
        <v>261</v>
      </c>
      <c r="E190" s="241" t="s">
        <v>76</v>
      </c>
      <c r="F190" s="242" t="s">
        <v>264</v>
      </c>
      <c r="G190" s="240"/>
      <c r="H190" s="243">
        <v>320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AT190" s="249" t="s">
        <v>261</v>
      </c>
      <c r="AU190" s="249" t="s">
        <v>189</v>
      </c>
      <c r="AV190" s="14" t="s">
        <v>259</v>
      </c>
      <c r="AW190" s="14" t="s">
        <v>40</v>
      </c>
      <c r="AX190" s="14" t="s">
        <v>85</v>
      </c>
      <c r="AY190" s="249" t="s">
        <v>253</v>
      </c>
    </row>
    <row r="191" spans="2:65" s="1" customFormat="1" ht="25.5" customHeight="1">
      <c r="B191" s="41"/>
      <c r="C191" s="205" t="s">
        <v>383</v>
      </c>
      <c r="D191" s="205" t="s">
        <v>255</v>
      </c>
      <c r="E191" s="206" t="s">
        <v>384</v>
      </c>
      <c r="F191" s="207" t="s">
        <v>385</v>
      </c>
      <c r="G191" s="208" t="s">
        <v>113</v>
      </c>
      <c r="H191" s="209">
        <v>320</v>
      </c>
      <c r="I191" s="210"/>
      <c r="J191" s="211">
        <f>ROUND(I191*H191,2)</f>
        <v>0</v>
      </c>
      <c r="K191" s="207" t="s">
        <v>258</v>
      </c>
      <c r="L191" s="61"/>
      <c r="M191" s="212" t="s">
        <v>76</v>
      </c>
      <c r="N191" s="213" t="s">
        <v>48</v>
      </c>
      <c r="O191" s="42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AR191" s="24" t="s">
        <v>259</v>
      </c>
      <c r="AT191" s="24" t="s">
        <v>255</v>
      </c>
      <c r="AU191" s="24" t="s">
        <v>189</v>
      </c>
      <c r="AY191" s="24" t="s">
        <v>253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24" t="s">
        <v>85</v>
      </c>
      <c r="BK191" s="216">
        <f>ROUND(I191*H191,2)</f>
        <v>0</v>
      </c>
      <c r="BL191" s="24" t="s">
        <v>259</v>
      </c>
      <c r="BM191" s="24" t="s">
        <v>386</v>
      </c>
    </row>
    <row r="192" spans="2:51" s="13" customFormat="1" ht="13.5">
      <c r="B192" s="228"/>
      <c r="C192" s="229"/>
      <c r="D192" s="219" t="s">
        <v>261</v>
      </c>
      <c r="E192" s="230" t="s">
        <v>76</v>
      </c>
      <c r="F192" s="231" t="s">
        <v>150</v>
      </c>
      <c r="G192" s="229"/>
      <c r="H192" s="232">
        <v>320</v>
      </c>
      <c r="I192" s="233"/>
      <c r="J192" s="229"/>
      <c r="K192" s="229"/>
      <c r="L192" s="234"/>
      <c r="M192" s="235"/>
      <c r="N192" s="236"/>
      <c r="O192" s="236"/>
      <c r="P192" s="236"/>
      <c r="Q192" s="236"/>
      <c r="R192" s="236"/>
      <c r="S192" s="236"/>
      <c r="T192" s="237"/>
      <c r="AT192" s="238" t="s">
        <v>261</v>
      </c>
      <c r="AU192" s="238" t="s">
        <v>189</v>
      </c>
      <c r="AV192" s="13" t="s">
        <v>87</v>
      </c>
      <c r="AW192" s="13" t="s">
        <v>40</v>
      </c>
      <c r="AX192" s="13" t="s">
        <v>78</v>
      </c>
      <c r="AY192" s="238" t="s">
        <v>253</v>
      </c>
    </row>
    <row r="193" spans="2:51" s="14" customFormat="1" ht="13.5">
      <c r="B193" s="239"/>
      <c r="C193" s="240"/>
      <c r="D193" s="219" t="s">
        <v>261</v>
      </c>
      <c r="E193" s="241" t="s">
        <v>76</v>
      </c>
      <c r="F193" s="242" t="s">
        <v>264</v>
      </c>
      <c r="G193" s="240"/>
      <c r="H193" s="243">
        <v>320</v>
      </c>
      <c r="I193" s="244"/>
      <c r="J193" s="240"/>
      <c r="K193" s="240"/>
      <c r="L193" s="245"/>
      <c r="M193" s="246"/>
      <c r="N193" s="247"/>
      <c r="O193" s="247"/>
      <c r="P193" s="247"/>
      <c r="Q193" s="247"/>
      <c r="R193" s="247"/>
      <c r="S193" s="247"/>
      <c r="T193" s="248"/>
      <c r="AT193" s="249" t="s">
        <v>261</v>
      </c>
      <c r="AU193" s="249" t="s">
        <v>189</v>
      </c>
      <c r="AV193" s="14" t="s">
        <v>259</v>
      </c>
      <c r="AW193" s="14" t="s">
        <v>40</v>
      </c>
      <c r="AX193" s="14" t="s">
        <v>85</v>
      </c>
      <c r="AY193" s="249" t="s">
        <v>253</v>
      </c>
    </row>
    <row r="194" spans="2:65" s="1" customFormat="1" ht="16.5" customHeight="1">
      <c r="B194" s="41"/>
      <c r="C194" s="252" t="s">
        <v>387</v>
      </c>
      <c r="D194" s="252" t="s">
        <v>322</v>
      </c>
      <c r="E194" s="253" t="s">
        <v>388</v>
      </c>
      <c r="F194" s="254" t="s">
        <v>389</v>
      </c>
      <c r="G194" s="255" t="s">
        <v>390</v>
      </c>
      <c r="H194" s="256">
        <v>4.8</v>
      </c>
      <c r="I194" s="257"/>
      <c r="J194" s="258">
        <f>ROUND(I194*H194,2)</f>
        <v>0</v>
      </c>
      <c r="K194" s="254" t="s">
        <v>258</v>
      </c>
      <c r="L194" s="259"/>
      <c r="M194" s="260" t="s">
        <v>76</v>
      </c>
      <c r="N194" s="261" t="s">
        <v>48</v>
      </c>
      <c r="O194" s="42"/>
      <c r="P194" s="214">
        <f>O194*H194</f>
        <v>0</v>
      </c>
      <c r="Q194" s="214">
        <v>0.001</v>
      </c>
      <c r="R194" s="214">
        <f>Q194*H194</f>
        <v>0.0048</v>
      </c>
      <c r="S194" s="214">
        <v>0</v>
      </c>
      <c r="T194" s="215">
        <f>S194*H194</f>
        <v>0</v>
      </c>
      <c r="AR194" s="24" t="s">
        <v>292</v>
      </c>
      <c r="AT194" s="24" t="s">
        <v>322</v>
      </c>
      <c r="AU194" s="24" t="s">
        <v>189</v>
      </c>
      <c r="AY194" s="24" t="s">
        <v>253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24" t="s">
        <v>85</v>
      </c>
      <c r="BK194" s="216">
        <f>ROUND(I194*H194,2)</f>
        <v>0</v>
      </c>
      <c r="BL194" s="24" t="s">
        <v>259</v>
      </c>
      <c r="BM194" s="24" t="s">
        <v>391</v>
      </c>
    </row>
    <row r="195" spans="2:51" s="13" customFormat="1" ht="13.5">
      <c r="B195" s="228"/>
      <c r="C195" s="229"/>
      <c r="D195" s="219" t="s">
        <v>261</v>
      </c>
      <c r="E195" s="230" t="s">
        <v>76</v>
      </c>
      <c r="F195" s="231" t="s">
        <v>150</v>
      </c>
      <c r="G195" s="229"/>
      <c r="H195" s="232">
        <v>320</v>
      </c>
      <c r="I195" s="233"/>
      <c r="J195" s="229"/>
      <c r="K195" s="229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261</v>
      </c>
      <c r="AU195" s="238" t="s">
        <v>189</v>
      </c>
      <c r="AV195" s="13" t="s">
        <v>87</v>
      </c>
      <c r="AW195" s="13" t="s">
        <v>40</v>
      </c>
      <c r="AX195" s="13" t="s">
        <v>78</v>
      </c>
      <c r="AY195" s="238" t="s">
        <v>253</v>
      </c>
    </row>
    <row r="196" spans="2:51" s="14" customFormat="1" ht="13.5">
      <c r="B196" s="239"/>
      <c r="C196" s="240"/>
      <c r="D196" s="219" t="s">
        <v>261</v>
      </c>
      <c r="E196" s="241" t="s">
        <v>76</v>
      </c>
      <c r="F196" s="242" t="s">
        <v>264</v>
      </c>
      <c r="G196" s="240"/>
      <c r="H196" s="243">
        <v>320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AT196" s="249" t="s">
        <v>261</v>
      </c>
      <c r="AU196" s="249" t="s">
        <v>189</v>
      </c>
      <c r="AV196" s="14" t="s">
        <v>259</v>
      </c>
      <c r="AW196" s="14" t="s">
        <v>40</v>
      </c>
      <c r="AX196" s="14" t="s">
        <v>85</v>
      </c>
      <c r="AY196" s="249" t="s">
        <v>253</v>
      </c>
    </row>
    <row r="197" spans="2:51" s="13" customFormat="1" ht="13.5">
      <c r="B197" s="228"/>
      <c r="C197" s="229"/>
      <c r="D197" s="219" t="s">
        <v>261</v>
      </c>
      <c r="E197" s="229"/>
      <c r="F197" s="231" t="s">
        <v>392</v>
      </c>
      <c r="G197" s="229"/>
      <c r="H197" s="232">
        <v>4.8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261</v>
      </c>
      <c r="AU197" s="238" t="s">
        <v>189</v>
      </c>
      <c r="AV197" s="13" t="s">
        <v>87</v>
      </c>
      <c r="AW197" s="13" t="s">
        <v>6</v>
      </c>
      <c r="AX197" s="13" t="s">
        <v>85</v>
      </c>
      <c r="AY197" s="238" t="s">
        <v>253</v>
      </c>
    </row>
    <row r="198" spans="2:65" s="1" customFormat="1" ht="16.5" customHeight="1">
      <c r="B198" s="41"/>
      <c r="C198" s="205" t="s">
        <v>149</v>
      </c>
      <c r="D198" s="205" t="s">
        <v>255</v>
      </c>
      <c r="E198" s="206" t="s">
        <v>393</v>
      </c>
      <c r="F198" s="207" t="s">
        <v>394</v>
      </c>
      <c r="G198" s="208" t="s">
        <v>113</v>
      </c>
      <c r="H198" s="209">
        <v>320</v>
      </c>
      <c r="I198" s="210"/>
      <c r="J198" s="211">
        <f>ROUND(I198*H198,2)</f>
        <v>0</v>
      </c>
      <c r="K198" s="207" t="s">
        <v>258</v>
      </c>
      <c r="L198" s="61"/>
      <c r="M198" s="212" t="s">
        <v>76</v>
      </c>
      <c r="N198" s="213" t="s">
        <v>48</v>
      </c>
      <c r="O198" s="42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AR198" s="24" t="s">
        <v>259</v>
      </c>
      <c r="AT198" s="24" t="s">
        <v>255</v>
      </c>
      <c r="AU198" s="24" t="s">
        <v>189</v>
      </c>
      <c r="AY198" s="24" t="s">
        <v>253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24" t="s">
        <v>85</v>
      </c>
      <c r="BK198" s="216">
        <f>ROUND(I198*H198,2)</f>
        <v>0</v>
      </c>
      <c r="BL198" s="24" t="s">
        <v>259</v>
      </c>
      <c r="BM198" s="24" t="s">
        <v>395</v>
      </c>
    </row>
    <row r="199" spans="2:51" s="13" customFormat="1" ht="13.5">
      <c r="B199" s="228"/>
      <c r="C199" s="229"/>
      <c r="D199" s="219" t="s">
        <v>261</v>
      </c>
      <c r="E199" s="230" t="s">
        <v>76</v>
      </c>
      <c r="F199" s="231" t="s">
        <v>150</v>
      </c>
      <c r="G199" s="229"/>
      <c r="H199" s="232">
        <v>320</v>
      </c>
      <c r="I199" s="233"/>
      <c r="J199" s="229"/>
      <c r="K199" s="229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261</v>
      </c>
      <c r="AU199" s="238" t="s">
        <v>189</v>
      </c>
      <c r="AV199" s="13" t="s">
        <v>87</v>
      </c>
      <c r="AW199" s="13" t="s">
        <v>40</v>
      </c>
      <c r="AX199" s="13" t="s">
        <v>78</v>
      </c>
      <c r="AY199" s="238" t="s">
        <v>253</v>
      </c>
    </row>
    <row r="200" spans="2:51" s="14" customFormat="1" ht="13.5">
      <c r="B200" s="239"/>
      <c r="C200" s="240"/>
      <c r="D200" s="219" t="s">
        <v>261</v>
      </c>
      <c r="E200" s="241" t="s">
        <v>76</v>
      </c>
      <c r="F200" s="242" t="s">
        <v>264</v>
      </c>
      <c r="G200" s="240"/>
      <c r="H200" s="243">
        <v>320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AT200" s="249" t="s">
        <v>261</v>
      </c>
      <c r="AU200" s="249" t="s">
        <v>189</v>
      </c>
      <c r="AV200" s="14" t="s">
        <v>259</v>
      </c>
      <c r="AW200" s="14" t="s">
        <v>40</v>
      </c>
      <c r="AX200" s="14" t="s">
        <v>85</v>
      </c>
      <c r="AY200" s="249" t="s">
        <v>253</v>
      </c>
    </row>
    <row r="201" spans="2:65" s="1" customFormat="1" ht="25.5" customHeight="1">
      <c r="B201" s="41"/>
      <c r="C201" s="205" t="s">
        <v>396</v>
      </c>
      <c r="D201" s="205" t="s">
        <v>255</v>
      </c>
      <c r="E201" s="206" t="s">
        <v>397</v>
      </c>
      <c r="F201" s="207" t="s">
        <v>398</v>
      </c>
      <c r="G201" s="208" t="s">
        <v>155</v>
      </c>
      <c r="H201" s="209">
        <v>2</v>
      </c>
      <c r="I201" s="210"/>
      <c r="J201" s="211">
        <f>ROUND(I201*H201,2)</f>
        <v>0</v>
      </c>
      <c r="K201" s="207" t="s">
        <v>258</v>
      </c>
      <c r="L201" s="61"/>
      <c r="M201" s="212" t="s">
        <v>76</v>
      </c>
      <c r="N201" s="213" t="s">
        <v>48</v>
      </c>
      <c r="O201" s="42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AR201" s="24" t="s">
        <v>259</v>
      </c>
      <c r="AT201" s="24" t="s">
        <v>255</v>
      </c>
      <c r="AU201" s="24" t="s">
        <v>189</v>
      </c>
      <c r="AY201" s="24" t="s">
        <v>253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24" t="s">
        <v>85</v>
      </c>
      <c r="BK201" s="216">
        <f>ROUND(I201*H201,2)</f>
        <v>0</v>
      </c>
      <c r="BL201" s="24" t="s">
        <v>259</v>
      </c>
      <c r="BM201" s="24" t="s">
        <v>399</v>
      </c>
    </row>
    <row r="202" spans="2:51" s="13" customFormat="1" ht="13.5">
      <c r="B202" s="228"/>
      <c r="C202" s="229"/>
      <c r="D202" s="219" t="s">
        <v>261</v>
      </c>
      <c r="E202" s="230" t="s">
        <v>76</v>
      </c>
      <c r="F202" s="231" t="s">
        <v>153</v>
      </c>
      <c r="G202" s="229"/>
      <c r="H202" s="232">
        <v>2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261</v>
      </c>
      <c r="AU202" s="238" t="s">
        <v>189</v>
      </c>
      <c r="AV202" s="13" t="s">
        <v>87</v>
      </c>
      <c r="AW202" s="13" t="s">
        <v>40</v>
      </c>
      <c r="AX202" s="13" t="s">
        <v>78</v>
      </c>
      <c r="AY202" s="238" t="s">
        <v>253</v>
      </c>
    </row>
    <row r="203" spans="2:51" s="14" customFormat="1" ht="13.5">
      <c r="B203" s="239"/>
      <c r="C203" s="240"/>
      <c r="D203" s="219" t="s">
        <v>261</v>
      </c>
      <c r="E203" s="241" t="s">
        <v>76</v>
      </c>
      <c r="F203" s="242" t="s">
        <v>264</v>
      </c>
      <c r="G203" s="240"/>
      <c r="H203" s="243">
        <v>2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AT203" s="249" t="s">
        <v>261</v>
      </c>
      <c r="AU203" s="249" t="s">
        <v>189</v>
      </c>
      <c r="AV203" s="14" t="s">
        <v>259</v>
      </c>
      <c r="AW203" s="14" t="s">
        <v>40</v>
      </c>
      <c r="AX203" s="14" t="s">
        <v>85</v>
      </c>
      <c r="AY203" s="249" t="s">
        <v>253</v>
      </c>
    </row>
    <row r="204" spans="2:65" s="1" customFormat="1" ht="25.5" customHeight="1">
      <c r="B204" s="41"/>
      <c r="C204" s="205" t="s">
        <v>400</v>
      </c>
      <c r="D204" s="205" t="s">
        <v>255</v>
      </c>
      <c r="E204" s="206" t="s">
        <v>401</v>
      </c>
      <c r="F204" s="207" t="s">
        <v>402</v>
      </c>
      <c r="G204" s="208" t="s">
        <v>155</v>
      </c>
      <c r="H204" s="209">
        <v>2</v>
      </c>
      <c r="I204" s="210"/>
      <c r="J204" s="211">
        <f>ROUND(I204*H204,2)</f>
        <v>0</v>
      </c>
      <c r="K204" s="207" t="s">
        <v>258</v>
      </c>
      <c r="L204" s="61"/>
      <c r="M204" s="212" t="s">
        <v>76</v>
      </c>
      <c r="N204" s="213" t="s">
        <v>48</v>
      </c>
      <c r="O204" s="42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AR204" s="24" t="s">
        <v>259</v>
      </c>
      <c r="AT204" s="24" t="s">
        <v>255</v>
      </c>
      <c r="AU204" s="24" t="s">
        <v>189</v>
      </c>
      <c r="AY204" s="24" t="s">
        <v>253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24" t="s">
        <v>85</v>
      </c>
      <c r="BK204" s="216">
        <f>ROUND(I204*H204,2)</f>
        <v>0</v>
      </c>
      <c r="BL204" s="24" t="s">
        <v>259</v>
      </c>
      <c r="BM204" s="24" t="s">
        <v>403</v>
      </c>
    </row>
    <row r="205" spans="2:51" s="13" customFormat="1" ht="13.5">
      <c r="B205" s="228"/>
      <c r="C205" s="229"/>
      <c r="D205" s="219" t="s">
        <v>261</v>
      </c>
      <c r="E205" s="230" t="s">
        <v>76</v>
      </c>
      <c r="F205" s="231" t="s">
        <v>153</v>
      </c>
      <c r="G205" s="229"/>
      <c r="H205" s="232">
        <v>2</v>
      </c>
      <c r="I205" s="233"/>
      <c r="J205" s="229"/>
      <c r="K205" s="229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261</v>
      </c>
      <c r="AU205" s="238" t="s">
        <v>189</v>
      </c>
      <c r="AV205" s="13" t="s">
        <v>87</v>
      </c>
      <c r="AW205" s="13" t="s">
        <v>40</v>
      </c>
      <c r="AX205" s="13" t="s">
        <v>78</v>
      </c>
      <c r="AY205" s="238" t="s">
        <v>253</v>
      </c>
    </row>
    <row r="206" spans="2:51" s="14" customFormat="1" ht="13.5">
      <c r="B206" s="239"/>
      <c r="C206" s="240"/>
      <c r="D206" s="219" t="s">
        <v>261</v>
      </c>
      <c r="E206" s="241" t="s">
        <v>76</v>
      </c>
      <c r="F206" s="242" t="s">
        <v>264</v>
      </c>
      <c r="G206" s="240"/>
      <c r="H206" s="243">
        <v>2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AT206" s="249" t="s">
        <v>261</v>
      </c>
      <c r="AU206" s="249" t="s">
        <v>189</v>
      </c>
      <c r="AV206" s="14" t="s">
        <v>259</v>
      </c>
      <c r="AW206" s="14" t="s">
        <v>40</v>
      </c>
      <c r="AX206" s="14" t="s">
        <v>85</v>
      </c>
      <c r="AY206" s="249" t="s">
        <v>253</v>
      </c>
    </row>
    <row r="207" spans="2:65" s="1" customFormat="1" ht="16.5" customHeight="1">
      <c r="B207" s="41"/>
      <c r="C207" s="252" t="s">
        <v>404</v>
      </c>
      <c r="D207" s="252" t="s">
        <v>322</v>
      </c>
      <c r="E207" s="253" t="s">
        <v>405</v>
      </c>
      <c r="F207" s="254" t="s">
        <v>406</v>
      </c>
      <c r="G207" s="255" t="s">
        <v>155</v>
      </c>
      <c r="H207" s="256">
        <v>2</v>
      </c>
      <c r="I207" s="257"/>
      <c r="J207" s="258">
        <f>ROUND(I207*H207,2)</f>
        <v>0</v>
      </c>
      <c r="K207" s="254" t="s">
        <v>76</v>
      </c>
      <c r="L207" s="259"/>
      <c r="M207" s="260" t="s">
        <v>76</v>
      </c>
      <c r="N207" s="261" t="s">
        <v>48</v>
      </c>
      <c r="O207" s="42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AR207" s="24" t="s">
        <v>292</v>
      </c>
      <c r="AT207" s="24" t="s">
        <v>322</v>
      </c>
      <c r="AU207" s="24" t="s">
        <v>189</v>
      </c>
      <c r="AY207" s="24" t="s">
        <v>253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24" t="s">
        <v>85</v>
      </c>
      <c r="BK207" s="216">
        <f>ROUND(I207*H207,2)</f>
        <v>0</v>
      </c>
      <c r="BL207" s="24" t="s">
        <v>259</v>
      </c>
      <c r="BM207" s="24" t="s">
        <v>407</v>
      </c>
    </row>
    <row r="208" spans="2:51" s="12" customFormat="1" ht="13.5">
      <c r="B208" s="217"/>
      <c r="C208" s="218"/>
      <c r="D208" s="219" t="s">
        <v>261</v>
      </c>
      <c r="E208" s="220" t="s">
        <v>76</v>
      </c>
      <c r="F208" s="221" t="s">
        <v>348</v>
      </c>
      <c r="G208" s="218"/>
      <c r="H208" s="220" t="s">
        <v>76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261</v>
      </c>
      <c r="AU208" s="227" t="s">
        <v>189</v>
      </c>
      <c r="AV208" s="12" t="s">
        <v>85</v>
      </c>
      <c r="AW208" s="12" t="s">
        <v>40</v>
      </c>
      <c r="AX208" s="12" t="s">
        <v>78</v>
      </c>
      <c r="AY208" s="227" t="s">
        <v>253</v>
      </c>
    </row>
    <row r="209" spans="2:51" s="13" customFormat="1" ht="13.5">
      <c r="B209" s="228"/>
      <c r="C209" s="229"/>
      <c r="D209" s="219" t="s">
        <v>261</v>
      </c>
      <c r="E209" s="230" t="s">
        <v>153</v>
      </c>
      <c r="F209" s="231" t="s">
        <v>87</v>
      </c>
      <c r="G209" s="229"/>
      <c r="H209" s="232">
        <v>2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261</v>
      </c>
      <c r="AU209" s="238" t="s">
        <v>189</v>
      </c>
      <c r="AV209" s="13" t="s">
        <v>87</v>
      </c>
      <c r="AW209" s="13" t="s">
        <v>40</v>
      </c>
      <c r="AX209" s="13" t="s">
        <v>78</v>
      </c>
      <c r="AY209" s="238" t="s">
        <v>253</v>
      </c>
    </row>
    <row r="210" spans="2:51" s="14" customFormat="1" ht="13.5">
      <c r="B210" s="239"/>
      <c r="C210" s="240"/>
      <c r="D210" s="219" t="s">
        <v>261</v>
      </c>
      <c r="E210" s="241" t="s">
        <v>76</v>
      </c>
      <c r="F210" s="242" t="s">
        <v>264</v>
      </c>
      <c r="G210" s="240"/>
      <c r="H210" s="243">
        <v>2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AT210" s="249" t="s">
        <v>261</v>
      </c>
      <c r="AU210" s="249" t="s">
        <v>189</v>
      </c>
      <c r="AV210" s="14" t="s">
        <v>259</v>
      </c>
      <c r="AW210" s="14" t="s">
        <v>40</v>
      </c>
      <c r="AX210" s="14" t="s">
        <v>85</v>
      </c>
      <c r="AY210" s="249" t="s">
        <v>253</v>
      </c>
    </row>
    <row r="211" spans="2:65" s="1" customFormat="1" ht="16.5" customHeight="1">
      <c r="B211" s="41"/>
      <c r="C211" s="205" t="s">
        <v>408</v>
      </c>
      <c r="D211" s="205" t="s">
        <v>255</v>
      </c>
      <c r="E211" s="206" t="s">
        <v>409</v>
      </c>
      <c r="F211" s="207" t="s">
        <v>410</v>
      </c>
      <c r="G211" s="208" t="s">
        <v>155</v>
      </c>
      <c r="H211" s="209">
        <v>2</v>
      </c>
      <c r="I211" s="210"/>
      <c r="J211" s="211">
        <f>ROUND(I211*H211,2)</f>
        <v>0</v>
      </c>
      <c r="K211" s="207" t="s">
        <v>258</v>
      </c>
      <c r="L211" s="61"/>
      <c r="M211" s="212" t="s">
        <v>76</v>
      </c>
      <c r="N211" s="213" t="s">
        <v>48</v>
      </c>
      <c r="O211" s="42"/>
      <c r="P211" s="214">
        <f>O211*H211</f>
        <v>0</v>
      </c>
      <c r="Q211" s="214">
        <v>6E-05</v>
      </c>
      <c r="R211" s="214">
        <f>Q211*H211</f>
        <v>0.00012</v>
      </c>
      <c r="S211" s="214">
        <v>0</v>
      </c>
      <c r="T211" s="215">
        <f>S211*H211</f>
        <v>0</v>
      </c>
      <c r="AR211" s="24" t="s">
        <v>259</v>
      </c>
      <c r="AT211" s="24" t="s">
        <v>255</v>
      </c>
      <c r="AU211" s="24" t="s">
        <v>189</v>
      </c>
      <c r="AY211" s="24" t="s">
        <v>253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24" t="s">
        <v>85</v>
      </c>
      <c r="BK211" s="216">
        <f>ROUND(I211*H211,2)</f>
        <v>0</v>
      </c>
      <c r="BL211" s="24" t="s">
        <v>259</v>
      </c>
      <c r="BM211" s="24" t="s">
        <v>411</v>
      </c>
    </row>
    <row r="212" spans="2:51" s="13" customFormat="1" ht="13.5">
      <c r="B212" s="228"/>
      <c r="C212" s="229"/>
      <c r="D212" s="219" t="s">
        <v>261</v>
      </c>
      <c r="E212" s="230" t="s">
        <v>76</v>
      </c>
      <c r="F212" s="231" t="s">
        <v>153</v>
      </c>
      <c r="G212" s="229"/>
      <c r="H212" s="232">
        <v>2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261</v>
      </c>
      <c r="AU212" s="238" t="s">
        <v>189</v>
      </c>
      <c r="AV212" s="13" t="s">
        <v>87</v>
      </c>
      <c r="AW212" s="13" t="s">
        <v>40</v>
      </c>
      <c r="AX212" s="13" t="s">
        <v>78</v>
      </c>
      <c r="AY212" s="238" t="s">
        <v>253</v>
      </c>
    </row>
    <row r="213" spans="2:51" s="14" customFormat="1" ht="13.5">
      <c r="B213" s="239"/>
      <c r="C213" s="240"/>
      <c r="D213" s="219" t="s">
        <v>261</v>
      </c>
      <c r="E213" s="241" t="s">
        <v>76</v>
      </c>
      <c r="F213" s="242" t="s">
        <v>264</v>
      </c>
      <c r="G213" s="240"/>
      <c r="H213" s="243">
        <v>2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AT213" s="249" t="s">
        <v>261</v>
      </c>
      <c r="AU213" s="249" t="s">
        <v>189</v>
      </c>
      <c r="AV213" s="14" t="s">
        <v>259</v>
      </c>
      <c r="AW213" s="14" t="s">
        <v>40</v>
      </c>
      <c r="AX213" s="14" t="s">
        <v>85</v>
      </c>
      <c r="AY213" s="249" t="s">
        <v>253</v>
      </c>
    </row>
    <row r="214" spans="2:65" s="1" customFormat="1" ht="25.5" customHeight="1">
      <c r="B214" s="41"/>
      <c r="C214" s="205" t="s">
        <v>412</v>
      </c>
      <c r="D214" s="205" t="s">
        <v>255</v>
      </c>
      <c r="E214" s="206" t="s">
        <v>413</v>
      </c>
      <c r="F214" s="207" t="s">
        <v>414</v>
      </c>
      <c r="G214" s="208" t="s">
        <v>155</v>
      </c>
      <c r="H214" s="209">
        <v>2</v>
      </c>
      <c r="I214" s="210"/>
      <c r="J214" s="211">
        <f>ROUND(I214*H214,2)</f>
        <v>0</v>
      </c>
      <c r="K214" s="207" t="s">
        <v>258</v>
      </c>
      <c r="L214" s="61"/>
      <c r="M214" s="212" t="s">
        <v>76</v>
      </c>
      <c r="N214" s="213" t="s">
        <v>48</v>
      </c>
      <c r="O214" s="42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AR214" s="24" t="s">
        <v>259</v>
      </c>
      <c r="AT214" s="24" t="s">
        <v>255</v>
      </c>
      <c r="AU214" s="24" t="s">
        <v>189</v>
      </c>
      <c r="AY214" s="24" t="s">
        <v>253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24" t="s">
        <v>85</v>
      </c>
      <c r="BK214" s="216">
        <f>ROUND(I214*H214,2)</f>
        <v>0</v>
      </c>
      <c r="BL214" s="24" t="s">
        <v>259</v>
      </c>
      <c r="BM214" s="24" t="s">
        <v>415</v>
      </c>
    </row>
    <row r="215" spans="2:51" s="13" customFormat="1" ht="13.5">
      <c r="B215" s="228"/>
      <c r="C215" s="229"/>
      <c r="D215" s="219" t="s">
        <v>261</v>
      </c>
      <c r="E215" s="230" t="s">
        <v>76</v>
      </c>
      <c r="F215" s="231" t="s">
        <v>153</v>
      </c>
      <c r="G215" s="229"/>
      <c r="H215" s="232">
        <v>2</v>
      </c>
      <c r="I215" s="233"/>
      <c r="J215" s="229"/>
      <c r="K215" s="229"/>
      <c r="L215" s="234"/>
      <c r="M215" s="235"/>
      <c r="N215" s="236"/>
      <c r="O215" s="236"/>
      <c r="P215" s="236"/>
      <c r="Q215" s="236"/>
      <c r="R215" s="236"/>
      <c r="S215" s="236"/>
      <c r="T215" s="237"/>
      <c r="AT215" s="238" t="s">
        <v>261</v>
      </c>
      <c r="AU215" s="238" t="s">
        <v>189</v>
      </c>
      <c r="AV215" s="13" t="s">
        <v>87</v>
      </c>
      <c r="AW215" s="13" t="s">
        <v>40</v>
      </c>
      <c r="AX215" s="13" t="s">
        <v>78</v>
      </c>
      <c r="AY215" s="238" t="s">
        <v>253</v>
      </c>
    </row>
    <row r="216" spans="2:51" s="14" customFormat="1" ht="13.5">
      <c r="B216" s="239"/>
      <c r="C216" s="240"/>
      <c r="D216" s="219" t="s">
        <v>261</v>
      </c>
      <c r="E216" s="241" t="s">
        <v>76</v>
      </c>
      <c r="F216" s="242" t="s">
        <v>264</v>
      </c>
      <c r="G216" s="240"/>
      <c r="H216" s="243">
        <v>2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AT216" s="249" t="s">
        <v>261</v>
      </c>
      <c r="AU216" s="249" t="s">
        <v>189</v>
      </c>
      <c r="AV216" s="14" t="s">
        <v>259</v>
      </c>
      <c r="AW216" s="14" t="s">
        <v>40</v>
      </c>
      <c r="AX216" s="14" t="s">
        <v>85</v>
      </c>
      <c r="AY216" s="249" t="s">
        <v>253</v>
      </c>
    </row>
    <row r="217" spans="2:65" s="1" customFormat="1" ht="16.5" customHeight="1">
      <c r="B217" s="41"/>
      <c r="C217" s="252" t="s">
        <v>416</v>
      </c>
      <c r="D217" s="252" t="s">
        <v>322</v>
      </c>
      <c r="E217" s="253" t="s">
        <v>417</v>
      </c>
      <c r="F217" s="254" t="s">
        <v>418</v>
      </c>
      <c r="G217" s="255" t="s">
        <v>143</v>
      </c>
      <c r="H217" s="256">
        <v>22</v>
      </c>
      <c r="I217" s="257"/>
      <c r="J217" s="258">
        <f>ROUND(I217*H217,2)</f>
        <v>0</v>
      </c>
      <c r="K217" s="254" t="s">
        <v>258</v>
      </c>
      <c r="L217" s="259"/>
      <c r="M217" s="260" t="s">
        <v>76</v>
      </c>
      <c r="N217" s="261" t="s">
        <v>48</v>
      </c>
      <c r="O217" s="42"/>
      <c r="P217" s="214">
        <f>O217*H217</f>
        <v>0</v>
      </c>
      <c r="Q217" s="214">
        <v>0.0038</v>
      </c>
      <c r="R217" s="214">
        <f>Q217*H217</f>
        <v>0.0836</v>
      </c>
      <c r="S217" s="214">
        <v>0</v>
      </c>
      <c r="T217" s="215">
        <f>S217*H217</f>
        <v>0</v>
      </c>
      <c r="AR217" s="24" t="s">
        <v>292</v>
      </c>
      <c r="AT217" s="24" t="s">
        <v>322</v>
      </c>
      <c r="AU217" s="24" t="s">
        <v>189</v>
      </c>
      <c r="AY217" s="24" t="s">
        <v>253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24" t="s">
        <v>85</v>
      </c>
      <c r="BK217" s="216">
        <f>ROUND(I217*H217,2)</f>
        <v>0</v>
      </c>
      <c r="BL217" s="24" t="s">
        <v>259</v>
      </c>
      <c r="BM217" s="24" t="s">
        <v>419</v>
      </c>
    </row>
    <row r="218" spans="2:51" s="13" customFormat="1" ht="13.5">
      <c r="B218" s="228"/>
      <c r="C218" s="229"/>
      <c r="D218" s="219" t="s">
        <v>261</v>
      </c>
      <c r="E218" s="230" t="s">
        <v>76</v>
      </c>
      <c r="F218" s="231" t="s">
        <v>420</v>
      </c>
      <c r="G218" s="229"/>
      <c r="H218" s="232">
        <v>22</v>
      </c>
      <c r="I218" s="233"/>
      <c r="J218" s="229"/>
      <c r="K218" s="229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261</v>
      </c>
      <c r="AU218" s="238" t="s">
        <v>189</v>
      </c>
      <c r="AV218" s="13" t="s">
        <v>87</v>
      </c>
      <c r="AW218" s="13" t="s">
        <v>40</v>
      </c>
      <c r="AX218" s="13" t="s">
        <v>78</v>
      </c>
      <c r="AY218" s="238" t="s">
        <v>253</v>
      </c>
    </row>
    <row r="219" spans="2:51" s="14" customFormat="1" ht="13.5">
      <c r="B219" s="239"/>
      <c r="C219" s="240"/>
      <c r="D219" s="219" t="s">
        <v>261</v>
      </c>
      <c r="E219" s="241" t="s">
        <v>76</v>
      </c>
      <c r="F219" s="242" t="s">
        <v>264</v>
      </c>
      <c r="G219" s="240"/>
      <c r="H219" s="243">
        <v>22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AT219" s="249" t="s">
        <v>261</v>
      </c>
      <c r="AU219" s="249" t="s">
        <v>189</v>
      </c>
      <c r="AV219" s="14" t="s">
        <v>259</v>
      </c>
      <c r="AW219" s="14" t="s">
        <v>40</v>
      </c>
      <c r="AX219" s="14" t="s">
        <v>85</v>
      </c>
      <c r="AY219" s="249" t="s">
        <v>253</v>
      </c>
    </row>
    <row r="220" spans="2:65" s="1" customFormat="1" ht="25.5" customHeight="1">
      <c r="B220" s="41"/>
      <c r="C220" s="205" t="s">
        <v>421</v>
      </c>
      <c r="D220" s="205" t="s">
        <v>255</v>
      </c>
      <c r="E220" s="206" t="s">
        <v>422</v>
      </c>
      <c r="F220" s="207" t="s">
        <v>423</v>
      </c>
      <c r="G220" s="208" t="s">
        <v>155</v>
      </c>
      <c r="H220" s="209">
        <v>2</v>
      </c>
      <c r="I220" s="210"/>
      <c r="J220" s="211">
        <f>ROUND(I220*H220,2)</f>
        <v>0</v>
      </c>
      <c r="K220" s="207" t="s">
        <v>258</v>
      </c>
      <c r="L220" s="61"/>
      <c r="M220" s="212" t="s">
        <v>76</v>
      </c>
      <c r="N220" s="213" t="s">
        <v>48</v>
      </c>
      <c r="O220" s="42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AR220" s="24" t="s">
        <v>259</v>
      </c>
      <c r="AT220" s="24" t="s">
        <v>255</v>
      </c>
      <c r="AU220" s="24" t="s">
        <v>189</v>
      </c>
      <c r="AY220" s="24" t="s">
        <v>253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24" t="s">
        <v>85</v>
      </c>
      <c r="BK220" s="216">
        <f>ROUND(I220*H220,2)</f>
        <v>0</v>
      </c>
      <c r="BL220" s="24" t="s">
        <v>259</v>
      </c>
      <c r="BM220" s="24" t="s">
        <v>424</v>
      </c>
    </row>
    <row r="221" spans="2:51" s="13" customFormat="1" ht="13.5">
      <c r="B221" s="228"/>
      <c r="C221" s="229"/>
      <c r="D221" s="219" t="s">
        <v>261</v>
      </c>
      <c r="E221" s="230" t="s">
        <v>76</v>
      </c>
      <c r="F221" s="231" t="s">
        <v>153</v>
      </c>
      <c r="G221" s="229"/>
      <c r="H221" s="232">
        <v>2</v>
      </c>
      <c r="I221" s="233"/>
      <c r="J221" s="229"/>
      <c r="K221" s="229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261</v>
      </c>
      <c r="AU221" s="238" t="s">
        <v>189</v>
      </c>
      <c r="AV221" s="13" t="s">
        <v>87</v>
      </c>
      <c r="AW221" s="13" t="s">
        <v>40</v>
      </c>
      <c r="AX221" s="13" t="s">
        <v>78</v>
      </c>
      <c r="AY221" s="238" t="s">
        <v>253</v>
      </c>
    </row>
    <row r="222" spans="2:51" s="14" customFormat="1" ht="13.5">
      <c r="B222" s="239"/>
      <c r="C222" s="240"/>
      <c r="D222" s="219" t="s">
        <v>261</v>
      </c>
      <c r="E222" s="241" t="s">
        <v>76</v>
      </c>
      <c r="F222" s="242" t="s">
        <v>264</v>
      </c>
      <c r="G222" s="240"/>
      <c r="H222" s="243">
        <v>2</v>
      </c>
      <c r="I222" s="244"/>
      <c r="J222" s="240"/>
      <c r="K222" s="240"/>
      <c r="L222" s="245"/>
      <c r="M222" s="246"/>
      <c r="N222" s="247"/>
      <c r="O222" s="247"/>
      <c r="P222" s="247"/>
      <c r="Q222" s="247"/>
      <c r="R222" s="247"/>
      <c r="S222" s="247"/>
      <c r="T222" s="248"/>
      <c r="AT222" s="249" t="s">
        <v>261</v>
      </c>
      <c r="AU222" s="249" t="s">
        <v>189</v>
      </c>
      <c r="AV222" s="14" t="s">
        <v>259</v>
      </c>
      <c r="AW222" s="14" t="s">
        <v>40</v>
      </c>
      <c r="AX222" s="14" t="s">
        <v>85</v>
      </c>
      <c r="AY222" s="249" t="s">
        <v>253</v>
      </c>
    </row>
    <row r="223" spans="2:65" s="1" customFormat="1" ht="25.5" customHeight="1">
      <c r="B223" s="41"/>
      <c r="C223" s="205" t="s">
        <v>425</v>
      </c>
      <c r="D223" s="205" t="s">
        <v>255</v>
      </c>
      <c r="E223" s="206" t="s">
        <v>426</v>
      </c>
      <c r="F223" s="207" t="s">
        <v>427</v>
      </c>
      <c r="G223" s="208" t="s">
        <v>113</v>
      </c>
      <c r="H223" s="209">
        <v>2</v>
      </c>
      <c r="I223" s="210"/>
      <c r="J223" s="211">
        <f>ROUND(I223*H223,2)</f>
        <v>0</v>
      </c>
      <c r="K223" s="207" t="s">
        <v>258</v>
      </c>
      <c r="L223" s="61"/>
      <c r="M223" s="212" t="s">
        <v>76</v>
      </c>
      <c r="N223" s="213" t="s">
        <v>48</v>
      </c>
      <c r="O223" s="42"/>
      <c r="P223" s="214">
        <f>O223*H223</f>
        <v>0</v>
      </c>
      <c r="Q223" s="214">
        <v>0.00069</v>
      </c>
      <c r="R223" s="214">
        <f>Q223*H223</f>
        <v>0.00138</v>
      </c>
      <c r="S223" s="214">
        <v>0</v>
      </c>
      <c r="T223" s="215">
        <f>S223*H223</f>
        <v>0</v>
      </c>
      <c r="AR223" s="24" t="s">
        <v>259</v>
      </c>
      <c r="AT223" s="24" t="s">
        <v>255</v>
      </c>
      <c r="AU223" s="24" t="s">
        <v>189</v>
      </c>
      <c r="AY223" s="24" t="s">
        <v>253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24" t="s">
        <v>85</v>
      </c>
      <c r="BK223" s="216">
        <f>ROUND(I223*H223,2)</f>
        <v>0</v>
      </c>
      <c r="BL223" s="24" t="s">
        <v>259</v>
      </c>
      <c r="BM223" s="24" t="s">
        <v>428</v>
      </c>
    </row>
    <row r="224" spans="2:51" s="13" customFormat="1" ht="13.5">
      <c r="B224" s="228"/>
      <c r="C224" s="229"/>
      <c r="D224" s="219" t="s">
        <v>261</v>
      </c>
      <c r="E224" s="230" t="s">
        <v>76</v>
      </c>
      <c r="F224" s="231" t="s">
        <v>153</v>
      </c>
      <c r="G224" s="229"/>
      <c r="H224" s="232">
        <v>2</v>
      </c>
      <c r="I224" s="233"/>
      <c r="J224" s="229"/>
      <c r="K224" s="229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261</v>
      </c>
      <c r="AU224" s="238" t="s">
        <v>189</v>
      </c>
      <c r="AV224" s="13" t="s">
        <v>87</v>
      </c>
      <c r="AW224" s="13" t="s">
        <v>40</v>
      </c>
      <c r="AX224" s="13" t="s">
        <v>78</v>
      </c>
      <c r="AY224" s="238" t="s">
        <v>253</v>
      </c>
    </row>
    <row r="225" spans="2:51" s="14" customFormat="1" ht="13.5">
      <c r="B225" s="239"/>
      <c r="C225" s="240"/>
      <c r="D225" s="219" t="s">
        <v>261</v>
      </c>
      <c r="E225" s="241" t="s">
        <v>76</v>
      </c>
      <c r="F225" s="242" t="s">
        <v>264</v>
      </c>
      <c r="G225" s="240"/>
      <c r="H225" s="243">
        <v>2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AT225" s="249" t="s">
        <v>261</v>
      </c>
      <c r="AU225" s="249" t="s">
        <v>189</v>
      </c>
      <c r="AV225" s="14" t="s">
        <v>259</v>
      </c>
      <c r="AW225" s="14" t="s">
        <v>40</v>
      </c>
      <c r="AX225" s="14" t="s">
        <v>85</v>
      </c>
      <c r="AY225" s="249" t="s">
        <v>253</v>
      </c>
    </row>
    <row r="226" spans="2:65" s="1" customFormat="1" ht="16.5" customHeight="1">
      <c r="B226" s="41"/>
      <c r="C226" s="252" t="s">
        <v>429</v>
      </c>
      <c r="D226" s="252" t="s">
        <v>322</v>
      </c>
      <c r="E226" s="253" t="s">
        <v>430</v>
      </c>
      <c r="F226" s="254" t="s">
        <v>431</v>
      </c>
      <c r="G226" s="255" t="s">
        <v>113</v>
      </c>
      <c r="H226" s="256">
        <v>2</v>
      </c>
      <c r="I226" s="257"/>
      <c r="J226" s="258">
        <f>ROUND(I226*H226,2)</f>
        <v>0</v>
      </c>
      <c r="K226" s="254" t="s">
        <v>258</v>
      </c>
      <c r="L226" s="259"/>
      <c r="M226" s="260" t="s">
        <v>76</v>
      </c>
      <c r="N226" s="261" t="s">
        <v>48</v>
      </c>
      <c r="O226" s="42"/>
      <c r="P226" s="214">
        <f>O226*H226</f>
        <v>0</v>
      </c>
      <c r="Q226" s="214">
        <v>0.00015</v>
      </c>
      <c r="R226" s="214">
        <f>Q226*H226</f>
        <v>0.0003</v>
      </c>
      <c r="S226" s="214">
        <v>0</v>
      </c>
      <c r="T226" s="215">
        <f>S226*H226</f>
        <v>0</v>
      </c>
      <c r="AR226" s="24" t="s">
        <v>292</v>
      </c>
      <c r="AT226" s="24" t="s">
        <v>322</v>
      </c>
      <c r="AU226" s="24" t="s">
        <v>189</v>
      </c>
      <c r="AY226" s="24" t="s">
        <v>253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24" t="s">
        <v>85</v>
      </c>
      <c r="BK226" s="216">
        <f>ROUND(I226*H226,2)</f>
        <v>0</v>
      </c>
      <c r="BL226" s="24" t="s">
        <v>259</v>
      </c>
      <c r="BM226" s="24" t="s">
        <v>432</v>
      </c>
    </row>
    <row r="227" spans="2:51" s="13" customFormat="1" ht="13.5">
      <c r="B227" s="228"/>
      <c r="C227" s="229"/>
      <c r="D227" s="219" t="s">
        <v>261</v>
      </c>
      <c r="E227" s="230" t="s">
        <v>76</v>
      </c>
      <c r="F227" s="231" t="s">
        <v>153</v>
      </c>
      <c r="G227" s="229"/>
      <c r="H227" s="232">
        <v>2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261</v>
      </c>
      <c r="AU227" s="238" t="s">
        <v>189</v>
      </c>
      <c r="AV227" s="13" t="s">
        <v>87</v>
      </c>
      <c r="AW227" s="13" t="s">
        <v>40</v>
      </c>
      <c r="AX227" s="13" t="s">
        <v>78</v>
      </c>
      <c r="AY227" s="238" t="s">
        <v>253</v>
      </c>
    </row>
    <row r="228" spans="2:51" s="14" customFormat="1" ht="13.5">
      <c r="B228" s="239"/>
      <c r="C228" s="240"/>
      <c r="D228" s="219" t="s">
        <v>261</v>
      </c>
      <c r="E228" s="241" t="s">
        <v>76</v>
      </c>
      <c r="F228" s="242" t="s">
        <v>264</v>
      </c>
      <c r="G228" s="240"/>
      <c r="H228" s="243">
        <v>2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AT228" s="249" t="s">
        <v>261</v>
      </c>
      <c r="AU228" s="249" t="s">
        <v>189</v>
      </c>
      <c r="AV228" s="14" t="s">
        <v>259</v>
      </c>
      <c r="AW228" s="14" t="s">
        <v>40</v>
      </c>
      <c r="AX228" s="14" t="s">
        <v>85</v>
      </c>
      <c r="AY228" s="249" t="s">
        <v>253</v>
      </c>
    </row>
    <row r="229" spans="2:65" s="1" customFormat="1" ht="25.5" customHeight="1">
      <c r="B229" s="41"/>
      <c r="C229" s="205" t="s">
        <v>433</v>
      </c>
      <c r="D229" s="205" t="s">
        <v>255</v>
      </c>
      <c r="E229" s="206" t="s">
        <v>434</v>
      </c>
      <c r="F229" s="207" t="s">
        <v>435</v>
      </c>
      <c r="G229" s="208" t="s">
        <v>155</v>
      </c>
      <c r="H229" s="209">
        <v>2</v>
      </c>
      <c r="I229" s="210"/>
      <c r="J229" s="211">
        <f>ROUND(I229*H229,2)</f>
        <v>0</v>
      </c>
      <c r="K229" s="207" t="s">
        <v>258</v>
      </c>
      <c r="L229" s="61"/>
      <c r="M229" s="212" t="s">
        <v>76</v>
      </c>
      <c r="N229" s="213" t="s">
        <v>48</v>
      </c>
      <c r="O229" s="42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AR229" s="24" t="s">
        <v>259</v>
      </c>
      <c r="AT229" s="24" t="s">
        <v>255</v>
      </c>
      <c r="AU229" s="24" t="s">
        <v>189</v>
      </c>
      <c r="AY229" s="24" t="s">
        <v>253</v>
      </c>
      <c r="BE229" s="216">
        <f>IF(N229="základní",J229,0)</f>
        <v>0</v>
      </c>
      <c r="BF229" s="216">
        <f>IF(N229="snížená",J229,0)</f>
        <v>0</v>
      </c>
      <c r="BG229" s="216">
        <f>IF(N229="zákl. přenesená",J229,0)</f>
        <v>0</v>
      </c>
      <c r="BH229" s="216">
        <f>IF(N229="sníž. přenesená",J229,0)</f>
        <v>0</v>
      </c>
      <c r="BI229" s="216">
        <f>IF(N229="nulová",J229,0)</f>
        <v>0</v>
      </c>
      <c r="BJ229" s="24" t="s">
        <v>85</v>
      </c>
      <c r="BK229" s="216">
        <f>ROUND(I229*H229,2)</f>
        <v>0</v>
      </c>
      <c r="BL229" s="24" t="s">
        <v>259</v>
      </c>
      <c r="BM229" s="24" t="s">
        <v>436</v>
      </c>
    </row>
    <row r="230" spans="2:51" s="13" customFormat="1" ht="13.5">
      <c r="B230" s="228"/>
      <c r="C230" s="229"/>
      <c r="D230" s="219" t="s">
        <v>261</v>
      </c>
      <c r="E230" s="230" t="s">
        <v>76</v>
      </c>
      <c r="F230" s="231" t="s">
        <v>153</v>
      </c>
      <c r="G230" s="229"/>
      <c r="H230" s="232">
        <v>2</v>
      </c>
      <c r="I230" s="233"/>
      <c r="J230" s="229"/>
      <c r="K230" s="229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261</v>
      </c>
      <c r="AU230" s="238" t="s">
        <v>189</v>
      </c>
      <c r="AV230" s="13" t="s">
        <v>87</v>
      </c>
      <c r="AW230" s="13" t="s">
        <v>40</v>
      </c>
      <c r="AX230" s="13" t="s">
        <v>78</v>
      </c>
      <c r="AY230" s="238" t="s">
        <v>253</v>
      </c>
    </row>
    <row r="231" spans="2:51" s="14" customFormat="1" ht="13.5">
      <c r="B231" s="239"/>
      <c r="C231" s="240"/>
      <c r="D231" s="219" t="s">
        <v>261</v>
      </c>
      <c r="E231" s="241" t="s">
        <v>76</v>
      </c>
      <c r="F231" s="242" t="s">
        <v>264</v>
      </c>
      <c r="G231" s="240"/>
      <c r="H231" s="243">
        <v>2</v>
      </c>
      <c r="I231" s="244"/>
      <c r="J231" s="240"/>
      <c r="K231" s="240"/>
      <c r="L231" s="245"/>
      <c r="M231" s="246"/>
      <c r="N231" s="247"/>
      <c r="O231" s="247"/>
      <c r="P231" s="247"/>
      <c r="Q231" s="247"/>
      <c r="R231" s="247"/>
      <c r="S231" s="247"/>
      <c r="T231" s="248"/>
      <c r="AT231" s="249" t="s">
        <v>261</v>
      </c>
      <c r="AU231" s="249" t="s">
        <v>189</v>
      </c>
      <c r="AV231" s="14" t="s">
        <v>259</v>
      </c>
      <c r="AW231" s="14" t="s">
        <v>40</v>
      </c>
      <c r="AX231" s="14" t="s">
        <v>85</v>
      </c>
      <c r="AY231" s="249" t="s">
        <v>253</v>
      </c>
    </row>
    <row r="232" spans="2:65" s="1" customFormat="1" ht="25.5" customHeight="1">
      <c r="B232" s="41"/>
      <c r="C232" s="205" t="s">
        <v>437</v>
      </c>
      <c r="D232" s="205" t="s">
        <v>255</v>
      </c>
      <c r="E232" s="206" t="s">
        <v>438</v>
      </c>
      <c r="F232" s="207" t="s">
        <v>439</v>
      </c>
      <c r="G232" s="208" t="s">
        <v>113</v>
      </c>
      <c r="H232" s="209">
        <v>2</v>
      </c>
      <c r="I232" s="210"/>
      <c r="J232" s="211">
        <f>ROUND(I232*H232,2)</f>
        <v>0</v>
      </c>
      <c r="K232" s="207" t="s">
        <v>258</v>
      </c>
      <c r="L232" s="61"/>
      <c r="M232" s="212" t="s">
        <v>76</v>
      </c>
      <c r="N232" s="213" t="s">
        <v>48</v>
      </c>
      <c r="O232" s="42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AR232" s="24" t="s">
        <v>259</v>
      </c>
      <c r="AT232" s="24" t="s">
        <v>255</v>
      </c>
      <c r="AU232" s="24" t="s">
        <v>189</v>
      </c>
      <c r="AY232" s="24" t="s">
        <v>253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24" t="s">
        <v>85</v>
      </c>
      <c r="BK232" s="216">
        <f>ROUND(I232*H232,2)</f>
        <v>0</v>
      </c>
      <c r="BL232" s="24" t="s">
        <v>259</v>
      </c>
      <c r="BM232" s="24" t="s">
        <v>440</v>
      </c>
    </row>
    <row r="233" spans="2:51" s="13" customFormat="1" ht="13.5">
      <c r="B233" s="228"/>
      <c r="C233" s="229"/>
      <c r="D233" s="219" t="s">
        <v>261</v>
      </c>
      <c r="E233" s="230" t="s">
        <v>76</v>
      </c>
      <c r="F233" s="231" t="s">
        <v>156</v>
      </c>
      <c r="G233" s="229"/>
      <c r="H233" s="232">
        <v>2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261</v>
      </c>
      <c r="AU233" s="238" t="s">
        <v>189</v>
      </c>
      <c r="AV233" s="13" t="s">
        <v>87</v>
      </c>
      <c r="AW233" s="13" t="s">
        <v>40</v>
      </c>
      <c r="AX233" s="13" t="s">
        <v>78</v>
      </c>
      <c r="AY233" s="238" t="s">
        <v>253</v>
      </c>
    </row>
    <row r="234" spans="2:51" s="14" customFormat="1" ht="13.5">
      <c r="B234" s="239"/>
      <c r="C234" s="240"/>
      <c r="D234" s="219" t="s">
        <v>261</v>
      </c>
      <c r="E234" s="241" t="s">
        <v>76</v>
      </c>
      <c r="F234" s="242" t="s">
        <v>264</v>
      </c>
      <c r="G234" s="240"/>
      <c r="H234" s="243">
        <v>2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AT234" s="249" t="s">
        <v>261</v>
      </c>
      <c r="AU234" s="249" t="s">
        <v>189</v>
      </c>
      <c r="AV234" s="14" t="s">
        <v>259</v>
      </c>
      <c r="AW234" s="14" t="s">
        <v>40</v>
      </c>
      <c r="AX234" s="14" t="s">
        <v>85</v>
      </c>
      <c r="AY234" s="249" t="s">
        <v>253</v>
      </c>
    </row>
    <row r="235" spans="2:65" s="1" customFormat="1" ht="25.5" customHeight="1">
      <c r="B235" s="41"/>
      <c r="C235" s="252" t="s">
        <v>441</v>
      </c>
      <c r="D235" s="252" t="s">
        <v>322</v>
      </c>
      <c r="E235" s="253" t="s">
        <v>442</v>
      </c>
      <c r="F235" s="254" t="s">
        <v>443</v>
      </c>
      <c r="G235" s="255" t="s">
        <v>113</v>
      </c>
      <c r="H235" s="256">
        <v>2.3</v>
      </c>
      <c r="I235" s="257"/>
      <c r="J235" s="258">
        <f>ROUND(I235*H235,2)</f>
        <v>0</v>
      </c>
      <c r="K235" s="254" t="s">
        <v>76</v>
      </c>
      <c r="L235" s="259"/>
      <c r="M235" s="260" t="s">
        <v>76</v>
      </c>
      <c r="N235" s="261" t="s">
        <v>48</v>
      </c>
      <c r="O235" s="42"/>
      <c r="P235" s="214">
        <f>O235*H235</f>
        <v>0</v>
      </c>
      <c r="Q235" s="214">
        <v>0</v>
      </c>
      <c r="R235" s="214">
        <f>Q235*H235</f>
        <v>0</v>
      </c>
      <c r="S235" s="214">
        <v>0</v>
      </c>
      <c r="T235" s="215">
        <f>S235*H235</f>
        <v>0</v>
      </c>
      <c r="AR235" s="24" t="s">
        <v>292</v>
      </c>
      <c r="AT235" s="24" t="s">
        <v>322</v>
      </c>
      <c r="AU235" s="24" t="s">
        <v>189</v>
      </c>
      <c r="AY235" s="24" t="s">
        <v>253</v>
      </c>
      <c r="BE235" s="216">
        <f>IF(N235="základní",J235,0)</f>
        <v>0</v>
      </c>
      <c r="BF235" s="216">
        <f>IF(N235="snížená",J235,0)</f>
        <v>0</v>
      </c>
      <c r="BG235" s="216">
        <f>IF(N235="zákl. přenesená",J235,0)</f>
        <v>0</v>
      </c>
      <c r="BH235" s="216">
        <f>IF(N235="sníž. přenesená",J235,0)</f>
        <v>0</v>
      </c>
      <c r="BI235" s="216">
        <f>IF(N235="nulová",J235,0)</f>
        <v>0</v>
      </c>
      <c r="BJ235" s="24" t="s">
        <v>85</v>
      </c>
      <c r="BK235" s="216">
        <f>ROUND(I235*H235,2)</f>
        <v>0</v>
      </c>
      <c r="BL235" s="24" t="s">
        <v>259</v>
      </c>
      <c r="BM235" s="24" t="s">
        <v>444</v>
      </c>
    </row>
    <row r="236" spans="2:51" s="13" customFormat="1" ht="13.5">
      <c r="B236" s="228"/>
      <c r="C236" s="229"/>
      <c r="D236" s="219" t="s">
        <v>261</v>
      </c>
      <c r="E236" s="230" t="s">
        <v>76</v>
      </c>
      <c r="F236" s="231" t="s">
        <v>156</v>
      </c>
      <c r="G236" s="229"/>
      <c r="H236" s="232">
        <v>2</v>
      </c>
      <c r="I236" s="233"/>
      <c r="J236" s="229"/>
      <c r="K236" s="229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261</v>
      </c>
      <c r="AU236" s="238" t="s">
        <v>189</v>
      </c>
      <c r="AV236" s="13" t="s">
        <v>87</v>
      </c>
      <c r="AW236" s="13" t="s">
        <v>40</v>
      </c>
      <c r="AX236" s="13" t="s">
        <v>78</v>
      </c>
      <c r="AY236" s="238" t="s">
        <v>253</v>
      </c>
    </row>
    <row r="237" spans="2:51" s="14" customFormat="1" ht="13.5">
      <c r="B237" s="239"/>
      <c r="C237" s="240"/>
      <c r="D237" s="219" t="s">
        <v>261</v>
      </c>
      <c r="E237" s="241" t="s">
        <v>76</v>
      </c>
      <c r="F237" s="242" t="s">
        <v>264</v>
      </c>
      <c r="G237" s="240"/>
      <c r="H237" s="243">
        <v>2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AT237" s="249" t="s">
        <v>261</v>
      </c>
      <c r="AU237" s="249" t="s">
        <v>189</v>
      </c>
      <c r="AV237" s="14" t="s">
        <v>259</v>
      </c>
      <c r="AW237" s="14" t="s">
        <v>40</v>
      </c>
      <c r="AX237" s="14" t="s">
        <v>85</v>
      </c>
      <c r="AY237" s="249" t="s">
        <v>253</v>
      </c>
    </row>
    <row r="238" spans="2:51" s="13" customFormat="1" ht="13.5">
      <c r="B238" s="228"/>
      <c r="C238" s="229"/>
      <c r="D238" s="219" t="s">
        <v>261</v>
      </c>
      <c r="E238" s="229"/>
      <c r="F238" s="231" t="s">
        <v>445</v>
      </c>
      <c r="G238" s="229"/>
      <c r="H238" s="232">
        <v>2.3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261</v>
      </c>
      <c r="AU238" s="238" t="s">
        <v>189</v>
      </c>
      <c r="AV238" s="13" t="s">
        <v>87</v>
      </c>
      <c r="AW238" s="13" t="s">
        <v>6</v>
      </c>
      <c r="AX238" s="13" t="s">
        <v>85</v>
      </c>
      <c r="AY238" s="238" t="s">
        <v>253</v>
      </c>
    </row>
    <row r="239" spans="2:65" s="1" customFormat="1" ht="25.5" customHeight="1">
      <c r="B239" s="41"/>
      <c r="C239" s="205" t="s">
        <v>446</v>
      </c>
      <c r="D239" s="205" t="s">
        <v>255</v>
      </c>
      <c r="E239" s="206" t="s">
        <v>447</v>
      </c>
      <c r="F239" s="207" t="s">
        <v>448</v>
      </c>
      <c r="G239" s="208" t="s">
        <v>113</v>
      </c>
      <c r="H239" s="209">
        <v>2</v>
      </c>
      <c r="I239" s="210"/>
      <c r="J239" s="211">
        <f>ROUND(I239*H239,2)</f>
        <v>0</v>
      </c>
      <c r="K239" s="207" t="s">
        <v>258</v>
      </c>
      <c r="L239" s="61"/>
      <c r="M239" s="212" t="s">
        <v>76</v>
      </c>
      <c r="N239" s="213" t="s">
        <v>48</v>
      </c>
      <c r="O239" s="42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AR239" s="24" t="s">
        <v>259</v>
      </c>
      <c r="AT239" s="24" t="s">
        <v>255</v>
      </c>
      <c r="AU239" s="24" t="s">
        <v>189</v>
      </c>
      <c r="AY239" s="24" t="s">
        <v>253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24" t="s">
        <v>85</v>
      </c>
      <c r="BK239" s="216">
        <f>ROUND(I239*H239,2)</f>
        <v>0</v>
      </c>
      <c r="BL239" s="24" t="s">
        <v>259</v>
      </c>
      <c r="BM239" s="24" t="s">
        <v>449</v>
      </c>
    </row>
    <row r="240" spans="2:51" s="12" customFormat="1" ht="13.5">
      <c r="B240" s="217"/>
      <c r="C240" s="218"/>
      <c r="D240" s="219" t="s">
        <v>261</v>
      </c>
      <c r="E240" s="220" t="s">
        <v>76</v>
      </c>
      <c r="F240" s="221" t="s">
        <v>450</v>
      </c>
      <c r="G240" s="218"/>
      <c r="H240" s="220" t="s">
        <v>76</v>
      </c>
      <c r="I240" s="222"/>
      <c r="J240" s="218"/>
      <c r="K240" s="218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261</v>
      </c>
      <c r="AU240" s="227" t="s">
        <v>189</v>
      </c>
      <c r="AV240" s="12" t="s">
        <v>85</v>
      </c>
      <c r="AW240" s="12" t="s">
        <v>40</v>
      </c>
      <c r="AX240" s="12" t="s">
        <v>78</v>
      </c>
      <c r="AY240" s="227" t="s">
        <v>253</v>
      </c>
    </row>
    <row r="241" spans="2:51" s="13" customFormat="1" ht="13.5">
      <c r="B241" s="228"/>
      <c r="C241" s="229"/>
      <c r="D241" s="219" t="s">
        <v>261</v>
      </c>
      <c r="E241" s="230" t="s">
        <v>156</v>
      </c>
      <c r="F241" s="231" t="s">
        <v>153</v>
      </c>
      <c r="G241" s="229"/>
      <c r="H241" s="232">
        <v>2</v>
      </c>
      <c r="I241" s="233"/>
      <c r="J241" s="229"/>
      <c r="K241" s="229"/>
      <c r="L241" s="234"/>
      <c r="M241" s="235"/>
      <c r="N241" s="236"/>
      <c r="O241" s="236"/>
      <c r="P241" s="236"/>
      <c r="Q241" s="236"/>
      <c r="R241" s="236"/>
      <c r="S241" s="236"/>
      <c r="T241" s="237"/>
      <c r="AT241" s="238" t="s">
        <v>261</v>
      </c>
      <c r="AU241" s="238" t="s">
        <v>189</v>
      </c>
      <c r="AV241" s="13" t="s">
        <v>87</v>
      </c>
      <c r="AW241" s="13" t="s">
        <v>40</v>
      </c>
      <c r="AX241" s="13" t="s">
        <v>78</v>
      </c>
      <c r="AY241" s="238" t="s">
        <v>253</v>
      </c>
    </row>
    <row r="242" spans="2:51" s="14" customFormat="1" ht="13.5">
      <c r="B242" s="239"/>
      <c r="C242" s="240"/>
      <c r="D242" s="219" t="s">
        <v>261</v>
      </c>
      <c r="E242" s="241" t="s">
        <v>76</v>
      </c>
      <c r="F242" s="242" t="s">
        <v>264</v>
      </c>
      <c r="G242" s="240"/>
      <c r="H242" s="243">
        <v>2</v>
      </c>
      <c r="I242" s="244"/>
      <c r="J242" s="240"/>
      <c r="K242" s="240"/>
      <c r="L242" s="245"/>
      <c r="M242" s="246"/>
      <c r="N242" s="247"/>
      <c r="O242" s="247"/>
      <c r="P242" s="247"/>
      <c r="Q242" s="247"/>
      <c r="R242" s="247"/>
      <c r="S242" s="247"/>
      <c r="T242" s="248"/>
      <c r="AT242" s="249" t="s">
        <v>261</v>
      </c>
      <c r="AU242" s="249" t="s">
        <v>189</v>
      </c>
      <c r="AV242" s="14" t="s">
        <v>259</v>
      </c>
      <c r="AW242" s="14" t="s">
        <v>40</v>
      </c>
      <c r="AX242" s="14" t="s">
        <v>85</v>
      </c>
      <c r="AY242" s="249" t="s">
        <v>253</v>
      </c>
    </row>
    <row r="243" spans="2:65" s="1" customFormat="1" ht="16.5" customHeight="1">
      <c r="B243" s="41"/>
      <c r="C243" s="252" t="s">
        <v>451</v>
      </c>
      <c r="D243" s="252" t="s">
        <v>322</v>
      </c>
      <c r="E243" s="253" t="s">
        <v>452</v>
      </c>
      <c r="F243" s="254" t="s">
        <v>453</v>
      </c>
      <c r="G243" s="255" t="s">
        <v>174</v>
      </c>
      <c r="H243" s="256">
        <v>0.2</v>
      </c>
      <c r="I243" s="257"/>
      <c r="J243" s="258">
        <f>ROUND(I243*H243,2)</f>
        <v>0</v>
      </c>
      <c r="K243" s="254" t="s">
        <v>258</v>
      </c>
      <c r="L243" s="259"/>
      <c r="M243" s="260" t="s">
        <v>76</v>
      </c>
      <c r="N243" s="261" t="s">
        <v>48</v>
      </c>
      <c r="O243" s="42"/>
      <c r="P243" s="214">
        <f>O243*H243</f>
        <v>0</v>
      </c>
      <c r="Q243" s="214">
        <v>0.2</v>
      </c>
      <c r="R243" s="214">
        <f>Q243*H243</f>
        <v>0.04000000000000001</v>
      </c>
      <c r="S243" s="214">
        <v>0</v>
      </c>
      <c r="T243" s="215">
        <f>S243*H243</f>
        <v>0</v>
      </c>
      <c r="AR243" s="24" t="s">
        <v>292</v>
      </c>
      <c r="AT243" s="24" t="s">
        <v>322</v>
      </c>
      <c r="AU243" s="24" t="s">
        <v>189</v>
      </c>
      <c r="AY243" s="24" t="s">
        <v>253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24" t="s">
        <v>85</v>
      </c>
      <c r="BK243" s="216">
        <f>ROUND(I243*H243,2)</f>
        <v>0</v>
      </c>
      <c r="BL243" s="24" t="s">
        <v>259</v>
      </c>
      <c r="BM243" s="24" t="s">
        <v>454</v>
      </c>
    </row>
    <row r="244" spans="2:51" s="13" customFormat="1" ht="13.5">
      <c r="B244" s="228"/>
      <c r="C244" s="229"/>
      <c r="D244" s="219" t="s">
        <v>261</v>
      </c>
      <c r="E244" s="230" t="s">
        <v>76</v>
      </c>
      <c r="F244" s="231" t="s">
        <v>455</v>
      </c>
      <c r="G244" s="229"/>
      <c r="H244" s="232">
        <v>0.2</v>
      </c>
      <c r="I244" s="233"/>
      <c r="J244" s="229"/>
      <c r="K244" s="229"/>
      <c r="L244" s="234"/>
      <c r="M244" s="235"/>
      <c r="N244" s="236"/>
      <c r="O244" s="236"/>
      <c r="P244" s="236"/>
      <c r="Q244" s="236"/>
      <c r="R244" s="236"/>
      <c r="S244" s="236"/>
      <c r="T244" s="237"/>
      <c r="AT244" s="238" t="s">
        <v>261</v>
      </c>
      <c r="AU244" s="238" t="s">
        <v>189</v>
      </c>
      <c r="AV244" s="13" t="s">
        <v>87</v>
      </c>
      <c r="AW244" s="13" t="s">
        <v>40</v>
      </c>
      <c r="AX244" s="13" t="s">
        <v>78</v>
      </c>
      <c r="AY244" s="238" t="s">
        <v>253</v>
      </c>
    </row>
    <row r="245" spans="2:51" s="14" customFormat="1" ht="13.5">
      <c r="B245" s="239"/>
      <c r="C245" s="240"/>
      <c r="D245" s="219" t="s">
        <v>261</v>
      </c>
      <c r="E245" s="241" t="s">
        <v>76</v>
      </c>
      <c r="F245" s="242" t="s">
        <v>264</v>
      </c>
      <c r="G245" s="240"/>
      <c r="H245" s="243">
        <v>0.2</v>
      </c>
      <c r="I245" s="244"/>
      <c r="J245" s="240"/>
      <c r="K245" s="240"/>
      <c r="L245" s="245"/>
      <c r="M245" s="246"/>
      <c r="N245" s="247"/>
      <c r="O245" s="247"/>
      <c r="P245" s="247"/>
      <c r="Q245" s="247"/>
      <c r="R245" s="247"/>
      <c r="S245" s="247"/>
      <c r="T245" s="248"/>
      <c r="AT245" s="249" t="s">
        <v>261</v>
      </c>
      <c r="AU245" s="249" t="s">
        <v>189</v>
      </c>
      <c r="AV245" s="14" t="s">
        <v>259</v>
      </c>
      <c r="AW245" s="14" t="s">
        <v>40</v>
      </c>
      <c r="AX245" s="14" t="s">
        <v>85</v>
      </c>
      <c r="AY245" s="249" t="s">
        <v>253</v>
      </c>
    </row>
    <row r="246" spans="2:65" s="1" customFormat="1" ht="25.5" customHeight="1">
      <c r="B246" s="41"/>
      <c r="C246" s="205" t="s">
        <v>456</v>
      </c>
      <c r="D246" s="205" t="s">
        <v>255</v>
      </c>
      <c r="E246" s="206" t="s">
        <v>457</v>
      </c>
      <c r="F246" s="207" t="s">
        <v>458</v>
      </c>
      <c r="G246" s="208" t="s">
        <v>390</v>
      </c>
      <c r="H246" s="209">
        <v>0.1</v>
      </c>
      <c r="I246" s="210"/>
      <c r="J246" s="211">
        <f>ROUND(I246*H246,2)</f>
        <v>0</v>
      </c>
      <c r="K246" s="207" t="s">
        <v>258</v>
      </c>
      <c r="L246" s="61"/>
      <c r="M246" s="212" t="s">
        <v>76</v>
      </c>
      <c r="N246" s="213" t="s">
        <v>48</v>
      </c>
      <c r="O246" s="42"/>
      <c r="P246" s="214">
        <f>O246*H246</f>
        <v>0</v>
      </c>
      <c r="Q246" s="214">
        <v>0</v>
      </c>
      <c r="R246" s="214">
        <f>Q246*H246</f>
        <v>0</v>
      </c>
      <c r="S246" s="214">
        <v>0</v>
      </c>
      <c r="T246" s="215">
        <f>S246*H246</f>
        <v>0</v>
      </c>
      <c r="AR246" s="24" t="s">
        <v>259</v>
      </c>
      <c r="AT246" s="24" t="s">
        <v>255</v>
      </c>
      <c r="AU246" s="24" t="s">
        <v>189</v>
      </c>
      <c r="AY246" s="24" t="s">
        <v>253</v>
      </c>
      <c r="BE246" s="216">
        <f>IF(N246="základní",J246,0)</f>
        <v>0</v>
      </c>
      <c r="BF246" s="216">
        <f>IF(N246="snížená",J246,0)</f>
        <v>0</v>
      </c>
      <c r="BG246" s="216">
        <f>IF(N246="zákl. přenesená",J246,0)</f>
        <v>0</v>
      </c>
      <c r="BH246" s="216">
        <f>IF(N246="sníž. přenesená",J246,0)</f>
        <v>0</v>
      </c>
      <c r="BI246" s="216">
        <f>IF(N246="nulová",J246,0)</f>
        <v>0</v>
      </c>
      <c r="BJ246" s="24" t="s">
        <v>85</v>
      </c>
      <c r="BK246" s="216">
        <f>ROUND(I246*H246,2)</f>
        <v>0</v>
      </c>
      <c r="BL246" s="24" t="s">
        <v>259</v>
      </c>
      <c r="BM246" s="24" t="s">
        <v>459</v>
      </c>
    </row>
    <row r="247" spans="2:47" s="1" customFormat="1" ht="27">
      <c r="B247" s="41"/>
      <c r="C247" s="63"/>
      <c r="D247" s="219" t="s">
        <v>301</v>
      </c>
      <c r="E247" s="63"/>
      <c r="F247" s="250" t="s">
        <v>460</v>
      </c>
      <c r="G247" s="63"/>
      <c r="H247" s="63"/>
      <c r="I247" s="174"/>
      <c r="J247" s="63"/>
      <c r="K247" s="63"/>
      <c r="L247" s="61"/>
      <c r="M247" s="251"/>
      <c r="N247" s="42"/>
      <c r="O247" s="42"/>
      <c r="P247" s="42"/>
      <c r="Q247" s="42"/>
      <c r="R247" s="42"/>
      <c r="S247" s="42"/>
      <c r="T247" s="78"/>
      <c r="AT247" s="24" t="s">
        <v>301</v>
      </c>
      <c r="AU247" s="24" t="s">
        <v>189</v>
      </c>
    </row>
    <row r="248" spans="2:51" s="13" customFormat="1" ht="13.5">
      <c r="B248" s="228"/>
      <c r="C248" s="229"/>
      <c r="D248" s="219" t="s">
        <v>261</v>
      </c>
      <c r="E248" s="230" t="s">
        <v>76</v>
      </c>
      <c r="F248" s="231" t="s">
        <v>461</v>
      </c>
      <c r="G248" s="229"/>
      <c r="H248" s="232">
        <v>0.1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261</v>
      </c>
      <c r="AU248" s="238" t="s">
        <v>189</v>
      </c>
      <c r="AV248" s="13" t="s">
        <v>87</v>
      </c>
      <c r="AW248" s="13" t="s">
        <v>40</v>
      </c>
      <c r="AX248" s="13" t="s">
        <v>78</v>
      </c>
      <c r="AY248" s="238" t="s">
        <v>253</v>
      </c>
    </row>
    <row r="249" spans="2:51" s="14" customFormat="1" ht="13.5">
      <c r="B249" s="239"/>
      <c r="C249" s="240"/>
      <c r="D249" s="219" t="s">
        <v>261</v>
      </c>
      <c r="E249" s="241" t="s">
        <v>76</v>
      </c>
      <c r="F249" s="242" t="s">
        <v>264</v>
      </c>
      <c r="G249" s="240"/>
      <c r="H249" s="243">
        <v>0.1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AT249" s="249" t="s">
        <v>261</v>
      </c>
      <c r="AU249" s="249" t="s">
        <v>189</v>
      </c>
      <c r="AV249" s="14" t="s">
        <v>259</v>
      </c>
      <c r="AW249" s="14" t="s">
        <v>40</v>
      </c>
      <c r="AX249" s="14" t="s">
        <v>85</v>
      </c>
      <c r="AY249" s="249" t="s">
        <v>253</v>
      </c>
    </row>
    <row r="250" spans="2:65" s="1" customFormat="1" ht="16.5" customHeight="1">
      <c r="B250" s="41"/>
      <c r="C250" s="252" t="s">
        <v>462</v>
      </c>
      <c r="D250" s="252" t="s">
        <v>322</v>
      </c>
      <c r="E250" s="253" t="s">
        <v>463</v>
      </c>
      <c r="F250" s="254" t="s">
        <v>464</v>
      </c>
      <c r="G250" s="255" t="s">
        <v>390</v>
      </c>
      <c r="H250" s="256">
        <v>0.1</v>
      </c>
      <c r="I250" s="257"/>
      <c r="J250" s="258">
        <f>ROUND(I250*H250,2)</f>
        <v>0</v>
      </c>
      <c r="K250" s="254" t="s">
        <v>76</v>
      </c>
      <c r="L250" s="259"/>
      <c r="M250" s="260" t="s">
        <v>76</v>
      </c>
      <c r="N250" s="261" t="s">
        <v>48</v>
      </c>
      <c r="O250" s="42"/>
      <c r="P250" s="214">
        <f>O250*H250</f>
        <v>0</v>
      </c>
      <c r="Q250" s="214">
        <v>0</v>
      </c>
      <c r="R250" s="214">
        <f>Q250*H250</f>
        <v>0</v>
      </c>
      <c r="S250" s="214">
        <v>0</v>
      </c>
      <c r="T250" s="215">
        <f>S250*H250</f>
        <v>0</v>
      </c>
      <c r="AR250" s="24" t="s">
        <v>292</v>
      </c>
      <c r="AT250" s="24" t="s">
        <v>322</v>
      </c>
      <c r="AU250" s="24" t="s">
        <v>189</v>
      </c>
      <c r="AY250" s="24" t="s">
        <v>253</v>
      </c>
      <c r="BE250" s="216">
        <f>IF(N250="základní",J250,0)</f>
        <v>0</v>
      </c>
      <c r="BF250" s="216">
        <f>IF(N250="snížená",J250,0)</f>
        <v>0</v>
      </c>
      <c r="BG250" s="216">
        <f>IF(N250="zákl. přenesená",J250,0)</f>
        <v>0</v>
      </c>
      <c r="BH250" s="216">
        <f>IF(N250="sníž. přenesená",J250,0)</f>
        <v>0</v>
      </c>
      <c r="BI250" s="216">
        <f>IF(N250="nulová",J250,0)</f>
        <v>0</v>
      </c>
      <c r="BJ250" s="24" t="s">
        <v>85</v>
      </c>
      <c r="BK250" s="216">
        <f>ROUND(I250*H250,2)</f>
        <v>0</v>
      </c>
      <c r="BL250" s="24" t="s">
        <v>259</v>
      </c>
      <c r="BM250" s="24" t="s">
        <v>465</v>
      </c>
    </row>
    <row r="251" spans="2:47" s="1" customFormat="1" ht="27">
      <c r="B251" s="41"/>
      <c r="C251" s="63"/>
      <c r="D251" s="219" t="s">
        <v>301</v>
      </c>
      <c r="E251" s="63"/>
      <c r="F251" s="250" t="s">
        <v>466</v>
      </c>
      <c r="G251" s="63"/>
      <c r="H251" s="63"/>
      <c r="I251" s="174"/>
      <c r="J251" s="63"/>
      <c r="K251" s="63"/>
      <c r="L251" s="61"/>
      <c r="M251" s="251"/>
      <c r="N251" s="42"/>
      <c r="O251" s="42"/>
      <c r="P251" s="42"/>
      <c r="Q251" s="42"/>
      <c r="R251" s="42"/>
      <c r="S251" s="42"/>
      <c r="T251" s="78"/>
      <c r="AT251" s="24" t="s">
        <v>301</v>
      </c>
      <c r="AU251" s="24" t="s">
        <v>189</v>
      </c>
    </row>
    <row r="252" spans="2:51" s="13" customFormat="1" ht="13.5">
      <c r="B252" s="228"/>
      <c r="C252" s="229"/>
      <c r="D252" s="219" t="s">
        <v>261</v>
      </c>
      <c r="E252" s="230" t="s">
        <v>76</v>
      </c>
      <c r="F252" s="231" t="s">
        <v>467</v>
      </c>
      <c r="G252" s="229"/>
      <c r="H252" s="232">
        <v>0.1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261</v>
      </c>
      <c r="AU252" s="238" t="s">
        <v>189</v>
      </c>
      <c r="AV252" s="13" t="s">
        <v>87</v>
      </c>
      <c r="AW252" s="13" t="s">
        <v>40</v>
      </c>
      <c r="AX252" s="13" t="s">
        <v>78</v>
      </c>
      <c r="AY252" s="238" t="s">
        <v>253</v>
      </c>
    </row>
    <row r="253" spans="2:51" s="14" customFormat="1" ht="13.5">
      <c r="B253" s="239"/>
      <c r="C253" s="240"/>
      <c r="D253" s="219" t="s">
        <v>261</v>
      </c>
      <c r="E253" s="241" t="s">
        <v>76</v>
      </c>
      <c r="F253" s="242" t="s">
        <v>264</v>
      </c>
      <c r="G253" s="240"/>
      <c r="H253" s="243">
        <v>0.1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AT253" s="249" t="s">
        <v>261</v>
      </c>
      <c r="AU253" s="249" t="s">
        <v>189</v>
      </c>
      <c r="AV253" s="14" t="s">
        <v>259</v>
      </c>
      <c r="AW253" s="14" t="s">
        <v>40</v>
      </c>
      <c r="AX253" s="14" t="s">
        <v>85</v>
      </c>
      <c r="AY253" s="249" t="s">
        <v>253</v>
      </c>
    </row>
    <row r="254" spans="2:65" s="1" customFormat="1" ht="16.5" customHeight="1">
      <c r="B254" s="41"/>
      <c r="C254" s="205" t="s">
        <v>468</v>
      </c>
      <c r="D254" s="205" t="s">
        <v>255</v>
      </c>
      <c r="E254" s="206" t="s">
        <v>469</v>
      </c>
      <c r="F254" s="207" t="s">
        <v>470</v>
      </c>
      <c r="G254" s="208" t="s">
        <v>174</v>
      </c>
      <c r="H254" s="209">
        <v>16.6</v>
      </c>
      <c r="I254" s="210"/>
      <c r="J254" s="211">
        <f>ROUND(I254*H254,2)</f>
        <v>0</v>
      </c>
      <c r="K254" s="207" t="s">
        <v>258</v>
      </c>
      <c r="L254" s="61"/>
      <c r="M254" s="212" t="s">
        <v>76</v>
      </c>
      <c r="N254" s="213" t="s">
        <v>48</v>
      </c>
      <c r="O254" s="42"/>
      <c r="P254" s="214">
        <f>O254*H254</f>
        <v>0</v>
      </c>
      <c r="Q254" s="214">
        <v>0</v>
      </c>
      <c r="R254" s="214">
        <f>Q254*H254</f>
        <v>0</v>
      </c>
      <c r="S254" s="214">
        <v>0</v>
      </c>
      <c r="T254" s="215">
        <f>S254*H254</f>
        <v>0</v>
      </c>
      <c r="AR254" s="24" t="s">
        <v>259</v>
      </c>
      <c r="AT254" s="24" t="s">
        <v>255</v>
      </c>
      <c r="AU254" s="24" t="s">
        <v>189</v>
      </c>
      <c r="AY254" s="24" t="s">
        <v>253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24" t="s">
        <v>85</v>
      </c>
      <c r="BK254" s="216">
        <f>ROUND(I254*H254,2)</f>
        <v>0</v>
      </c>
      <c r="BL254" s="24" t="s">
        <v>259</v>
      </c>
      <c r="BM254" s="24" t="s">
        <v>471</v>
      </c>
    </row>
    <row r="255" spans="2:47" s="1" customFormat="1" ht="27">
      <c r="B255" s="41"/>
      <c r="C255" s="63"/>
      <c r="D255" s="219" t="s">
        <v>301</v>
      </c>
      <c r="E255" s="63"/>
      <c r="F255" s="250" t="s">
        <v>472</v>
      </c>
      <c r="G255" s="63"/>
      <c r="H255" s="63"/>
      <c r="I255" s="174"/>
      <c r="J255" s="63"/>
      <c r="K255" s="63"/>
      <c r="L255" s="61"/>
      <c r="M255" s="251"/>
      <c r="N255" s="42"/>
      <c r="O255" s="42"/>
      <c r="P255" s="42"/>
      <c r="Q255" s="42"/>
      <c r="R255" s="42"/>
      <c r="S255" s="42"/>
      <c r="T255" s="78"/>
      <c r="AT255" s="24" t="s">
        <v>301</v>
      </c>
      <c r="AU255" s="24" t="s">
        <v>189</v>
      </c>
    </row>
    <row r="256" spans="2:51" s="12" customFormat="1" ht="13.5">
      <c r="B256" s="217"/>
      <c r="C256" s="218"/>
      <c r="D256" s="219" t="s">
        <v>261</v>
      </c>
      <c r="E256" s="220" t="s">
        <v>76</v>
      </c>
      <c r="F256" s="221" t="s">
        <v>473</v>
      </c>
      <c r="G256" s="218"/>
      <c r="H256" s="220" t="s">
        <v>76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261</v>
      </c>
      <c r="AU256" s="227" t="s">
        <v>189</v>
      </c>
      <c r="AV256" s="12" t="s">
        <v>85</v>
      </c>
      <c r="AW256" s="12" t="s">
        <v>40</v>
      </c>
      <c r="AX256" s="12" t="s">
        <v>78</v>
      </c>
      <c r="AY256" s="227" t="s">
        <v>253</v>
      </c>
    </row>
    <row r="257" spans="2:51" s="13" customFormat="1" ht="13.5">
      <c r="B257" s="228"/>
      <c r="C257" s="229"/>
      <c r="D257" s="219" t="s">
        <v>261</v>
      </c>
      <c r="E257" s="230" t="s">
        <v>76</v>
      </c>
      <c r="F257" s="231" t="s">
        <v>474</v>
      </c>
      <c r="G257" s="229"/>
      <c r="H257" s="232">
        <v>16</v>
      </c>
      <c r="I257" s="233"/>
      <c r="J257" s="229"/>
      <c r="K257" s="229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261</v>
      </c>
      <c r="AU257" s="238" t="s">
        <v>189</v>
      </c>
      <c r="AV257" s="13" t="s">
        <v>87</v>
      </c>
      <c r="AW257" s="13" t="s">
        <v>40</v>
      </c>
      <c r="AX257" s="13" t="s">
        <v>78</v>
      </c>
      <c r="AY257" s="238" t="s">
        <v>253</v>
      </c>
    </row>
    <row r="258" spans="2:51" s="13" customFormat="1" ht="13.5">
      <c r="B258" s="228"/>
      <c r="C258" s="229"/>
      <c r="D258" s="219" t="s">
        <v>261</v>
      </c>
      <c r="E258" s="230" t="s">
        <v>76</v>
      </c>
      <c r="F258" s="231" t="s">
        <v>475</v>
      </c>
      <c r="G258" s="229"/>
      <c r="H258" s="232">
        <v>0.6</v>
      </c>
      <c r="I258" s="233"/>
      <c r="J258" s="229"/>
      <c r="K258" s="229"/>
      <c r="L258" s="234"/>
      <c r="M258" s="235"/>
      <c r="N258" s="236"/>
      <c r="O258" s="236"/>
      <c r="P258" s="236"/>
      <c r="Q258" s="236"/>
      <c r="R258" s="236"/>
      <c r="S258" s="236"/>
      <c r="T258" s="237"/>
      <c r="AT258" s="238" t="s">
        <v>261</v>
      </c>
      <c r="AU258" s="238" t="s">
        <v>189</v>
      </c>
      <c r="AV258" s="13" t="s">
        <v>87</v>
      </c>
      <c r="AW258" s="13" t="s">
        <v>40</v>
      </c>
      <c r="AX258" s="13" t="s">
        <v>78</v>
      </c>
      <c r="AY258" s="238" t="s">
        <v>253</v>
      </c>
    </row>
    <row r="259" spans="2:51" s="14" customFormat="1" ht="13.5">
      <c r="B259" s="239"/>
      <c r="C259" s="240"/>
      <c r="D259" s="219" t="s">
        <v>261</v>
      </c>
      <c r="E259" s="241" t="s">
        <v>76</v>
      </c>
      <c r="F259" s="242" t="s">
        <v>264</v>
      </c>
      <c r="G259" s="240"/>
      <c r="H259" s="243">
        <v>16.6</v>
      </c>
      <c r="I259" s="244"/>
      <c r="J259" s="240"/>
      <c r="K259" s="240"/>
      <c r="L259" s="245"/>
      <c r="M259" s="246"/>
      <c r="N259" s="247"/>
      <c r="O259" s="247"/>
      <c r="P259" s="247"/>
      <c r="Q259" s="247"/>
      <c r="R259" s="247"/>
      <c r="S259" s="247"/>
      <c r="T259" s="248"/>
      <c r="AT259" s="249" t="s">
        <v>261</v>
      </c>
      <c r="AU259" s="249" t="s">
        <v>189</v>
      </c>
      <c r="AV259" s="14" t="s">
        <v>259</v>
      </c>
      <c r="AW259" s="14" t="s">
        <v>40</v>
      </c>
      <c r="AX259" s="14" t="s">
        <v>85</v>
      </c>
      <c r="AY259" s="249" t="s">
        <v>253</v>
      </c>
    </row>
    <row r="260" spans="2:65" s="1" customFormat="1" ht="25.5" customHeight="1">
      <c r="B260" s="41"/>
      <c r="C260" s="205" t="s">
        <v>476</v>
      </c>
      <c r="D260" s="205" t="s">
        <v>255</v>
      </c>
      <c r="E260" s="206" t="s">
        <v>477</v>
      </c>
      <c r="F260" s="207" t="s">
        <v>478</v>
      </c>
      <c r="G260" s="208" t="s">
        <v>479</v>
      </c>
      <c r="H260" s="209">
        <v>2</v>
      </c>
      <c r="I260" s="210"/>
      <c r="J260" s="211">
        <f>ROUND(I260*H260,2)</f>
        <v>0</v>
      </c>
      <c r="K260" s="207" t="s">
        <v>76</v>
      </c>
      <c r="L260" s="61"/>
      <c r="M260" s="212" t="s">
        <v>76</v>
      </c>
      <c r="N260" s="213" t="s">
        <v>48</v>
      </c>
      <c r="O260" s="42"/>
      <c r="P260" s="214">
        <f>O260*H260</f>
        <v>0</v>
      </c>
      <c r="Q260" s="214">
        <v>0</v>
      </c>
      <c r="R260" s="214">
        <f>Q260*H260</f>
        <v>0</v>
      </c>
      <c r="S260" s="214">
        <v>0</v>
      </c>
      <c r="T260" s="215">
        <f>S260*H260</f>
        <v>0</v>
      </c>
      <c r="AR260" s="24" t="s">
        <v>480</v>
      </c>
      <c r="AT260" s="24" t="s">
        <v>255</v>
      </c>
      <c r="AU260" s="24" t="s">
        <v>189</v>
      </c>
      <c r="AY260" s="24" t="s">
        <v>253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24" t="s">
        <v>85</v>
      </c>
      <c r="BK260" s="216">
        <f>ROUND(I260*H260,2)</f>
        <v>0</v>
      </c>
      <c r="BL260" s="24" t="s">
        <v>480</v>
      </c>
      <c r="BM260" s="24" t="s">
        <v>481</v>
      </c>
    </row>
    <row r="261" spans="2:47" s="1" customFormat="1" ht="40.5">
      <c r="B261" s="41"/>
      <c r="C261" s="63"/>
      <c r="D261" s="219" t="s">
        <v>301</v>
      </c>
      <c r="E261" s="63"/>
      <c r="F261" s="250" t="s">
        <v>482</v>
      </c>
      <c r="G261" s="63"/>
      <c r="H261" s="63"/>
      <c r="I261" s="174"/>
      <c r="J261" s="63"/>
      <c r="K261" s="63"/>
      <c r="L261" s="61"/>
      <c r="M261" s="251"/>
      <c r="N261" s="42"/>
      <c r="O261" s="42"/>
      <c r="P261" s="42"/>
      <c r="Q261" s="42"/>
      <c r="R261" s="42"/>
      <c r="S261" s="42"/>
      <c r="T261" s="78"/>
      <c r="AT261" s="24" t="s">
        <v>301</v>
      </c>
      <c r="AU261" s="24" t="s">
        <v>189</v>
      </c>
    </row>
    <row r="262" spans="2:51" s="13" customFormat="1" ht="13.5">
      <c r="B262" s="228"/>
      <c r="C262" s="229"/>
      <c r="D262" s="219" t="s">
        <v>261</v>
      </c>
      <c r="E262" s="230" t="s">
        <v>76</v>
      </c>
      <c r="F262" s="231" t="s">
        <v>153</v>
      </c>
      <c r="G262" s="229"/>
      <c r="H262" s="232">
        <v>2</v>
      </c>
      <c r="I262" s="233"/>
      <c r="J262" s="229"/>
      <c r="K262" s="229"/>
      <c r="L262" s="234"/>
      <c r="M262" s="235"/>
      <c r="N262" s="236"/>
      <c r="O262" s="236"/>
      <c r="P262" s="236"/>
      <c r="Q262" s="236"/>
      <c r="R262" s="236"/>
      <c r="S262" s="236"/>
      <c r="T262" s="237"/>
      <c r="AT262" s="238" t="s">
        <v>261</v>
      </c>
      <c r="AU262" s="238" t="s">
        <v>189</v>
      </c>
      <c r="AV262" s="13" t="s">
        <v>87</v>
      </c>
      <c r="AW262" s="13" t="s">
        <v>40</v>
      </c>
      <c r="AX262" s="13" t="s">
        <v>78</v>
      </c>
      <c r="AY262" s="238" t="s">
        <v>253</v>
      </c>
    </row>
    <row r="263" spans="2:51" s="14" customFormat="1" ht="13.5">
      <c r="B263" s="239"/>
      <c r="C263" s="240"/>
      <c r="D263" s="219" t="s">
        <v>261</v>
      </c>
      <c r="E263" s="241" t="s">
        <v>76</v>
      </c>
      <c r="F263" s="242" t="s">
        <v>264</v>
      </c>
      <c r="G263" s="240"/>
      <c r="H263" s="243">
        <v>2</v>
      </c>
      <c r="I263" s="244"/>
      <c r="J263" s="240"/>
      <c r="K263" s="240"/>
      <c r="L263" s="245"/>
      <c r="M263" s="246"/>
      <c r="N263" s="247"/>
      <c r="O263" s="247"/>
      <c r="P263" s="247"/>
      <c r="Q263" s="247"/>
      <c r="R263" s="247"/>
      <c r="S263" s="247"/>
      <c r="T263" s="248"/>
      <c r="AT263" s="249" t="s">
        <v>261</v>
      </c>
      <c r="AU263" s="249" t="s">
        <v>189</v>
      </c>
      <c r="AV263" s="14" t="s">
        <v>259</v>
      </c>
      <c r="AW263" s="14" t="s">
        <v>40</v>
      </c>
      <c r="AX263" s="14" t="s">
        <v>85</v>
      </c>
      <c r="AY263" s="249" t="s">
        <v>253</v>
      </c>
    </row>
    <row r="264" spans="2:65" s="1" customFormat="1" ht="16.5" customHeight="1">
      <c r="B264" s="41"/>
      <c r="C264" s="252" t="s">
        <v>483</v>
      </c>
      <c r="D264" s="252" t="s">
        <v>322</v>
      </c>
      <c r="E264" s="253" t="s">
        <v>484</v>
      </c>
      <c r="F264" s="254" t="s">
        <v>485</v>
      </c>
      <c r="G264" s="255" t="s">
        <v>155</v>
      </c>
      <c r="H264" s="256">
        <v>2</v>
      </c>
      <c r="I264" s="257"/>
      <c r="J264" s="258">
        <f>ROUND(I264*H264,2)</f>
        <v>0</v>
      </c>
      <c r="K264" s="254" t="s">
        <v>76</v>
      </c>
      <c r="L264" s="259"/>
      <c r="M264" s="260" t="s">
        <v>76</v>
      </c>
      <c r="N264" s="261" t="s">
        <v>48</v>
      </c>
      <c r="O264" s="42"/>
      <c r="P264" s="214">
        <f>O264*H264</f>
        <v>0</v>
      </c>
      <c r="Q264" s="214">
        <v>0.1</v>
      </c>
      <c r="R264" s="214">
        <f>Q264*H264</f>
        <v>0.2</v>
      </c>
      <c r="S264" s="214">
        <v>0</v>
      </c>
      <c r="T264" s="215">
        <f>S264*H264</f>
        <v>0</v>
      </c>
      <c r="AR264" s="24" t="s">
        <v>480</v>
      </c>
      <c r="AT264" s="24" t="s">
        <v>322</v>
      </c>
      <c r="AU264" s="24" t="s">
        <v>189</v>
      </c>
      <c r="AY264" s="24" t="s">
        <v>253</v>
      </c>
      <c r="BE264" s="216">
        <f>IF(N264="základní",J264,0)</f>
        <v>0</v>
      </c>
      <c r="BF264" s="216">
        <f>IF(N264="snížená",J264,0)</f>
        <v>0</v>
      </c>
      <c r="BG264" s="216">
        <f>IF(N264="zákl. přenesená",J264,0)</f>
        <v>0</v>
      </c>
      <c r="BH264" s="216">
        <f>IF(N264="sníž. přenesená",J264,0)</f>
        <v>0</v>
      </c>
      <c r="BI264" s="216">
        <f>IF(N264="nulová",J264,0)</f>
        <v>0</v>
      </c>
      <c r="BJ264" s="24" t="s">
        <v>85</v>
      </c>
      <c r="BK264" s="216">
        <f>ROUND(I264*H264,2)</f>
        <v>0</v>
      </c>
      <c r="BL264" s="24" t="s">
        <v>480</v>
      </c>
      <c r="BM264" s="24" t="s">
        <v>486</v>
      </c>
    </row>
    <row r="265" spans="2:47" s="1" customFormat="1" ht="108">
      <c r="B265" s="41"/>
      <c r="C265" s="63"/>
      <c r="D265" s="219" t="s">
        <v>301</v>
      </c>
      <c r="E265" s="63"/>
      <c r="F265" s="250" t="s">
        <v>487</v>
      </c>
      <c r="G265" s="63"/>
      <c r="H265" s="63"/>
      <c r="I265" s="174"/>
      <c r="J265" s="63"/>
      <c r="K265" s="63"/>
      <c r="L265" s="61"/>
      <c r="M265" s="251"/>
      <c r="N265" s="42"/>
      <c r="O265" s="42"/>
      <c r="P265" s="42"/>
      <c r="Q265" s="42"/>
      <c r="R265" s="42"/>
      <c r="S265" s="42"/>
      <c r="T265" s="78"/>
      <c r="AT265" s="24" t="s">
        <v>301</v>
      </c>
      <c r="AU265" s="24" t="s">
        <v>189</v>
      </c>
    </row>
    <row r="266" spans="2:51" s="13" customFormat="1" ht="13.5">
      <c r="B266" s="228"/>
      <c r="C266" s="229"/>
      <c r="D266" s="219" t="s">
        <v>261</v>
      </c>
      <c r="E266" s="230" t="s">
        <v>76</v>
      </c>
      <c r="F266" s="231" t="s">
        <v>153</v>
      </c>
      <c r="G266" s="229"/>
      <c r="H266" s="232">
        <v>2</v>
      </c>
      <c r="I266" s="233"/>
      <c r="J266" s="229"/>
      <c r="K266" s="229"/>
      <c r="L266" s="234"/>
      <c r="M266" s="235"/>
      <c r="N266" s="236"/>
      <c r="O266" s="236"/>
      <c r="P266" s="236"/>
      <c r="Q266" s="236"/>
      <c r="R266" s="236"/>
      <c r="S266" s="236"/>
      <c r="T266" s="237"/>
      <c r="AT266" s="238" t="s">
        <v>261</v>
      </c>
      <c r="AU266" s="238" t="s">
        <v>189</v>
      </c>
      <c r="AV266" s="13" t="s">
        <v>87</v>
      </c>
      <c r="AW266" s="13" t="s">
        <v>40</v>
      </c>
      <c r="AX266" s="13" t="s">
        <v>78</v>
      </c>
      <c r="AY266" s="238" t="s">
        <v>253</v>
      </c>
    </row>
    <row r="267" spans="2:51" s="14" customFormat="1" ht="13.5">
      <c r="B267" s="239"/>
      <c r="C267" s="240"/>
      <c r="D267" s="219" t="s">
        <v>261</v>
      </c>
      <c r="E267" s="241" t="s">
        <v>76</v>
      </c>
      <c r="F267" s="242" t="s">
        <v>264</v>
      </c>
      <c r="G267" s="240"/>
      <c r="H267" s="243">
        <v>2</v>
      </c>
      <c r="I267" s="244"/>
      <c r="J267" s="240"/>
      <c r="K267" s="240"/>
      <c r="L267" s="245"/>
      <c r="M267" s="246"/>
      <c r="N267" s="247"/>
      <c r="O267" s="247"/>
      <c r="P267" s="247"/>
      <c r="Q267" s="247"/>
      <c r="R267" s="247"/>
      <c r="S267" s="247"/>
      <c r="T267" s="248"/>
      <c r="AT267" s="249" t="s">
        <v>261</v>
      </c>
      <c r="AU267" s="249" t="s">
        <v>189</v>
      </c>
      <c r="AV267" s="14" t="s">
        <v>259</v>
      </c>
      <c r="AW267" s="14" t="s">
        <v>40</v>
      </c>
      <c r="AX267" s="14" t="s">
        <v>85</v>
      </c>
      <c r="AY267" s="249" t="s">
        <v>253</v>
      </c>
    </row>
    <row r="268" spans="2:65" s="1" customFormat="1" ht="16.5" customHeight="1">
      <c r="B268" s="41"/>
      <c r="C268" s="205" t="s">
        <v>488</v>
      </c>
      <c r="D268" s="205" t="s">
        <v>255</v>
      </c>
      <c r="E268" s="206" t="s">
        <v>489</v>
      </c>
      <c r="F268" s="207" t="s">
        <v>490</v>
      </c>
      <c r="G268" s="208" t="s">
        <v>479</v>
      </c>
      <c r="H268" s="209">
        <v>2</v>
      </c>
      <c r="I268" s="210"/>
      <c r="J268" s="211">
        <f>ROUND(I268*H268,2)</f>
        <v>0</v>
      </c>
      <c r="K268" s="207" t="s">
        <v>76</v>
      </c>
      <c r="L268" s="61"/>
      <c r="M268" s="212" t="s">
        <v>76</v>
      </c>
      <c r="N268" s="213" t="s">
        <v>48</v>
      </c>
      <c r="O268" s="42"/>
      <c r="P268" s="214">
        <f>O268*H268</f>
        <v>0</v>
      </c>
      <c r="Q268" s="214">
        <v>0</v>
      </c>
      <c r="R268" s="214">
        <f>Q268*H268</f>
        <v>0</v>
      </c>
      <c r="S268" s="214">
        <v>0</v>
      </c>
      <c r="T268" s="215">
        <f>S268*H268</f>
        <v>0</v>
      </c>
      <c r="AR268" s="24" t="s">
        <v>259</v>
      </c>
      <c r="AT268" s="24" t="s">
        <v>255</v>
      </c>
      <c r="AU268" s="24" t="s">
        <v>189</v>
      </c>
      <c r="AY268" s="24" t="s">
        <v>253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24" t="s">
        <v>85</v>
      </c>
      <c r="BK268" s="216">
        <f>ROUND(I268*H268,2)</f>
        <v>0</v>
      </c>
      <c r="BL268" s="24" t="s">
        <v>259</v>
      </c>
      <c r="BM268" s="24" t="s">
        <v>491</v>
      </c>
    </row>
    <row r="269" spans="2:47" s="1" customFormat="1" ht="40.5">
      <c r="B269" s="41"/>
      <c r="C269" s="63"/>
      <c r="D269" s="219" t="s">
        <v>301</v>
      </c>
      <c r="E269" s="63"/>
      <c r="F269" s="250" t="s">
        <v>492</v>
      </c>
      <c r="G269" s="63"/>
      <c r="H269" s="63"/>
      <c r="I269" s="174"/>
      <c r="J269" s="63"/>
      <c r="K269" s="63"/>
      <c r="L269" s="61"/>
      <c r="M269" s="251"/>
      <c r="N269" s="42"/>
      <c r="O269" s="42"/>
      <c r="P269" s="42"/>
      <c r="Q269" s="42"/>
      <c r="R269" s="42"/>
      <c r="S269" s="42"/>
      <c r="T269" s="78"/>
      <c r="AT269" s="24" t="s">
        <v>301</v>
      </c>
      <c r="AU269" s="24" t="s">
        <v>189</v>
      </c>
    </row>
    <row r="270" spans="2:51" s="13" customFormat="1" ht="13.5">
      <c r="B270" s="228"/>
      <c r="C270" s="229"/>
      <c r="D270" s="219" t="s">
        <v>261</v>
      </c>
      <c r="E270" s="230" t="s">
        <v>76</v>
      </c>
      <c r="F270" s="231" t="s">
        <v>153</v>
      </c>
      <c r="G270" s="229"/>
      <c r="H270" s="232">
        <v>2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AT270" s="238" t="s">
        <v>261</v>
      </c>
      <c r="AU270" s="238" t="s">
        <v>189</v>
      </c>
      <c r="AV270" s="13" t="s">
        <v>87</v>
      </c>
      <c r="AW270" s="13" t="s">
        <v>40</v>
      </c>
      <c r="AX270" s="13" t="s">
        <v>78</v>
      </c>
      <c r="AY270" s="238" t="s">
        <v>253</v>
      </c>
    </row>
    <row r="271" spans="2:51" s="14" customFormat="1" ht="13.5">
      <c r="B271" s="239"/>
      <c r="C271" s="240"/>
      <c r="D271" s="219" t="s">
        <v>261</v>
      </c>
      <c r="E271" s="241" t="s">
        <v>76</v>
      </c>
      <c r="F271" s="242" t="s">
        <v>264</v>
      </c>
      <c r="G271" s="240"/>
      <c r="H271" s="243">
        <v>2</v>
      </c>
      <c r="I271" s="244"/>
      <c r="J271" s="240"/>
      <c r="K271" s="240"/>
      <c r="L271" s="245"/>
      <c r="M271" s="246"/>
      <c r="N271" s="247"/>
      <c r="O271" s="247"/>
      <c r="P271" s="247"/>
      <c r="Q271" s="247"/>
      <c r="R271" s="247"/>
      <c r="S271" s="247"/>
      <c r="T271" s="248"/>
      <c r="AT271" s="249" t="s">
        <v>261</v>
      </c>
      <c r="AU271" s="249" t="s">
        <v>189</v>
      </c>
      <c r="AV271" s="14" t="s">
        <v>259</v>
      </c>
      <c r="AW271" s="14" t="s">
        <v>40</v>
      </c>
      <c r="AX271" s="14" t="s">
        <v>85</v>
      </c>
      <c r="AY271" s="249" t="s">
        <v>253</v>
      </c>
    </row>
    <row r="272" spans="2:65" s="1" customFormat="1" ht="38.25" customHeight="1">
      <c r="B272" s="41"/>
      <c r="C272" s="252" t="s">
        <v>493</v>
      </c>
      <c r="D272" s="252" t="s">
        <v>322</v>
      </c>
      <c r="E272" s="253" t="s">
        <v>494</v>
      </c>
      <c r="F272" s="254" t="s">
        <v>495</v>
      </c>
      <c r="G272" s="255" t="s">
        <v>479</v>
      </c>
      <c r="H272" s="256">
        <v>2</v>
      </c>
      <c r="I272" s="257"/>
      <c r="J272" s="258">
        <f>ROUND(I272*H272,2)</f>
        <v>0</v>
      </c>
      <c r="K272" s="254" t="s">
        <v>76</v>
      </c>
      <c r="L272" s="259"/>
      <c r="M272" s="260" t="s">
        <v>76</v>
      </c>
      <c r="N272" s="261" t="s">
        <v>48</v>
      </c>
      <c r="O272" s="42"/>
      <c r="P272" s="214">
        <f>O272*H272</f>
        <v>0</v>
      </c>
      <c r="Q272" s="214">
        <v>0.6</v>
      </c>
      <c r="R272" s="214">
        <f>Q272*H272</f>
        <v>1.2</v>
      </c>
      <c r="S272" s="214">
        <v>0</v>
      </c>
      <c r="T272" s="215">
        <f>S272*H272</f>
        <v>0</v>
      </c>
      <c r="AR272" s="24" t="s">
        <v>292</v>
      </c>
      <c r="AT272" s="24" t="s">
        <v>322</v>
      </c>
      <c r="AU272" s="24" t="s">
        <v>189</v>
      </c>
      <c r="AY272" s="24" t="s">
        <v>253</v>
      </c>
      <c r="BE272" s="216">
        <f>IF(N272="základní",J272,0)</f>
        <v>0</v>
      </c>
      <c r="BF272" s="216">
        <f>IF(N272="snížená",J272,0)</f>
        <v>0</v>
      </c>
      <c r="BG272" s="216">
        <f>IF(N272="zákl. přenesená",J272,0)</f>
        <v>0</v>
      </c>
      <c r="BH272" s="216">
        <f>IF(N272="sníž. přenesená",J272,0)</f>
        <v>0</v>
      </c>
      <c r="BI272" s="216">
        <f>IF(N272="nulová",J272,0)</f>
        <v>0</v>
      </c>
      <c r="BJ272" s="24" t="s">
        <v>85</v>
      </c>
      <c r="BK272" s="216">
        <f>ROUND(I272*H272,2)</f>
        <v>0</v>
      </c>
      <c r="BL272" s="24" t="s">
        <v>259</v>
      </c>
      <c r="BM272" s="24" t="s">
        <v>496</v>
      </c>
    </row>
    <row r="273" spans="2:47" s="1" customFormat="1" ht="40.5">
      <c r="B273" s="41"/>
      <c r="C273" s="63"/>
      <c r="D273" s="219" t="s">
        <v>301</v>
      </c>
      <c r="E273" s="63"/>
      <c r="F273" s="250" t="s">
        <v>497</v>
      </c>
      <c r="G273" s="63"/>
      <c r="H273" s="63"/>
      <c r="I273" s="174"/>
      <c r="J273" s="63"/>
      <c r="K273" s="63"/>
      <c r="L273" s="61"/>
      <c r="M273" s="251"/>
      <c r="N273" s="42"/>
      <c r="O273" s="42"/>
      <c r="P273" s="42"/>
      <c r="Q273" s="42"/>
      <c r="R273" s="42"/>
      <c r="S273" s="42"/>
      <c r="T273" s="78"/>
      <c r="AT273" s="24" t="s">
        <v>301</v>
      </c>
      <c r="AU273" s="24" t="s">
        <v>189</v>
      </c>
    </row>
    <row r="274" spans="2:51" s="13" customFormat="1" ht="13.5">
      <c r="B274" s="228"/>
      <c r="C274" s="229"/>
      <c r="D274" s="219" t="s">
        <v>261</v>
      </c>
      <c r="E274" s="230" t="s">
        <v>76</v>
      </c>
      <c r="F274" s="231" t="s">
        <v>153</v>
      </c>
      <c r="G274" s="229"/>
      <c r="H274" s="232">
        <v>2</v>
      </c>
      <c r="I274" s="233"/>
      <c r="J274" s="229"/>
      <c r="K274" s="229"/>
      <c r="L274" s="234"/>
      <c r="M274" s="235"/>
      <c r="N274" s="236"/>
      <c r="O274" s="236"/>
      <c r="P274" s="236"/>
      <c r="Q274" s="236"/>
      <c r="R274" s="236"/>
      <c r="S274" s="236"/>
      <c r="T274" s="237"/>
      <c r="AT274" s="238" t="s">
        <v>261</v>
      </c>
      <c r="AU274" s="238" t="s">
        <v>189</v>
      </c>
      <c r="AV274" s="13" t="s">
        <v>87</v>
      </c>
      <c r="AW274" s="13" t="s">
        <v>40</v>
      </c>
      <c r="AX274" s="13" t="s">
        <v>78</v>
      </c>
      <c r="AY274" s="238" t="s">
        <v>253</v>
      </c>
    </row>
    <row r="275" spans="2:51" s="14" customFormat="1" ht="13.5">
      <c r="B275" s="239"/>
      <c r="C275" s="240"/>
      <c r="D275" s="219" t="s">
        <v>261</v>
      </c>
      <c r="E275" s="241" t="s">
        <v>76</v>
      </c>
      <c r="F275" s="242" t="s">
        <v>264</v>
      </c>
      <c r="G275" s="240"/>
      <c r="H275" s="243">
        <v>2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AT275" s="249" t="s">
        <v>261</v>
      </c>
      <c r="AU275" s="249" t="s">
        <v>189</v>
      </c>
      <c r="AV275" s="14" t="s">
        <v>259</v>
      </c>
      <c r="AW275" s="14" t="s">
        <v>40</v>
      </c>
      <c r="AX275" s="14" t="s">
        <v>85</v>
      </c>
      <c r="AY275" s="249" t="s">
        <v>253</v>
      </c>
    </row>
    <row r="276" spans="2:63" s="11" customFormat="1" ht="29.85" customHeight="1">
      <c r="B276" s="189"/>
      <c r="C276" s="190"/>
      <c r="D276" s="191" t="s">
        <v>77</v>
      </c>
      <c r="E276" s="203" t="s">
        <v>189</v>
      </c>
      <c r="F276" s="203" t="s">
        <v>498</v>
      </c>
      <c r="G276" s="190"/>
      <c r="H276" s="190"/>
      <c r="I276" s="193"/>
      <c r="J276" s="204">
        <f>BK276</f>
        <v>0</v>
      </c>
      <c r="K276" s="190"/>
      <c r="L276" s="195"/>
      <c r="M276" s="196"/>
      <c r="N276" s="197"/>
      <c r="O276" s="197"/>
      <c r="P276" s="198">
        <f>SUM(P277:P298)</f>
        <v>0</v>
      </c>
      <c r="Q276" s="197"/>
      <c r="R276" s="198">
        <f>SUM(R277:R298)</f>
        <v>9.142428</v>
      </c>
      <c r="S276" s="197"/>
      <c r="T276" s="199">
        <f>SUM(T277:T298)</f>
        <v>0</v>
      </c>
      <c r="AR276" s="200" t="s">
        <v>85</v>
      </c>
      <c r="AT276" s="201" t="s">
        <v>77</v>
      </c>
      <c r="AU276" s="201" t="s">
        <v>85</v>
      </c>
      <c r="AY276" s="200" t="s">
        <v>253</v>
      </c>
      <c r="BK276" s="202">
        <f>SUM(BK277:BK298)</f>
        <v>0</v>
      </c>
    </row>
    <row r="277" spans="2:65" s="1" customFormat="1" ht="38.25" customHeight="1">
      <c r="B277" s="41"/>
      <c r="C277" s="205" t="s">
        <v>499</v>
      </c>
      <c r="D277" s="205" t="s">
        <v>255</v>
      </c>
      <c r="E277" s="206" t="s">
        <v>500</v>
      </c>
      <c r="F277" s="207" t="s">
        <v>501</v>
      </c>
      <c r="G277" s="208" t="s">
        <v>174</v>
      </c>
      <c r="H277" s="209">
        <v>0.12</v>
      </c>
      <c r="I277" s="210"/>
      <c r="J277" s="211">
        <f>ROUND(I277*H277,2)</f>
        <v>0</v>
      </c>
      <c r="K277" s="207" t="s">
        <v>258</v>
      </c>
      <c r="L277" s="61"/>
      <c r="M277" s="212" t="s">
        <v>76</v>
      </c>
      <c r="N277" s="213" t="s">
        <v>48</v>
      </c>
      <c r="O277" s="42"/>
      <c r="P277" s="214">
        <f>O277*H277</f>
        <v>0</v>
      </c>
      <c r="Q277" s="214">
        <v>0.7488</v>
      </c>
      <c r="R277" s="214">
        <f>Q277*H277</f>
        <v>0.089856</v>
      </c>
      <c r="S277" s="214">
        <v>0</v>
      </c>
      <c r="T277" s="215">
        <f>S277*H277</f>
        <v>0</v>
      </c>
      <c r="AR277" s="24" t="s">
        <v>259</v>
      </c>
      <c r="AT277" s="24" t="s">
        <v>255</v>
      </c>
      <c r="AU277" s="24" t="s">
        <v>87</v>
      </c>
      <c r="AY277" s="24" t="s">
        <v>253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24" t="s">
        <v>85</v>
      </c>
      <c r="BK277" s="216">
        <f>ROUND(I277*H277,2)</f>
        <v>0</v>
      </c>
      <c r="BL277" s="24" t="s">
        <v>259</v>
      </c>
      <c r="BM277" s="24" t="s">
        <v>502</v>
      </c>
    </row>
    <row r="278" spans="2:51" s="12" customFormat="1" ht="13.5">
      <c r="B278" s="217"/>
      <c r="C278" s="218"/>
      <c r="D278" s="219" t="s">
        <v>261</v>
      </c>
      <c r="E278" s="220" t="s">
        <v>76</v>
      </c>
      <c r="F278" s="221" t="s">
        <v>503</v>
      </c>
      <c r="G278" s="218"/>
      <c r="H278" s="220" t="s">
        <v>76</v>
      </c>
      <c r="I278" s="222"/>
      <c r="J278" s="218"/>
      <c r="K278" s="218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261</v>
      </c>
      <c r="AU278" s="227" t="s">
        <v>87</v>
      </c>
      <c r="AV278" s="12" t="s">
        <v>85</v>
      </c>
      <c r="AW278" s="12" t="s">
        <v>40</v>
      </c>
      <c r="AX278" s="12" t="s">
        <v>78</v>
      </c>
      <c r="AY278" s="227" t="s">
        <v>253</v>
      </c>
    </row>
    <row r="279" spans="2:51" s="13" customFormat="1" ht="13.5">
      <c r="B279" s="228"/>
      <c r="C279" s="229"/>
      <c r="D279" s="219" t="s">
        <v>261</v>
      </c>
      <c r="E279" s="230" t="s">
        <v>76</v>
      </c>
      <c r="F279" s="231" t="s">
        <v>504</v>
      </c>
      <c r="G279" s="229"/>
      <c r="H279" s="232">
        <v>0.12</v>
      </c>
      <c r="I279" s="233"/>
      <c r="J279" s="229"/>
      <c r="K279" s="229"/>
      <c r="L279" s="234"/>
      <c r="M279" s="235"/>
      <c r="N279" s="236"/>
      <c r="O279" s="236"/>
      <c r="P279" s="236"/>
      <c r="Q279" s="236"/>
      <c r="R279" s="236"/>
      <c r="S279" s="236"/>
      <c r="T279" s="237"/>
      <c r="AT279" s="238" t="s">
        <v>261</v>
      </c>
      <c r="AU279" s="238" t="s">
        <v>87</v>
      </c>
      <c r="AV279" s="13" t="s">
        <v>87</v>
      </c>
      <c r="AW279" s="13" t="s">
        <v>40</v>
      </c>
      <c r="AX279" s="13" t="s">
        <v>78</v>
      </c>
      <c r="AY279" s="238" t="s">
        <v>253</v>
      </c>
    </row>
    <row r="280" spans="2:51" s="14" customFormat="1" ht="13.5">
      <c r="B280" s="239"/>
      <c r="C280" s="240"/>
      <c r="D280" s="219" t="s">
        <v>261</v>
      </c>
      <c r="E280" s="241" t="s">
        <v>76</v>
      </c>
      <c r="F280" s="242" t="s">
        <v>264</v>
      </c>
      <c r="G280" s="240"/>
      <c r="H280" s="243">
        <v>0.12</v>
      </c>
      <c r="I280" s="244"/>
      <c r="J280" s="240"/>
      <c r="K280" s="240"/>
      <c r="L280" s="245"/>
      <c r="M280" s="246"/>
      <c r="N280" s="247"/>
      <c r="O280" s="247"/>
      <c r="P280" s="247"/>
      <c r="Q280" s="247"/>
      <c r="R280" s="247"/>
      <c r="S280" s="247"/>
      <c r="T280" s="248"/>
      <c r="AT280" s="249" t="s">
        <v>261</v>
      </c>
      <c r="AU280" s="249" t="s">
        <v>87</v>
      </c>
      <c r="AV280" s="14" t="s">
        <v>259</v>
      </c>
      <c r="AW280" s="14" t="s">
        <v>40</v>
      </c>
      <c r="AX280" s="14" t="s">
        <v>85</v>
      </c>
      <c r="AY280" s="249" t="s">
        <v>253</v>
      </c>
    </row>
    <row r="281" spans="2:65" s="1" customFormat="1" ht="25.5" customHeight="1">
      <c r="B281" s="41"/>
      <c r="C281" s="205" t="s">
        <v>505</v>
      </c>
      <c r="D281" s="205" t="s">
        <v>255</v>
      </c>
      <c r="E281" s="206" t="s">
        <v>506</v>
      </c>
      <c r="F281" s="207" t="s">
        <v>507</v>
      </c>
      <c r="G281" s="208" t="s">
        <v>143</v>
      </c>
      <c r="H281" s="209">
        <v>15.6</v>
      </c>
      <c r="I281" s="210"/>
      <c r="J281" s="211">
        <f>ROUND(I281*H281,2)</f>
        <v>0</v>
      </c>
      <c r="K281" s="207" t="s">
        <v>258</v>
      </c>
      <c r="L281" s="61"/>
      <c r="M281" s="212" t="s">
        <v>76</v>
      </c>
      <c r="N281" s="213" t="s">
        <v>48</v>
      </c>
      <c r="O281" s="42"/>
      <c r="P281" s="214">
        <f>O281*H281</f>
        <v>0</v>
      </c>
      <c r="Q281" s="214">
        <v>0.24127</v>
      </c>
      <c r="R281" s="214">
        <f>Q281*H281</f>
        <v>3.763812</v>
      </c>
      <c r="S281" s="214">
        <v>0</v>
      </c>
      <c r="T281" s="215">
        <f>S281*H281</f>
        <v>0</v>
      </c>
      <c r="AR281" s="24" t="s">
        <v>259</v>
      </c>
      <c r="AT281" s="24" t="s">
        <v>255</v>
      </c>
      <c r="AU281" s="24" t="s">
        <v>87</v>
      </c>
      <c r="AY281" s="24" t="s">
        <v>253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24" t="s">
        <v>85</v>
      </c>
      <c r="BK281" s="216">
        <f>ROUND(I281*H281,2)</f>
        <v>0</v>
      </c>
      <c r="BL281" s="24" t="s">
        <v>259</v>
      </c>
      <c r="BM281" s="24" t="s">
        <v>508</v>
      </c>
    </row>
    <row r="282" spans="2:51" s="12" customFormat="1" ht="13.5">
      <c r="B282" s="217"/>
      <c r="C282" s="218"/>
      <c r="D282" s="219" t="s">
        <v>261</v>
      </c>
      <c r="E282" s="220" t="s">
        <v>76</v>
      </c>
      <c r="F282" s="221" t="s">
        <v>509</v>
      </c>
      <c r="G282" s="218"/>
      <c r="H282" s="220" t="s">
        <v>76</v>
      </c>
      <c r="I282" s="222"/>
      <c r="J282" s="218"/>
      <c r="K282" s="218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261</v>
      </c>
      <c r="AU282" s="227" t="s">
        <v>87</v>
      </c>
      <c r="AV282" s="12" t="s">
        <v>85</v>
      </c>
      <c r="AW282" s="12" t="s">
        <v>40</v>
      </c>
      <c r="AX282" s="12" t="s">
        <v>78</v>
      </c>
      <c r="AY282" s="227" t="s">
        <v>253</v>
      </c>
    </row>
    <row r="283" spans="2:51" s="13" customFormat="1" ht="13.5">
      <c r="B283" s="228"/>
      <c r="C283" s="229"/>
      <c r="D283" s="219" t="s">
        <v>261</v>
      </c>
      <c r="E283" s="230" t="s">
        <v>160</v>
      </c>
      <c r="F283" s="231" t="s">
        <v>162</v>
      </c>
      <c r="G283" s="229"/>
      <c r="H283" s="232">
        <v>12.1</v>
      </c>
      <c r="I283" s="233"/>
      <c r="J283" s="229"/>
      <c r="K283" s="229"/>
      <c r="L283" s="234"/>
      <c r="M283" s="235"/>
      <c r="N283" s="236"/>
      <c r="O283" s="236"/>
      <c r="P283" s="236"/>
      <c r="Q283" s="236"/>
      <c r="R283" s="236"/>
      <c r="S283" s="236"/>
      <c r="T283" s="237"/>
      <c r="AT283" s="238" t="s">
        <v>261</v>
      </c>
      <c r="AU283" s="238" t="s">
        <v>87</v>
      </c>
      <c r="AV283" s="13" t="s">
        <v>87</v>
      </c>
      <c r="AW283" s="13" t="s">
        <v>40</v>
      </c>
      <c r="AX283" s="13" t="s">
        <v>78</v>
      </c>
      <c r="AY283" s="238" t="s">
        <v>253</v>
      </c>
    </row>
    <row r="284" spans="2:51" s="13" customFormat="1" ht="13.5">
      <c r="B284" s="228"/>
      <c r="C284" s="229"/>
      <c r="D284" s="219" t="s">
        <v>261</v>
      </c>
      <c r="E284" s="230" t="s">
        <v>163</v>
      </c>
      <c r="F284" s="231" t="s">
        <v>164</v>
      </c>
      <c r="G284" s="229"/>
      <c r="H284" s="232">
        <v>1.75</v>
      </c>
      <c r="I284" s="233"/>
      <c r="J284" s="229"/>
      <c r="K284" s="229"/>
      <c r="L284" s="234"/>
      <c r="M284" s="235"/>
      <c r="N284" s="236"/>
      <c r="O284" s="236"/>
      <c r="P284" s="236"/>
      <c r="Q284" s="236"/>
      <c r="R284" s="236"/>
      <c r="S284" s="236"/>
      <c r="T284" s="237"/>
      <c r="AT284" s="238" t="s">
        <v>261</v>
      </c>
      <c r="AU284" s="238" t="s">
        <v>87</v>
      </c>
      <c r="AV284" s="13" t="s">
        <v>87</v>
      </c>
      <c r="AW284" s="13" t="s">
        <v>40</v>
      </c>
      <c r="AX284" s="13" t="s">
        <v>78</v>
      </c>
      <c r="AY284" s="238" t="s">
        <v>253</v>
      </c>
    </row>
    <row r="285" spans="2:51" s="13" customFormat="1" ht="13.5">
      <c r="B285" s="228"/>
      <c r="C285" s="229"/>
      <c r="D285" s="219" t="s">
        <v>261</v>
      </c>
      <c r="E285" s="230" t="s">
        <v>165</v>
      </c>
      <c r="F285" s="231" t="s">
        <v>164</v>
      </c>
      <c r="G285" s="229"/>
      <c r="H285" s="232">
        <v>1.75</v>
      </c>
      <c r="I285" s="233"/>
      <c r="J285" s="229"/>
      <c r="K285" s="229"/>
      <c r="L285" s="234"/>
      <c r="M285" s="235"/>
      <c r="N285" s="236"/>
      <c r="O285" s="236"/>
      <c r="P285" s="236"/>
      <c r="Q285" s="236"/>
      <c r="R285" s="236"/>
      <c r="S285" s="236"/>
      <c r="T285" s="237"/>
      <c r="AT285" s="238" t="s">
        <v>261</v>
      </c>
      <c r="AU285" s="238" t="s">
        <v>87</v>
      </c>
      <c r="AV285" s="13" t="s">
        <v>87</v>
      </c>
      <c r="AW285" s="13" t="s">
        <v>40</v>
      </c>
      <c r="AX285" s="13" t="s">
        <v>78</v>
      </c>
      <c r="AY285" s="238" t="s">
        <v>253</v>
      </c>
    </row>
    <row r="286" spans="2:51" s="14" customFormat="1" ht="13.5">
      <c r="B286" s="239"/>
      <c r="C286" s="240"/>
      <c r="D286" s="219" t="s">
        <v>261</v>
      </c>
      <c r="E286" s="241" t="s">
        <v>76</v>
      </c>
      <c r="F286" s="242" t="s">
        <v>264</v>
      </c>
      <c r="G286" s="240"/>
      <c r="H286" s="243">
        <v>15.6</v>
      </c>
      <c r="I286" s="244"/>
      <c r="J286" s="240"/>
      <c r="K286" s="240"/>
      <c r="L286" s="245"/>
      <c r="M286" s="246"/>
      <c r="N286" s="247"/>
      <c r="O286" s="247"/>
      <c r="P286" s="247"/>
      <c r="Q286" s="247"/>
      <c r="R286" s="247"/>
      <c r="S286" s="247"/>
      <c r="T286" s="248"/>
      <c r="AT286" s="249" t="s">
        <v>261</v>
      </c>
      <c r="AU286" s="249" t="s">
        <v>87</v>
      </c>
      <c r="AV286" s="14" t="s">
        <v>259</v>
      </c>
      <c r="AW286" s="14" t="s">
        <v>40</v>
      </c>
      <c r="AX286" s="14" t="s">
        <v>85</v>
      </c>
      <c r="AY286" s="249" t="s">
        <v>253</v>
      </c>
    </row>
    <row r="287" spans="2:65" s="1" customFormat="1" ht="16.5" customHeight="1">
      <c r="B287" s="41"/>
      <c r="C287" s="252" t="s">
        <v>510</v>
      </c>
      <c r="D287" s="252" t="s">
        <v>322</v>
      </c>
      <c r="E287" s="253" t="s">
        <v>511</v>
      </c>
      <c r="F287" s="254" t="s">
        <v>512</v>
      </c>
      <c r="G287" s="255" t="s">
        <v>155</v>
      </c>
      <c r="H287" s="256">
        <v>71.39</v>
      </c>
      <c r="I287" s="257"/>
      <c r="J287" s="258">
        <f>ROUND(I287*H287,2)</f>
        <v>0</v>
      </c>
      <c r="K287" s="254" t="s">
        <v>258</v>
      </c>
      <c r="L287" s="259"/>
      <c r="M287" s="260" t="s">
        <v>76</v>
      </c>
      <c r="N287" s="261" t="s">
        <v>48</v>
      </c>
      <c r="O287" s="42"/>
      <c r="P287" s="214">
        <f>O287*H287</f>
        <v>0</v>
      </c>
      <c r="Q287" s="214">
        <v>0.0615</v>
      </c>
      <c r="R287" s="214">
        <f>Q287*H287</f>
        <v>4.390485</v>
      </c>
      <c r="S287" s="214">
        <v>0</v>
      </c>
      <c r="T287" s="215">
        <f>S287*H287</f>
        <v>0</v>
      </c>
      <c r="AR287" s="24" t="s">
        <v>292</v>
      </c>
      <c r="AT287" s="24" t="s">
        <v>322</v>
      </c>
      <c r="AU287" s="24" t="s">
        <v>87</v>
      </c>
      <c r="AY287" s="24" t="s">
        <v>253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24" t="s">
        <v>85</v>
      </c>
      <c r="BK287" s="216">
        <f>ROUND(I287*H287,2)</f>
        <v>0</v>
      </c>
      <c r="BL287" s="24" t="s">
        <v>259</v>
      </c>
      <c r="BM287" s="24" t="s">
        <v>513</v>
      </c>
    </row>
    <row r="288" spans="2:51" s="13" customFormat="1" ht="13.5">
      <c r="B288" s="228"/>
      <c r="C288" s="229"/>
      <c r="D288" s="219" t="s">
        <v>261</v>
      </c>
      <c r="E288" s="230" t="s">
        <v>76</v>
      </c>
      <c r="F288" s="231" t="s">
        <v>160</v>
      </c>
      <c r="G288" s="229"/>
      <c r="H288" s="232">
        <v>12.1</v>
      </c>
      <c r="I288" s="233"/>
      <c r="J288" s="229"/>
      <c r="K288" s="229"/>
      <c r="L288" s="234"/>
      <c r="M288" s="235"/>
      <c r="N288" s="236"/>
      <c r="O288" s="236"/>
      <c r="P288" s="236"/>
      <c r="Q288" s="236"/>
      <c r="R288" s="236"/>
      <c r="S288" s="236"/>
      <c r="T288" s="237"/>
      <c r="AT288" s="238" t="s">
        <v>261</v>
      </c>
      <c r="AU288" s="238" t="s">
        <v>87</v>
      </c>
      <c r="AV288" s="13" t="s">
        <v>87</v>
      </c>
      <c r="AW288" s="13" t="s">
        <v>40</v>
      </c>
      <c r="AX288" s="13" t="s">
        <v>78</v>
      </c>
      <c r="AY288" s="238" t="s">
        <v>253</v>
      </c>
    </row>
    <row r="289" spans="2:51" s="14" customFormat="1" ht="13.5">
      <c r="B289" s="239"/>
      <c r="C289" s="240"/>
      <c r="D289" s="219" t="s">
        <v>261</v>
      </c>
      <c r="E289" s="241" t="s">
        <v>76</v>
      </c>
      <c r="F289" s="242" t="s">
        <v>264</v>
      </c>
      <c r="G289" s="240"/>
      <c r="H289" s="243">
        <v>12.1</v>
      </c>
      <c r="I289" s="244"/>
      <c r="J289" s="240"/>
      <c r="K289" s="240"/>
      <c r="L289" s="245"/>
      <c r="M289" s="246"/>
      <c r="N289" s="247"/>
      <c r="O289" s="247"/>
      <c r="P289" s="247"/>
      <c r="Q289" s="247"/>
      <c r="R289" s="247"/>
      <c r="S289" s="247"/>
      <c r="T289" s="248"/>
      <c r="AT289" s="249" t="s">
        <v>261</v>
      </c>
      <c r="AU289" s="249" t="s">
        <v>87</v>
      </c>
      <c r="AV289" s="14" t="s">
        <v>259</v>
      </c>
      <c r="AW289" s="14" t="s">
        <v>40</v>
      </c>
      <c r="AX289" s="14" t="s">
        <v>85</v>
      </c>
      <c r="AY289" s="249" t="s">
        <v>253</v>
      </c>
    </row>
    <row r="290" spans="2:51" s="13" customFormat="1" ht="13.5">
      <c r="B290" s="228"/>
      <c r="C290" s="229"/>
      <c r="D290" s="219" t="s">
        <v>261</v>
      </c>
      <c r="E290" s="229"/>
      <c r="F290" s="231" t="s">
        <v>514</v>
      </c>
      <c r="G290" s="229"/>
      <c r="H290" s="232">
        <v>71.39</v>
      </c>
      <c r="I290" s="233"/>
      <c r="J290" s="229"/>
      <c r="K290" s="229"/>
      <c r="L290" s="234"/>
      <c r="M290" s="235"/>
      <c r="N290" s="236"/>
      <c r="O290" s="236"/>
      <c r="P290" s="236"/>
      <c r="Q290" s="236"/>
      <c r="R290" s="236"/>
      <c r="S290" s="236"/>
      <c r="T290" s="237"/>
      <c r="AT290" s="238" t="s">
        <v>261</v>
      </c>
      <c r="AU290" s="238" t="s">
        <v>87</v>
      </c>
      <c r="AV290" s="13" t="s">
        <v>87</v>
      </c>
      <c r="AW290" s="13" t="s">
        <v>6</v>
      </c>
      <c r="AX290" s="13" t="s">
        <v>85</v>
      </c>
      <c r="AY290" s="238" t="s">
        <v>253</v>
      </c>
    </row>
    <row r="291" spans="2:65" s="1" customFormat="1" ht="16.5" customHeight="1">
      <c r="B291" s="41"/>
      <c r="C291" s="252" t="s">
        <v>515</v>
      </c>
      <c r="D291" s="252" t="s">
        <v>322</v>
      </c>
      <c r="E291" s="253" t="s">
        <v>516</v>
      </c>
      <c r="F291" s="254" t="s">
        <v>517</v>
      </c>
      <c r="G291" s="255" t="s">
        <v>155</v>
      </c>
      <c r="H291" s="256">
        <v>10.325</v>
      </c>
      <c r="I291" s="257"/>
      <c r="J291" s="258">
        <f>ROUND(I291*H291,2)</f>
        <v>0</v>
      </c>
      <c r="K291" s="254" t="s">
        <v>258</v>
      </c>
      <c r="L291" s="259"/>
      <c r="M291" s="260" t="s">
        <v>76</v>
      </c>
      <c r="N291" s="261" t="s">
        <v>48</v>
      </c>
      <c r="O291" s="42"/>
      <c r="P291" s="214">
        <f>O291*H291</f>
        <v>0</v>
      </c>
      <c r="Q291" s="214">
        <v>0.0505</v>
      </c>
      <c r="R291" s="214">
        <f>Q291*H291</f>
        <v>0.5214125</v>
      </c>
      <c r="S291" s="214">
        <v>0</v>
      </c>
      <c r="T291" s="215">
        <f>S291*H291</f>
        <v>0</v>
      </c>
      <c r="AR291" s="24" t="s">
        <v>292</v>
      </c>
      <c r="AT291" s="24" t="s">
        <v>322</v>
      </c>
      <c r="AU291" s="24" t="s">
        <v>87</v>
      </c>
      <c r="AY291" s="24" t="s">
        <v>253</v>
      </c>
      <c r="BE291" s="216">
        <f>IF(N291="základní",J291,0)</f>
        <v>0</v>
      </c>
      <c r="BF291" s="216">
        <f>IF(N291="snížená",J291,0)</f>
        <v>0</v>
      </c>
      <c r="BG291" s="216">
        <f>IF(N291="zákl. přenesená",J291,0)</f>
        <v>0</v>
      </c>
      <c r="BH291" s="216">
        <f>IF(N291="sníž. přenesená",J291,0)</f>
        <v>0</v>
      </c>
      <c r="BI291" s="216">
        <f>IF(N291="nulová",J291,0)</f>
        <v>0</v>
      </c>
      <c r="BJ291" s="24" t="s">
        <v>85</v>
      </c>
      <c r="BK291" s="216">
        <f>ROUND(I291*H291,2)</f>
        <v>0</v>
      </c>
      <c r="BL291" s="24" t="s">
        <v>259</v>
      </c>
      <c r="BM291" s="24" t="s">
        <v>518</v>
      </c>
    </row>
    <row r="292" spans="2:51" s="13" customFormat="1" ht="13.5">
      <c r="B292" s="228"/>
      <c r="C292" s="229"/>
      <c r="D292" s="219" t="s">
        <v>261</v>
      </c>
      <c r="E292" s="230" t="s">
        <v>76</v>
      </c>
      <c r="F292" s="231" t="s">
        <v>163</v>
      </c>
      <c r="G292" s="229"/>
      <c r="H292" s="232">
        <v>1.75</v>
      </c>
      <c r="I292" s="233"/>
      <c r="J292" s="229"/>
      <c r="K292" s="229"/>
      <c r="L292" s="234"/>
      <c r="M292" s="235"/>
      <c r="N292" s="236"/>
      <c r="O292" s="236"/>
      <c r="P292" s="236"/>
      <c r="Q292" s="236"/>
      <c r="R292" s="236"/>
      <c r="S292" s="236"/>
      <c r="T292" s="237"/>
      <c r="AT292" s="238" t="s">
        <v>261</v>
      </c>
      <c r="AU292" s="238" t="s">
        <v>87</v>
      </c>
      <c r="AV292" s="13" t="s">
        <v>87</v>
      </c>
      <c r="AW292" s="13" t="s">
        <v>40</v>
      </c>
      <c r="AX292" s="13" t="s">
        <v>78</v>
      </c>
      <c r="AY292" s="238" t="s">
        <v>253</v>
      </c>
    </row>
    <row r="293" spans="2:51" s="14" customFormat="1" ht="13.5">
      <c r="B293" s="239"/>
      <c r="C293" s="240"/>
      <c r="D293" s="219" t="s">
        <v>261</v>
      </c>
      <c r="E293" s="241" t="s">
        <v>76</v>
      </c>
      <c r="F293" s="242" t="s">
        <v>264</v>
      </c>
      <c r="G293" s="240"/>
      <c r="H293" s="243">
        <v>1.75</v>
      </c>
      <c r="I293" s="244"/>
      <c r="J293" s="240"/>
      <c r="K293" s="240"/>
      <c r="L293" s="245"/>
      <c r="M293" s="246"/>
      <c r="N293" s="247"/>
      <c r="O293" s="247"/>
      <c r="P293" s="247"/>
      <c r="Q293" s="247"/>
      <c r="R293" s="247"/>
      <c r="S293" s="247"/>
      <c r="T293" s="248"/>
      <c r="AT293" s="249" t="s">
        <v>261</v>
      </c>
      <c r="AU293" s="249" t="s">
        <v>87</v>
      </c>
      <c r="AV293" s="14" t="s">
        <v>259</v>
      </c>
      <c r="AW293" s="14" t="s">
        <v>40</v>
      </c>
      <c r="AX293" s="14" t="s">
        <v>85</v>
      </c>
      <c r="AY293" s="249" t="s">
        <v>253</v>
      </c>
    </row>
    <row r="294" spans="2:51" s="13" customFormat="1" ht="13.5">
      <c r="B294" s="228"/>
      <c r="C294" s="229"/>
      <c r="D294" s="219" t="s">
        <v>261</v>
      </c>
      <c r="E294" s="229"/>
      <c r="F294" s="231" t="s">
        <v>519</v>
      </c>
      <c r="G294" s="229"/>
      <c r="H294" s="232">
        <v>10.325</v>
      </c>
      <c r="I294" s="233"/>
      <c r="J294" s="229"/>
      <c r="K294" s="229"/>
      <c r="L294" s="234"/>
      <c r="M294" s="235"/>
      <c r="N294" s="236"/>
      <c r="O294" s="236"/>
      <c r="P294" s="236"/>
      <c r="Q294" s="236"/>
      <c r="R294" s="236"/>
      <c r="S294" s="236"/>
      <c r="T294" s="237"/>
      <c r="AT294" s="238" t="s">
        <v>261</v>
      </c>
      <c r="AU294" s="238" t="s">
        <v>87</v>
      </c>
      <c r="AV294" s="13" t="s">
        <v>87</v>
      </c>
      <c r="AW294" s="13" t="s">
        <v>6</v>
      </c>
      <c r="AX294" s="13" t="s">
        <v>85</v>
      </c>
      <c r="AY294" s="238" t="s">
        <v>253</v>
      </c>
    </row>
    <row r="295" spans="2:65" s="1" customFormat="1" ht="16.5" customHeight="1">
      <c r="B295" s="41"/>
      <c r="C295" s="252" t="s">
        <v>520</v>
      </c>
      <c r="D295" s="252" t="s">
        <v>322</v>
      </c>
      <c r="E295" s="253" t="s">
        <v>521</v>
      </c>
      <c r="F295" s="254" t="s">
        <v>522</v>
      </c>
      <c r="G295" s="255" t="s">
        <v>155</v>
      </c>
      <c r="H295" s="256">
        <v>10.325</v>
      </c>
      <c r="I295" s="257"/>
      <c r="J295" s="258">
        <f>ROUND(I295*H295,2)</f>
        <v>0</v>
      </c>
      <c r="K295" s="254" t="s">
        <v>258</v>
      </c>
      <c r="L295" s="259"/>
      <c r="M295" s="260" t="s">
        <v>76</v>
      </c>
      <c r="N295" s="261" t="s">
        <v>48</v>
      </c>
      <c r="O295" s="42"/>
      <c r="P295" s="214">
        <f>O295*H295</f>
        <v>0</v>
      </c>
      <c r="Q295" s="214">
        <v>0.0365</v>
      </c>
      <c r="R295" s="214">
        <f>Q295*H295</f>
        <v>0.37686249999999993</v>
      </c>
      <c r="S295" s="214">
        <v>0</v>
      </c>
      <c r="T295" s="215">
        <f>S295*H295</f>
        <v>0</v>
      </c>
      <c r="AR295" s="24" t="s">
        <v>292</v>
      </c>
      <c r="AT295" s="24" t="s">
        <v>322</v>
      </c>
      <c r="AU295" s="24" t="s">
        <v>87</v>
      </c>
      <c r="AY295" s="24" t="s">
        <v>253</v>
      </c>
      <c r="BE295" s="216">
        <f>IF(N295="základní",J295,0)</f>
        <v>0</v>
      </c>
      <c r="BF295" s="216">
        <f>IF(N295="snížená",J295,0)</f>
        <v>0</v>
      </c>
      <c r="BG295" s="216">
        <f>IF(N295="zákl. přenesená",J295,0)</f>
        <v>0</v>
      </c>
      <c r="BH295" s="216">
        <f>IF(N295="sníž. přenesená",J295,0)</f>
        <v>0</v>
      </c>
      <c r="BI295" s="216">
        <f>IF(N295="nulová",J295,0)</f>
        <v>0</v>
      </c>
      <c r="BJ295" s="24" t="s">
        <v>85</v>
      </c>
      <c r="BK295" s="216">
        <f>ROUND(I295*H295,2)</f>
        <v>0</v>
      </c>
      <c r="BL295" s="24" t="s">
        <v>259</v>
      </c>
      <c r="BM295" s="24" t="s">
        <v>523</v>
      </c>
    </row>
    <row r="296" spans="2:51" s="13" customFormat="1" ht="13.5">
      <c r="B296" s="228"/>
      <c r="C296" s="229"/>
      <c r="D296" s="219" t="s">
        <v>261</v>
      </c>
      <c r="E296" s="230" t="s">
        <v>76</v>
      </c>
      <c r="F296" s="231" t="s">
        <v>165</v>
      </c>
      <c r="G296" s="229"/>
      <c r="H296" s="232">
        <v>1.75</v>
      </c>
      <c r="I296" s="233"/>
      <c r="J296" s="229"/>
      <c r="K296" s="229"/>
      <c r="L296" s="234"/>
      <c r="M296" s="235"/>
      <c r="N296" s="236"/>
      <c r="O296" s="236"/>
      <c r="P296" s="236"/>
      <c r="Q296" s="236"/>
      <c r="R296" s="236"/>
      <c r="S296" s="236"/>
      <c r="T296" s="237"/>
      <c r="AT296" s="238" t="s">
        <v>261</v>
      </c>
      <c r="AU296" s="238" t="s">
        <v>87</v>
      </c>
      <c r="AV296" s="13" t="s">
        <v>87</v>
      </c>
      <c r="AW296" s="13" t="s">
        <v>40</v>
      </c>
      <c r="AX296" s="13" t="s">
        <v>78</v>
      </c>
      <c r="AY296" s="238" t="s">
        <v>253</v>
      </c>
    </row>
    <row r="297" spans="2:51" s="14" customFormat="1" ht="13.5">
      <c r="B297" s="239"/>
      <c r="C297" s="240"/>
      <c r="D297" s="219" t="s">
        <v>261</v>
      </c>
      <c r="E297" s="241" t="s">
        <v>76</v>
      </c>
      <c r="F297" s="242" t="s">
        <v>264</v>
      </c>
      <c r="G297" s="240"/>
      <c r="H297" s="243">
        <v>1.75</v>
      </c>
      <c r="I297" s="244"/>
      <c r="J297" s="240"/>
      <c r="K297" s="240"/>
      <c r="L297" s="245"/>
      <c r="M297" s="246"/>
      <c r="N297" s="247"/>
      <c r="O297" s="247"/>
      <c r="P297" s="247"/>
      <c r="Q297" s="247"/>
      <c r="R297" s="247"/>
      <c r="S297" s="247"/>
      <c r="T297" s="248"/>
      <c r="AT297" s="249" t="s">
        <v>261</v>
      </c>
      <c r="AU297" s="249" t="s">
        <v>87</v>
      </c>
      <c r="AV297" s="14" t="s">
        <v>259</v>
      </c>
      <c r="AW297" s="14" t="s">
        <v>40</v>
      </c>
      <c r="AX297" s="14" t="s">
        <v>85</v>
      </c>
      <c r="AY297" s="249" t="s">
        <v>253</v>
      </c>
    </row>
    <row r="298" spans="2:51" s="13" customFormat="1" ht="13.5">
      <c r="B298" s="228"/>
      <c r="C298" s="229"/>
      <c r="D298" s="219" t="s">
        <v>261</v>
      </c>
      <c r="E298" s="229"/>
      <c r="F298" s="231" t="s">
        <v>519</v>
      </c>
      <c r="G298" s="229"/>
      <c r="H298" s="232">
        <v>10.325</v>
      </c>
      <c r="I298" s="233"/>
      <c r="J298" s="229"/>
      <c r="K298" s="229"/>
      <c r="L298" s="234"/>
      <c r="M298" s="235"/>
      <c r="N298" s="236"/>
      <c r="O298" s="236"/>
      <c r="P298" s="236"/>
      <c r="Q298" s="236"/>
      <c r="R298" s="236"/>
      <c r="S298" s="236"/>
      <c r="T298" s="237"/>
      <c r="AT298" s="238" t="s">
        <v>261</v>
      </c>
      <c r="AU298" s="238" t="s">
        <v>87</v>
      </c>
      <c r="AV298" s="13" t="s">
        <v>87</v>
      </c>
      <c r="AW298" s="13" t="s">
        <v>6</v>
      </c>
      <c r="AX298" s="13" t="s">
        <v>85</v>
      </c>
      <c r="AY298" s="238" t="s">
        <v>253</v>
      </c>
    </row>
    <row r="299" spans="2:63" s="11" customFormat="1" ht="29.85" customHeight="1">
      <c r="B299" s="189"/>
      <c r="C299" s="190"/>
      <c r="D299" s="191" t="s">
        <v>77</v>
      </c>
      <c r="E299" s="203" t="s">
        <v>259</v>
      </c>
      <c r="F299" s="203" t="s">
        <v>524</v>
      </c>
      <c r="G299" s="190"/>
      <c r="H299" s="190"/>
      <c r="I299" s="193"/>
      <c r="J299" s="204">
        <f>BK299</f>
        <v>0</v>
      </c>
      <c r="K299" s="190"/>
      <c r="L299" s="195"/>
      <c r="M299" s="196"/>
      <c r="N299" s="197"/>
      <c r="O299" s="197"/>
      <c r="P299" s="198">
        <f>SUM(P300:P303)</f>
        <v>0</v>
      </c>
      <c r="Q299" s="197"/>
      <c r="R299" s="198">
        <f>SUM(R300:R303)</f>
        <v>7.1471105999999995</v>
      </c>
      <c r="S299" s="197"/>
      <c r="T299" s="199">
        <f>SUM(T300:T303)</f>
        <v>0</v>
      </c>
      <c r="AR299" s="200" t="s">
        <v>85</v>
      </c>
      <c r="AT299" s="201" t="s">
        <v>77</v>
      </c>
      <c r="AU299" s="201" t="s">
        <v>85</v>
      </c>
      <c r="AY299" s="200" t="s">
        <v>253</v>
      </c>
      <c r="BK299" s="202">
        <f>SUM(BK300:BK303)</f>
        <v>0</v>
      </c>
    </row>
    <row r="300" spans="2:65" s="1" customFormat="1" ht="25.5" customHeight="1">
      <c r="B300" s="41"/>
      <c r="C300" s="205" t="s">
        <v>525</v>
      </c>
      <c r="D300" s="205" t="s">
        <v>255</v>
      </c>
      <c r="E300" s="206" t="s">
        <v>526</v>
      </c>
      <c r="F300" s="207" t="s">
        <v>527</v>
      </c>
      <c r="G300" s="208" t="s">
        <v>174</v>
      </c>
      <c r="H300" s="209">
        <v>3.78</v>
      </c>
      <c r="I300" s="210"/>
      <c r="J300" s="211">
        <f>ROUND(I300*H300,2)</f>
        <v>0</v>
      </c>
      <c r="K300" s="207" t="s">
        <v>258</v>
      </c>
      <c r="L300" s="61"/>
      <c r="M300" s="212" t="s">
        <v>76</v>
      </c>
      <c r="N300" s="213" t="s">
        <v>48</v>
      </c>
      <c r="O300" s="42"/>
      <c r="P300" s="214">
        <f>O300*H300</f>
        <v>0</v>
      </c>
      <c r="Q300" s="214">
        <v>1.89077</v>
      </c>
      <c r="R300" s="214">
        <f>Q300*H300</f>
        <v>7.1471105999999995</v>
      </c>
      <c r="S300" s="214">
        <v>0</v>
      </c>
      <c r="T300" s="215">
        <f>S300*H300</f>
        <v>0</v>
      </c>
      <c r="AR300" s="24" t="s">
        <v>259</v>
      </c>
      <c r="AT300" s="24" t="s">
        <v>255</v>
      </c>
      <c r="AU300" s="24" t="s">
        <v>87</v>
      </c>
      <c r="AY300" s="24" t="s">
        <v>253</v>
      </c>
      <c r="BE300" s="216">
        <f>IF(N300="základní",J300,0)</f>
        <v>0</v>
      </c>
      <c r="BF300" s="216">
        <f>IF(N300="snížená",J300,0)</f>
        <v>0</v>
      </c>
      <c r="BG300" s="216">
        <f>IF(N300="zákl. přenesená",J300,0)</f>
        <v>0</v>
      </c>
      <c r="BH300" s="216">
        <f>IF(N300="sníž. přenesená",J300,0)</f>
        <v>0</v>
      </c>
      <c r="BI300" s="216">
        <f>IF(N300="nulová",J300,0)</f>
        <v>0</v>
      </c>
      <c r="BJ300" s="24" t="s">
        <v>85</v>
      </c>
      <c r="BK300" s="216">
        <f>ROUND(I300*H300,2)</f>
        <v>0</v>
      </c>
      <c r="BL300" s="24" t="s">
        <v>259</v>
      </c>
      <c r="BM300" s="24" t="s">
        <v>528</v>
      </c>
    </row>
    <row r="301" spans="2:51" s="12" customFormat="1" ht="13.5">
      <c r="B301" s="217"/>
      <c r="C301" s="218"/>
      <c r="D301" s="219" t="s">
        <v>261</v>
      </c>
      <c r="E301" s="220" t="s">
        <v>76</v>
      </c>
      <c r="F301" s="221" t="s">
        <v>332</v>
      </c>
      <c r="G301" s="218"/>
      <c r="H301" s="220" t="s">
        <v>76</v>
      </c>
      <c r="I301" s="222"/>
      <c r="J301" s="218"/>
      <c r="K301" s="218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261</v>
      </c>
      <c r="AU301" s="227" t="s">
        <v>87</v>
      </c>
      <c r="AV301" s="12" t="s">
        <v>85</v>
      </c>
      <c r="AW301" s="12" t="s">
        <v>40</v>
      </c>
      <c r="AX301" s="12" t="s">
        <v>78</v>
      </c>
      <c r="AY301" s="227" t="s">
        <v>253</v>
      </c>
    </row>
    <row r="302" spans="2:51" s="13" customFormat="1" ht="13.5">
      <c r="B302" s="228"/>
      <c r="C302" s="229"/>
      <c r="D302" s="219" t="s">
        <v>261</v>
      </c>
      <c r="E302" s="230" t="s">
        <v>179</v>
      </c>
      <c r="F302" s="231" t="s">
        <v>529</v>
      </c>
      <c r="G302" s="229"/>
      <c r="H302" s="232">
        <v>3.78</v>
      </c>
      <c r="I302" s="233"/>
      <c r="J302" s="229"/>
      <c r="K302" s="229"/>
      <c r="L302" s="234"/>
      <c r="M302" s="235"/>
      <c r="N302" s="236"/>
      <c r="O302" s="236"/>
      <c r="P302" s="236"/>
      <c r="Q302" s="236"/>
      <c r="R302" s="236"/>
      <c r="S302" s="236"/>
      <c r="T302" s="237"/>
      <c r="AT302" s="238" t="s">
        <v>261</v>
      </c>
      <c r="AU302" s="238" t="s">
        <v>87</v>
      </c>
      <c r="AV302" s="13" t="s">
        <v>87</v>
      </c>
      <c r="AW302" s="13" t="s">
        <v>40</v>
      </c>
      <c r="AX302" s="13" t="s">
        <v>78</v>
      </c>
      <c r="AY302" s="238" t="s">
        <v>253</v>
      </c>
    </row>
    <row r="303" spans="2:51" s="14" customFormat="1" ht="13.5">
      <c r="B303" s="239"/>
      <c r="C303" s="240"/>
      <c r="D303" s="219" t="s">
        <v>261</v>
      </c>
      <c r="E303" s="241" t="s">
        <v>76</v>
      </c>
      <c r="F303" s="242" t="s">
        <v>264</v>
      </c>
      <c r="G303" s="240"/>
      <c r="H303" s="243">
        <v>3.78</v>
      </c>
      <c r="I303" s="244"/>
      <c r="J303" s="240"/>
      <c r="K303" s="240"/>
      <c r="L303" s="245"/>
      <c r="M303" s="246"/>
      <c r="N303" s="247"/>
      <c r="O303" s="247"/>
      <c r="P303" s="247"/>
      <c r="Q303" s="247"/>
      <c r="R303" s="247"/>
      <c r="S303" s="247"/>
      <c r="T303" s="248"/>
      <c r="AT303" s="249" t="s">
        <v>261</v>
      </c>
      <c r="AU303" s="249" t="s">
        <v>87</v>
      </c>
      <c r="AV303" s="14" t="s">
        <v>259</v>
      </c>
      <c r="AW303" s="14" t="s">
        <v>40</v>
      </c>
      <c r="AX303" s="14" t="s">
        <v>85</v>
      </c>
      <c r="AY303" s="249" t="s">
        <v>253</v>
      </c>
    </row>
    <row r="304" spans="2:63" s="11" customFormat="1" ht="29.85" customHeight="1">
      <c r="B304" s="189"/>
      <c r="C304" s="190"/>
      <c r="D304" s="191" t="s">
        <v>77</v>
      </c>
      <c r="E304" s="203" t="s">
        <v>278</v>
      </c>
      <c r="F304" s="203" t="s">
        <v>530</v>
      </c>
      <c r="G304" s="190"/>
      <c r="H304" s="190"/>
      <c r="I304" s="193"/>
      <c r="J304" s="204">
        <f>BK304</f>
        <v>0</v>
      </c>
      <c r="K304" s="190"/>
      <c r="L304" s="195"/>
      <c r="M304" s="196"/>
      <c r="N304" s="197"/>
      <c r="O304" s="197"/>
      <c r="P304" s="198">
        <f>SUM(P305:P379)</f>
        <v>0</v>
      </c>
      <c r="Q304" s="197"/>
      <c r="R304" s="198">
        <f>SUM(R305:R379)</f>
        <v>62.7577126</v>
      </c>
      <c r="S304" s="197"/>
      <c r="T304" s="199">
        <f>SUM(T305:T379)</f>
        <v>0</v>
      </c>
      <c r="AR304" s="200" t="s">
        <v>85</v>
      </c>
      <c r="AT304" s="201" t="s">
        <v>77</v>
      </c>
      <c r="AU304" s="201" t="s">
        <v>85</v>
      </c>
      <c r="AY304" s="200" t="s">
        <v>253</v>
      </c>
      <c r="BK304" s="202">
        <f>SUM(BK305:BK379)</f>
        <v>0</v>
      </c>
    </row>
    <row r="305" spans="2:65" s="1" customFormat="1" ht="25.5" customHeight="1">
      <c r="B305" s="41"/>
      <c r="C305" s="205" t="s">
        <v>531</v>
      </c>
      <c r="D305" s="205" t="s">
        <v>255</v>
      </c>
      <c r="E305" s="206" t="s">
        <v>532</v>
      </c>
      <c r="F305" s="207" t="s">
        <v>533</v>
      </c>
      <c r="G305" s="208" t="s">
        <v>113</v>
      </c>
      <c r="H305" s="209">
        <v>1153.5</v>
      </c>
      <c r="I305" s="210"/>
      <c r="J305" s="211">
        <f>ROUND(I305*H305,2)</f>
        <v>0</v>
      </c>
      <c r="K305" s="207" t="s">
        <v>258</v>
      </c>
      <c r="L305" s="61"/>
      <c r="M305" s="212" t="s">
        <v>76</v>
      </c>
      <c r="N305" s="213" t="s">
        <v>48</v>
      </c>
      <c r="O305" s="42"/>
      <c r="P305" s="214">
        <f>O305*H305</f>
        <v>0</v>
      </c>
      <c r="Q305" s="214">
        <v>0</v>
      </c>
      <c r="R305" s="214">
        <f>Q305*H305</f>
        <v>0</v>
      </c>
      <c r="S305" s="214">
        <v>0</v>
      </c>
      <c r="T305" s="215">
        <f>S305*H305</f>
        <v>0</v>
      </c>
      <c r="AR305" s="24" t="s">
        <v>259</v>
      </c>
      <c r="AT305" s="24" t="s">
        <v>255</v>
      </c>
      <c r="AU305" s="24" t="s">
        <v>87</v>
      </c>
      <c r="AY305" s="24" t="s">
        <v>253</v>
      </c>
      <c r="BE305" s="216">
        <f>IF(N305="základní",J305,0)</f>
        <v>0</v>
      </c>
      <c r="BF305" s="216">
        <f>IF(N305="snížená",J305,0)</f>
        <v>0</v>
      </c>
      <c r="BG305" s="216">
        <f>IF(N305="zákl. přenesená",J305,0)</f>
        <v>0</v>
      </c>
      <c r="BH305" s="216">
        <f>IF(N305="sníž. přenesená",J305,0)</f>
        <v>0</v>
      </c>
      <c r="BI305" s="216">
        <f>IF(N305="nulová",J305,0)</f>
        <v>0</v>
      </c>
      <c r="BJ305" s="24" t="s">
        <v>85</v>
      </c>
      <c r="BK305" s="216">
        <f>ROUND(I305*H305,2)</f>
        <v>0</v>
      </c>
      <c r="BL305" s="24" t="s">
        <v>259</v>
      </c>
      <c r="BM305" s="24" t="s">
        <v>534</v>
      </c>
    </row>
    <row r="306" spans="2:51" s="13" customFormat="1" ht="13.5">
      <c r="B306" s="228"/>
      <c r="C306" s="229"/>
      <c r="D306" s="219" t="s">
        <v>261</v>
      </c>
      <c r="E306" s="230" t="s">
        <v>76</v>
      </c>
      <c r="F306" s="231" t="s">
        <v>535</v>
      </c>
      <c r="G306" s="229"/>
      <c r="H306" s="232">
        <v>553</v>
      </c>
      <c r="I306" s="233"/>
      <c r="J306" s="229"/>
      <c r="K306" s="229"/>
      <c r="L306" s="234"/>
      <c r="M306" s="235"/>
      <c r="N306" s="236"/>
      <c r="O306" s="236"/>
      <c r="P306" s="236"/>
      <c r="Q306" s="236"/>
      <c r="R306" s="236"/>
      <c r="S306" s="236"/>
      <c r="T306" s="237"/>
      <c r="AT306" s="238" t="s">
        <v>261</v>
      </c>
      <c r="AU306" s="238" t="s">
        <v>87</v>
      </c>
      <c r="AV306" s="13" t="s">
        <v>87</v>
      </c>
      <c r="AW306" s="13" t="s">
        <v>40</v>
      </c>
      <c r="AX306" s="13" t="s">
        <v>78</v>
      </c>
      <c r="AY306" s="238" t="s">
        <v>253</v>
      </c>
    </row>
    <row r="307" spans="2:51" s="13" customFormat="1" ht="13.5">
      <c r="B307" s="228"/>
      <c r="C307" s="229"/>
      <c r="D307" s="219" t="s">
        <v>261</v>
      </c>
      <c r="E307" s="230" t="s">
        <v>76</v>
      </c>
      <c r="F307" s="231" t="s">
        <v>536</v>
      </c>
      <c r="G307" s="229"/>
      <c r="H307" s="232">
        <v>600.5</v>
      </c>
      <c r="I307" s="233"/>
      <c r="J307" s="229"/>
      <c r="K307" s="229"/>
      <c r="L307" s="234"/>
      <c r="M307" s="235"/>
      <c r="N307" s="236"/>
      <c r="O307" s="236"/>
      <c r="P307" s="236"/>
      <c r="Q307" s="236"/>
      <c r="R307" s="236"/>
      <c r="S307" s="236"/>
      <c r="T307" s="237"/>
      <c r="AT307" s="238" t="s">
        <v>261</v>
      </c>
      <c r="AU307" s="238" t="s">
        <v>87</v>
      </c>
      <c r="AV307" s="13" t="s">
        <v>87</v>
      </c>
      <c r="AW307" s="13" t="s">
        <v>40</v>
      </c>
      <c r="AX307" s="13" t="s">
        <v>78</v>
      </c>
      <c r="AY307" s="238" t="s">
        <v>253</v>
      </c>
    </row>
    <row r="308" spans="2:51" s="14" customFormat="1" ht="13.5">
      <c r="B308" s="239"/>
      <c r="C308" s="240"/>
      <c r="D308" s="219" t="s">
        <v>261</v>
      </c>
      <c r="E308" s="241" t="s">
        <v>76</v>
      </c>
      <c r="F308" s="242" t="s">
        <v>264</v>
      </c>
      <c r="G308" s="240"/>
      <c r="H308" s="243">
        <v>1153.5</v>
      </c>
      <c r="I308" s="244"/>
      <c r="J308" s="240"/>
      <c r="K308" s="240"/>
      <c r="L308" s="245"/>
      <c r="M308" s="246"/>
      <c r="N308" s="247"/>
      <c r="O308" s="247"/>
      <c r="P308" s="247"/>
      <c r="Q308" s="247"/>
      <c r="R308" s="247"/>
      <c r="S308" s="247"/>
      <c r="T308" s="248"/>
      <c r="AT308" s="249" t="s">
        <v>261</v>
      </c>
      <c r="AU308" s="249" t="s">
        <v>87</v>
      </c>
      <c r="AV308" s="14" t="s">
        <v>259</v>
      </c>
      <c r="AW308" s="14" t="s">
        <v>40</v>
      </c>
      <c r="AX308" s="14" t="s">
        <v>85</v>
      </c>
      <c r="AY308" s="249" t="s">
        <v>253</v>
      </c>
    </row>
    <row r="309" spans="2:65" s="1" customFormat="1" ht="25.5" customHeight="1">
      <c r="B309" s="41"/>
      <c r="C309" s="205" t="s">
        <v>537</v>
      </c>
      <c r="D309" s="205" t="s">
        <v>255</v>
      </c>
      <c r="E309" s="206" t="s">
        <v>538</v>
      </c>
      <c r="F309" s="207" t="s">
        <v>539</v>
      </c>
      <c r="G309" s="208" t="s">
        <v>113</v>
      </c>
      <c r="H309" s="209">
        <v>5.13</v>
      </c>
      <c r="I309" s="210"/>
      <c r="J309" s="211">
        <f>ROUND(I309*H309,2)</f>
        <v>0</v>
      </c>
      <c r="K309" s="207" t="s">
        <v>258</v>
      </c>
      <c r="L309" s="61"/>
      <c r="M309" s="212" t="s">
        <v>76</v>
      </c>
      <c r="N309" s="213" t="s">
        <v>48</v>
      </c>
      <c r="O309" s="42"/>
      <c r="P309" s="214">
        <f>O309*H309</f>
        <v>0</v>
      </c>
      <c r="Q309" s="214">
        <v>0</v>
      </c>
      <c r="R309" s="214">
        <f>Q309*H309</f>
        <v>0</v>
      </c>
      <c r="S309" s="214">
        <v>0</v>
      </c>
      <c r="T309" s="215">
        <f>S309*H309</f>
        <v>0</v>
      </c>
      <c r="AR309" s="24" t="s">
        <v>259</v>
      </c>
      <c r="AT309" s="24" t="s">
        <v>255</v>
      </c>
      <c r="AU309" s="24" t="s">
        <v>87</v>
      </c>
      <c r="AY309" s="24" t="s">
        <v>253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24" t="s">
        <v>85</v>
      </c>
      <c r="BK309" s="216">
        <f>ROUND(I309*H309,2)</f>
        <v>0</v>
      </c>
      <c r="BL309" s="24" t="s">
        <v>259</v>
      </c>
      <c r="BM309" s="24" t="s">
        <v>540</v>
      </c>
    </row>
    <row r="310" spans="2:51" s="13" customFormat="1" ht="13.5">
      <c r="B310" s="228"/>
      <c r="C310" s="229"/>
      <c r="D310" s="219" t="s">
        <v>261</v>
      </c>
      <c r="E310" s="230" t="s">
        <v>76</v>
      </c>
      <c r="F310" s="231" t="s">
        <v>541</v>
      </c>
      <c r="G310" s="229"/>
      <c r="H310" s="232">
        <v>5.13</v>
      </c>
      <c r="I310" s="233"/>
      <c r="J310" s="229"/>
      <c r="K310" s="229"/>
      <c r="L310" s="234"/>
      <c r="M310" s="235"/>
      <c r="N310" s="236"/>
      <c r="O310" s="236"/>
      <c r="P310" s="236"/>
      <c r="Q310" s="236"/>
      <c r="R310" s="236"/>
      <c r="S310" s="236"/>
      <c r="T310" s="237"/>
      <c r="AT310" s="238" t="s">
        <v>261</v>
      </c>
      <c r="AU310" s="238" t="s">
        <v>87</v>
      </c>
      <c r="AV310" s="13" t="s">
        <v>87</v>
      </c>
      <c r="AW310" s="13" t="s">
        <v>40</v>
      </c>
      <c r="AX310" s="13" t="s">
        <v>78</v>
      </c>
      <c r="AY310" s="238" t="s">
        <v>253</v>
      </c>
    </row>
    <row r="311" spans="2:51" s="14" customFormat="1" ht="13.5">
      <c r="B311" s="239"/>
      <c r="C311" s="240"/>
      <c r="D311" s="219" t="s">
        <v>261</v>
      </c>
      <c r="E311" s="241" t="s">
        <v>76</v>
      </c>
      <c r="F311" s="242" t="s">
        <v>264</v>
      </c>
      <c r="G311" s="240"/>
      <c r="H311" s="243">
        <v>5.13</v>
      </c>
      <c r="I311" s="244"/>
      <c r="J311" s="240"/>
      <c r="K311" s="240"/>
      <c r="L311" s="245"/>
      <c r="M311" s="246"/>
      <c r="N311" s="247"/>
      <c r="O311" s="247"/>
      <c r="P311" s="247"/>
      <c r="Q311" s="247"/>
      <c r="R311" s="247"/>
      <c r="S311" s="247"/>
      <c r="T311" s="248"/>
      <c r="AT311" s="249" t="s">
        <v>261</v>
      </c>
      <c r="AU311" s="249" t="s">
        <v>87</v>
      </c>
      <c r="AV311" s="14" t="s">
        <v>259</v>
      </c>
      <c r="AW311" s="14" t="s">
        <v>40</v>
      </c>
      <c r="AX311" s="14" t="s">
        <v>85</v>
      </c>
      <c r="AY311" s="249" t="s">
        <v>253</v>
      </c>
    </row>
    <row r="312" spans="2:65" s="1" customFormat="1" ht="25.5" customHeight="1">
      <c r="B312" s="41"/>
      <c r="C312" s="205" t="s">
        <v>542</v>
      </c>
      <c r="D312" s="205" t="s">
        <v>255</v>
      </c>
      <c r="E312" s="206" t="s">
        <v>543</v>
      </c>
      <c r="F312" s="207" t="s">
        <v>544</v>
      </c>
      <c r="G312" s="208" t="s">
        <v>113</v>
      </c>
      <c r="H312" s="209">
        <v>421</v>
      </c>
      <c r="I312" s="210"/>
      <c r="J312" s="211">
        <f>ROUND(I312*H312,2)</f>
        <v>0</v>
      </c>
      <c r="K312" s="207" t="s">
        <v>258</v>
      </c>
      <c r="L312" s="61"/>
      <c r="M312" s="212" t="s">
        <v>76</v>
      </c>
      <c r="N312" s="213" t="s">
        <v>48</v>
      </c>
      <c r="O312" s="42"/>
      <c r="P312" s="214">
        <f>O312*H312</f>
        <v>0</v>
      </c>
      <c r="Q312" s="214">
        <v>0</v>
      </c>
      <c r="R312" s="214">
        <f>Q312*H312</f>
        <v>0</v>
      </c>
      <c r="S312" s="214">
        <v>0</v>
      </c>
      <c r="T312" s="215">
        <f>S312*H312</f>
        <v>0</v>
      </c>
      <c r="AR312" s="24" t="s">
        <v>259</v>
      </c>
      <c r="AT312" s="24" t="s">
        <v>255</v>
      </c>
      <c r="AU312" s="24" t="s">
        <v>87</v>
      </c>
      <c r="AY312" s="24" t="s">
        <v>253</v>
      </c>
      <c r="BE312" s="216">
        <f>IF(N312="základní",J312,0)</f>
        <v>0</v>
      </c>
      <c r="BF312" s="216">
        <f>IF(N312="snížená",J312,0)</f>
        <v>0</v>
      </c>
      <c r="BG312" s="216">
        <f>IF(N312="zákl. přenesená",J312,0)</f>
        <v>0</v>
      </c>
      <c r="BH312" s="216">
        <f>IF(N312="sníž. přenesená",J312,0)</f>
        <v>0</v>
      </c>
      <c r="BI312" s="216">
        <f>IF(N312="nulová",J312,0)</f>
        <v>0</v>
      </c>
      <c r="BJ312" s="24" t="s">
        <v>85</v>
      </c>
      <c r="BK312" s="216">
        <f>ROUND(I312*H312,2)</f>
        <v>0</v>
      </c>
      <c r="BL312" s="24" t="s">
        <v>259</v>
      </c>
      <c r="BM312" s="24" t="s">
        <v>545</v>
      </c>
    </row>
    <row r="313" spans="2:47" s="1" customFormat="1" ht="27">
      <c r="B313" s="41"/>
      <c r="C313" s="63"/>
      <c r="D313" s="219" t="s">
        <v>301</v>
      </c>
      <c r="E313" s="63"/>
      <c r="F313" s="250" t="s">
        <v>546</v>
      </c>
      <c r="G313" s="63"/>
      <c r="H313" s="63"/>
      <c r="I313" s="174"/>
      <c r="J313" s="63"/>
      <c r="K313" s="63"/>
      <c r="L313" s="61"/>
      <c r="M313" s="251"/>
      <c r="N313" s="42"/>
      <c r="O313" s="42"/>
      <c r="P313" s="42"/>
      <c r="Q313" s="42"/>
      <c r="R313" s="42"/>
      <c r="S313" s="42"/>
      <c r="T313" s="78"/>
      <c r="AT313" s="24" t="s">
        <v>301</v>
      </c>
      <c r="AU313" s="24" t="s">
        <v>87</v>
      </c>
    </row>
    <row r="314" spans="2:51" s="12" customFormat="1" ht="13.5">
      <c r="B314" s="217"/>
      <c r="C314" s="218"/>
      <c r="D314" s="219" t="s">
        <v>261</v>
      </c>
      <c r="E314" s="220" t="s">
        <v>76</v>
      </c>
      <c r="F314" s="221" t="s">
        <v>382</v>
      </c>
      <c r="G314" s="218"/>
      <c r="H314" s="220" t="s">
        <v>76</v>
      </c>
      <c r="I314" s="222"/>
      <c r="J314" s="218"/>
      <c r="K314" s="218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261</v>
      </c>
      <c r="AU314" s="227" t="s">
        <v>87</v>
      </c>
      <c r="AV314" s="12" t="s">
        <v>85</v>
      </c>
      <c r="AW314" s="12" t="s">
        <v>40</v>
      </c>
      <c r="AX314" s="12" t="s">
        <v>78</v>
      </c>
      <c r="AY314" s="227" t="s">
        <v>253</v>
      </c>
    </row>
    <row r="315" spans="2:51" s="13" customFormat="1" ht="13.5">
      <c r="B315" s="228"/>
      <c r="C315" s="229"/>
      <c r="D315" s="219" t="s">
        <v>261</v>
      </c>
      <c r="E315" s="230" t="s">
        <v>138</v>
      </c>
      <c r="F315" s="231" t="s">
        <v>547</v>
      </c>
      <c r="G315" s="229"/>
      <c r="H315" s="232">
        <v>421</v>
      </c>
      <c r="I315" s="233"/>
      <c r="J315" s="229"/>
      <c r="K315" s="229"/>
      <c r="L315" s="234"/>
      <c r="M315" s="235"/>
      <c r="N315" s="236"/>
      <c r="O315" s="236"/>
      <c r="P315" s="236"/>
      <c r="Q315" s="236"/>
      <c r="R315" s="236"/>
      <c r="S315" s="236"/>
      <c r="T315" s="237"/>
      <c r="AT315" s="238" t="s">
        <v>261</v>
      </c>
      <c r="AU315" s="238" t="s">
        <v>87</v>
      </c>
      <c r="AV315" s="13" t="s">
        <v>87</v>
      </c>
      <c r="AW315" s="13" t="s">
        <v>40</v>
      </c>
      <c r="AX315" s="13" t="s">
        <v>78</v>
      </c>
      <c r="AY315" s="238" t="s">
        <v>253</v>
      </c>
    </row>
    <row r="316" spans="2:51" s="14" customFormat="1" ht="13.5">
      <c r="B316" s="239"/>
      <c r="C316" s="240"/>
      <c r="D316" s="219" t="s">
        <v>261</v>
      </c>
      <c r="E316" s="241" t="s">
        <v>76</v>
      </c>
      <c r="F316" s="242" t="s">
        <v>264</v>
      </c>
      <c r="G316" s="240"/>
      <c r="H316" s="243">
        <v>421</v>
      </c>
      <c r="I316" s="244"/>
      <c r="J316" s="240"/>
      <c r="K316" s="240"/>
      <c r="L316" s="245"/>
      <c r="M316" s="246"/>
      <c r="N316" s="247"/>
      <c r="O316" s="247"/>
      <c r="P316" s="247"/>
      <c r="Q316" s="247"/>
      <c r="R316" s="247"/>
      <c r="S316" s="247"/>
      <c r="T316" s="248"/>
      <c r="AT316" s="249" t="s">
        <v>261</v>
      </c>
      <c r="AU316" s="249" t="s">
        <v>87</v>
      </c>
      <c r="AV316" s="14" t="s">
        <v>259</v>
      </c>
      <c r="AW316" s="14" t="s">
        <v>40</v>
      </c>
      <c r="AX316" s="14" t="s">
        <v>85</v>
      </c>
      <c r="AY316" s="249" t="s">
        <v>253</v>
      </c>
    </row>
    <row r="317" spans="2:65" s="1" customFormat="1" ht="38.25" customHeight="1">
      <c r="B317" s="41"/>
      <c r="C317" s="205" t="s">
        <v>548</v>
      </c>
      <c r="D317" s="205" t="s">
        <v>255</v>
      </c>
      <c r="E317" s="206" t="s">
        <v>549</v>
      </c>
      <c r="F317" s="207" t="s">
        <v>550</v>
      </c>
      <c r="G317" s="208" t="s">
        <v>113</v>
      </c>
      <c r="H317" s="209">
        <v>65.2</v>
      </c>
      <c r="I317" s="210"/>
      <c r="J317" s="211">
        <f>ROUND(I317*H317,2)</f>
        <v>0</v>
      </c>
      <c r="K317" s="207" t="s">
        <v>258</v>
      </c>
      <c r="L317" s="61"/>
      <c r="M317" s="212" t="s">
        <v>76</v>
      </c>
      <c r="N317" s="213" t="s">
        <v>48</v>
      </c>
      <c r="O317" s="42"/>
      <c r="P317" s="214">
        <f>O317*H317</f>
        <v>0</v>
      </c>
      <c r="Q317" s="214">
        <v>0</v>
      </c>
      <c r="R317" s="214">
        <f>Q317*H317</f>
        <v>0</v>
      </c>
      <c r="S317" s="214">
        <v>0</v>
      </c>
      <c r="T317" s="215">
        <f>S317*H317</f>
        <v>0</v>
      </c>
      <c r="AR317" s="24" t="s">
        <v>259</v>
      </c>
      <c r="AT317" s="24" t="s">
        <v>255</v>
      </c>
      <c r="AU317" s="24" t="s">
        <v>87</v>
      </c>
      <c r="AY317" s="24" t="s">
        <v>253</v>
      </c>
      <c r="BE317" s="216">
        <f>IF(N317="základní",J317,0)</f>
        <v>0</v>
      </c>
      <c r="BF317" s="216">
        <f>IF(N317="snížená",J317,0)</f>
        <v>0</v>
      </c>
      <c r="BG317" s="216">
        <f>IF(N317="zákl. přenesená",J317,0)</f>
        <v>0</v>
      </c>
      <c r="BH317" s="216">
        <f>IF(N317="sníž. přenesená",J317,0)</f>
        <v>0</v>
      </c>
      <c r="BI317" s="216">
        <f>IF(N317="nulová",J317,0)</f>
        <v>0</v>
      </c>
      <c r="BJ317" s="24" t="s">
        <v>85</v>
      </c>
      <c r="BK317" s="216">
        <f>ROUND(I317*H317,2)</f>
        <v>0</v>
      </c>
      <c r="BL317" s="24" t="s">
        <v>259</v>
      </c>
      <c r="BM317" s="24" t="s">
        <v>551</v>
      </c>
    </row>
    <row r="318" spans="2:51" s="13" customFormat="1" ht="13.5">
      <c r="B318" s="228"/>
      <c r="C318" s="229"/>
      <c r="D318" s="219" t="s">
        <v>261</v>
      </c>
      <c r="E318" s="230" t="s">
        <v>76</v>
      </c>
      <c r="F318" s="231" t="s">
        <v>552</v>
      </c>
      <c r="G318" s="229"/>
      <c r="H318" s="232">
        <v>65.2</v>
      </c>
      <c r="I318" s="233"/>
      <c r="J318" s="229"/>
      <c r="K318" s="229"/>
      <c r="L318" s="234"/>
      <c r="M318" s="235"/>
      <c r="N318" s="236"/>
      <c r="O318" s="236"/>
      <c r="P318" s="236"/>
      <c r="Q318" s="236"/>
      <c r="R318" s="236"/>
      <c r="S318" s="236"/>
      <c r="T318" s="237"/>
      <c r="AT318" s="238" t="s">
        <v>261</v>
      </c>
      <c r="AU318" s="238" t="s">
        <v>87</v>
      </c>
      <c r="AV318" s="13" t="s">
        <v>87</v>
      </c>
      <c r="AW318" s="13" t="s">
        <v>40</v>
      </c>
      <c r="AX318" s="13" t="s">
        <v>78</v>
      </c>
      <c r="AY318" s="238" t="s">
        <v>253</v>
      </c>
    </row>
    <row r="319" spans="2:51" s="14" customFormat="1" ht="13.5">
      <c r="B319" s="239"/>
      <c r="C319" s="240"/>
      <c r="D319" s="219" t="s">
        <v>261</v>
      </c>
      <c r="E319" s="241" t="s">
        <v>76</v>
      </c>
      <c r="F319" s="242" t="s">
        <v>264</v>
      </c>
      <c r="G319" s="240"/>
      <c r="H319" s="243">
        <v>65.2</v>
      </c>
      <c r="I319" s="244"/>
      <c r="J319" s="240"/>
      <c r="K319" s="240"/>
      <c r="L319" s="245"/>
      <c r="M319" s="246"/>
      <c r="N319" s="247"/>
      <c r="O319" s="247"/>
      <c r="P319" s="247"/>
      <c r="Q319" s="247"/>
      <c r="R319" s="247"/>
      <c r="S319" s="247"/>
      <c r="T319" s="248"/>
      <c r="AT319" s="249" t="s">
        <v>261</v>
      </c>
      <c r="AU319" s="249" t="s">
        <v>87</v>
      </c>
      <c r="AV319" s="14" t="s">
        <v>259</v>
      </c>
      <c r="AW319" s="14" t="s">
        <v>40</v>
      </c>
      <c r="AX319" s="14" t="s">
        <v>85</v>
      </c>
      <c r="AY319" s="249" t="s">
        <v>253</v>
      </c>
    </row>
    <row r="320" spans="2:65" s="1" customFormat="1" ht="38.25" customHeight="1">
      <c r="B320" s="41"/>
      <c r="C320" s="205" t="s">
        <v>553</v>
      </c>
      <c r="D320" s="205" t="s">
        <v>255</v>
      </c>
      <c r="E320" s="206" t="s">
        <v>554</v>
      </c>
      <c r="F320" s="207" t="s">
        <v>555</v>
      </c>
      <c r="G320" s="208" t="s">
        <v>113</v>
      </c>
      <c r="H320" s="209">
        <v>402</v>
      </c>
      <c r="I320" s="210"/>
      <c r="J320" s="211">
        <f>ROUND(I320*H320,2)</f>
        <v>0</v>
      </c>
      <c r="K320" s="207" t="s">
        <v>258</v>
      </c>
      <c r="L320" s="61"/>
      <c r="M320" s="212" t="s">
        <v>76</v>
      </c>
      <c r="N320" s="213" t="s">
        <v>48</v>
      </c>
      <c r="O320" s="42"/>
      <c r="P320" s="214">
        <f>O320*H320</f>
        <v>0</v>
      </c>
      <c r="Q320" s="214">
        <v>0</v>
      </c>
      <c r="R320" s="214">
        <f>Q320*H320</f>
        <v>0</v>
      </c>
      <c r="S320" s="214">
        <v>0</v>
      </c>
      <c r="T320" s="215">
        <f>S320*H320</f>
        <v>0</v>
      </c>
      <c r="AR320" s="24" t="s">
        <v>259</v>
      </c>
      <c r="AT320" s="24" t="s">
        <v>255</v>
      </c>
      <c r="AU320" s="24" t="s">
        <v>87</v>
      </c>
      <c r="AY320" s="24" t="s">
        <v>253</v>
      </c>
      <c r="BE320" s="216">
        <f>IF(N320="základní",J320,0)</f>
        <v>0</v>
      </c>
      <c r="BF320" s="216">
        <f>IF(N320="snížená",J320,0)</f>
        <v>0</v>
      </c>
      <c r="BG320" s="216">
        <f>IF(N320="zákl. přenesená",J320,0)</f>
        <v>0</v>
      </c>
      <c r="BH320" s="216">
        <f>IF(N320="sníž. přenesená",J320,0)</f>
        <v>0</v>
      </c>
      <c r="BI320" s="216">
        <f>IF(N320="nulová",J320,0)</f>
        <v>0</v>
      </c>
      <c r="BJ320" s="24" t="s">
        <v>85</v>
      </c>
      <c r="BK320" s="216">
        <f>ROUND(I320*H320,2)</f>
        <v>0</v>
      </c>
      <c r="BL320" s="24" t="s">
        <v>259</v>
      </c>
      <c r="BM320" s="24" t="s">
        <v>556</v>
      </c>
    </row>
    <row r="321" spans="2:51" s="13" customFormat="1" ht="13.5">
      <c r="B321" s="228"/>
      <c r="C321" s="229"/>
      <c r="D321" s="219" t="s">
        <v>261</v>
      </c>
      <c r="E321" s="230" t="s">
        <v>76</v>
      </c>
      <c r="F321" s="231" t="s">
        <v>111</v>
      </c>
      <c r="G321" s="229"/>
      <c r="H321" s="232">
        <v>402</v>
      </c>
      <c r="I321" s="233"/>
      <c r="J321" s="229"/>
      <c r="K321" s="229"/>
      <c r="L321" s="234"/>
      <c r="M321" s="235"/>
      <c r="N321" s="236"/>
      <c r="O321" s="236"/>
      <c r="P321" s="236"/>
      <c r="Q321" s="236"/>
      <c r="R321" s="236"/>
      <c r="S321" s="236"/>
      <c r="T321" s="237"/>
      <c r="AT321" s="238" t="s">
        <v>261</v>
      </c>
      <c r="AU321" s="238" t="s">
        <v>87</v>
      </c>
      <c r="AV321" s="13" t="s">
        <v>87</v>
      </c>
      <c r="AW321" s="13" t="s">
        <v>40</v>
      </c>
      <c r="AX321" s="13" t="s">
        <v>78</v>
      </c>
      <c r="AY321" s="238" t="s">
        <v>253</v>
      </c>
    </row>
    <row r="322" spans="2:51" s="14" customFormat="1" ht="13.5">
      <c r="B322" s="239"/>
      <c r="C322" s="240"/>
      <c r="D322" s="219" t="s">
        <v>261</v>
      </c>
      <c r="E322" s="241" t="s">
        <v>76</v>
      </c>
      <c r="F322" s="242" t="s">
        <v>264</v>
      </c>
      <c r="G322" s="240"/>
      <c r="H322" s="243">
        <v>402</v>
      </c>
      <c r="I322" s="244"/>
      <c r="J322" s="240"/>
      <c r="K322" s="240"/>
      <c r="L322" s="245"/>
      <c r="M322" s="246"/>
      <c r="N322" s="247"/>
      <c r="O322" s="247"/>
      <c r="P322" s="247"/>
      <c r="Q322" s="247"/>
      <c r="R322" s="247"/>
      <c r="S322" s="247"/>
      <c r="T322" s="248"/>
      <c r="AT322" s="249" t="s">
        <v>261</v>
      </c>
      <c r="AU322" s="249" t="s">
        <v>87</v>
      </c>
      <c r="AV322" s="14" t="s">
        <v>259</v>
      </c>
      <c r="AW322" s="14" t="s">
        <v>40</v>
      </c>
      <c r="AX322" s="14" t="s">
        <v>85</v>
      </c>
      <c r="AY322" s="249" t="s">
        <v>253</v>
      </c>
    </row>
    <row r="323" spans="2:65" s="1" customFormat="1" ht="25.5" customHeight="1">
      <c r="B323" s="41"/>
      <c r="C323" s="205" t="s">
        <v>557</v>
      </c>
      <c r="D323" s="205" t="s">
        <v>255</v>
      </c>
      <c r="E323" s="206" t="s">
        <v>558</v>
      </c>
      <c r="F323" s="207" t="s">
        <v>559</v>
      </c>
      <c r="G323" s="208" t="s">
        <v>113</v>
      </c>
      <c r="H323" s="209">
        <v>76.2</v>
      </c>
      <c r="I323" s="210"/>
      <c r="J323" s="211">
        <f>ROUND(I323*H323,2)</f>
        <v>0</v>
      </c>
      <c r="K323" s="207" t="s">
        <v>258</v>
      </c>
      <c r="L323" s="61"/>
      <c r="M323" s="212" t="s">
        <v>76</v>
      </c>
      <c r="N323" s="213" t="s">
        <v>48</v>
      </c>
      <c r="O323" s="42"/>
      <c r="P323" s="214">
        <f>O323*H323</f>
        <v>0</v>
      </c>
      <c r="Q323" s="214">
        <v>0</v>
      </c>
      <c r="R323" s="214">
        <f>Q323*H323</f>
        <v>0</v>
      </c>
      <c r="S323" s="214">
        <v>0</v>
      </c>
      <c r="T323" s="215">
        <f>S323*H323</f>
        <v>0</v>
      </c>
      <c r="AR323" s="24" t="s">
        <v>259</v>
      </c>
      <c r="AT323" s="24" t="s">
        <v>255</v>
      </c>
      <c r="AU323" s="24" t="s">
        <v>87</v>
      </c>
      <c r="AY323" s="24" t="s">
        <v>253</v>
      </c>
      <c r="BE323" s="216">
        <f>IF(N323="základní",J323,0)</f>
        <v>0</v>
      </c>
      <c r="BF323" s="216">
        <f>IF(N323="snížená",J323,0)</f>
        <v>0</v>
      </c>
      <c r="BG323" s="216">
        <f>IF(N323="zákl. přenesená",J323,0)</f>
        <v>0</v>
      </c>
      <c r="BH323" s="216">
        <f>IF(N323="sníž. přenesená",J323,0)</f>
        <v>0</v>
      </c>
      <c r="BI323" s="216">
        <f>IF(N323="nulová",J323,0)</f>
        <v>0</v>
      </c>
      <c r="BJ323" s="24" t="s">
        <v>85</v>
      </c>
      <c r="BK323" s="216">
        <f>ROUND(I323*H323,2)</f>
        <v>0</v>
      </c>
      <c r="BL323" s="24" t="s">
        <v>259</v>
      </c>
      <c r="BM323" s="24" t="s">
        <v>560</v>
      </c>
    </row>
    <row r="324" spans="2:51" s="13" customFormat="1" ht="13.5">
      <c r="B324" s="228"/>
      <c r="C324" s="229"/>
      <c r="D324" s="219" t="s">
        <v>261</v>
      </c>
      <c r="E324" s="230" t="s">
        <v>76</v>
      </c>
      <c r="F324" s="231" t="s">
        <v>561</v>
      </c>
      <c r="G324" s="229"/>
      <c r="H324" s="232">
        <v>76.2</v>
      </c>
      <c r="I324" s="233"/>
      <c r="J324" s="229"/>
      <c r="K324" s="229"/>
      <c r="L324" s="234"/>
      <c r="M324" s="235"/>
      <c r="N324" s="236"/>
      <c r="O324" s="236"/>
      <c r="P324" s="236"/>
      <c r="Q324" s="236"/>
      <c r="R324" s="236"/>
      <c r="S324" s="236"/>
      <c r="T324" s="237"/>
      <c r="AT324" s="238" t="s">
        <v>261</v>
      </c>
      <c r="AU324" s="238" t="s">
        <v>87</v>
      </c>
      <c r="AV324" s="13" t="s">
        <v>87</v>
      </c>
      <c r="AW324" s="13" t="s">
        <v>40</v>
      </c>
      <c r="AX324" s="13" t="s">
        <v>78</v>
      </c>
      <c r="AY324" s="238" t="s">
        <v>253</v>
      </c>
    </row>
    <row r="325" spans="2:51" s="14" customFormat="1" ht="13.5">
      <c r="B325" s="239"/>
      <c r="C325" s="240"/>
      <c r="D325" s="219" t="s">
        <v>261</v>
      </c>
      <c r="E325" s="241" t="s">
        <v>76</v>
      </c>
      <c r="F325" s="242" t="s">
        <v>264</v>
      </c>
      <c r="G325" s="240"/>
      <c r="H325" s="243">
        <v>76.2</v>
      </c>
      <c r="I325" s="244"/>
      <c r="J325" s="240"/>
      <c r="K325" s="240"/>
      <c r="L325" s="245"/>
      <c r="M325" s="246"/>
      <c r="N325" s="247"/>
      <c r="O325" s="247"/>
      <c r="P325" s="247"/>
      <c r="Q325" s="247"/>
      <c r="R325" s="247"/>
      <c r="S325" s="247"/>
      <c r="T325" s="248"/>
      <c r="AT325" s="249" t="s">
        <v>261</v>
      </c>
      <c r="AU325" s="249" t="s">
        <v>87</v>
      </c>
      <c r="AV325" s="14" t="s">
        <v>259</v>
      </c>
      <c r="AW325" s="14" t="s">
        <v>40</v>
      </c>
      <c r="AX325" s="14" t="s">
        <v>85</v>
      </c>
      <c r="AY325" s="249" t="s">
        <v>253</v>
      </c>
    </row>
    <row r="326" spans="2:65" s="1" customFormat="1" ht="16.5" customHeight="1">
      <c r="B326" s="41"/>
      <c r="C326" s="205" t="s">
        <v>116</v>
      </c>
      <c r="D326" s="205" t="s">
        <v>255</v>
      </c>
      <c r="E326" s="206" t="s">
        <v>562</v>
      </c>
      <c r="F326" s="207" t="s">
        <v>563</v>
      </c>
      <c r="G326" s="208" t="s">
        <v>113</v>
      </c>
      <c r="H326" s="209">
        <v>467.2</v>
      </c>
      <c r="I326" s="210"/>
      <c r="J326" s="211">
        <f>ROUND(I326*H326,2)</f>
        <v>0</v>
      </c>
      <c r="K326" s="207" t="s">
        <v>258</v>
      </c>
      <c r="L326" s="61"/>
      <c r="M326" s="212" t="s">
        <v>76</v>
      </c>
      <c r="N326" s="213" t="s">
        <v>48</v>
      </c>
      <c r="O326" s="42"/>
      <c r="P326" s="214">
        <f>O326*H326</f>
        <v>0</v>
      </c>
      <c r="Q326" s="214">
        <v>0</v>
      </c>
      <c r="R326" s="214">
        <f>Q326*H326</f>
        <v>0</v>
      </c>
      <c r="S326" s="214">
        <v>0</v>
      </c>
      <c r="T326" s="215">
        <f>S326*H326</f>
        <v>0</v>
      </c>
      <c r="AR326" s="24" t="s">
        <v>259</v>
      </c>
      <c r="AT326" s="24" t="s">
        <v>255</v>
      </c>
      <c r="AU326" s="24" t="s">
        <v>87</v>
      </c>
      <c r="AY326" s="24" t="s">
        <v>253</v>
      </c>
      <c r="BE326" s="216">
        <f>IF(N326="základní",J326,0)</f>
        <v>0</v>
      </c>
      <c r="BF326" s="216">
        <f>IF(N326="snížená",J326,0)</f>
        <v>0</v>
      </c>
      <c r="BG326" s="216">
        <f>IF(N326="zákl. přenesená",J326,0)</f>
        <v>0</v>
      </c>
      <c r="BH326" s="216">
        <f>IF(N326="sníž. přenesená",J326,0)</f>
        <v>0</v>
      </c>
      <c r="BI326" s="216">
        <f>IF(N326="nulová",J326,0)</f>
        <v>0</v>
      </c>
      <c r="BJ326" s="24" t="s">
        <v>85</v>
      </c>
      <c r="BK326" s="216">
        <f>ROUND(I326*H326,2)</f>
        <v>0</v>
      </c>
      <c r="BL326" s="24" t="s">
        <v>259</v>
      </c>
      <c r="BM326" s="24" t="s">
        <v>564</v>
      </c>
    </row>
    <row r="327" spans="2:51" s="13" customFormat="1" ht="13.5">
      <c r="B327" s="228"/>
      <c r="C327" s="229"/>
      <c r="D327" s="219" t="s">
        <v>261</v>
      </c>
      <c r="E327" s="230" t="s">
        <v>76</v>
      </c>
      <c r="F327" s="231" t="s">
        <v>565</v>
      </c>
      <c r="G327" s="229"/>
      <c r="H327" s="232">
        <v>467.2</v>
      </c>
      <c r="I327" s="233"/>
      <c r="J327" s="229"/>
      <c r="K327" s="229"/>
      <c r="L327" s="234"/>
      <c r="M327" s="235"/>
      <c r="N327" s="236"/>
      <c r="O327" s="236"/>
      <c r="P327" s="236"/>
      <c r="Q327" s="236"/>
      <c r="R327" s="236"/>
      <c r="S327" s="236"/>
      <c r="T327" s="237"/>
      <c r="AT327" s="238" t="s">
        <v>261</v>
      </c>
      <c r="AU327" s="238" t="s">
        <v>87</v>
      </c>
      <c r="AV327" s="13" t="s">
        <v>87</v>
      </c>
      <c r="AW327" s="13" t="s">
        <v>40</v>
      </c>
      <c r="AX327" s="13" t="s">
        <v>78</v>
      </c>
      <c r="AY327" s="238" t="s">
        <v>253</v>
      </c>
    </row>
    <row r="328" spans="2:51" s="14" customFormat="1" ht="13.5">
      <c r="B328" s="239"/>
      <c r="C328" s="240"/>
      <c r="D328" s="219" t="s">
        <v>261</v>
      </c>
      <c r="E328" s="241" t="s">
        <v>76</v>
      </c>
      <c r="F328" s="242" t="s">
        <v>264</v>
      </c>
      <c r="G328" s="240"/>
      <c r="H328" s="243">
        <v>467.2</v>
      </c>
      <c r="I328" s="244"/>
      <c r="J328" s="240"/>
      <c r="K328" s="240"/>
      <c r="L328" s="245"/>
      <c r="M328" s="246"/>
      <c r="N328" s="247"/>
      <c r="O328" s="247"/>
      <c r="P328" s="247"/>
      <c r="Q328" s="247"/>
      <c r="R328" s="247"/>
      <c r="S328" s="247"/>
      <c r="T328" s="248"/>
      <c r="AT328" s="249" t="s">
        <v>261</v>
      </c>
      <c r="AU328" s="249" t="s">
        <v>87</v>
      </c>
      <c r="AV328" s="14" t="s">
        <v>259</v>
      </c>
      <c r="AW328" s="14" t="s">
        <v>40</v>
      </c>
      <c r="AX328" s="14" t="s">
        <v>85</v>
      </c>
      <c r="AY328" s="249" t="s">
        <v>253</v>
      </c>
    </row>
    <row r="329" spans="2:65" s="1" customFormat="1" ht="25.5" customHeight="1">
      <c r="B329" s="41"/>
      <c r="C329" s="205" t="s">
        <v>566</v>
      </c>
      <c r="D329" s="205" t="s">
        <v>255</v>
      </c>
      <c r="E329" s="206" t="s">
        <v>567</v>
      </c>
      <c r="F329" s="207" t="s">
        <v>568</v>
      </c>
      <c r="G329" s="208" t="s">
        <v>113</v>
      </c>
      <c r="H329" s="209">
        <v>529.2</v>
      </c>
      <c r="I329" s="210"/>
      <c r="J329" s="211">
        <f>ROUND(I329*H329,2)</f>
        <v>0</v>
      </c>
      <c r="K329" s="207" t="s">
        <v>258</v>
      </c>
      <c r="L329" s="61"/>
      <c r="M329" s="212" t="s">
        <v>76</v>
      </c>
      <c r="N329" s="213" t="s">
        <v>48</v>
      </c>
      <c r="O329" s="42"/>
      <c r="P329" s="214">
        <f>O329*H329</f>
        <v>0</v>
      </c>
      <c r="Q329" s="214">
        <v>0</v>
      </c>
      <c r="R329" s="214">
        <f>Q329*H329</f>
        <v>0</v>
      </c>
      <c r="S329" s="214">
        <v>0</v>
      </c>
      <c r="T329" s="215">
        <f>S329*H329</f>
        <v>0</v>
      </c>
      <c r="AR329" s="24" t="s">
        <v>259</v>
      </c>
      <c r="AT329" s="24" t="s">
        <v>255</v>
      </c>
      <c r="AU329" s="24" t="s">
        <v>87</v>
      </c>
      <c r="AY329" s="24" t="s">
        <v>253</v>
      </c>
      <c r="BE329" s="216">
        <f>IF(N329="základní",J329,0)</f>
        <v>0</v>
      </c>
      <c r="BF329" s="216">
        <f>IF(N329="snížená",J329,0)</f>
        <v>0</v>
      </c>
      <c r="BG329" s="216">
        <f>IF(N329="zákl. přenesená",J329,0)</f>
        <v>0</v>
      </c>
      <c r="BH329" s="216">
        <f>IF(N329="sníž. přenesená",J329,0)</f>
        <v>0</v>
      </c>
      <c r="BI329" s="216">
        <f>IF(N329="nulová",J329,0)</f>
        <v>0</v>
      </c>
      <c r="BJ329" s="24" t="s">
        <v>85</v>
      </c>
      <c r="BK329" s="216">
        <f>ROUND(I329*H329,2)</f>
        <v>0</v>
      </c>
      <c r="BL329" s="24" t="s">
        <v>259</v>
      </c>
      <c r="BM329" s="24" t="s">
        <v>569</v>
      </c>
    </row>
    <row r="330" spans="2:51" s="13" customFormat="1" ht="13.5">
      <c r="B330" s="228"/>
      <c r="C330" s="229"/>
      <c r="D330" s="219" t="s">
        <v>261</v>
      </c>
      <c r="E330" s="230" t="s">
        <v>76</v>
      </c>
      <c r="F330" s="231" t="s">
        <v>570</v>
      </c>
      <c r="G330" s="229"/>
      <c r="H330" s="232">
        <v>529.2</v>
      </c>
      <c r="I330" s="233"/>
      <c r="J330" s="229"/>
      <c r="K330" s="229"/>
      <c r="L330" s="234"/>
      <c r="M330" s="235"/>
      <c r="N330" s="236"/>
      <c r="O330" s="236"/>
      <c r="P330" s="236"/>
      <c r="Q330" s="236"/>
      <c r="R330" s="236"/>
      <c r="S330" s="236"/>
      <c r="T330" s="237"/>
      <c r="AT330" s="238" t="s">
        <v>261</v>
      </c>
      <c r="AU330" s="238" t="s">
        <v>87</v>
      </c>
      <c r="AV330" s="13" t="s">
        <v>87</v>
      </c>
      <c r="AW330" s="13" t="s">
        <v>40</v>
      </c>
      <c r="AX330" s="13" t="s">
        <v>78</v>
      </c>
      <c r="AY330" s="238" t="s">
        <v>253</v>
      </c>
    </row>
    <row r="331" spans="2:51" s="14" customFormat="1" ht="13.5">
      <c r="B331" s="239"/>
      <c r="C331" s="240"/>
      <c r="D331" s="219" t="s">
        <v>261</v>
      </c>
      <c r="E331" s="241" t="s">
        <v>76</v>
      </c>
      <c r="F331" s="242" t="s">
        <v>264</v>
      </c>
      <c r="G331" s="240"/>
      <c r="H331" s="243">
        <v>529.2</v>
      </c>
      <c r="I331" s="244"/>
      <c r="J331" s="240"/>
      <c r="K331" s="240"/>
      <c r="L331" s="245"/>
      <c r="M331" s="246"/>
      <c r="N331" s="247"/>
      <c r="O331" s="247"/>
      <c r="P331" s="247"/>
      <c r="Q331" s="247"/>
      <c r="R331" s="247"/>
      <c r="S331" s="247"/>
      <c r="T331" s="248"/>
      <c r="AT331" s="249" t="s">
        <v>261</v>
      </c>
      <c r="AU331" s="249" t="s">
        <v>87</v>
      </c>
      <c r="AV331" s="14" t="s">
        <v>259</v>
      </c>
      <c r="AW331" s="14" t="s">
        <v>40</v>
      </c>
      <c r="AX331" s="14" t="s">
        <v>85</v>
      </c>
      <c r="AY331" s="249" t="s">
        <v>253</v>
      </c>
    </row>
    <row r="332" spans="2:65" s="1" customFormat="1" ht="25.5" customHeight="1">
      <c r="B332" s="41"/>
      <c r="C332" s="205" t="s">
        <v>571</v>
      </c>
      <c r="D332" s="205" t="s">
        <v>255</v>
      </c>
      <c r="E332" s="206" t="s">
        <v>572</v>
      </c>
      <c r="F332" s="207" t="s">
        <v>573</v>
      </c>
      <c r="G332" s="208" t="s">
        <v>113</v>
      </c>
      <c r="H332" s="209">
        <v>421</v>
      </c>
      <c r="I332" s="210"/>
      <c r="J332" s="211">
        <f>ROUND(I332*H332,2)</f>
        <v>0</v>
      </c>
      <c r="K332" s="207" t="s">
        <v>258</v>
      </c>
      <c r="L332" s="61"/>
      <c r="M332" s="212" t="s">
        <v>76</v>
      </c>
      <c r="N332" s="213" t="s">
        <v>48</v>
      </c>
      <c r="O332" s="42"/>
      <c r="P332" s="214">
        <f>O332*H332</f>
        <v>0</v>
      </c>
      <c r="Q332" s="214">
        <v>0</v>
      </c>
      <c r="R332" s="214">
        <f>Q332*H332</f>
        <v>0</v>
      </c>
      <c r="S332" s="214">
        <v>0</v>
      </c>
      <c r="T332" s="215">
        <f>S332*H332</f>
        <v>0</v>
      </c>
      <c r="AR332" s="24" t="s">
        <v>259</v>
      </c>
      <c r="AT332" s="24" t="s">
        <v>255</v>
      </c>
      <c r="AU332" s="24" t="s">
        <v>87</v>
      </c>
      <c r="AY332" s="24" t="s">
        <v>253</v>
      </c>
      <c r="BE332" s="216">
        <f>IF(N332="základní",J332,0)</f>
        <v>0</v>
      </c>
      <c r="BF332" s="216">
        <f>IF(N332="snížená",J332,0)</f>
        <v>0</v>
      </c>
      <c r="BG332" s="216">
        <f>IF(N332="zákl. přenesená",J332,0)</f>
        <v>0</v>
      </c>
      <c r="BH332" s="216">
        <f>IF(N332="sníž. přenesená",J332,0)</f>
        <v>0</v>
      </c>
      <c r="BI332" s="216">
        <f>IF(N332="nulová",J332,0)</f>
        <v>0</v>
      </c>
      <c r="BJ332" s="24" t="s">
        <v>85</v>
      </c>
      <c r="BK332" s="216">
        <f>ROUND(I332*H332,2)</f>
        <v>0</v>
      </c>
      <c r="BL332" s="24" t="s">
        <v>259</v>
      </c>
      <c r="BM332" s="24" t="s">
        <v>574</v>
      </c>
    </row>
    <row r="333" spans="2:51" s="13" customFormat="1" ht="13.5">
      <c r="B333" s="228"/>
      <c r="C333" s="229"/>
      <c r="D333" s="219" t="s">
        <v>261</v>
      </c>
      <c r="E333" s="230" t="s">
        <v>76</v>
      </c>
      <c r="F333" s="231" t="s">
        <v>138</v>
      </c>
      <c r="G333" s="229"/>
      <c r="H333" s="232">
        <v>421</v>
      </c>
      <c r="I333" s="233"/>
      <c r="J333" s="229"/>
      <c r="K333" s="229"/>
      <c r="L333" s="234"/>
      <c r="M333" s="235"/>
      <c r="N333" s="236"/>
      <c r="O333" s="236"/>
      <c r="P333" s="236"/>
      <c r="Q333" s="236"/>
      <c r="R333" s="236"/>
      <c r="S333" s="236"/>
      <c r="T333" s="237"/>
      <c r="AT333" s="238" t="s">
        <v>261</v>
      </c>
      <c r="AU333" s="238" t="s">
        <v>87</v>
      </c>
      <c r="AV333" s="13" t="s">
        <v>87</v>
      </c>
      <c r="AW333" s="13" t="s">
        <v>40</v>
      </c>
      <c r="AX333" s="13" t="s">
        <v>78</v>
      </c>
      <c r="AY333" s="238" t="s">
        <v>253</v>
      </c>
    </row>
    <row r="334" spans="2:51" s="14" customFormat="1" ht="13.5">
      <c r="B334" s="239"/>
      <c r="C334" s="240"/>
      <c r="D334" s="219" t="s">
        <v>261</v>
      </c>
      <c r="E334" s="241" t="s">
        <v>76</v>
      </c>
      <c r="F334" s="242" t="s">
        <v>264</v>
      </c>
      <c r="G334" s="240"/>
      <c r="H334" s="243">
        <v>421</v>
      </c>
      <c r="I334" s="244"/>
      <c r="J334" s="240"/>
      <c r="K334" s="240"/>
      <c r="L334" s="245"/>
      <c r="M334" s="246"/>
      <c r="N334" s="247"/>
      <c r="O334" s="247"/>
      <c r="P334" s="247"/>
      <c r="Q334" s="247"/>
      <c r="R334" s="247"/>
      <c r="S334" s="247"/>
      <c r="T334" s="248"/>
      <c r="AT334" s="249" t="s">
        <v>261</v>
      </c>
      <c r="AU334" s="249" t="s">
        <v>87</v>
      </c>
      <c r="AV334" s="14" t="s">
        <v>259</v>
      </c>
      <c r="AW334" s="14" t="s">
        <v>40</v>
      </c>
      <c r="AX334" s="14" t="s">
        <v>85</v>
      </c>
      <c r="AY334" s="249" t="s">
        <v>253</v>
      </c>
    </row>
    <row r="335" spans="2:65" s="1" customFormat="1" ht="38.25" customHeight="1">
      <c r="B335" s="41"/>
      <c r="C335" s="205" t="s">
        <v>575</v>
      </c>
      <c r="D335" s="205" t="s">
        <v>255</v>
      </c>
      <c r="E335" s="206" t="s">
        <v>576</v>
      </c>
      <c r="F335" s="207" t="s">
        <v>577</v>
      </c>
      <c r="G335" s="208" t="s">
        <v>113</v>
      </c>
      <c r="H335" s="209">
        <v>65.2</v>
      </c>
      <c r="I335" s="210"/>
      <c r="J335" s="211">
        <f>ROUND(I335*H335,2)</f>
        <v>0</v>
      </c>
      <c r="K335" s="207" t="s">
        <v>258</v>
      </c>
      <c r="L335" s="61"/>
      <c r="M335" s="212" t="s">
        <v>76</v>
      </c>
      <c r="N335" s="213" t="s">
        <v>48</v>
      </c>
      <c r="O335" s="42"/>
      <c r="P335" s="214">
        <f>O335*H335</f>
        <v>0</v>
      </c>
      <c r="Q335" s="214">
        <v>0</v>
      </c>
      <c r="R335" s="214">
        <f>Q335*H335</f>
        <v>0</v>
      </c>
      <c r="S335" s="214">
        <v>0</v>
      </c>
      <c r="T335" s="215">
        <f>S335*H335</f>
        <v>0</v>
      </c>
      <c r="AR335" s="24" t="s">
        <v>259</v>
      </c>
      <c r="AT335" s="24" t="s">
        <v>255</v>
      </c>
      <c r="AU335" s="24" t="s">
        <v>87</v>
      </c>
      <c r="AY335" s="24" t="s">
        <v>253</v>
      </c>
      <c r="BE335" s="216">
        <f>IF(N335="základní",J335,0)</f>
        <v>0</v>
      </c>
      <c r="BF335" s="216">
        <f>IF(N335="snížená",J335,0)</f>
        <v>0</v>
      </c>
      <c r="BG335" s="216">
        <f>IF(N335="zákl. přenesená",J335,0)</f>
        <v>0</v>
      </c>
      <c r="BH335" s="216">
        <f>IF(N335="sníž. přenesená",J335,0)</f>
        <v>0</v>
      </c>
      <c r="BI335" s="216">
        <f>IF(N335="nulová",J335,0)</f>
        <v>0</v>
      </c>
      <c r="BJ335" s="24" t="s">
        <v>85</v>
      </c>
      <c r="BK335" s="216">
        <f>ROUND(I335*H335,2)</f>
        <v>0</v>
      </c>
      <c r="BL335" s="24" t="s">
        <v>259</v>
      </c>
      <c r="BM335" s="24" t="s">
        <v>578</v>
      </c>
    </row>
    <row r="336" spans="2:51" s="12" customFormat="1" ht="13.5">
      <c r="B336" s="217"/>
      <c r="C336" s="218"/>
      <c r="D336" s="219" t="s">
        <v>261</v>
      </c>
      <c r="E336" s="220" t="s">
        <v>76</v>
      </c>
      <c r="F336" s="221" t="s">
        <v>382</v>
      </c>
      <c r="G336" s="218"/>
      <c r="H336" s="220" t="s">
        <v>76</v>
      </c>
      <c r="I336" s="222"/>
      <c r="J336" s="218"/>
      <c r="K336" s="218"/>
      <c r="L336" s="223"/>
      <c r="M336" s="224"/>
      <c r="N336" s="225"/>
      <c r="O336" s="225"/>
      <c r="P336" s="225"/>
      <c r="Q336" s="225"/>
      <c r="R336" s="225"/>
      <c r="S336" s="225"/>
      <c r="T336" s="226"/>
      <c r="AT336" s="227" t="s">
        <v>261</v>
      </c>
      <c r="AU336" s="227" t="s">
        <v>87</v>
      </c>
      <c r="AV336" s="12" t="s">
        <v>85</v>
      </c>
      <c r="AW336" s="12" t="s">
        <v>40</v>
      </c>
      <c r="AX336" s="12" t="s">
        <v>78</v>
      </c>
      <c r="AY336" s="227" t="s">
        <v>253</v>
      </c>
    </row>
    <row r="337" spans="2:51" s="13" customFormat="1" ht="13.5">
      <c r="B337" s="228"/>
      <c r="C337" s="229"/>
      <c r="D337" s="219" t="s">
        <v>261</v>
      </c>
      <c r="E337" s="230" t="s">
        <v>115</v>
      </c>
      <c r="F337" s="231" t="s">
        <v>579</v>
      </c>
      <c r="G337" s="229"/>
      <c r="H337" s="232">
        <v>62</v>
      </c>
      <c r="I337" s="233"/>
      <c r="J337" s="229"/>
      <c r="K337" s="229"/>
      <c r="L337" s="234"/>
      <c r="M337" s="235"/>
      <c r="N337" s="236"/>
      <c r="O337" s="236"/>
      <c r="P337" s="236"/>
      <c r="Q337" s="236"/>
      <c r="R337" s="236"/>
      <c r="S337" s="236"/>
      <c r="T337" s="237"/>
      <c r="AT337" s="238" t="s">
        <v>261</v>
      </c>
      <c r="AU337" s="238" t="s">
        <v>87</v>
      </c>
      <c r="AV337" s="13" t="s">
        <v>87</v>
      </c>
      <c r="AW337" s="13" t="s">
        <v>40</v>
      </c>
      <c r="AX337" s="13" t="s">
        <v>78</v>
      </c>
      <c r="AY337" s="238" t="s">
        <v>253</v>
      </c>
    </row>
    <row r="338" spans="2:51" s="13" customFormat="1" ht="13.5">
      <c r="B338" s="228"/>
      <c r="C338" s="229"/>
      <c r="D338" s="219" t="s">
        <v>261</v>
      </c>
      <c r="E338" s="230" t="s">
        <v>118</v>
      </c>
      <c r="F338" s="231" t="s">
        <v>580</v>
      </c>
      <c r="G338" s="229"/>
      <c r="H338" s="232">
        <v>3.2</v>
      </c>
      <c r="I338" s="233"/>
      <c r="J338" s="229"/>
      <c r="K338" s="229"/>
      <c r="L338" s="234"/>
      <c r="M338" s="235"/>
      <c r="N338" s="236"/>
      <c r="O338" s="236"/>
      <c r="P338" s="236"/>
      <c r="Q338" s="236"/>
      <c r="R338" s="236"/>
      <c r="S338" s="236"/>
      <c r="T338" s="237"/>
      <c r="AT338" s="238" t="s">
        <v>261</v>
      </c>
      <c r="AU338" s="238" t="s">
        <v>87</v>
      </c>
      <c r="AV338" s="13" t="s">
        <v>87</v>
      </c>
      <c r="AW338" s="13" t="s">
        <v>40</v>
      </c>
      <c r="AX338" s="13" t="s">
        <v>78</v>
      </c>
      <c r="AY338" s="238" t="s">
        <v>253</v>
      </c>
    </row>
    <row r="339" spans="2:51" s="14" customFormat="1" ht="13.5">
      <c r="B339" s="239"/>
      <c r="C339" s="240"/>
      <c r="D339" s="219" t="s">
        <v>261</v>
      </c>
      <c r="E339" s="241" t="s">
        <v>76</v>
      </c>
      <c r="F339" s="242" t="s">
        <v>264</v>
      </c>
      <c r="G339" s="240"/>
      <c r="H339" s="243">
        <v>65.2</v>
      </c>
      <c r="I339" s="244"/>
      <c r="J339" s="240"/>
      <c r="K339" s="240"/>
      <c r="L339" s="245"/>
      <c r="M339" s="246"/>
      <c r="N339" s="247"/>
      <c r="O339" s="247"/>
      <c r="P339" s="247"/>
      <c r="Q339" s="247"/>
      <c r="R339" s="247"/>
      <c r="S339" s="247"/>
      <c r="T339" s="248"/>
      <c r="AT339" s="249" t="s">
        <v>261</v>
      </c>
      <c r="AU339" s="249" t="s">
        <v>87</v>
      </c>
      <c r="AV339" s="14" t="s">
        <v>259</v>
      </c>
      <c r="AW339" s="14" t="s">
        <v>40</v>
      </c>
      <c r="AX339" s="14" t="s">
        <v>85</v>
      </c>
      <c r="AY339" s="249" t="s">
        <v>253</v>
      </c>
    </row>
    <row r="340" spans="2:65" s="1" customFormat="1" ht="38.25" customHeight="1">
      <c r="B340" s="41"/>
      <c r="C340" s="205" t="s">
        <v>581</v>
      </c>
      <c r="D340" s="205" t="s">
        <v>255</v>
      </c>
      <c r="E340" s="206" t="s">
        <v>582</v>
      </c>
      <c r="F340" s="207" t="s">
        <v>583</v>
      </c>
      <c r="G340" s="208" t="s">
        <v>113</v>
      </c>
      <c r="H340" s="209">
        <v>402</v>
      </c>
      <c r="I340" s="210"/>
      <c r="J340" s="211">
        <f>ROUND(I340*H340,2)</f>
        <v>0</v>
      </c>
      <c r="K340" s="207" t="s">
        <v>258</v>
      </c>
      <c r="L340" s="61"/>
      <c r="M340" s="212" t="s">
        <v>76</v>
      </c>
      <c r="N340" s="213" t="s">
        <v>48</v>
      </c>
      <c r="O340" s="42"/>
      <c r="P340" s="214">
        <f>O340*H340</f>
        <v>0</v>
      </c>
      <c r="Q340" s="214">
        <v>0</v>
      </c>
      <c r="R340" s="214">
        <f>Q340*H340</f>
        <v>0</v>
      </c>
      <c r="S340" s="214">
        <v>0</v>
      </c>
      <c r="T340" s="215">
        <f>S340*H340</f>
        <v>0</v>
      </c>
      <c r="AR340" s="24" t="s">
        <v>259</v>
      </c>
      <c r="AT340" s="24" t="s">
        <v>255</v>
      </c>
      <c r="AU340" s="24" t="s">
        <v>87</v>
      </c>
      <c r="AY340" s="24" t="s">
        <v>253</v>
      </c>
      <c r="BE340" s="216">
        <f>IF(N340="základní",J340,0)</f>
        <v>0</v>
      </c>
      <c r="BF340" s="216">
        <f>IF(N340="snížená",J340,0)</f>
        <v>0</v>
      </c>
      <c r="BG340" s="216">
        <f>IF(N340="zákl. přenesená",J340,0)</f>
        <v>0</v>
      </c>
      <c r="BH340" s="216">
        <f>IF(N340="sníž. přenesená",J340,0)</f>
        <v>0</v>
      </c>
      <c r="BI340" s="216">
        <f>IF(N340="nulová",J340,0)</f>
        <v>0</v>
      </c>
      <c r="BJ340" s="24" t="s">
        <v>85</v>
      </c>
      <c r="BK340" s="216">
        <f>ROUND(I340*H340,2)</f>
        <v>0</v>
      </c>
      <c r="BL340" s="24" t="s">
        <v>259</v>
      </c>
      <c r="BM340" s="24" t="s">
        <v>584</v>
      </c>
    </row>
    <row r="341" spans="2:51" s="12" customFormat="1" ht="13.5">
      <c r="B341" s="217"/>
      <c r="C341" s="218"/>
      <c r="D341" s="219" t="s">
        <v>261</v>
      </c>
      <c r="E341" s="220" t="s">
        <v>76</v>
      </c>
      <c r="F341" s="221" t="s">
        <v>382</v>
      </c>
      <c r="G341" s="218"/>
      <c r="H341" s="220" t="s">
        <v>76</v>
      </c>
      <c r="I341" s="222"/>
      <c r="J341" s="218"/>
      <c r="K341" s="218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261</v>
      </c>
      <c r="AU341" s="227" t="s">
        <v>87</v>
      </c>
      <c r="AV341" s="12" t="s">
        <v>85</v>
      </c>
      <c r="AW341" s="12" t="s">
        <v>40</v>
      </c>
      <c r="AX341" s="12" t="s">
        <v>78</v>
      </c>
      <c r="AY341" s="227" t="s">
        <v>253</v>
      </c>
    </row>
    <row r="342" spans="2:51" s="13" customFormat="1" ht="13.5">
      <c r="B342" s="228"/>
      <c r="C342" s="229"/>
      <c r="D342" s="219" t="s">
        <v>261</v>
      </c>
      <c r="E342" s="230" t="s">
        <v>111</v>
      </c>
      <c r="F342" s="231" t="s">
        <v>585</v>
      </c>
      <c r="G342" s="229"/>
      <c r="H342" s="232">
        <v>402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261</v>
      </c>
      <c r="AU342" s="238" t="s">
        <v>87</v>
      </c>
      <c r="AV342" s="13" t="s">
        <v>87</v>
      </c>
      <c r="AW342" s="13" t="s">
        <v>40</v>
      </c>
      <c r="AX342" s="13" t="s">
        <v>78</v>
      </c>
      <c r="AY342" s="238" t="s">
        <v>253</v>
      </c>
    </row>
    <row r="343" spans="2:51" s="14" customFormat="1" ht="13.5">
      <c r="B343" s="239"/>
      <c r="C343" s="240"/>
      <c r="D343" s="219" t="s">
        <v>261</v>
      </c>
      <c r="E343" s="241" t="s">
        <v>76</v>
      </c>
      <c r="F343" s="242" t="s">
        <v>264</v>
      </c>
      <c r="G343" s="240"/>
      <c r="H343" s="243">
        <v>402</v>
      </c>
      <c r="I343" s="244"/>
      <c r="J343" s="240"/>
      <c r="K343" s="240"/>
      <c r="L343" s="245"/>
      <c r="M343" s="246"/>
      <c r="N343" s="247"/>
      <c r="O343" s="247"/>
      <c r="P343" s="247"/>
      <c r="Q343" s="247"/>
      <c r="R343" s="247"/>
      <c r="S343" s="247"/>
      <c r="T343" s="248"/>
      <c r="AT343" s="249" t="s">
        <v>261</v>
      </c>
      <c r="AU343" s="249" t="s">
        <v>87</v>
      </c>
      <c r="AV343" s="14" t="s">
        <v>259</v>
      </c>
      <c r="AW343" s="14" t="s">
        <v>40</v>
      </c>
      <c r="AX343" s="14" t="s">
        <v>85</v>
      </c>
      <c r="AY343" s="249" t="s">
        <v>253</v>
      </c>
    </row>
    <row r="344" spans="2:65" s="1" customFormat="1" ht="25.5" customHeight="1">
      <c r="B344" s="41"/>
      <c r="C344" s="205" t="s">
        <v>586</v>
      </c>
      <c r="D344" s="205" t="s">
        <v>255</v>
      </c>
      <c r="E344" s="206" t="s">
        <v>587</v>
      </c>
      <c r="F344" s="207" t="s">
        <v>588</v>
      </c>
      <c r="G344" s="208" t="s">
        <v>113</v>
      </c>
      <c r="H344" s="209">
        <v>62</v>
      </c>
      <c r="I344" s="210"/>
      <c r="J344" s="211">
        <f>ROUND(I344*H344,2)</f>
        <v>0</v>
      </c>
      <c r="K344" s="207" t="s">
        <v>258</v>
      </c>
      <c r="L344" s="61"/>
      <c r="M344" s="212" t="s">
        <v>76</v>
      </c>
      <c r="N344" s="213" t="s">
        <v>48</v>
      </c>
      <c r="O344" s="42"/>
      <c r="P344" s="214">
        <f>O344*H344</f>
        <v>0</v>
      </c>
      <c r="Q344" s="214">
        <v>0</v>
      </c>
      <c r="R344" s="214">
        <f>Q344*H344</f>
        <v>0</v>
      </c>
      <c r="S344" s="214">
        <v>0</v>
      </c>
      <c r="T344" s="215">
        <f>S344*H344</f>
        <v>0</v>
      </c>
      <c r="AR344" s="24" t="s">
        <v>259</v>
      </c>
      <c r="AT344" s="24" t="s">
        <v>255</v>
      </c>
      <c r="AU344" s="24" t="s">
        <v>87</v>
      </c>
      <c r="AY344" s="24" t="s">
        <v>253</v>
      </c>
      <c r="BE344" s="216">
        <f>IF(N344="základní",J344,0)</f>
        <v>0</v>
      </c>
      <c r="BF344" s="216">
        <f>IF(N344="snížená",J344,0)</f>
        <v>0</v>
      </c>
      <c r="BG344" s="216">
        <f>IF(N344="zákl. přenesená",J344,0)</f>
        <v>0</v>
      </c>
      <c r="BH344" s="216">
        <f>IF(N344="sníž. přenesená",J344,0)</f>
        <v>0</v>
      </c>
      <c r="BI344" s="216">
        <f>IF(N344="nulová",J344,0)</f>
        <v>0</v>
      </c>
      <c r="BJ344" s="24" t="s">
        <v>85</v>
      </c>
      <c r="BK344" s="216">
        <f>ROUND(I344*H344,2)</f>
        <v>0</v>
      </c>
      <c r="BL344" s="24" t="s">
        <v>259</v>
      </c>
      <c r="BM344" s="24" t="s">
        <v>589</v>
      </c>
    </row>
    <row r="345" spans="2:51" s="13" customFormat="1" ht="13.5">
      <c r="B345" s="228"/>
      <c r="C345" s="229"/>
      <c r="D345" s="219" t="s">
        <v>261</v>
      </c>
      <c r="E345" s="230" t="s">
        <v>76</v>
      </c>
      <c r="F345" s="231" t="s">
        <v>115</v>
      </c>
      <c r="G345" s="229"/>
      <c r="H345" s="232">
        <v>62</v>
      </c>
      <c r="I345" s="233"/>
      <c r="J345" s="229"/>
      <c r="K345" s="229"/>
      <c r="L345" s="234"/>
      <c r="M345" s="235"/>
      <c r="N345" s="236"/>
      <c r="O345" s="236"/>
      <c r="P345" s="236"/>
      <c r="Q345" s="236"/>
      <c r="R345" s="236"/>
      <c r="S345" s="236"/>
      <c r="T345" s="237"/>
      <c r="AT345" s="238" t="s">
        <v>261</v>
      </c>
      <c r="AU345" s="238" t="s">
        <v>87</v>
      </c>
      <c r="AV345" s="13" t="s">
        <v>87</v>
      </c>
      <c r="AW345" s="13" t="s">
        <v>40</v>
      </c>
      <c r="AX345" s="13" t="s">
        <v>78</v>
      </c>
      <c r="AY345" s="238" t="s">
        <v>253</v>
      </c>
    </row>
    <row r="346" spans="2:51" s="14" customFormat="1" ht="13.5">
      <c r="B346" s="239"/>
      <c r="C346" s="240"/>
      <c r="D346" s="219" t="s">
        <v>261</v>
      </c>
      <c r="E346" s="241" t="s">
        <v>76</v>
      </c>
      <c r="F346" s="242" t="s">
        <v>264</v>
      </c>
      <c r="G346" s="240"/>
      <c r="H346" s="243">
        <v>62</v>
      </c>
      <c r="I346" s="244"/>
      <c r="J346" s="240"/>
      <c r="K346" s="240"/>
      <c r="L346" s="245"/>
      <c r="M346" s="246"/>
      <c r="N346" s="247"/>
      <c r="O346" s="247"/>
      <c r="P346" s="247"/>
      <c r="Q346" s="247"/>
      <c r="R346" s="247"/>
      <c r="S346" s="247"/>
      <c r="T346" s="248"/>
      <c r="AT346" s="249" t="s">
        <v>261</v>
      </c>
      <c r="AU346" s="249" t="s">
        <v>87</v>
      </c>
      <c r="AV346" s="14" t="s">
        <v>259</v>
      </c>
      <c r="AW346" s="14" t="s">
        <v>40</v>
      </c>
      <c r="AX346" s="14" t="s">
        <v>85</v>
      </c>
      <c r="AY346" s="249" t="s">
        <v>253</v>
      </c>
    </row>
    <row r="347" spans="2:65" s="1" customFormat="1" ht="51" customHeight="1">
      <c r="B347" s="41"/>
      <c r="C347" s="205" t="s">
        <v>590</v>
      </c>
      <c r="D347" s="205" t="s">
        <v>255</v>
      </c>
      <c r="E347" s="206" t="s">
        <v>591</v>
      </c>
      <c r="F347" s="207" t="s">
        <v>592</v>
      </c>
      <c r="G347" s="208" t="s">
        <v>113</v>
      </c>
      <c r="H347" s="209">
        <v>85.8</v>
      </c>
      <c r="I347" s="210"/>
      <c r="J347" s="211">
        <f>ROUND(I347*H347,2)</f>
        <v>0</v>
      </c>
      <c r="K347" s="207" t="s">
        <v>258</v>
      </c>
      <c r="L347" s="61"/>
      <c r="M347" s="212" t="s">
        <v>76</v>
      </c>
      <c r="N347" s="213" t="s">
        <v>48</v>
      </c>
      <c r="O347" s="42"/>
      <c r="P347" s="214">
        <f>O347*H347</f>
        <v>0</v>
      </c>
      <c r="Q347" s="214">
        <v>0.08425</v>
      </c>
      <c r="R347" s="214">
        <f>Q347*H347</f>
        <v>7.22865</v>
      </c>
      <c r="S347" s="214">
        <v>0</v>
      </c>
      <c r="T347" s="215">
        <f>S347*H347</f>
        <v>0</v>
      </c>
      <c r="AR347" s="24" t="s">
        <v>259</v>
      </c>
      <c r="AT347" s="24" t="s">
        <v>255</v>
      </c>
      <c r="AU347" s="24" t="s">
        <v>87</v>
      </c>
      <c r="AY347" s="24" t="s">
        <v>253</v>
      </c>
      <c r="BE347" s="216">
        <f>IF(N347="základní",J347,0)</f>
        <v>0</v>
      </c>
      <c r="BF347" s="216">
        <f>IF(N347="snížená",J347,0)</f>
        <v>0</v>
      </c>
      <c r="BG347" s="216">
        <f>IF(N347="zákl. přenesená",J347,0)</f>
        <v>0</v>
      </c>
      <c r="BH347" s="216">
        <f>IF(N347="sníž. přenesená",J347,0)</f>
        <v>0</v>
      </c>
      <c r="BI347" s="216">
        <f>IF(N347="nulová",J347,0)</f>
        <v>0</v>
      </c>
      <c r="BJ347" s="24" t="s">
        <v>85</v>
      </c>
      <c r="BK347" s="216">
        <f>ROUND(I347*H347,2)</f>
        <v>0</v>
      </c>
      <c r="BL347" s="24" t="s">
        <v>259</v>
      </c>
      <c r="BM347" s="24" t="s">
        <v>593</v>
      </c>
    </row>
    <row r="348" spans="2:51" s="12" customFormat="1" ht="13.5">
      <c r="B348" s="217"/>
      <c r="C348" s="218"/>
      <c r="D348" s="219" t="s">
        <v>261</v>
      </c>
      <c r="E348" s="220" t="s">
        <v>76</v>
      </c>
      <c r="F348" s="221" t="s">
        <v>382</v>
      </c>
      <c r="G348" s="218"/>
      <c r="H348" s="220" t="s">
        <v>76</v>
      </c>
      <c r="I348" s="222"/>
      <c r="J348" s="218"/>
      <c r="K348" s="218"/>
      <c r="L348" s="223"/>
      <c r="M348" s="224"/>
      <c r="N348" s="225"/>
      <c r="O348" s="225"/>
      <c r="P348" s="225"/>
      <c r="Q348" s="225"/>
      <c r="R348" s="225"/>
      <c r="S348" s="225"/>
      <c r="T348" s="226"/>
      <c r="AT348" s="227" t="s">
        <v>261</v>
      </c>
      <c r="AU348" s="227" t="s">
        <v>87</v>
      </c>
      <c r="AV348" s="12" t="s">
        <v>85</v>
      </c>
      <c r="AW348" s="12" t="s">
        <v>40</v>
      </c>
      <c r="AX348" s="12" t="s">
        <v>78</v>
      </c>
      <c r="AY348" s="227" t="s">
        <v>253</v>
      </c>
    </row>
    <row r="349" spans="2:51" s="13" customFormat="1" ht="13.5">
      <c r="B349" s="228"/>
      <c r="C349" s="229"/>
      <c r="D349" s="219" t="s">
        <v>261</v>
      </c>
      <c r="E349" s="230" t="s">
        <v>135</v>
      </c>
      <c r="F349" s="231" t="s">
        <v>594</v>
      </c>
      <c r="G349" s="229"/>
      <c r="H349" s="232">
        <v>85.8</v>
      </c>
      <c r="I349" s="233"/>
      <c r="J349" s="229"/>
      <c r="K349" s="229"/>
      <c r="L349" s="234"/>
      <c r="M349" s="235"/>
      <c r="N349" s="236"/>
      <c r="O349" s="236"/>
      <c r="P349" s="236"/>
      <c r="Q349" s="236"/>
      <c r="R349" s="236"/>
      <c r="S349" s="236"/>
      <c r="T349" s="237"/>
      <c r="AT349" s="238" t="s">
        <v>261</v>
      </c>
      <c r="AU349" s="238" t="s">
        <v>87</v>
      </c>
      <c r="AV349" s="13" t="s">
        <v>87</v>
      </c>
      <c r="AW349" s="13" t="s">
        <v>40</v>
      </c>
      <c r="AX349" s="13" t="s">
        <v>78</v>
      </c>
      <c r="AY349" s="238" t="s">
        <v>253</v>
      </c>
    </row>
    <row r="350" spans="2:51" s="14" customFormat="1" ht="13.5">
      <c r="B350" s="239"/>
      <c r="C350" s="240"/>
      <c r="D350" s="219" t="s">
        <v>261</v>
      </c>
      <c r="E350" s="241" t="s">
        <v>76</v>
      </c>
      <c r="F350" s="242" t="s">
        <v>264</v>
      </c>
      <c r="G350" s="240"/>
      <c r="H350" s="243">
        <v>85.8</v>
      </c>
      <c r="I350" s="244"/>
      <c r="J350" s="240"/>
      <c r="K350" s="240"/>
      <c r="L350" s="245"/>
      <c r="M350" s="246"/>
      <c r="N350" s="247"/>
      <c r="O350" s="247"/>
      <c r="P350" s="247"/>
      <c r="Q350" s="247"/>
      <c r="R350" s="247"/>
      <c r="S350" s="247"/>
      <c r="T350" s="248"/>
      <c r="AT350" s="249" t="s">
        <v>261</v>
      </c>
      <c r="AU350" s="249" t="s">
        <v>87</v>
      </c>
      <c r="AV350" s="14" t="s">
        <v>259</v>
      </c>
      <c r="AW350" s="14" t="s">
        <v>40</v>
      </c>
      <c r="AX350" s="14" t="s">
        <v>85</v>
      </c>
      <c r="AY350" s="249" t="s">
        <v>253</v>
      </c>
    </row>
    <row r="351" spans="2:65" s="1" customFormat="1" ht="16.5" customHeight="1">
      <c r="B351" s="41"/>
      <c r="C351" s="252" t="s">
        <v>595</v>
      </c>
      <c r="D351" s="252" t="s">
        <v>322</v>
      </c>
      <c r="E351" s="253" t="s">
        <v>596</v>
      </c>
      <c r="F351" s="254" t="s">
        <v>597</v>
      </c>
      <c r="G351" s="255" t="s">
        <v>113</v>
      </c>
      <c r="H351" s="256">
        <v>90.09</v>
      </c>
      <c r="I351" s="257"/>
      <c r="J351" s="258">
        <f>ROUND(I351*H351,2)</f>
        <v>0</v>
      </c>
      <c r="K351" s="254" t="s">
        <v>258</v>
      </c>
      <c r="L351" s="259"/>
      <c r="M351" s="260" t="s">
        <v>76</v>
      </c>
      <c r="N351" s="261" t="s">
        <v>48</v>
      </c>
      <c r="O351" s="42"/>
      <c r="P351" s="214">
        <f>O351*H351</f>
        <v>0</v>
      </c>
      <c r="Q351" s="214">
        <v>0.131</v>
      </c>
      <c r="R351" s="214">
        <f>Q351*H351</f>
        <v>11.80179</v>
      </c>
      <c r="S351" s="214">
        <v>0</v>
      </c>
      <c r="T351" s="215">
        <f>S351*H351</f>
        <v>0</v>
      </c>
      <c r="AR351" s="24" t="s">
        <v>292</v>
      </c>
      <c r="AT351" s="24" t="s">
        <v>322</v>
      </c>
      <c r="AU351" s="24" t="s">
        <v>87</v>
      </c>
      <c r="AY351" s="24" t="s">
        <v>253</v>
      </c>
      <c r="BE351" s="216">
        <f>IF(N351="základní",J351,0)</f>
        <v>0</v>
      </c>
      <c r="BF351" s="216">
        <f>IF(N351="snížená",J351,0)</f>
        <v>0</v>
      </c>
      <c r="BG351" s="216">
        <f>IF(N351="zákl. přenesená",J351,0)</f>
        <v>0</v>
      </c>
      <c r="BH351" s="216">
        <f>IF(N351="sníž. přenesená",J351,0)</f>
        <v>0</v>
      </c>
      <c r="BI351" s="216">
        <f>IF(N351="nulová",J351,0)</f>
        <v>0</v>
      </c>
      <c r="BJ351" s="24" t="s">
        <v>85</v>
      </c>
      <c r="BK351" s="216">
        <f>ROUND(I351*H351,2)</f>
        <v>0</v>
      </c>
      <c r="BL351" s="24" t="s">
        <v>259</v>
      </c>
      <c r="BM351" s="24" t="s">
        <v>598</v>
      </c>
    </row>
    <row r="352" spans="2:51" s="13" customFormat="1" ht="13.5">
      <c r="B352" s="228"/>
      <c r="C352" s="229"/>
      <c r="D352" s="219" t="s">
        <v>261</v>
      </c>
      <c r="E352" s="230" t="s">
        <v>76</v>
      </c>
      <c r="F352" s="231" t="s">
        <v>135</v>
      </c>
      <c r="G352" s="229"/>
      <c r="H352" s="232">
        <v>85.8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AT352" s="238" t="s">
        <v>261</v>
      </c>
      <c r="AU352" s="238" t="s">
        <v>87</v>
      </c>
      <c r="AV352" s="13" t="s">
        <v>87</v>
      </c>
      <c r="AW352" s="13" t="s">
        <v>40</v>
      </c>
      <c r="AX352" s="13" t="s">
        <v>78</v>
      </c>
      <c r="AY352" s="238" t="s">
        <v>253</v>
      </c>
    </row>
    <row r="353" spans="2:51" s="14" customFormat="1" ht="13.5">
      <c r="B353" s="239"/>
      <c r="C353" s="240"/>
      <c r="D353" s="219" t="s">
        <v>261</v>
      </c>
      <c r="E353" s="241" t="s">
        <v>76</v>
      </c>
      <c r="F353" s="242" t="s">
        <v>264</v>
      </c>
      <c r="G353" s="240"/>
      <c r="H353" s="243">
        <v>85.8</v>
      </c>
      <c r="I353" s="244"/>
      <c r="J353" s="240"/>
      <c r="K353" s="240"/>
      <c r="L353" s="245"/>
      <c r="M353" s="246"/>
      <c r="N353" s="247"/>
      <c r="O353" s="247"/>
      <c r="P353" s="247"/>
      <c r="Q353" s="247"/>
      <c r="R353" s="247"/>
      <c r="S353" s="247"/>
      <c r="T353" s="248"/>
      <c r="AT353" s="249" t="s">
        <v>261</v>
      </c>
      <c r="AU353" s="249" t="s">
        <v>87</v>
      </c>
      <c r="AV353" s="14" t="s">
        <v>259</v>
      </c>
      <c r="AW353" s="14" t="s">
        <v>40</v>
      </c>
      <c r="AX353" s="14" t="s">
        <v>85</v>
      </c>
      <c r="AY353" s="249" t="s">
        <v>253</v>
      </c>
    </row>
    <row r="354" spans="2:51" s="13" customFormat="1" ht="13.5">
      <c r="B354" s="228"/>
      <c r="C354" s="229"/>
      <c r="D354" s="219" t="s">
        <v>261</v>
      </c>
      <c r="E354" s="229"/>
      <c r="F354" s="231" t="s">
        <v>599</v>
      </c>
      <c r="G354" s="229"/>
      <c r="H354" s="232">
        <v>90.09</v>
      </c>
      <c r="I354" s="233"/>
      <c r="J354" s="229"/>
      <c r="K354" s="229"/>
      <c r="L354" s="234"/>
      <c r="M354" s="235"/>
      <c r="N354" s="236"/>
      <c r="O354" s="236"/>
      <c r="P354" s="236"/>
      <c r="Q354" s="236"/>
      <c r="R354" s="236"/>
      <c r="S354" s="236"/>
      <c r="T354" s="237"/>
      <c r="AT354" s="238" t="s">
        <v>261</v>
      </c>
      <c r="AU354" s="238" t="s">
        <v>87</v>
      </c>
      <c r="AV354" s="13" t="s">
        <v>87</v>
      </c>
      <c r="AW354" s="13" t="s">
        <v>6</v>
      </c>
      <c r="AX354" s="13" t="s">
        <v>85</v>
      </c>
      <c r="AY354" s="238" t="s">
        <v>253</v>
      </c>
    </row>
    <row r="355" spans="2:65" s="1" customFormat="1" ht="51" customHeight="1">
      <c r="B355" s="41"/>
      <c r="C355" s="205" t="s">
        <v>199</v>
      </c>
      <c r="D355" s="205" t="s">
        <v>255</v>
      </c>
      <c r="E355" s="206" t="s">
        <v>600</v>
      </c>
      <c r="F355" s="207" t="s">
        <v>601</v>
      </c>
      <c r="G355" s="208" t="s">
        <v>113</v>
      </c>
      <c r="H355" s="209">
        <v>153.33</v>
      </c>
      <c r="I355" s="210"/>
      <c r="J355" s="211">
        <f>ROUND(I355*H355,2)</f>
        <v>0</v>
      </c>
      <c r="K355" s="207" t="s">
        <v>258</v>
      </c>
      <c r="L355" s="61"/>
      <c r="M355" s="212" t="s">
        <v>76</v>
      </c>
      <c r="N355" s="213" t="s">
        <v>48</v>
      </c>
      <c r="O355" s="42"/>
      <c r="P355" s="214">
        <f>O355*H355</f>
        <v>0</v>
      </c>
      <c r="Q355" s="214">
        <v>0.10362</v>
      </c>
      <c r="R355" s="214">
        <f>Q355*H355</f>
        <v>15.888054600000002</v>
      </c>
      <c r="S355" s="214">
        <v>0</v>
      </c>
      <c r="T355" s="215">
        <f>S355*H355</f>
        <v>0</v>
      </c>
      <c r="AR355" s="24" t="s">
        <v>259</v>
      </c>
      <c r="AT355" s="24" t="s">
        <v>255</v>
      </c>
      <c r="AU355" s="24" t="s">
        <v>87</v>
      </c>
      <c r="AY355" s="24" t="s">
        <v>253</v>
      </c>
      <c r="BE355" s="216">
        <f>IF(N355="základní",J355,0)</f>
        <v>0</v>
      </c>
      <c r="BF355" s="216">
        <f>IF(N355="snížená",J355,0)</f>
        <v>0</v>
      </c>
      <c r="BG355" s="216">
        <f>IF(N355="zákl. přenesená",J355,0)</f>
        <v>0</v>
      </c>
      <c r="BH355" s="216">
        <f>IF(N355="sníž. přenesená",J355,0)</f>
        <v>0</v>
      </c>
      <c r="BI355" s="216">
        <f>IF(N355="nulová",J355,0)</f>
        <v>0</v>
      </c>
      <c r="BJ355" s="24" t="s">
        <v>85</v>
      </c>
      <c r="BK355" s="216">
        <f>ROUND(I355*H355,2)</f>
        <v>0</v>
      </c>
      <c r="BL355" s="24" t="s">
        <v>259</v>
      </c>
      <c r="BM355" s="24" t="s">
        <v>602</v>
      </c>
    </row>
    <row r="356" spans="2:51" s="12" customFormat="1" ht="13.5">
      <c r="B356" s="217"/>
      <c r="C356" s="218"/>
      <c r="D356" s="219" t="s">
        <v>261</v>
      </c>
      <c r="E356" s="220" t="s">
        <v>76</v>
      </c>
      <c r="F356" s="221" t="s">
        <v>382</v>
      </c>
      <c r="G356" s="218"/>
      <c r="H356" s="220" t="s">
        <v>76</v>
      </c>
      <c r="I356" s="222"/>
      <c r="J356" s="218"/>
      <c r="K356" s="218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261</v>
      </c>
      <c r="AU356" s="227" t="s">
        <v>87</v>
      </c>
      <c r="AV356" s="12" t="s">
        <v>85</v>
      </c>
      <c r="AW356" s="12" t="s">
        <v>40</v>
      </c>
      <c r="AX356" s="12" t="s">
        <v>78</v>
      </c>
      <c r="AY356" s="227" t="s">
        <v>253</v>
      </c>
    </row>
    <row r="357" spans="2:51" s="13" customFormat="1" ht="13.5">
      <c r="B357" s="228"/>
      <c r="C357" s="229"/>
      <c r="D357" s="219" t="s">
        <v>261</v>
      </c>
      <c r="E357" s="230" t="s">
        <v>123</v>
      </c>
      <c r="F357" s="231" t="s">
        <v>603</v>
      </c>
      <c r="G357" s="229"/>
      <c r="H357" s="232">
        <v>72</v>
      </c>
      <c r="I357" s="233"/>
      <c r="J357" s="229"/>
      <c r="K357" s="229"/>
      <c r="L357" s="234"/>
      <c r="M357" s="235"/>
      <c r="N357" s="236"/>
      <c r="O357" s="236"/>
      <c r="P357" s="236"/>
      <c r="Q357" s="236"/>
      <c r="R357" s="236"/>
      <c r="S357" s="236"/>
      <c r="T357" s="237"/>
      <c r="AT357" s="238" t="s">
        <v>261</v>
      </c>
      <c r="AU357" s="238" t="s">
        <v>87</v>
      </c>
      <c r="AV357" s="13" t="s">
        <v>87</v>
      </c>
      <c r="AW357" s="13" t="s">
        <v>40</v>
      </c>
      <c r="AX357" s="13" t="s">
        <v>78</v>
      </c>
      <c r="AY357" s="238" t="s">
        <v>253</v>
      </c>
    </row>
    <row r="358" spans="2:51" s="13" customFormat="1" ht="13.5">
      <c r="B358" s="228"/>
      <c r="C358" s="229"/>
      <c r="D358" s="219" t="s">
        <v>261</v>
      </c>
      <c r="E358" s="230" t="s">
        <v>126</v>
      </c>
      <c r="F358" s="231" t="s">
        <v>604</v>
      </c>
      <c r="G358" s="229"/>
      <c r="H358" s="232">
        <v>5.13</v>
      </c>
      <c r="I358" s="233"/>
      <c r="J358" s="229"/>
      <c r="K358" s="229"/>
      <c r="L358" s="234"/>
      <c r="M358" s="235"/>
      <c r="N358" s="236"/>
      <c r="O358" s="236"/>
      <c r="P358" s="236"/>
      <c r="Q358" s="236"/>
      <c r="R358" s="236"/>
      <c r="S358" s="236"/>
      <c r="T358" s="237"/>
      <c r="AT358" s="238" t="s">
        <v>261</v>
      </c>
      <c r="AU358" s="238" t="s">
        <v>87</v>
      </c>
      <c r="AV358" s="13" t="s">
        <v>87</v>
      </c>
      <c r="AW358" s="13" t="s">
        <v>40</v>
      </c>
      <c r="AX358" s="13" t="s">
        <v>78</v>
      </c>
      <c r="AY358" s="238" t="s">
        <v>253</v>
      </c>
    </row>
    <row r="359" spans="2:51" s="13" customFormat="1" ht="13.5">
      <c r="B359" s="228"/>
      <c r="C359" s="229"/>
      <c r="D359" s="219" t="s">
        <v>261</v>
      </c>
      <c r="E359" s="230" t="s">
        <v>129</v>
      </c>
      <c r="F359" s="231" t="s">
        <v>605</v>
      </c>
      <c r="G359" s="229"/>
      <c r="H359" s="232">
        <v>62.9</v>
      </c>
      <c r="I359" s="233"/>
      <c r="J359" s="229"/>
      <c r="K359" s="229"/>
      <c r="L359" s="234"/>
      <c r="M359" s="235"/>
      <c r="N359" s="236"/>
      <c r="O359" s="236"/>
      <c r="P359" s="236"/>
      <c r="Q359" s="236"/>
      <c r="R359" s="236"/>
      <c r="S359" s="236"/>
      <c r="T359" s="237"/>
      <c r="AT359" s="238" t="s">
        <v>261</v>
      </c>
      <c r="AU359" s="238" t="s">
        <v>87</v>
      </c>
      <c r="AV359" s="13" t="s">
        <v>87</v>
      </c>
      <c r="AW359" s="13" t="s">
        <v>40</v>
      </c>
      <c r="AX359" s="13" t="s">
        <v>78</v>
      </c>
      <c r="AY359" s="238" t="s">
        <v>253</v>
      </c>
    </row>
    <row r="360" spans="2:51" s="13" customFormat="1" ht="13.5">
      <c r="B360" s="228"/>
      <c r="C360" s="229"/>
      <c r="D360" s="219" t="s">
        <v>261</v>
      </c>
      <c r="E360" s="230" t="s">
        <v>132</v>
      </c>
      <c r="F360" s="231" t="s">
        <v>606</v>
      </c>
      <c r="G360" s="229"/>
      <c r="H360" s="232">
        <v>13.3</v>
      </c>
      <c r="I360" s="233"/>
      <c r="J360" s="229"/>
      <c r="K360" s="229"/>
      <c r="L360" s="234"/>
      <c r="M360" s="235"/>
      <c r="N360" s="236"/>
      <c r="O360" s="236"/>
      <c r="P360" s="236"/>
      <c r="Q360" s="236"/>
      <c r="R360" s="236"/>
      <c r="S360" s="236"/>
      <c r="T360" s="237"/>
      <c r="AT360" s="238" t="s">
        <v>261</v>
      </c>
      <c r="AU360" s="238" t="s">
        <v>87</v>
      </c>
      <c r="AV360" s="13" t="s">
        <v>87</v>
      </c>
      <c r="AW360" s="13" t="s">
        <v>40</v>
      </c>
      <c r="AX360" s="13" t="s">
        <v>78</v>
      </c>
      <c r="AY360" s="238" t="s">
        <v>253</v>
      </c>
    </row>
    <row r="361" spans="2:51" s="14" customFormat="1" ht="13.5">
      <c r="B361" s="239"/>
      <c r="C361" s="240"/>
      <c r="D361" s="219" t="s">
        <v>261</v>
      </c>
      <c r="E361" s="241" t="s">
        <v>76</v>
      </c>
      <c r="F361" s="242" t="s">
        <v>264</v>
      </c>
      <c r="G361" s="240"/>
      <c r="H361" s="243">
        <v>153.33</v>
      </c>
      <c r="I361" s="244"/>
      <c r="J361" s="240"/>
      <c r="K361" s="240"/>
      <c r="L361" s="245"/>
      <c r="M361" s="246"/>
      <c r="N361" s="247"/>
      <c r="O361" s="247"/>
      <c r="P361" s="247"/>
      <c r="Q361" s="247"/>
      <c r="R361" s="247"/>
      <c r="S361" s="247"/>
      <c r="T361" s="248"/>
      <c r="AT361" s="249" t="s">
        <v>261</v>
      </c>
      <c r="AU361" s="249" t="s">
        <v>87</v>
      </c>
      <c r="AV361" s="14" t="s">
        <v>259</v>
      </c>
      <c r="AW361" s="14" t="s">
        <v>40</v>
      </c>
      <c r="AX361" s="14" t="s">
        <v>85</v>
      </c>
      <c r="AY361" s="249" t="s">
        <v>253</v>
      </c>
    </row>
    <row r="362" spans="2:65" s="1" customFormat="1" ht="16.5" customHeight="1">
      <c r="B362" s="41"/>
      <c r="C362" s="252" t="s">
        <v>607</v>
      </c>
      <c r="D362" s="252" t="s">
        <v>322</v>
      </c>
      <c r="E362" s="253" t="s">
        <v>608</v>
      </c>
      <c r="F362" s="254" t="s">
        <v>609</v>
      </c>
      <c r="G362" s="255" t="s">
        <v>113</v>
      </c>
      <c r="H362" s="256">
        <v>75.6</v>
      </c>
      <c r="I362" s="257"/>
      <c r="J362" s="258">
        <f>ROUND(I362*H362,2)</f>
        <v>0</v>
      </c>
      <c r="K362" s="254" t="s">
        <v>258</v>
      </c>
      <c r="L362" s="259"/>
      <c r="M362" s="260" t="s">
        <v>76</v>
      </c>
      <c r="N362" s="261" t="s">
        <v>48</v>
      </c>
      <c r="O362" s="42"/>
      <c r="P362" s="214">
        <f>O362*H362</f>
        <v>0</v>
      </c>
      <c r="Q362" s="214">
        <v>0.176</v>
      </c>
      <c r="R362" s="214">
        <f>Q362*H362</f>
        <v>13.305599999999998</v>
      </c>
      <c r="S362" s="214">
        <v>0</v>
      </c>
      <c r="T362" s="215">
        <f>S362*H362</f>
        <v>0</v>
      </c>
      <c r="AR362" s="24" t="s">
        <v>292</v>
      </c>
      <c r="AT362" s="24" t="s">
        <v>322</v>
      </c>
      <c r="AU362" s="24" t="s">
        <v>87</v>
      </c>
      <c r="AY362" s="24" t="s">
        <v>253</v>
      </c>
      <c r="BE362" s="216">
        <f>IF(N362="základní",J362,0)</f>
        <v>0</v>
      </c>
      <c r="BF362" s="216">
        <f>IF(N362="snížená",J362,0)</f>
        <v>0</v>
      </c>
      <c r="BG362" s="216">
        <f>IF(N362="zákl. přenesená",J362,0)</f>
        <v>0</v>
      </c>
      <c r="BH362" s="216">
        <f>IF(N362="sníž. přenesená",J362,0)</f>
        <v>0</v>
      </c>
      <c r="BI362" s="216">
        <f>IF(N362="nulová",J362,0)</f>
        <v>0</v>
      </c>
      <c r="BJ362" s="24" t="s">
        <v>85</v>
      </c>
      <c r="BK362" s="216">
        <f>ROUND(I362*H362,2)</f>
        <v>0</v>
      </c>
      <c r="BL362" s="24" t="s">
        <v>259</v>
      </c>
      <c r="BM362" s="24" t="s">
        <v>610</v>
      </c>
    </row>
    <row r="363" spans="2:51" s="13" customFormat="1" ht="13.5">
      <c r="B363" s="228"/>
      <c r="C363" s="229"/>
      <c r="D363" s="219" t="s">
        <v>261</v>
      </c>
      <c r="E363" s="230" t="s">
        <v>76</v>
      </c>
      <c r="F363" s="231" t="s">
        <v>123</v>
      </c>
      <c r="G363" s="229"/>
      <c r="H363" s="232">
        <v>72</v>
      </c>
      <c r="I363" s="233"/>
      <c r="J363" s="229"/>
      <c r="K363" s="229"/>
      <c r="L363" s="234"/>
      <c r="M363" s="235"/>
      <c r="N363" s="236"/>
      <c r="O363" s="236"/>
      <c r="P363" s="236"/>
      <c r="Q363" s="236"/>
      <c r="R363" s="236"/>
      <c r="S363" s="236"/>
      <c r="T363" s="237"/>
      <c r="AT363" s="238" t="s">
        <v>261</v>
      </c>
      <c r="AU363" s="238" t="s">
        <v>87</v>
      </c>
      <c r="AV363" s="13" t="s">
        <v>87</v>
      </c>
      <c r="AW363" s="13" t="s">
        <v>40</v>
      </c>
      <c r="AX363" s="13" t="s">
        <v>78</v>
      </c>
      <c r="AY363" s="238" t="s">
        <v>253</v>
      </c>
    </row>
    <row r="364" spans="2:51" s="14" customFormat="1" ht="13.5">
      <c r="B364" s="239"/>
      <c r="C364" s="240"/>
      <c r="D364" s="219" t="s">
        <v>261</v>
      </c>
      <c r="E364" s="241" t="s">
        <v>76</v>
      </c>
      <c r="F364" s="242" t="s">
        <v>264</v>
      </c>
      <c r="G364" s="240"/>
      <c r="H364" s="243">
        <v>72</v>
      </c>
      <c r="I364" s="244"/>
      <c r="J364" s="240"/>
      <c r="K364" s="240"/>
      <c r="L364" s="245"/>
      <c r="M364" s="246"/>
      <c r="N364" s="247"/>
      <c r="O364" s="247"/>
      <c r="P364" s="247"/>
      <c r="Q364" s="247"/>
      <c r="R364" s="247"/>
      <c r="S364" s="247"/>
      <c r="T364" s="248"/>
      <c r="AT364" s="249" t="s">
        <v>261</v>
      </c>
      <c r="AU364" s="249" t="s">
        <v>87</v>
      </c>
      <c r="AV364" s="14" t="s">
        <v>259</v>
      </c>
      <c r="AW364" s="14" t="s">
        <v>40</v>
      </c>
      <c r="AX364" s="14" t="s">
        <v>85</v>
      </c>
      <c r="AY364" s="249" t="s">
        <v>253</v>
      </c>
    </row>
    <row r="365" spans="2:51" s="13" customFormat="1" ht="13.5">
      <c r="B365" s="228"/>
      <c r="C365" s="229"/>
      <c r="D365" s="219" t="s">
        <v>261</v>
      </c>
      <c r="E365" s="229"/>
      <c r="F365" s="231" t="s">
        <v>611</v>
      </c>
      <c r="G365" s="229"/>
      <c r="H365" s="232">
        <v>75.6</v>
      </c>
      <c r="I365" s="233"/>
      <c r="J365" s="229"/>
      <c r="K365" s="229"/>
      <c r="L365" s="234"/>
      <c r="M365" s="235"/>
      <c r="N365" s="236"/>
      <c r="O365" s="236"/>
      <c r="P365" s="236"/>
      <c r="Q365" s="236"/>
      <c r="R365" s="236"/>
      <c r="S365" s="236"/>
      <c r="T365" s="237"/>
      <c r="AT365" s="238" t="s">
        <v>261</v>
      </c>
      <c r="AU365" s="238" t="s">
        <v>87</v>
      </c>
      <c r="AV365" s="13" t="s">
        <v>87</v>
      </c>
      <c r="AW365" s="13" t="s">
        <v>6</v>
      </c>
      <c r="AX365" s="13" t="s">
        <v>85</v>
      </c>
      <c r="AY365" s="238" t="s">
        <v>253</v>
      </c>
    </row>
    <row r="366" spans="2:65" s="1" customFormat="1" ht="16.5" customHeight="1">
      <c r="B366" s="41"/>
      <c r="C366" s="252" t="s">
        <v>125</v>
      </c>
      <c r="D366" s="252" t="s">
        <v>322</v>
      </c>
      <c r="E366" s="253" t="s">
        <v>612</v>
      </c>
      <c r="F366" s="254" t="s">
        <v>613</v>
      </c>
      <c r="G366" s="255" t="s">
        <v>113</v>
      </c>
      <c r="H366" s="256">
        <v>5.643</v>
      </c>
      <c r="I366" s="257"/>
      <c r="J366" s="258">
        <f>ROUND(I366*H366,2)</f>
        <v>0</v>
      </c>
      <c r="K366" s="254" t="s">
        <v>258</v>
      </c>
      <c r="L366" s="259"/>
      <c r="M366" s="260" t="s">
        <v>76</v>
      </c>
      <c r="N366" s="261" t="s">
        <v>48</v>
      </c>
      <c r="O366" s="42"/>
      <c r="P366" s="214">
        <f>O366*H366</f>
        <v>0</v>
      </c>
      <c r="Q366" s="214">
        <v>0.176</v>
      </c>
      <c r="R366" s="214">
        <f>Q366*H366</f>
        <v>0.9931679999999999</v>
      </c>
      <c r="S366" s="214">
        <v>0</v>
      </c>
      <c r="T366" s="215">
        <f>S366*H366</f>
        <v>0</v>
      </c>
      <c r="AR366" s="24" t="s">
        <v>292</v>
      </c>
      <c r="AT366" s="24" t="s">
        <v>322</v>
      </c>
      <c r="AU366" s="24" t="s">
        <v>87</v>
      </c>
      <c r="AY366" s="24" t="s">
        <v>253</v>
      </c>
      <c r="BE366" s="216">
        <f>IF(N366="základní",J366,0)</f>
        <v>0</v>
      </c>
      <c r="BF366" s="216">
        <f>IF(N366="snížená",J366,0)</f>
        <v>0</v>
      </c>
      <c r="BG366" s="216">
        <f>IF(N366="zákl. přenesená",J366,0)</f>
        <v>0</v>
      </c>
      <c r="BH366" s="216">
        <f>IF(N366="sníž. přenesená",J366,0)</f>
        <v>0</v>
      </c>
      <c r="BI366" s="216">
        <f>IF(N366="nulová",J366,0)</f>
        <v>0</v>
      </c>
      <c r="BJ366" s="24" t="s">
        <v>85</v>
      </c>
      <c r="BK366" s="216">
        <f>ROUND(I366*H366,2)</f>
        <v>0</v>
      </c>
      <c r="BL366" s="24" t="s">
        <v>259</v>
      </c>
      <c r="BM366" s="24" t="s">
        <v>614</v>
      </c>
    </row>
    <row r="367" spans="2:47" s="1" customFormat="1" ht="27">
      <c r="B367" s="41"/>
      <c r="C367" s="63"/>
      <c r="D367" s="219" t="s">
        <v>301</v>
      </c>
      <c r="E367" s="63"/>
      <c r="F367" s="250" t="s">
        <v>615</v>
      </c>
      <c r="G367" s="63"/>
      <c r="H367" s="63"/>
      <c r="I367" s="174"/>
      <c r="J367" s="63"/>
      <c r="K367" s="63"/>
      <c r="L367" s="61"/>
      <c r="M367" s="251"/>
      <c r="N367" s="42"/>
      <c r="O367" s="42"/>
      <c r="P367" s="42"/>
      <c r="Q367" s="42"/>
      <c r="R367" s="42"/>
      <c r="S367" s="42"/>
      <c r="T367" s="78"/>
      <c r="AT367" s="24" t="s">
        <v>301</v>
      </c>
      <c r="AU367" s="24" t="s">
        <v>87</v>
      </c>
    </row>
    <row r="368" spans="2:51" s="13" customFormat="1" ht="13.5">
      <c r="B368" s="228"/>
      <c r="C368" s="229"/>
      <c r="D368" s="219" t="s">
        <v>261</v>
      </c>
      <c r="E368" s="230" t="s">
        <v>76</v>
      </c>
      <c r="F368" s="231" t="s">
        <v>126</v>
      </c>
      <c r="G368" s="229"/>
      <c r="H368" s="232">
        <v>5.13</v>
      </c>
      <c r="I368" s="233"/>
      <c r="J368" s="229"/>
      <c r="K368" s="229"/>
      <c r="L368" s="234"/>
      <c r="M368" s="235"/>
      <c r="N368" s="236"/>
      <c r="O368" s="236"/>
      <c r="P368" s="236"/>
      <c r="Q368" s="236"/>
      <c r="R368" s="236"/>
      <c r="S368" s="236"/>
      <c r="T368" s="237"/>
      <c r="AT368" s="238" t="s">
        <v>261</v>
      </c>
      <c r="AU368" s="238" t="s">
        <v>87</v>
      </c>
      <c r="AV368" s="13" t="s">
        <v>87</v>
      </c>
      <c r="AW368" s="13" t="s">
        <v>40</v>
      </c>
      <c r="AX368" s="13" t="s">
        <v>78</v>
      </c>
      <c r="AY368" s="238" t="s">
        <v>253</v>
      </c>
    </row>
    <row r="369" spans="2:51" s="14" customFormat="1" ht="13.5">
      <c r="B369" s="239"/>
      <c r="C369" s="240"/>
      <c r="D369" s="219" t="s">
        <v>261</v>
      </c>
      <c r="E369" s="241" t="s">
        <v>76</v>
      </c>
      <c r="F369" s="242" t="s">
        <v>264</v>
      </c>
      <c r="G369" s="240"/>
      <c r="H369" s="243">
        <v>5.13</v>
      </c>
      <c r="I369" s="244"/>
      <c r="J369" s="240"/>
      <c r="K369" s="240"/>
      <c r="L369" s="245"/>
      <c r="M369" s="246"/>
      <c r="N369" s="247"/>
      <c r="O369" s="247"/>
      <c r="P369" s="247"/>
      <c r="Q369" s="247"/>
      <c r="R369" s="247"/>
      <c r="S369" s="247"/>
      <c r="T369" s="248"/>
      <c r="AT369" s="249" t="s">
        <v>261</v>
      </c>
      <c r="AU369" s="249" t="s">
        <v>87</v>
      </c>
      <c r="AV369" s="14" t="s">
        <v>259</v>
      </c>
      <c r="AW369" s="14" t="s">
        <v>40</v>
      </c>
      <c r="AX369" s="14" t="s">
        <v>85</v>
      </c>
      <c r="AY369" s="249" t="s">
        <v>253</v>
      </c>
    </row>
    <row r="370" spans="2:51" s="13" customFormat="1" ht="13.5">
      <c r="B370" s="228"/>
      <c r="C370" s="229"/>
      <c r="D370" s="219" t="s">
        <v>261</v>
      </c>
      <c r="E370" s="229"/>
      <c r="F370" s="231" t="s">
        <v>616</v>
      </c>
      <c r="G370" s="229"/>
      <c r="H370" s="232">
        <v>5.643</v>
      </c>
      <c r="I370" s="233"/>
      <c r="J370" s="229"/>
      <c r="K370" s="229"/>
      <c r="L370" s="234"/>
      <c r="M370" s="235"/>
      <c r="N370" s="236"/>
      <c r="O370" s="236"/>
      <c r="P370" s="236"/>
      <c r="Q370" s="236"/>
      <c r="R370" s="236"/>
      <c r="S370" s="236"/>
      <c r="T370" s="237"/>
      <c r="AT370" s="238" t="s">
        <v>261</v>
      </c>
      <c r="AU370" s="238" t="s">
        <v>87</v>
      </c>
      <c r="AV370" s="13" t="s">
        <v>87</v>
      </c>
      <c r="AW370" s="13" t="s">
        <v>6</v>
      </c>
      <c r="AX370" s="13" t="s">
        <v>85</v>
      </c>
      <c r="AY370" s="238" t="s">
        <v>253</v>
      </c>
    </row>
    <row r="371" spans="2:65" s="1" customFormat="1" ht="16.5" customHeight="1">
      <c r="B371" s="41"/>
      <c r="C371" s="252" t="s">
        <v>617</v>
      </c>
      <c r="D371" s="252" t="s">
        <v>322</v>
      </c>
      <c r="E371" s="253" t="s">
        <v>618</v>
      </c>
      <c r="F371" s="254" t="s">
        <v>619</v>
      </c>
      <c r="G371" s="255" t="s">
        <v>113</v>
      </c>
      <c r="H371" s="256">
        <v>66.045</v>
      </c>
      <c r="I371" s="257"/>
      <c r="J371" s="258">
        <f>ROUND(I371*H371,2)</f>
        <v>0</v>
      </c>
      <c r="K371" s="254" t="s">
        <v>258</v>
      </c>
      <c r="L371" s="259"/>
      <c r="M371" s="260" t="s">
        <v>76</v>
      </c>
      <c r="N371" s="261" t="s">
        <v>48</v>
      </c>
      <c r="O371" s="42"/>
      <c r="P371" s="214">
        <f>O371*H371</f>
        <v>0</v>
      </c>
      <c r="Q371" s="214">
        <v>0.176</v>
      </c>
      <c r="R371" s="214">
        <f>Q371*H371</f>
        <v>11.62392</v>
      </c>
      <c r="S371" s="214">
        <v>0</v>
      </c>
      <c r="T371" s="215">
        <f>S371*H371</f>
        <v>0</v>
      </c>
      <c r="AR371" s="24" t="s">
        <v>292</v>
      </c>
      <c r="AT371" s="24" t="s">
        <v>322</v>
      </c>
      <c r="AU371" s="24" t="s">
        <v>87</v>
      </c>
      <c r="AY371" s="24" t="s">
        <v>253</v>
      </c>
      <c r="BE371" s="216">
        <f>IF(N371="základní",J371,0)</f>
        <v>0</v>
      </c>
      <c r="BF371" s="216">
        <f>IF(N371="snížená",J371,0)</f>
        <v>0</v>
      </c>
      <c r="BG371" s="216">
        <f>IF(N371="zákl. přenesená",J371,0)</f>
        <v>0</v>
      </c>
      <c r="BH371" s="216">
        <f>IF(N371="sníž. přenesená",J371,0)</f>
        <v>0</v>
      </c>
      <c r="BI371" s="216">
        <f>IF(N371="nulová",J371,0)</f>
        <v>0</v>
      </c>
      <c r="BJ371" s="24" t="s">
        <v>85</v>
      </c>
      <c r="BK371" s="216">
        <f>ROUND(I371*H371,2)</f>
        <v>0</v>
      </c>
      <c r="BL371" s="24" t="s">
        <v>259</v>
      </c>
      <c r="BM371" s="24" t="s">
        <v>620</v>
      </c>
    </row>
    <row r="372" spans="2:51" s="13" customFormat="1" ht="13.5">
      <c r="B372" s="228"/>
      <c r="C372" s="229"/>
      <c r="D372" s="219" t="s">
        <v>261</v>
      </c>
      <c r="E372" s="230" t="s">
        <v>76</v>
      </c>
      <c r="F372" s="231" t="s">
        <v>129</v>
      </c>
      <c r="G372" s="229"/>
      <c r="H372" s="232">
        <v>62.9</v>
      </c>
      <c r="I372" s="233"/>
      <c r="J372" s="229"/>
      <c r="K372" s="229"/>
      <c r="L372" s="234"/>
      <c r="M372" s="235"/>
      <c r="N372" s="236"/>
      <c r="O372" s="236"/>
      <c r="P372" s="236"/>
      <c r="Q372" s="236"/>
      <c r="R372" s="236"/>
      <c r="S372" s="236"/>
      <c r="T372" s="237"/>
      <c r="AT372" s="238" t="s">
        <v>261</v>
      </c>
      <c r="AU372" s="238" t="s">
        <v>87</v>
      </c>
      <c r="AV372" s="13" t="s">
        <v>87</v>
      </c>
      <c r="AW372" s="13" t="s">
        <v>40</v>
      </c>
      <c r="AX372" s="13" t="s">
        <v>78</v>
      </c>
      <c r="AY372" s="238" t="s">
        <v>253</v>
      </c>
    </row>
    <row r="373" spans="2:51" s="14" customFormat="1" ht="13.5">
      <c r="B373" s="239"/>
      <c r="C373" s="240"/>
      <c r="D373" s="219" t="s">
        <v>261</v>
      </c>
      <c r="E373" s="241" t="s">
        <v>76</v>
      </c>
      <c r="F373" s="242" t="s">
        <v>264</v>
      </c>
      <c r="G373" s="240"/>
      <c r="H373" s="243">
        <v>62.9</v>
      </c>
      <c r="I373" s="244"/>
      <c r="J373" s="240"/>
      <c r="K373" s="240"/>
      <c r="L373" s="245"/>
      <c r="M373" s="246"/>
      <c r="N373" s="247"/>
      <c r="O373" s="247"/>
      <c r="P373" s="247"/>
      <c r="Q373" s="247"/>
      <c r="R373" s="247"/>
      <c r="S373" s="247"/>
      <c r="T373" s="248"/>
      <c r="AT373" s="249" t="s">
        <v>261</v>
      </c>
      <c r="AU373" s="249" t="s">
        <v>87</v>
      </c>
      <c r="AV373" s="14" t="s">
        <v>259</v>
      </c>
      <c r="AW373" s="14" t="s">
        <v>40</v>
      </c>
      <c r="AX373" s="14" t="s">
        <v>85</v>
      </c>
      <c r="AY373" s="249" t="s">
        <v>253</v>
      </c>
    </row>
    <row r="374" spans="2:51" s="13" customFormat="1" ht="13.5">
      <c r="B374" s="228"/>
      <c r="C374" s="229"/>
      <c r="D374" s="219" t="s">
        <v>261</v>
      </c>
      <c r="E374" s="229"/>
      <c r="F374" s="231" t="s">
        <v>621</v>
      </c>
      <c r="G374" s="229"/>
      <c r="H374" s="232">
        <v>66.045</v>
      </c>
      <c r="I374" s="233"/>
      <c r="J374" s="229"/>
      <c r="K374" s="229"/>
      <c r="L374" s="234"/>
      <c r="M374" s="235"/>
      <c r="N374" s="236"/>
      <c r="O374" s="236"/>
      <c r="P374" s="236"/>
      <c r="Q374" s="236"/>
      <c r="R374" s="236"/>
      <c r="S374" s="236"/>
      <c r="T374" s="237"/>
      <c r="AT374" s="238" t="s">
        <v>261</v>
      </c>
      <c r="AU374" s="238" t="s">
        <v>87</v>
      </c>
      <c r="AV374" s="13" t="s">
        <v>87</v>
      </c>
      <c r="AW374" s="13" t="s">
        <v>6</v>
      </c>
      <c r="AX374" s="13" t="s">
        <v>85</v>
      </c>
      <c r="AY374" s="238" t="s">
        <v>253</v>
      </c>
    </row>
    <row r="375" spans="2:65" s="1" customFormat="1" ht="16.5" customHeight="1">
      <c r="B375" s="41"/>
      <c r="C375" s="252" t="s">
        <v>622</v>
      </c>
      <c r="D375" s="252" t="s">
        <v>322</v>
      </c>
      <c r="E375" s="253" t="s">
        <v>623</v>
      </c>
      <c r="F375" s="254" t="s">
        <v>624</v>
      </c>
      <c r="G375" s="255" t="s">
        <v>113</v>
      </c>
      <c r="H375" s="256">
        <v>14.63</v>
      </c>
      <c r="I375" s="257"/>
      <c r="J375" s="258">
        <f>ROUND(I375*H375,2)</f>
        <v>0</v>
      </c>
      <c r="K375" s="254" t="s">
        <v>76</v>
      </c>
      <c r="L375" s="259"/>
      <c r="M375" s="260" t="s">
        <v>76</v>
      </c>
      <c r="N375" s="261" t="s">
        <v>48</v>
      </c>
      <c r="O375" s="42"/>
      <c r="P375" s="214">
        <f>O375*H375</f>
        <v>0</v>
      </c>
      <c r="Q375" s="214">
        <v>0.131</v>
      </c>
      <c r="R375" s="214">
        <f>Q375*H375</f>
        <v>1.9165300000000003</v>
      </c>
      <c r="S375" s="214">
        <v>0</v>
      </c>
      <c r="T375" s="215">
        <f>S375*H375</f>
        <v>0</v>
      </c>
      <c r="AR375" s="24" t="s">
        <v>292</v>
      </c>
      <c r="AT375" s="24" t="s">
        <v>322</v>
      </c>
      <c r="AU375" s="24" t="s">
        <v>87</v>
      </c>
      <c r="AY375" s="24" t="s">
        <v>253</v>
      </c>
      <c r="BE375" s="216">
        <f>IF(N375="základní",J375,0)</f>
        <v>0</v>
      </c>
      <c r="BF375" s="216">
        <f>IF(N375="snížená",J375,0)</f>
        <v>0</v>
      </c>
      <c r="BG375" s="216">
        <f>IF(N375="zákl. přenesená",J375,0)</f>
        <v>0</v>
      </c>
      <c r="BH375" s="216">
        <f>IF(N375="sníž. přenesená",J375,0)</f>
        <v>0</v>
      </c>
      <c r="BI375" s="216">
        <f>IF(N375="nulová",J375,0)</f>
        <v>0</v>
      </c>
      <c r="BJ375" s="24" t="s">
        <v>85</v>
      </c>
      <c r="BK375" s="216">
        <f>ROUND(I375*H375,2)</f>
        <v>0</v>
      </c>
      <c r="BL375" s="24" t="s">
        <v>259</v>
      </c>
      <c r="BM375" s="24" t="s">
        <v>625</v>
      </c>
    </row>
    <row r="376" spans="2:47" s="1" customFormat="1" ht="27">
      <c r="B376" s="41"/>
      <c r="C376" s="63"/>
      <c r="D376" s="219" t="s">
        <v>301</v>
      </c>
      <c r="E376" s="63"/>
      <c r="F376" s="250" t="s">
        <v>626</v>
      </c>
      <c r="G376" s="63"/>
      <c r="H376" s="63"/>
      <c r="I376" s="174"/>
      <c r="J376" s="63"/>
      <c r="K376" s="63"/>
      <c r="L376" s="61"/>
      <c r="M376" s="251"/>
      <c r="N376" s="42"/>
      <c r="O376" s="42"/>
      <c r="P376" s="42"/>
      <c r="Q376" s="42"/>
      <c r="R376" s="42"/>
      <c r="S376" s="42"/>
      <c r="T376" s="78"/>
      <c r="AT376" s="24" t="s">
        <v>301</v>
      </c>
      <c r="AU376" s="24" t="s">
        <v>87</v>
      </c>
    </row>
    <row r="377" spans="2:51" s="13" customFormat="1" ht="13.5">
      <c r="B377" s="228"/>
      <c r="C377" s="229"/>
      <c r="D377" s="219" t="s">
        <v>261</v>
      </c>
      <c r="E377" s="230" t="s">
        <v>76</v>
      </c>
      <c r="F377" s="231" t="s">
        <v>132</v>
      </c>
      <c r="G377" s="229"/>
      <c r="H377" s="232">
        <v>13.3</v>
      </c>
      <c r="I377" s="233"/>
      <c r="J377" s="229"/>
      <c r="K377" s="229"/>
      <c r="L377" s="234"/>
      <c r="M377" s="235"/>
      <c r="N377" s="236"/>
      <c r="O377" s="236"/>
      <c r="P377" s="236"/>
      <c r="Q377" s="236"/>
      <c r="R377" s="236"/>
      <c r="S377" s="236"/>
      <c r="T377" s="237"/>
      <c r="AT377" s="238" t="s">
        <v>261</v>
      </c>
      <c r="AU377" s="238" t="s">
        <v>87</v>
      </c>
      <c r="AV377" s="13" t="s">
        <v>87</v>
      </c>
      <c r="AW377" s="13" t="s">
        <v>40</v>
      </c>
      <c r="AX377" s="13" t="s">
        <v>78</v>
      </c>
      <c r="AY377" s="238" t="s">
        <v>253</v>
      </c>
    </row>
    <row r="378" spans="2:51" s="14" customFormat="1" ht="13.5">
      <c r="B378" s="239"/>
      <c r="C378" s="240"/>
      <c r="D378" s="219" t="s">
        <v>261</v>
      </c>
      <c r="E378" s="241" t="s">
        <v>76</v>
      </c>
      <c r="F378" s="242" t="s">
        <v>264</v>
      </c>
      <c r="G378" s="240"/>
      <c r="H378" s="243">
        <v>13.3</v>
      </c>
      <c r="I378" s="244"/>
      <c r="J378" s="240"/>
      <c r="K378" s="240"/>
      <c r="L378" s="245"/>
      <c r="M378" s="246"/>
      <c r="N378" s="247"/>
      <c r="O378" s="247"/>
      <c r="P378" s="247"/>
      <c r="Q378" s="247"/>
      <c r="R378" s="247"/>
      <c r="S378" s="247"/>
      <c r="T378" s="248"/>
      <c r="AT378" s="249" t="s">
        <v>261</v>
      </c>
      <c r="AU378" s="249" t="s">
        <v>87</v>
      </c>
      <c r="AV378" s="14" t="s">
        <v>259</v>
      </c>
      <c r="AW378" s="14" t="s">
        <v>40</v>
      </c>
      <c r="AX378" s="14" t="s">
        <v>85</v>
      </c>
      <c r="AY378" s="249" t="s">
        <v>253</v>
      </c>
    </row>
    <row r="379" spans="2:51" s="13" customFormat="1" ht="13.5">
      <c r="B379" s="228"/>
      <c r="C379" s="229"/>
      <c r="D379" s="219" t="s">
        <v>261</v>
      </c>
      <c r="E379" s="229"/>
      <c r="F379" s="231" t="s">
        <v>627</v>
      </c>
      <c r="G379" s="229"/>
      <c r="H379" s="232">
        <v>14.63</v>
      </c>
      <c r="I379" s="233"/>
      <c r="J379" s="229"/>
      <c r="K379" s="229"/>
      <c r="L379" s="234"/>
      <c r="M379" s="235"/>
      <c r="N379" s="236"/>
      <c r="O379" s="236"/>
      <c r="P379" s="236"/>
      <c r="Q379" s="236"/>
      <c r="R379" s="236"/>
      <c r="S379" s="236"/>
      <c r="T379" s="237"/>
      <c r="AT379" s="238" t="s">
        <v>261</v>
      </c>
      <c r="AU379" s="238" t="s">
        <v>87</v>
      </c>
      <c r="AV379" s="13" t="s">
        <v>87</v>
      </c>
      <c r="AW379" s="13" t="s">
        <v>6</v>
      </c>
      <c r="AX379" s="13" t="s">
        <v>85</v>
      </c>
      <c r="AY379" s="238" t="s">
        <v>253</v>
      </c>
    </row>
    <row r="380" spans="2:63" s="11" customFormat="1" ht="29.85" customHeight="1">
      <c r="B380" s="189"/>
      <c r="C380" s="190"/>
      <c r="D380" s="191" t="s">
        <v>77</v>
      </c>
      <c r="E380" s="203" t="s">
        <v>193</v>
      </c>
      <c r="F380" s="203" t="s">
        <v>628</v>
      </c>
      <c r="G380" s="190"/>
      <c r="H380" s="190"/>
      <c r="I380" s="193"/>
      <c r="J380" s="204">
        <f>BK380</f>
        <v>0</v>
      </c>
      <c r="K380" s="190"/>
      <c r="L380" s="195"/>
      <c r="M380" s="196"/>
      <c r="N380" s="197"/>
      <c r="O380" s="197"/>
      <c r="P380" s="198">
        <f>SUM(P381:P384)</f>
        <v>0</v>
      </c>
      <c r="Q380" s="197"/>
      <c r="R380" s="198">
        <f>SUM(R381:R384)</f>
        <v>0.0204</v>
      </c>
      <c r="S380" s="197"/>
      <c r="T380" s="199">
        <f>SUM(T381:T384)</f>
        <v>0</v>
      </c>
      <c r="AR380" s="200" t="s">
        <v>85</v>
      </c>
      <c r="AT380" s="201" t="s">
        <v>77</v>
      </c>
      <c r="AU380" s="201" t="s">
        <v>85</v>
      </c>
      <c r="AY380" s="200" t="s">
        <v>253</v>
      </c>
      <c r="BK380" s="202">
        <f>SUM(BK381:BK384)</f>
        <v>0</v>
      </c>
    </row>
    <row r="381" spans="2:65" s="1" customFormat="1" ht="25.5" customHeight="1">
      <c r="B381" s="41"/>
      <c r="C381" s="205" t="s">
        <v>629</v>
      </c>
      <c r="D381" s="205" t="s">
        <v>255</v>
      </c>
      <c r="E381" s="206" t="s">
        <v>630</v>
      </c>
      <c r="F381" s="207" t="s">
        <v>631</v>
      </c>
      <c r="G381" s="208" t="s">
        <v>113</v>
      </c>
      <c r="H381" s="209">
        <v>0.6</v>
      </c>
      <c r="I381" s="210"/>
      <c r="J381" s="211">
        <f>ROUND(I381*H381,2)</f>
        <v>0</v>
      </c>
      <c r="K381" s="207" t="s">
        <v>258</v>
      </c>
      <c r="L381" s="61"/>
      <c r="M381" s="212" t="s">
        <v>76</v>
      </c>
      <c r="N381" s="213" t="s">
        <v>48</v>
      </c>
      <c r="O381" s="42"/>
      <c r="P381" s="214">
        <f>O381*H381</f>
        <v>0</v>
      </c>
      <c r="Q381" s="214">
        <v>0.034</v>
      </c>
      <c r="R381" s="214">
        <f>Q381*H381</f>
        <v>0.0204</v>
      </c>
      <c r="S381" s="214">
        <v>0</v>
      </c>
      <c r="T381" s="215">
        <f>S381*H381</f>
        <v>0</v>
      </c>
      <c r="AR381" s="24" t="s">
        <v>259</v>
      </c>
      <c r="AT381" s="24" t="s">
        <v>255</v>
      </c>
      <c r="AU381" s="24" t="s">
        <v>87</v>
      </c>
      <c r="AY381" s="24" t="s">
        <v>253</v>
      </c>
      <c r="BE381" s="216">
        <f>IF(N381="základní",J381,0)</f>
        <v>0</v>
      </c>
      <c r="BF381" s="216">
        <f>IF(N381="snížená",J381,0)</f>
        <v>0</v>
      </c>
      <c r="BG381" s="216">
        <f>IF(N381="zákl. přenesená",J381,0)</f>
        <v>0</v>
      </c>
      <c r="BH381" s="216">
        <f>IF(N381="sníž. přenesená",J381,0)</f>
        <v>0</v>
      </c>
      <c r="BI381" s="216">
        <f>IF(N381="nulová",J381,0)</f>
        <v>0</v>
      </c>
      <c r="BJ381" s="24" t="s">
        <v>85</v>
      </c>
      <c r="BK381" s="216">
        <f>ROUND(I381*H381,2)</f>
        <v>0</v>
      </c>
      <c r="BL381" s="24" t="s">
        <v>259</v>
      </c>
      <c r="BM381" s="24" t="s">
        <v>632</v>
      </c>
    </row>
    <row r="382" spans="2:51" s="12" customFormat="1" ht="13.5">
      <c r="B382" s="217"/>
      <c r="C382" s="218"/>
      <c r="D382" s="219" t="s">
        <v>261</v>
      </c>
      <c r="E382" s="220" t="s">
        <v>76</v>
      </c>
      <c r="F382" s="221" t="s">
        <v>633</v>
      </c>
      <c r="G382" s="218"/>
      <c r="H382" s="220" t="s">
        <v>76</v>
      </c>
      <c r="I382" s="222"/>
      <c r="J382" s="218"/>
      <c r="K382" s="218"/>
      <c r="L382" s="223"/>
      <c r="M382" s="224"/>
      <c r="N382" s="225"/>
      <c r="O382" s="225"/>
      <c r="P382" s="225"/>
      <c r="Q382" s="225"/>
      <c r="R382" s="225"/>
      <c r="S382" s="225"/>
      <c r="T382" s="226"/>
      <c r="AT382" s="227" t="s">
        <v>261</v>
      </c>
      <c r="AU382" s="227" t="s">
        <v>87</v>
      </c>
      <c r="AV382" s="12" t="s">
        <v>85</v>
      </c>
      <c r="AW382" s="12" t="s">
        <v>40</v>
      </c>
      <c r="AX382" s="12" t="s">
        <v>78</v>
      </c>
      <c r="AY382" s="227" t="s">
        <v>253</v>
      </c>
    </row>
    <row r="383" spans="2:51" s="13" customFormat="1" ht="13.5">
      <c r="B383" s="228"/>
      <c r="C383" s="229"/>
      <c r="D383" s="219" t="s">
        <v>261</v>
      </c>
      <c r="E383" s="230" t="s">
        <v>76</v>
      </c>
      <c r="F383" s="231" t="s">
        <v>634</v>
      </c>
      <c r="G383" s="229"/>
      <c r="H383" s="232">
        <v>0.6</v>
      </c>
      <c r="I383" s="233"/>
      <c r="J383" s="229"/>
      <c r="K383" s="229"/>
      <c r="L383" s="234"/>
      <c r="M383" s="235"/>
      <c r="N383" s="236"/>
      <c r="O383" s="236"/>
      <c r="P383" s="236"/>
      <c r="Q383" s="236"/>
      <c r="R383" s="236"/>
      <c r="S383" s="236"/>
      <c r="T383" s="237"/>
      <c r="AT383" s="238" t="s">
        <v>261</v>
      </c>
      <c r="AU383" s="238" t="s">
        <v>87</v>
      </c>
      <c r="AV383" s="13" t="s">
        <v>87</v>
      </c>
      <c r="AW383" s="13" t="s">
        <v>40</v>
      </c>
      <c r="AX383" s="13" t="s">
        <v>78</v>
      </c>
      <c r="AY383" s="238" t="s">
        <v>253</v>
      </c>
    </row>
    <row r="384" spans="2:51" s="14" customFormat="1" ht="13.5">
      <c r="B384" s="239"/>
      <c r="C384" s="240"/>
      <c r="D384" s="219" t="s">
        <v>261</v>
      </c>
      <c r="E384" s="241" t="s">
        <v>76</v>
      </c>
      <c r="F384" s="242" t="s">
        <v>264</v>
      </c>
      <c r="G384" s="240"/>
      <c r="H384" s="243">
        <v>0.6</v>
      </c>
      <c r="I384" s="244"/>
      <c r="J384" s="240"/>
      <c r="K384" s="240"/>
      <c r="L384" s="245"/>
      <c r="M384" s="246"/>
      <c r="N384" s="247"/>
      <c r="O384" s="247"/>
      <c r="P384" s="247"/>
      <c r="Q384" s="247"/>
      <c r="R384" s="247"/>
      <c r="S384" s="247"/>
      <c r="T384" s="248"/>
      <c r="AT384" s="249" t="s">
        <v>261</v>
      </c>
      <c r="AU384" s="249" t="s">
        <v>87</v>
      </c>
      <c r="AV384" s="14" t="s">
        <v>259</v>
      </c>
      <c r="AW384" s="14" t="s">
        <v>40</v>
      </c>
      <c r="AX384" s="14" t="s">
        <v>85</v>
      </c>
      <c r="AY384" s="249" t="s">
        <v>253</v>
      </c>
    </row>
    <row r="385" spans="2:63" s="11" customFormat="1" ht="29.85" customHeight="1">
      <c r="B385" s="189"/>
      <c r="C385" s="190"/>
      <c r="D385" s="191" t="s">
        <v>77</v>
      </c>
      <c r="E385" s="203" t="s">
        <v>292</v>
      </c>
      <c r="F385" s="203" t="s">
        <v>635</v>
      </c>
      <c r="G385" s="190"/>
      <c r="H385" s="190"/>
      <c r="I385" s="193"/>
      <c r="J385" s="204">
        <f>BK385</f>
        <v>0</v>
      </c>
      <c r="K385" s="190"/>
      <c r="L385" s="195"/>
      <c r="M385" s="196"/>
      <c r="N385" s="197"/>
      <c r="O385" s="197"/>
      <c r="P385" s="198">
        <f>SUM(P386:P430)</f>
        <v>0</v>
      </c>
      <c r="Q385" s="197"/>
      <c r="R385" s="198">
        <f>SUM(R386:R430)</f>
        <v>2.60904</v>
      </c>
      <c r="S385" s="197"/>
      <c r="T385" s="199">
        <f>SUM(T386:T430)</f>
        <v>0</v>
      </c>
      <c r="AR385" s="200" t="s">
        <v>85</v>
      </c>
      <c r="AT385" s="201" t="s">
        <v>77</v>
      </c>
      <c r="AU385" s="201" t="s">
        <v>85</v>
      </c>
      <c r="AY385" s="200" t="s">
        <v>253</v>
      </c>
      <c r="BK385" s="202">
        <f>SUM(BK386:BK430)</f>
        <v>0</v>
      </c>
    </row>
    <row r="386" spans="2:65" s="1" customFormat="1" ht="25.5" customHeight="1">
      <c r="B386" s="41"/>
      <c r="C386" s="205" t="s">
        <v>636</v>
      </c>
      <c r="D386" s="205" t="s">
        <v>255</v>
      </c>
      <c r="E386" s="206" t="s">
        <v>637</v>
      </c>
      <c r="F386" s="207" t="s">
        <v>638</v>
      </c>
      <c r="G386" s="208" t="s">
        <v>143</v>
      </c>
      <c r="H386" s="209">
        <v>42</v>
      </c>
      <c r="I386" s="210"/>
      <c r="J386" s="211">
        <f>ROUND(I386*H386,2)</f>
        <v>0</v>
      </c>
      <c r="K386" s="207" t="s">
        <v>258</v>
      </c>
      <c r="L386" s="61"/>
      <c r="M386" s="212" t="s">
        <v>76</v>
      </c>
      <c r="N386" s="213" t="s">
        <v>48</v>
      </c>
      <c r="O386" s="42"/>
      <c r="P386" s="214">
        <f>O386*H386</f>
        <v>0</v>
      </c>
      <c r="Q386" s="214">
        <v>0.0041</v>
      </c>
      <c r="R386" s="214">
        <f>Q386*H386</f>
        <v>0.17220000000000002</v>
      </c>
      <c r="S386" s="214">
        <v>0</v>
      </c>
      <c r="T386" s="215">
        <f>S386*H386</f>
        <v>0</v>
      </c>
      <c r="AR386" s="24" t="s">
        <v>259</v>
      </c>
      <c r="AT386" s="24" t="s">
        <v>255</v>
      </c>
      <c r="AU386" s="24" t="s">
        <v>87</v>
      </c>
      <c r="AY386" s="24" t="s">
        <v>253</v>
      </c>
      <c r="BE386" s="216">
        <f>IF(N386="základní",J386,0)</f>
        <v>0</v>
      </c>
      <c r="BF386" s="216">
        <f>IF(N386="snížená",J386,0)</f>
        <v>0</v>
      </c>
      <c r="BG386" s="216">
        <f>IF(N386="zákl. přenesená",J386,0)</f>
        <v>0</v>
      </c>
      <c r="BH386" s="216">
        <f>IF(N386="sníž. přenesená",J386,0)</f>
        <v>0</v>
      </c>
      <c r="BI386" s="216">
        <f>IF(N386="nulová",J386,0)</f>
        <v>0</v>
      </c>
      <c r="BJ386" s="24" t="s">
        <v>85</v>
      </c>
      <c r="BK386" s="216">
        <f>ROUND(I386*H386,2)</f>
        <v>0</v>
      </c>
      <c r="BL386" s="24" t="s">
        <v>259</v>
      </c>
      <c r="BM386" s="24" t="s">
        <v>639</v>
      </c>
    </row>
    <row r="387" spans="2:51" s="12" customFormat="1" ht="13.5">
      <c r="B387" s="217"/>
      <c r="C387" s="218"/>
      <c r="D387" s="219" t="s">
        <v>261</v>
      </c>
      <c r="E387" s="220" t="s">
        <v>76</v>
      </c>
      <c r="F387" s="221" t="s">
        <v>509</v>
      </c>
      <c r="G387" s="218"/>
      <c r="H387" s="220" t="s">
        <v>76</v>
      </c>
      <c r="I387" s="222"/>
      <c r="J387" s="218"/>
      <c r="K387" s="218"/>
      <c r="L387" s="223"/>
      <c r="M387" s="224"/>
      <c r="N387" s="225"/>
      <c r="O387" s="225"/>
      <c r="P387" s="225"/>
      <c r="Q387" s="225"/>
      <c r="R387" s="225"/>
      <c r="S387" s="225"/>
      <c r="T387" s="226"/>
      <c r="AT387" s="227" t="s">
        <v>261</v>
      </c>
      <c r="AU387" s="227" t="s">
        <v>87</v>
      </c>
      <c r="AV387" s="12" t="s">
        <v>85</v>
      </c>
      <c r="AW387" s="12" t="s">
        <v>40</v>
      </c>
      <c r="AX387" s="12" t="s">
        <v>78</v>
      </c>
      <c r="AY387" s="227" t="s">
        <v>253</v>
      </c>
    </row>
    <row r="388" spans="2:51" s="13" customFormat="1" ht="13.5">
      <c r="B388" s="228"/>
      <c r="C388" s="229"/>
      <c r="D388" s="219" t="s">
        <v>261</v>
      </c>
      <c r="E388" s="230" t="s">
        <v>185</v>
      </c>
      <c r="F388" s="231" t="s">
        <v>640</v>
      </c>
      <c r="G388" s="229"/>
      <c r="H388" s="232">
        <v>23.5</v>
      </c>
      <c r="I388" s="233"/>
      <c r="J388" s="229"/>
      <c r="K388" s="229"/>
      <c r="L388" s="234"/>
      <c r="M388" s="235"/>
      <c r="N388" s="236"/>
      <c r="O388" s="236"/>
      <c r="P388" s="236"/>
      <c r="Q388" s="236"/>
      <c r="R388" s="236"/>
      <c r="S388" s="236"/>
      <c r="T388" s="237"/>
      <c r="AT388" s="238" t="s">
        <v>261</v>
      </c>
      <c r="AU388" s="238" t="s">
        <v>87</v>
      </c>
      <c r="AV388" s="13" t="s">
        <v>87</v>
      </c>
      <c r="AW388" s="13" t="s">
        <v>40</v>
      </c>
      <c r="AX388" s="13" t="s">
        <v>78</v>
      </c>
      <c r="AY388" s="238" t="s">
        <v>253</v>
      </c>
    </row>
    <row r="389" spans="2:51" s="13" customFormat="1" ht="13.5">
      <c r="B389" s="228"/>
      <c r="C389" s="229"/>
      <c r="D389" s="219" t="s">
        <v>261</v>
      </c>
      <c r="E389" s="230" t="s">
        <v>188</v>
      </c>
      <c r="F389" s="231" t="s">
        <v>641</v>
      </c>
      <c r="G389" s="229"/>
      <c r="H389" s="232">
        <v>3</v>
      </c>
      <c r="I389" s="233"/>
      <c r="J389" s="229"/>
      <c r="K389" s="229"/>
      <c r="L389" s="234"/>
      <c r="M389" s="235"/>
      <c r="N389" s="236"/>
      <c r="O389" s="236"/>
      <c r="P389" s="236"/>
      <c r="Q389" s="236"/>
      <c r="R389" s="236"/>
      <c r="S389" s="236"/>
      <c r="T389" s="237"/>
      <c r="AT389" s="238" t="s">
        <v>261</v>
      </c>
      <c r="AU389" s="238" t="s">
        <v>87</v>
      </c>
      <c r="AV389" s="13" t="s">
        <v>87</v>
      </c>
      <c r="AW389" s="13" t="s">
        <v>40</v>
      </c>
      <c r="AX389" s="13" t="s">
        <v>78</v>
      </c>
      <c r="AY389" s="238" t="s">
        <v>253</v>
      </c>
    </row>
    <row r="390" spans="2:51" s="13" customFormat="1" ht="13.5">
      <c r="B390" s="228"/>
      <c r="C390" s="229"/>
      <c r="D390" s="219" t="s">
        <v>261</v>
      </c>
      <c r="E390" s="230" t="s">
        <v>190</v>
      </c>
      <c r="F390" s="231" t="s">
        <v>642</v>
      </c>
      <c r="G390" s="229"/>
      <c r="H390" s="232">
        <v>9.5</v>
      </c>
      <c r="I390" s="233"/>
      <c r="J390" s="229"/>
      <c r="K390" s="229"/>
      <c r="L390" s="234"/>
      <c r="M390" s="235"/>
      <c r="N390" s="236"/>
      <c r="O390" s="236"/>
      <c r="P390" s="236"/>
      <c r="Q390" s="236"/>
      <c r="R390" s="236"/>
      <c r="S390" s="236"/>
      <c r="T390" s="237"/>
      <c r="AT390" s="238" t="s">
        <v>261</v>
      </c>
      <c r="AU390" s="238" t="s">
        <v>87</v>
      </c>
      <c r="AV390" s="13" t="s">
        <v>87</v>
      </c>
      <c r="AW390" s="13" t="s">
        <v>40</v>
      </c>
      <c r="AX390" s="13" t="s">
        <v>78</v>
      </c>
      <c r="AY390" s="238" t="s">
        <v>253</v>
      </c>
    </row>
    <row r="391" spans="2:51" s="13" customFormat="1" ht="13.5">
      <c r="B391" s="228"/>
      <c r="C391" s="229"/>
      <c r="D391" s="219" t="s">
        <v>261</v>
      </c>
      <c r="E391" s="230" t="s">
        <v>192</v>
      </c>
      <c r="F391" s="231" t="s">
        <v>643</v>
      </c>
      <c r="G391" s="229"/>
      <c r="H391" s="232">
        <v>6</v>
      </c>
      <c r="I391" s="233"/>
      <c r="J391" s="229"/>
      <c r="K391" s="229"/>
      <c r="L391" s="234"/>
      <c r="M391" s="235"/>
      <c r="N391" s="236"/>
      <c r="O391" s="236"/>
      <c r="P391" s="236"/>
      <c r="Q391" s="236"/>
      <c r="R391" s="236"/>
      <c r="S391" s="236"/>
      <c r="T391" s="237"/>
      <c r="AT391" s="238" t="s">
        <v>261</v>
      </c>
      <c r="AU391" s="238" t="s">
        <v>87</v>
      </c>
      <c r="AV391" s="13" t="s">
        <v>87</v>
      </c>
      <c r="AW391" s="13" t="s">
        <v>40</v>
      </c>
      <c r="AX391" s="13" t="s">
        <v>78</v>
      </c>
      <c r="AY391" s="238" t="s">
        <v>253</v>
      </c>
    </row>
    <row r="392" spans="2:51" s="14" customFormat="1" ht="13.5">
      <c r="B392" s="239"/>
      <c r="C392" s="240"/>
      <c r="D392" s="219" t="s">
        <v>261</v>
      </c>
      <c r="E392" s="241" t="s">
        <v>76</v>
      </c>
      <c r="F392" s="242" t="s">
        <v>264</v>
      </c>
      <c r="G392" s="240"/>
      <c r="H392" s="243">
        <v>42</v>
      </c>
      <c r="I392" s="244"/>
      <c r="J392" s="240"/>
      <c r="K392" s="240"/>
      <c r="L392" s="245"/>
      <c r="M392" s="246"/>
      <c r="N392" s="247"/>
      <c r="O392" s="247"/>
      <c r="P392" s="247"/>
      <c r="Q392" s="247"/>
      <c r="R392" s="247"/>
      <c r="S392" s="247"/>
      <c r="T392" s="248"/>
      <c r="AT392" s="249" t="s">
        <v>261</v>
      </c>
      <c r="AU392" s="249" t="s">
        <v>87</v>
      </c>
      <c r="AV392" s="14" t="s">
        <v>259</v>
      </c>
      <c r="AW392" s="14" t="s">
        <v>40</v>
      </c>
      <c r="AX392" s="14" t="s">
        <v>85</v>
      </c>
      <c r="AY392" s="249" t="s">
        <v>253</v>
      </c>
    </row>
    <row r="393" spans="2:65" s="1" customFormat="1" ht="16.5" customHeight="1">
      <c r="B393" s="41"/>
      <c r="C393" s="205" t="s">
        <v>644</v>
      </c>
      <c r="D393" s="205" t="s">
        <v>255</v>
      </c>
      <c r="E393" s="206" t="s">
        <v>645</v>
      </c>
      <c r="F393" s="207" t="s">
        <v>646</v>
      </c>
      <c r="G393" s="208" t="s">
        <v>155</v>
      </c>
      <c r="H393" s="209">
        <v>2</v>
      </c>
      <c r="I393" s="210"/>
      <c r="J393" s="211">
        <f>ROUND(I393*H393,2)</f>
        <v>0</v>
      </c>
      <c r="K393" s="207" t="s">
        <v>258</v>
      </c>
      <c r="L393" s="61"/>
      <c r="M393" s="212" t="s">
        <v>76</v>
      </c>
      <c r="N393" s="213" t="s">
        <v>48</v>
      </c>
      <c r="O393" s="42"/>
      <c r="P393" s="214">
        <f>O393*H393</f>
        <v>0</v>
      </c>
      <c r="Q393" s="214">
        <v>0.3409</v>
      </c>
      <c r="R393" s="214">
        <f>Q393*H393</f>
        <v>0.6818</v>
      </c>
      <c r="S393" s="214">
        <v>0</v>
      </c>
      <c r="T393" s="215">
        <f>S393*H393</f>
        <v>0</v>
      </c>
      <c r="AR393" s="24" t="s">
        <v>259</v>
      </c>
      <c r="AT393" s="24" t="s">
        <v>255</v>
      </c>
      <c r="AU393" s="24" t="s">
        <v>87</v>
      </c>
      <c r="AY393" s="24" t="s">
        <v>253</v>
      </c>
      <c r="BE393" s="216">
        <f>IF(N393="základní",J393,0)</f>
        <v>0</v>
      </c>
      <c r="BF393" s="216">
        <f>IF(N393="snížená",J393,0)</f>
        <v>0</v>
      </c>
      <c r="BG393" s="216">
        <f>IF(N393="zákl. přenesená",J393,0)</f>
        <v>0</v>
      </c>
      <c r="BH393" s="216">
        <f>IF(N393="sníž. přenesená",J393,0)</f>
        <v>0</v>
      </c>
      <c r="BI393" s="216">
        <f>IF(N393="nulová",J393,0)</f>
        <v>0</v>
      </c>
      <c r="BJ393" s="24" t="s">
        <v>85</v>
      </c>
      <c r="BK393" s="216">
        <f>ROUND(I393*H393,2)</f>
        <v>0</v>
      </c>
      <c r="BL393" s="24" t="s">
        <v>259</v>
      </c>
      <c r="BM393" s="24" t="s">
        <v>647</v>
      </c>
    </row>
    <row r="394" spans="2:51" s="12" customFormat="1" ht="13.5">
      <c r="B394" s="217"/>
      <c r="C394" s="218"/>
      <c r="D394" s="219" t="s">
        <v>261</v>
      </c>
      <c r="E394" s="220" t="s">
        <v>76</v>
      </c>
      <c r="F394" s="221" t="s">
        <v>348</v>
      </c>
      <c r="G394" s="218"/>
      <c r="H394" s="220" t="s">
        <v>76</v>
      </c>
      <c r="I394" s="222"/>
      <c r="J394" s="218"/>
      <c r="K394" s="218"/>
      <c r="L394" s="223"/>
      <c r="M394" s="224"/>
      <c r="N394" s="225"/>
      <c r="O394" s="225"/>
      <c r="P394" s="225"/>
      <c r="Q394" s="225"/>
      <c r="R394" s="225"/>
      <c r="S394" s="225"/>
      <c r="T394" s="226"/>
      <c r="AT394" s="227" t="s">
        <v>261</v>
      </c>
      <c r="AU394" s="227" t="s">
        <v>87</v>
      </c>
      <c r="AV394" s="12" t="s">
        <v>85</v>
      </c>
      <c r="AW394" s="12" t="s">
        <v>40</v>
      </c>
      <c r="AX394" s="12" t="s">
        <v>78</v>
      </c>
      <c r="AY394" s="227" t="s">
        <v>253</v>
      </c>
    </row>
    <row r="395" spans="2:51" s="13" customFormat="1" ht="13.5">
      <c r="B395" s="228"/>
      <c r="C395" s="229"/>
      <c r="D395" s="219" t="s">
        <v>261</v>
      </c>
      <c r="E395" s="230" t="s">
        <v>158</v>
      </c>
      <c r="F395" s="231" t="s">
        <v>87</v>
      </c>
      <c r="G395" s="229"/>
      <c r="H395" s="232">
        <v>2</v>
      </c>
      <c r="I395" s="233"/>
      <c r="J395" s="229"/>
      <c r="K395" s="229"/>
      <c r="L395" s="234"/>
      <c r="M395" s="235"/>
      <c r="N395" s="236"/>
      <c r="O395" s="236"/>
      <c r="P395" s="236"/>
      <c r="Q395" s="236"/>
      <c r="R395" s="236"/>
      <c r="S395" s="236"/>
      <c r="T395" s="237"/>
      <c r="AT395" s="238" t="s">
        <v>261</v>
      </c>
      <c r="AU395" s="238" t="s">
        <v>87</v>
      </c>
      <c r="AV395" s="13" t="s">
        <v>87</v>
      </c>
      <c r="AW395" s="13" t="s">
        <v>40</v>
      </c>
      <c r="AX395" s="13" t="s">
        <v>78</v>
      </c>
      <c r="AY395" s="238" t="s">
        <v>253</v>
      </c>
    </row>
    <row r="396" spans="2:51" s="14" customFormat="1" ht="13.5">
      <c r="B396" s="239"/>
      <c r="C396" s="240"/>
      <c r="D396" s="219" t="s">
        <v>261</v>
      </c>
      <c r="E396" s="241" t="s">
        <v>76</v>
      </c>
      <c r="F396" s="242" t="s">
        <v>264</v>
      </c>
      <c r="G396" s="240"/>
      <c r="H396" s="243">
        <v>2</v>
      </c>
      <c r="I396" s="244"/>
      <c r="J396" s="240"/>
      <c r="K396" s="240"/>
      <c r="L396" s="245"/>
      <c r="M396" s="246"/>
      <c r="N396" s="247"/>
      <c r="O396" s="247"/>
      <c r="P396" s="247"/>
      <c r="Q396" s="247"/>
      <c r="R396" s="247"/>
      <c r="S396" s="247"/>
      <c r="T396" s="248"/>
      <c r="AT396" s="249" t="s">
        <v>261</v>
      </c>
      <c r="AU396" s="249" t="s">
        <v>87</v>
      </c>
      <c r="AV396" s="14" t="s">
        <v>259</v>
      </c>
      <c r="AW396" s="14" t="s">
        <v>40</v>
      </c>
      <c r="AX396" s="14" t="s">
        <v>85</v>
      </c>
      <c r="AY396" s="249" t="s">
        <v>253</v>
      </c>
    </row>
    <row r="397" spans="2:65" s="1" customFormat="1" ht="16.5" customHeight="1">
      <c r="B397" s="41"/>
      <c r="C397" s="252" t="s">
        <v>648</v>
      </c>
      <c r="D397" s="252" t="s">
        <v>322</v>
      </c>
      <c r="E397" s="253" t="s">
        <v>649</v>
      </c>
      <c r="F397" s="254" t="s">
        <v>650</v>
      </c>
      <c r="G397" s="255" t="s">
        <v>155</v>
      </c>
      <c r="H397" s="256">
        <v>2</v>
      </c>
      <c r="I397" s="257"/>
      <c r="J397" s="258">
        <f>ROUND(I397*H397,2)</f>
        <v>0</v>
      </c>
      <c r="K397" s="254" t="s">
        <v>258</v>
      </c>
      <c r="L397" s="259"/>
      <c r="M397" s="260" t="s">
        <v>76</v>
      </c>
      <c r="N397" s="261" t="s">
        <v>48</v>
      </c>
      <c r="O397" s="42"/>
      <c r="P397" s="214">
        <f>O397*H397</f>
        <v>0</v>
      </c>
      <c r="Q397" s="214">
        <v>0.072</v>
      </c>
      <c r="R397" s="214">
        <f>Q397*H397</f>
        <v>0.144</v>
      </c>
      <c r="S397" s="214">
        <v>0</v>
      </c>
      <c r="T397" s="215">
        <f>S397*H397</f>
        <v>0</v>
      </c>
      <c r="AR397" s="24" t="s">
        <v>292</v>
      </c>
      <c r="AT397" s="24" t="s">
        <v>322</v>
      </c>
      <c r="AU397" s="24" t="s">
        <v>87</v>
      </c>
      <c r="AY397" s="24" t="s">
        <v>253</v>
      </c>
      <c r="BE397" s="216">
        <f>IF(N397="základní",J397,0)</f>
        <v>0</v>
      </c>
      <c r="BF397" s="216">
        <f>IF(N397="snížená",J397,0)</f>
        <v>0</v>
      </c>
      <c r="BG397" s="216">
        <f>IF(N397="zákl. přenesená",J397,0)</f>
        <v>0</v>
      </c>
      <c r="BH397" s="216">
        <f>IF(N397="sníž. přenesená",J397,0)</f>
        <v>0</v>
      </c>
      <c r="BI397" s="216">
        <f>IF(N397="nulová",J397,0)</f>
        <v>0</v>
      </c>
      <c r="BJ397" s="24" t="s">
        <v>85</v>
      </c>
      <c r="BK397" s="216">
        <f>ROUND(I397*H397,2)</f>
        <v>0</v>
      </c>
      <c r="BL397" s="24" t="s">
        <v>259</v>
      </c>
      <c r="BM397" s="24" t="s">
        <v>651</v>
      </c>
    </row>
    <row r="398" spans="2:51" s="13" customFormat="1" ht="13.5">
      <c r="B398" s="228"/>
      <c r="C398" s="229"/>
      <c r="D398" s="219" t="s">
        <v>261</v>
      </c>
      <c r="E398" s="230" t="s">
        <v>76</v>
      </c>
      <c r="F398" s="231" t="s">
        <v>158</v>
      </c>
      <c r="G398" s="229"/>
      <c r="H398" s="232">
        <v>2</v>
      </c>
      <c r="I398" s="233"/>
      <c r="J398" s="229"/>
      <c r="K398" s="229"/>
      <c r="L398" s="234"/>
      <c r="M398" s="235"/>
      <c r="N398" s="236"/>
      <c r="O398" s="236"/>
      <c r="P398" s="236"/>
      <c r="Q398" s="236"/>
      <c r="R398" s="236"/>
      <c r="S398" s="236"/>
      <c r="T398" s="237"/>
      <c r="AT398" s="238" t="s">
        <v>261</v>
      </c>
      <c r="AU398" s="238" t="s">
        <v>87</v>
      </c>
      <c r="AV398" s="13" t="s">
        <v>87</v>
      </c>
      <c r="AW398" s="13" t="s">
        <v>40</v>
      </c>
      <c r="AX398" s="13" t="s">
        <v>78</v>
      </c>
      <c r="AY398" s="238" t="s">
        <v>253</v>
      </c>
    </row>
    <row r="399" spans="2:51" s="14" customFormat="1" ht="13.5">
      <c r="B399" s="239"/>
      <c r="C399" s="240"/>
      <c r="D399" s="219" t="s">
        <v>261</v>
      </c>
      <c r="E399" s="241" t="s">
        <v>76</v>
      </c>
      <c r="F399" s="242" t="s">
        <v>264</v>
      </c>
      <c r="G399" s="240"/>
      <c r="H399" s="243">
        <v>2</v>
      </c>
      <c r="I399" s="244"/>
      <c r="J399" s="240"/>
      <c r="K399" s="240"/>
      <c r="L399" s="245"/>
      <c r="M399" s="246"/>
      <c r="N399" s="247"/>
      <c r="O399" s="247"/>
      <c r="P399" s="247"/>
      <c r="Q399" s="247"/>
      <c r="R399" s="247"/>
      <c r="S399" s="247"/>
      <c r="T399" s="248"/>
      <c r="AT399" s="249" t="s">
        <v>261</v>
      </c>
      <c r="AU399" s="249" t="s">
        <v>87</v>
      </c>
      <c r="AV399" s="14" t="s">
        <v>259</v>
      </c>
      <c r="AW399" s="14" t="s">
        <v>40</v>
      </c>
      <c r="AX399" s="14" t="s">
        <v>85</v>
      </c>
      <c r="AY399" s="249" t="s">
        <v>253</v>
      </c>
    </row>
    <row r="400" spans="2:65" s="1" customFormat="1" ht="16.5" customHeight="1">
      <c r="B400" s="41"/>
      <c r="C400" s="252" t="s">
        <v>652</v>
      </c>
      <c r="D400" s="252" t="s">
        <v>322</v>
      </c>
      <c r="E400" s="253" t="s">
        <v>653</v>
      </c>
      <c r="F400" s="254" t="s">
        <v>654</v>
      </c>
      <c r="G400" s="255" t="s">
        <v>155</v>
      </c>
      <c r="H400" s="256">
        <v>2</v>
      </c>
      <c r="I400" s="257"/>
      <c r="J400" s="258">
        <f>ROUND(I400*H400,2)</f>
        <v>0</v>
      </c>
      <c r="K400" s="254" t="s">
        <v>258</v>
      </c>
      <c r="L400" s="259"/>
      <c r="M400" s="260" t="s">
        <v>76</v>
      </c>
      <c r="N400" s="261" t="s">
        <v>48</v>
      </c>
      <c r="O400" s="42"/>
      <c r="P400" s="214">
        <f>O400*H400</f>
        <v>0</v>
      </c>
      <c r="Q400" s="214">
        <v>0.027</v>
      </c>
      <c r="R400" s="214">
        <f>Q400*H400</f>
        <v>0.054</v>
      </c>
      <c r="S400" s="214">
        <v>0</v>
      </c>
      <c r="T400" s="215">
        <f>S400*H400</f>
        <v>0</v>
      </c>
      <c r="AR400" s="24" t="s">
        <v>292</v>
      </c>
      <c r="AT400" s="24" t="s">
        <v>322</v>
      </c>
      <c r="AU400" s="24" t="s">
        <v>87</v>
      </c>
      <c r="AY400" s="24" t="s">
        <v>253</v>
      </c>
      <c r="BE400" s="216">
        <f>IF(N400="základní",J400,0)</f>
        <v>0</v>
      </c>
      <c r="BF400" s="216">
        <f>IF(N400="snížená",J400,0)</f>
        <v>0</v>
      </c>
      <c r="BG400" s="216">
        <f>IF(N400="zákl. přenesená",J400,0)</f>
        <v>0</v>
      </c>
      <c r="BH400" s="216">
        <f>IF(N400="sníž. přenesená",J400,0)</f>
        <v>0</v>
      </c>
      <c r="BI400" s="216">
        <f>IF(N400="nulová",J400,0)</f>
        <v>0</v>
      </c>
      <c r="BJ400" s="24" t="s">
        <v>85</v>
      </c>
      <c r="BK400" s="216">
        <f>ROUND(I400*H400,2)</f>
        <v>0</v>
      </c>
      <c r="BL400" s="24" t="s">
        <v>259</v>
      </c>
      <c r="BM400" s="24" t="s">
        <v>655</v>
      </c>
    </row>
    <row r="401" spans="2:51" s="13" customFormat="1" ht="13.5">
      <c r="B401" s="228"/>
      <c r="C401" s="229"/>
      <c r="D401" s="219" t="s">
        <v>261</v>
      </c>
      <c r="E401" s="230" t="s">
        <v>76</v>
      </c>
      <c r="F401" s="231" t="s">
        <v>158</v>
      </c>
      <c r="G401" s="229"/>
      <c r="H401" s="232">
        <v>2</v>
      </c>
      <c r="I401" s="233"/>
      <c r="J401" s="229"/>
      <c r="K401" s="229"/>
      <c r="L401" s="234"/>
      <c r="M401" s="235"/>
      <c r="N401" s="236"/>
      <c r="O401" s="236"/>
      <c r="P401" s="236"/>
      <c r="Q401" s="236"/>
      <c r="R401" s="236"/>
      <c r="S401" s="236"/>
      <c r="T401" s="237"/>
      <c r="AT401" s="238" t="s">
        <v>261</v>
      </c>
      <c r="AU401" s="238" t="s">
        <v>87</v>
      </c>
      <c r="AV401" s="13" t="s">
        <v>87</v>
      </c>
      <c r="AW401" s="13" t="s">
        <v>40</v>
      </c>
      <c r="AX401" s="13" t="s">
        <v>78</v>
      </c>
      <c r="AY401" s="238" t="s">
        <v>253</v>
      </c>
    </row>
    <row r="402" spans="2:51" s="14" customFormat="1" ht="13.5">
      <c r="B402" s="239"/>
      <c r="C402" s="240"/>
      <c r="D402" s="219" t="s">
        <v>261</v>
      </c>
      <c r="E402" s="241" t="s">
        <v>76</v>
      </c>
      <c r="F402" s="242" t="s">
        <v>264</v>
      </c>
      <c r="G402" s="240"/>
      <c r="H402" s="243">
        <v>2</v>
      </c>
      <c r="I402" s="244"/>
      <c r="J402" s="240"/>
      <c r="K402" s="240"/>
      <c r="L402" s="245"/>
      <c r="M402" s="246"/>
      <c r="N402" s="247"/>
      <c r="O402" s="247"/>
      <c r="P402" s="247"/>
      <c r="Q402" s="247"/>
      <c r="R402" s="247"/>
      <c r="S402" s="247"/>
      <c r="T402" s="248"/>
      <c r="AT402" s="249" t="s">
        <v>261</v>
      </c>
      <c r="AU402" s="249" t="s">
        <v>87</v>
      </c>
      <c r="AV402" s="14" t="s">
        <v>259</v>
      </c>
      <c r="AW402" s="14" t="s">
        <v>40</v>
      </c>
      <c r="AX402" s="14" t="s">
        <v>85</v>
      </c>
      <c r="AY402" s="249" t="s">
        <v>253</v>
      </c>
    </row>
    <row r="403" spans="2:65" s="1" customFormat="1" ht="16.5" customHeight="1">
      <c r="B403" s="41"/>
      <c r="C403" s="252" t="s">
        <v>656</v>
      </c>
      <c r="D403" s="252" t="s">
        <v>322</v>
      </c>
      <c r="E403" s="253" t="s">
        <v>657</v>
      </c>
      <c r="F403" s="254" t="s">
        <v>658</v>
      </c>
      <c r="G403" s="255" t="s">
        <v>155</v>
      </c>
      <c r="H403" s="256">
        <v>2</v>
      </c>
      <c r="I403" s="257"/>
      <c r="J403" s="258">
        <f>ROUND(I403*H403,2)</f>
        <v>0</v>
      </c>
      <c r="K403" s="254" t="s">
        <v>258</v>
      </c>
      <c r="L403" s="259"/>
      <c r="M403" s="260" t="s">
        <v>76</v>
      </c>
      <c r="N403" s="261" t="s">
        <v>48</v>
      </c>
      <c r="O403" s="42"/>
      <c r="P403" s="214">
        <f>O403*H403</f>
        <v>0</v>
      </c>
      <c r="Q403" s="214">
        <v>0.111</v>
      </c>
      <c r="R403" s="214">
        <f>Q403*H403</f>
        <v>0.222</v>
      </c>
      <c r="S403" s="214">
        <v>0</v>
      </c>
      <c r="T403" s="215">
        <f>S403*H403</f>
        <v>0</v>
      </c>
      <c r="AR403" s="24" t="s">
        <v>292</v>
      </c>
      <c r="AT403" s="24" t="s">
        <v>322</v>
      </c>
      <c r="AU403" s="24" t="s">
        <v>87</v>
      </c>
      <c r="AY403" s="24" t="s">
        <v>253</v>
      </c>
      <c r="BE403" s="216">
        <f>IF(N403="základní",J403,0)</f>
        <v>0</v>
      </c>
      <c r="BF403" s="216">
        <f>IF(N403="snížená",J403,0)</f>
        <v>0</v>
      </c>
      <c r="BG403" s="216">
        <f>IF(N403="zákl. přenesená",J403,0)</f>
        <v>0</v>
      </c>
      <c r="BH403" s="216">
        <f>IF(N403="sníž. přenesená",J403,0)</f>
        <v>0</v>
      </c>
      <c r="BI403" s="216">
        <f>IF(N403="nulová",J403,0)</f>
        <v>0</v>
      </c>
      <c r="BJ403" s="24" t="s">
        <v>85</v>
      </c>
      <c r="BK403" s="216">
        <f>ROUND(I403*H403,2)</f>
        <v>0</v>
      </c>
      <c r="BL403" s="24" t="s">
        <v>259</v>
      </c>
      <c r="BM403" s="24" t="s">
        <v>659</v>
      </c>
    </row>
    <row r="404" spans="2:51" s="13" customFormat="1" ht="13.5">
      <c r="B404" s="228"/>
      <c r="C404" s="229"/>
      <c r="D404" s="219" t="s">
        <v>261</v>
      </c>
      <c r="E404" s="230" t="s">
        <v>76</v>
      </c>
      <c r="F404" s="231" t="s">
        <v>158</v>
      </c>
      <c r="G404" s="229"/>
      <c r="H404" s="232">
        <v>2</v>
      </c>
      <c r="I404" s="233"/>
      <c r="J404" s="229"/>
      <c r="K404" s="229"/>
      <c r="L404" s="234"/>
      <c r="M404" s="235"/>
      <c r="N404" s="236"/>
      <c r="O404" s="236"/>
      <c r="P404" s="236"/>
      <c r="Q404" s="236"/>
      <c r="R404" s="236"/>
      <c r="S404" s="236"/>
      <c r="T404" s="237"/>
      <c r="AT404" s="238" t="s">
        <v>261</v>
      </c>
      <c r="AU404" s="238" t="s">
        <v>87</v>
      </c>
      <c r="AV404" s="13" t="s">
        <v>87</v>
      </c>
      <c r="AW404" s="13" t="s">
        <v>40</v>
      </c>
      <c r="AX404" s="13" t="s">
        <v>78</v>
      </c>
      <c r="AY404" s="238" t="s">
        <v>253</v>
      </c>
    </row>
    <row r="405" spans="2:51" s="14" customFormat="1" ht="13.5">
      <c r="B405" s="239"/>
      <c r="C405" s="240"/>
      <c r="D405" s="219" t="s">
        <v>261</v>
      </c>
      <c r="E405" s="241" t="s">
        <v>76</v>
      </c>
      <c r="F405" s="242" t="s">
        <v>264</v>
      </c>
      <c r="G405" s="240"/>
      <c r="H405" s="243">
        <v>2</v>
      </c>
      <c r="I405" s="244"/>
      <c r="J405" s="240"/>
      <c r="K405" s="240"/>
      <c r="L405" s="245"/>
      <c r="M405" s="246"/>
      <c r="N405" s="247"/>
      <c r="O405" s="247"/>
      <c r="P405" s="247"/>
      <c r="Q405" s="247"/>
      <c r="R405" s="247"/>
      <c r="S405" s="247"/>
      <c r="T405" s="248"/>
      <c r="AT405" s="249" t="s">
        <v>261</v>
      </c>
      <c r="AU405" s="249" t="s">
        <v>87</v>
      </c>
      <c r="AV405" s="14" t="s">
        <v>259</v>
      </c>
      <c r="AW405" s="14" t="s">
        <v>40</v>
      </c>
      <c r="AX405" s="14" t="s">
        <v>85</v>
      </c>
      <c r="AY405" s="249" t="s">
        <v>253</v>
      </c>
    </row>
    <row r="406" spans="2:65" s="1" customFormat="1" ht="25.5" customHeight="1">
      <c r="B406" s="41"/>
      <c r="C406" s="252" t="s">
        <v>660</v>
      </c>
      <c r="D406" s="252" t="s">
        <v>322</v>
      </c>
      <c r="E406" s="253" t="s">
        <v>661</v>
      </c>
      <c r="F406" s="254" t="s">
        <v>662</v>
      </c>
      <c r="G406" s="255" t="s">
        <v>155</v>
      </c>
      <c r="H406" s="256">
        <v>2</v>
      </c>
      <c r="I406" s="257"/>
      <c r="J406" s="258">
        <f>ROUND(I406*H406,2)</f>
        <v>0</v>
      </c>
      <c r="K406" s="254" t="s">
        <v>76</v>
      </c>
      <c r="L406" s="259"/>
      <c r="M406" s="260" t="s">
        <v>76</v>
      </c>
      <c r="N406" s="261" t="s">
        <v>48</v>
      </c>
      <c r="O406" s="42"/>
      <c r="P406" s="214">
        <f>O406*H406</f>
        <v>0</v>
      </c>
      <c r="Q406" s="214">
        <v>0.08</v>
      </c>
      <c r="R406" s="214">
        <f>Q406*H406</f>
        <v>0.16</v>
      </c>
      <c r="S406" s="214">
        <v>0</v>
      </c>
      <c r="T406" s="215">
        <f>S406*H406</f>
        <v>0</v>
      </c>
      <c r="AR406" s="24" t="s">
        <v>292</v>
      </c>
      <c r="AT406" s="24" t="s">
        <v>322</v>
      </c>
      <c r="AU406" s="24" t="s">
        <v>87</v>
      </c>
      <c r="AY406" s="24" t="s">
        <v>253</v>
      </c>
      <c r="BE406" s="216">
        <f>IF(N406="základní",J406,0)</f>
        <v>0</v>
      </c>
      <c r="BF406" s="216">
        <f>IF(N406="snížená",J406,0)</f>
        <v>0</v>
      </c>
      <c r="BG406" s="216">
        <f>IF(N406="zákl. přenesená",J406,0)</f>
        <v>0</v>
      </c>
      <c r="BH406" s="216">
        <f>IF(N406="sníž. přenesená",J406,0)</f>
        <v>0</v>
      </c>
      <c r="BI406" s="216">
        <f>IF(N406="nulová",J406,0)</f>
        <v>0</v>
      </c>
      <c r="BJ406" s="24" t="s">
        <v>85</v>
      </c>
      <c r="BK406" s="216">
        <f>ROUND(I406*H406,2)</f>
        <v>0</v>
      </c>
      <c r="BL406" s="24" t="s">
        <v>259</v>
      </c>
      <c r="BM406" s="24" t="s">
        <v>663</v>
      </c>
    </row>
    <row r="407" spans="2:51" s="13" customFormat="1" ht="13.5">
      <c r="B407" s="228"/>
      <c r="C407" s="229"/>
      <c r="D407" s="219" t="s">
        <v>261</v>
      </c>
      <c r="E407" s="230" t="s">
        <v>76</v>
      </c>
      <c r="F407" s="231" t="s">
        <v>158</v>
      </c>
      <c r="G407" s="229"/>
      <c r="H407" s="232">
        <v>2</v>
      </c>
      <c r="I407" s="233"/>
      <c r="J407" s="229"/>
      <c r="K407" s="229"/>
      <c r="L407" s="234"/>
      <c r="M407" s="235"/>
      <c r="N407" s="236"/>
      <c r="O407" s="236"/>
      <c r="P407" s="236"/>
      <c r="Q407" s="236"/>
      <c r="R407" s="236"/>
      <c r="S407" s="236"/>
      <c r="T407" s="237"/>
      <c r="AT407" s="238" t="s">
        <v>261</v>
      </c>
      <c r="AU407" s="238" t="s">
        <v>87</v>
      </c>
      <c r="AV407" s="13" t="s">
        <v>87</v>
      </c>
      <c r="AW407" s="13" t="s">
        <v>40</v>
      </c>
      <c r="AX407" s="13" t="s">
        <v>78</v>
      </c>
      <c r="AY407" s="238" t="s">
        <v>253</v>
      </c>
    </row>
    <row r="408" spans="2:51" s="14" customFormat="1" ht="13.5">
      <c r="B408" s="239"/>
      <c r="C408" s="240"/>
      <c r="D408" s="219" t="s">
        <v>261</v>
      </c>
      <c r="E408" s="241" t="s">
        <v>76</v>
      </c>
      <c r="F408" s="242" t="s">
        <v>264</v>
      </c>
      <c r="G408" s="240"/>
      <c r="H408" s="243">
        <v>2</v>
      </c>
      <c r="I408" s="244"/>
      <c r="J408" s="240"/>
      <c r="K408" s="240"/>
      <c r="L408" s="245"/>
      <c r="M408" s="246"/>
      <c r="N408" s="247"/>
      <c r="O408" s="247"/>
      <c r="P408" s="247"/>
      <c r="Q408" s="247"/>
      <c r="R408" s="247"/>
      <c r="S408" s="247"/>
      <c r="T408" s="248"/>
      <c r="AT408" s="249" t="s">
        <v>261</v>
      </c>
      <c r="AU408" s="249" t="s">
        <v>87</v>
      </c>
      <c r="AV408" s="14" t="s">
        <v>259</v>
      </c>
      <c r="AW408" s="14" t="s">
        <v>40</v>
      </c>
      <c r="AX408" s="14" t="s">
        <v>85</v>
      </c>
      <c r="AY408" s="249" t="s">
        <v>253</v>
      </c>
    </row>
    <row r="409" spans="2:65" s="1" customFormat="1" ht="25.5" customHeight="1">
      <c r="B409" s="41"/>
      <c r="C409" s="205" t="s">
        <v>664</v>
      </c>
      <c r="D409" s="205" t="s">
        <v>255</v>
      </c>
      <c r="E409" s="206" t="s">
        <v>665</v>
      </c>
      <c r="F409" s="207" t="s">
        <v>666</v>
      </c>
      <c r="G409" s="208" t="s">
        <v>155</v>
      </c>
      <c r="H409" s="209">
        <v>2</v>
      </c>
      <c r="I409" s="210"/>
      <c r="J409" s="211">
        <f>ROUND(I409*H409,2)</f>
        <v>0</v>
      </c>
      <c r="K409" s="207" t="s">
        <v>258</v>
      </c>
      <c r="L409" s="61"/>
      <c r="M409" s="212" t="s">
        <v>76</v>
      </c>
      <c r="N409" s="213" t="s">
        <v>48</v>
      </c>
      <c r="O409" s="42"/>
      <c r="P409" s="214">
        <f>O409*H409</f>
        <v>0</v>
      </c>
      <c r="Q409" s="214">
        <v>0.21734</v>
      </c>
      <c r="R409" s="214">
        <f>Q409*H409</f>
        <v>0.43468</v>
      </c>
      <c r="S409" s="214">
        <v>0</v>
      </c>
      <c r="T409" s="215">
        <f>S409*H409</f>
        <v>0</v>
      </c>
      <c r="AR409" s="24" t="s">
        <v>259</v>
      </c>
      <c r="AT409" s="24" t="s">
        <v>255</v>
      </c>
      <c r="AU409" s="24" t="s">
        <v>87</v>
      </c>
      <c r="AY409" s="24" t="s">
        <v>253</v>
      </c>
      <c r="BE409" s="216">
        <f>IF(N409="základní",J409,0)</f>
        <v>0</v>
      </c>
      <c r="BF409" s="216">
        <f>IF(N409="snížená",J409,0)</f>
        <v>0</v>
      </c>
      <c r="BG409" s="216">
        <f>IF(N409="zákl. přenesená",J409,0)</f>
        <v>0</v>
      </c>
      <c r="BH409" s="216">
        <f>IF(N409="sníž. přenesená",J409,0)</f>
        <v>0</v>
      </c>
      <c r="BI409" s="216">
        <f>IF(N409="nulová",J409,0)</f>
        <v>0</v>
      </c>
      <c r="BJ409" s="24" t="s">
        <v>85</v>
      </c>
      <c r="BK409" s="216">
        <f>ROUND(I409*H409,2)</f>
        <v>0</v>
      </c>
      <c r="BL409" s="24" t="s">
        <v>259</v>
      </c>
      <c r="BM409" s="24" t="s">
        <v>667</v>
      </c>
    </row>
    <row r="410" spans="2:51" s="13" customFormat="1" ht="13.5">
      <c r="B410" s="228"/>
      <c r="C410" s="229"/>
      <c r="D410" s="219" t="s">
        <v>261</v>
      </c>
      <c r="E410" s="230" t="s">
        <v>76</v>
      </c>
      <c r="F410" s="231" t="s">
        <v>158</v>
      </c>
      <c r="G410" s="229"/>
      <c r="H410" s="232">
        <v>2</v>
      </c>
      <c r="I410" s="233"/>
      <c r="J410" s="229"/>
      <c r="K410" s="229"/>
      <c r="L410" s="234"/>
      <c r="M410" s="235"/>
      <c r="N410" s="236"/>
      <c r="O410" s="236"/>
      <c r="P410" s="236"/>
      <c r="Q410" s="236"/>
      <c r="R410" s="236"/>
      <c r="S410" s="236"/>
      <c r="T410" s="237"/>
      <c r="AT410" s="238" t="s">
        <v>261</v>
      </c>
      <c r="AU410" s="238" t="s">
        <v>87</v>
      </c>
      <c r="AV410" s="13" t="s">
        <v>87</v>
      </c>
      <c r="AW410" s="13" t="s">
        <v>40</v>
      </c>
      <c r="AX410" s="13" t="s">
        <v>78</v>
      </c>
      <c r="AY410" s="238" t="s">
        <v>253</v>
      </c>
    </row>
    <row r="411" spans="2:51" s="14" customFormat="1" ht="13.5">
      <c r="B411" s="239"/>
      <c r="C411" s="240"/>
      <c r="D411" s="219" t="s">
        <v>261</v>
      </c>
      <c r="E411" s="241" t="s">
        <v>76</v>
      </c>
      <c r="F411" s="242" t="s">
        <v>264</v>
      </c>
      <c r="G411" s="240"/>
      <c r="H411" s="243">
        <v>2</v>
      </c>
      <c r="I411" s="244"/>
      <c r="J411" s="240"/>
      <c r="K411" s="240"/>
      <c r="L411" s="245"/>
      <c r="M411" s="246"/>
      <c r="N411" s="247"/>
      <c r="O411" s="247"/>
      <c r="P411" s="247"/>
      <c r="Q411" s="247"/>
      <c r="R411" s="247"/>
      <c r="S411" s="247"/>
      <c r="T411" s="248"/>
      <c r="AT411" s="249" t="s">
        <v>261</v>
      </c>
      <c r="AU411" s="249" t="s">
        <v>87</v>
      </c>
      <c r="AV411" s="14" t="s">
        <v>259</v>
      </c>
      <c r="AW411" s="14" t="s">
        <v>40</v>
      </c>
      <c r="AX411" s="14" t="s">
        <v>85</v>
      </c>
      <c r="AY411" s="249" t="s">
        <v>253</v>
      </c>
    </row>
    <row r="412" spans="2:65" s="1" customFormat="1" ht="16.5" customHeight="1">
      <c r="B412" s="41"/>
      <c r="C412" s="252" t="s">
        <v>668</v>
      </c>
      <c r="D412" s="252" t="s">
        <v>322</v>
      </c>
      <c r="E412" s="253" t="s">
        <v>669</v>
      </c>
      <c r="F412" s="254" t="s">
        <v>670</v>
      </c>
      <c r="G412" s="255" t="s">
        <v>155</v>
      </c>
      <c r="H412" s="256">
        <v>2</v>
      </c>
      <c r="I412" s="257"/>
      <c r="J412" s="258">
        <f>ROUND(I412*H412,2)</f>
        <v>0</v>
      </c>
      <c r="K412" s="254" t="s">
        <v>258</v>
      </c>
      <c r="L412" s="259"/>
      <c r="M412" s="260" t="s">
        <v>76</v>
      </c>
      <c r="N412" s="261" t="s">
        <v>48</v>
      </c>
      <c r="O412" s="42"/>
      <c r="P412" s="214">
        <f>O412*H412</f>
        <v>0</v>
      </c>
      <c r="Q412" s="214">
        <v>0.0506</v>
      </c>
      <c r="R412" s="214">
        <f>Q412*H412</f>
        <v>0.1012</v>
      </c>
      <c r="S412" s="214">
        <v>0</v>
      </c>
      <c r="T412" s="215">
        <f>S412*H412</f>
        <v>0</v>
      </c>
      <c r="AR412" s="24" t="s">
        <v>292</v>
      </c>
      <c r="AT412" s="24" t="s">
        <v>322</v>
      </c>
      <c r="AU412" s="24" t="s">
        <v>87</v>
      </c>
      <c r="AY412" s="24" t="s">
        <v>253</v>
      </c>
      <c r="BE412" s="216">
        <f>IF(N412="základní",J412,0)</f>
        <v>0</v>
      </c>
      <c r="BF412" s="216">
        <f>IF(N412="snížená",J412,0)</f>
        <v>0</v>
      </c>
      <c r="BG412" s="216">
        <f>IF(N412="zákl. přenesená",J412,0)</f>
        <v>0</v>
      </c>
      <c r="BH412" s="216">
        <f>IF(N412="sníž. přenesená",J412,0)</f>
        <v>0</v>
      </c>
      <c r="BI412" s="216">
        <f>IF(N412="nulová",J412,0)</f>
        <v>0</v>
      </c>
      <c r="BJ412" s="24" t="s">
        <v>85</v>
      </c>
      <c r="BK412" s="216">
        <f>ROUND(I412*H412,2)</f>
        <v>0</v>
      </c>
      <c r="BL412" s="24" t="s">
        <v>259</v>
      </c>
      <c r="BM412" s="24" t="s">
        <v>671</v>
      </c>
    </row>
    <row r="413" spans="2:47" s="1" customFormat="1" ht="27">
      <c r="B413" s="41"/>
      <c r="C413" s="63"/>
      <c r="D413" s="219" t="s">
        <v>301</v>
      </c>
      <c r="E413" s="63"/>
      <c r="F413" s="250" t="s">
        <v>672</v>
      </c>
      <c r="G413" s="63"/>
      <c r="H413" s="63"/>
      <c r="I413" s="174"/>
      <c r="J413" s="63"/>
      <c r="K413" s="63"/>
      <c r="L413" s="61"/>
      <c r="M413" s="251"/>
      <c r="N413" s="42"/>
      <c r="O413" s="42"/>
      <c r="P413" s="42"/>
      <c r="Q413" s="42"/>
      <c r="R413" s="42"/>
      <c r="S413" s="42"/>
      <c r="T413" s="78"/>
      <c r="AT413" s="24" t="s">
        <v>301</v>
      </c>
      <c r="AU413" s="24" t="s">
        <v>87</v>
      </c>
    </row>
    <row r="414" spans="2:51" s="13" customFormat="1" ht="13.5">
      <c r="B414" s="228"/>
      <c r="C414" s="229"/>
      <c r="D414" s="219" t="s">
        <v>261</v>
      </c>
      <c r="E414" s="230" t="s">
        <v>76</v>
      </c>
      <c r="F414" s="231" t="s">
        <v>158</v>
      </c>
      <c r="G414" s="229"/>
      <c r="H414" s="232">
        <v>2</v>
      </c>
      <c r="I414" s="233"/>
      <c r="J414" s="229"/>
      <c r="K414" s="229"/>
      <c r="L414" s="234"/>
      <c r="M414" s="235"/>
      <c r="N414" s="236"/>
      <c r="O414" s="236"/>
      <c r="P414" s="236"/>
      <c r="Q414" s="236"/>
      <c r="R414" s="236"/>
      <c r="S414" s="236"/>
      <c r="T414" s="237"/>
      <c r="AT414" s="238" t="s">
        <v>261</v>
      </c>
      <c r="AU414" s="238" t="s">
        <v>87</v>
      </c>
      <c r="AV414" s="13" t="s">
        <v>87</v>
      </c>
      <c r="AW414" s="13" t="s">
        <v>40</v>
      </c>
      <c r="AX414" s="13" t="s">
        <v>78</v>
      </c>
      <c r="AY414" s="238" t="s">
        <v>253</v>
      </c>
    </row>
    <row r="415" spans="2:51" s="14" customFormat="1" ht="13.5">
      <c r="B415" s="239"/>
      <c r="C415" s="240"/>
      <c r="D415" s="219" t="s">
        <v>261</v>
      </c>
      <c r="E415" s="241" t="s">
        <v>76</v>
      </c>
      <c r="F415" s="242" t="s">
        <v>264</v>
      </c>
      <c r="G415" s="240"/>
      <c r="H415" s="243">
        <v>2</v>
      </c>
      <c r="I415" s="244"/>
      <c r="J415" s="240"/>
      <c r="K415" s="240"/>
      <c r="L415" s="245"/>
      <c r="M415" s="246"/>
      <c r="N415" s="247"/>
      <c r="O415" s="247"/>
      <c r="P415" s="247"/>
      <c r="Q415" s="247"/>
      <c r="R415" s="247"/>
      <c r="S415" s="247"/>
      <c r="T415" s="248"/>
      <c r="AT415" s="249" t="s">
        <v>261</v>
      </c>
      <c r="AU415" s="249" t="s">
        <v>87</v>
      </c>
      <c r="AV415" s="14" t="s">
        <v>259</v>
      </c>
      <c r="AW415" s="14" t="s">
        <v>40</v>
      </c>
      <c r="AX415" s="14" t="s">
        <v>85</v>
      </c>
      <c r="AY415" s="249" t="s">
        <v>253</v>
      </c>
    </row>
    <row r="416" spans="2:65" s="1" customFormat="1" ht="16.5" customHeight="1">
      <c r="B416" s="41"/>
      <c r="C416" s="252" t="s">
        <v>673</v>
      </c>
      <c r="D416" s="252" t="s">
        <v>322</v>
      </c>
      <c r="E416" s="253" t="s">
        <v>674</v>
      </c>
      <c r="F416" s="254" t="s">
        <v>675</v>
      </c>
      <c r="G416" s="255" t="s">
        <v>155</v>
      </c>
      <c r="H416" s="256">
        <v>2</v>
      </c>
      <c r="I416" s="257"/>
      <c r="J416" s="258">
        <f>ROUND(I416*H416,2)</f>
        <v>0</v>
      </c>
      <c r="K416" s="254" t="s">
        <v>258</v>
      </c>
      <c r="L416" s="259"/>
      <c r="M416" s="260" t="s">
        <v>76</v>
      </c>
      <c r="N416" s="261" t="s">
        <v>48</v>
      </c>
      <c r="O416" s="42"/>
      <c r="P416" s="214">
        <f>O416*H416</f>
        <v>0</v>
      </c>
      <c r="Q416" s="214">
        <v>0.0085</v>
      </c>
      <c r="R416" s="214">
        <f>Q416*H416</f>
        <v>0.017</v>
      </c>
      <c r="S416" s="214">
        <v>0</v>
      </c>
      <c r="T416" s="215">
        <f>S416*H416</f>
        <v>0</v>
      </c>
      <c r="AR416" s="24" t="s">
        <v>292</v>
      </c>
      <c r="AT416" s="24" t="s">
        <v>322</v>
      </c>
      <c r="AU416" s="24" t="s">
        <v>87</v>
      </c>
      <c r="AY416" s="24" t="s">
        <v>253</v>
      </c>
      <c r="BE416" s="216">
        <f>IF(N416="základní",J416,0)</f>
        <v>0</v>
      </c>
      <c r="BF416" s="216">
        <f>IF(N416="snížená",J416,0)</f>
        <v>0</v>
      </c>
      <c r="BG416" s="216">
        <f>IF(N416="zákl. přenesená",J416,0)</f>
        <v>0</v>
      </c>
      <c r="BH416" s="216">
        <f>IF(N416="sníž. přenesená",J416,0)</f>
        <v>0</v>
      </c>
      <c r="BI416" s="216">
        <f>IF(N416="nulová",J416,0)</f>
        <v>0</v>
      </c>
      <c r="BJ416" s="24" t="s">
        <v>85</v>
      </c>
      <c r="BK416" s="216">
        <f>ROUND(I416*H416,2)</f>
        <v>0</v>
      </c>
      <c r="BL416" s="24" t="s">
        <v>259</v>
      </c>
      <c r="BM416" s="24" t="s">
        <v>676</v>
      </c>
    </row>
    <row r="417" spans="2:51" s="13" customFormat="1" ht="13.5">
      <c r="B417" s="228"/>
      <c r="C417" s="229"/>
      <c r="D417" s="219" t="s">
        <v>261</v>
      </c>
      <c r="E417" s="230" t="s">
        <v>76</v>
      </c>
      <c r="F417" s="231" t="s">
        <v>158</v>
      </c>
      <c r="G417" s="229"/>
      <c r="H417" s="232">
        <v>2</v>
      </c>
      <c r="I417" s="233"/>
      <c r="J417" s="229"/>
      <c r="K417" s="229"/>
      <c r="L417" s="234"/>
      <c r="M417" s="235"/>
      <c r="N417" s="236"/>
      <c r="O417" s="236"/>
      <c r="P417" s="236"/>
      <c r="Q417" s="236"/>
      <c r="R417" s="236"/>
      <c r="S417" s="236"/>
      <c r="T417" s="237"/>
      <c r="AT417" s="238" t="s">
        <v>261</v>
      </c>
      <c r="AU417" s="238" t="s">
        <v>87</v>
      </c>
      <c r="AV417" s="13" t="s">
        <v>87</v>
      </c>
      <c r="AW417" s="13" t="s">
        <v>40</v>
      </c>
      <c r="AX417" s="13" t="s">
        <v>78</v>
      </c>
      <c r="AY417" s="238" t="s">
        <v>253</v>
      </c>
    </row>
    <row r="418" spans="2:51" s="14" customFormat="1" ht="13.5">
      <c r="B418" s="239"/>
      <c r="C418" s="240"/>
      <c r="D418" s="219" t="s">
        <v>261</v>
      </c>
      <c r="E418" s="241" t="s">
        <v>76</v>
      </c>
      <c r="F418" s="242" t="s">
        <v>264</v>
      </c>
      <c r="G418" s="240"/>
      <c r="H418" s="243">
        <v>2</v>
      </c>
      <c r="I418" s="244"/>
      <c r="J418" s="240"/>
      <c r="K418" s="240"/>
      <c r="L418" s="245"/>
      <c r="M418" s="246"/>
      <c r="N418" s="247"/>
      <c r="O418" s="247"/>
      <c r="P418" s="247"/>
      <c r="Q418" s="247"/>
      <c r="R418" s="247"/>
      <c r="S418" s="247"/>
      <c r="T418" s="248"/>
      <c r="AT418" s="249" t="s">
        <v>261</v>
      </c>
      <c r="AU418" s="249" t="s">
        <v>87</v>
      </c>
      <c r="AV418" s="14" t="s">
        <v>259</v>
      </c>
      <c r="AW418" s="14" t="s">
        <v>40</v>
      </c>
      <c r="AX418" s="14" t="s">
        <v>85</v>
      </c>
      <c r="AY418" s="249" t="s">
        <v>253</v>
      </c>
    </row>
    <row r="419" spans="2:65" s="1" customFormat="1" ht="25.5" customHeight="1">
      <c r="B419" s="41"/>
      <c r="C419" s="205" t="s">
        <v>677</v>
      </c>
      <c r="D419" s="205" t="s">
        <v>255</v>
      </c>
      <c r="E419" s="206" t="s">
        <v>678</v>
      </c>
      <c r="F419" s="207" t="s">
        <v>679</v>
      </c>
      <c r="G419" s="208" t="s">
        <v>155</v>
      </c>
      <c r="H419" s="209">
        <v>2</v>
      </c>
      <c r="I419" s="210"/>
      <c r="J419" s="211">
        <f>ROUND(I419*H419,2)</f>
        <v>0</v>
      </c>
      <c r="K419" s="207" t="s">
        <v>258</v>
      </c>
      <c r="L419" s="61"/>
      <c r="M419" s="212" t="s">
        <v>76</v>
      </c>
      <c r="N419" s="213" t="s">
        <v>48</v>
      </c>
      <c r="O419" s="42"/>
      <c r="P419" s="214">
        <f>O419*H419</f>
        <v>0</v>
      </c>
      <c r="Q419" s="214">
        <v>0.31108</v>
      </c>
      <c r="R419" s="214">
        <f>Q419*H419</f>
        <v>0.62216</v>
      </c>
      <c r="S419" s="214">
        <v>0</v>
      </c>
      <c r="T419" s="215">
        <f>S419*H419</f>
        <v>0</v>
      </c>
      <c r="AR419" s="24" t="s">
        <v>259</v>
      </c>
      <c r="AT419" s="24" t="s">
        <v>255</v>
      </c>
      <c r="AU419" s="24" t="s">
        <v>87</v>
      </c>
      <c r="AY419" s="24" t="s">
        <v>253</v>
      </c>
      <c r="BE419" s="216">
        <f>IF(N419="základní",J419,0)</f>
        <v>0</v>
      </c>
      <c r="BF419" s="216">
        <f>IF(N419="snížená",J419,0)</f>
        <v>0</v>
      </c>
      <c r="BG419" s="216">
        <f>IF(N419="zákl. přenesená",J419,0)</f>
        <v>0</v>
      </c>
      <c r="BH419" s="216">
        <f>IF(N419="sníž. přenesená",J419,0)</f>
        <v>0</v>
      </c>
      <c r="BI419" s="216">
        <f>IF(N419="nulová",J419,0)</f>
        <v>0</v>
      </c>
      <c r="BJ419" s="24" t="s">
        <v>85</v>
      </c>
      <c r="BK419" s="216">
        <f>ROUND(I419*H419,2)</f>
        <v>0</v>
      </c>
      <c r="BL419" s="24" t="s">
        <v>259</v>
      </c>
      <c r="BM419" s="24" t="s">
        <v>680</v>
      </c>
    </row>
    <row r="420" spans="2:51" s="12" customFormat="1" ht="13.5">
      <c r="B420" s="217"/>
      <c r="C420" s="218"/>
      <c r="D420" s="219" t="s">
        <v>261</v>
      </c>
      <c r="E420" s="220" t="s">
        <v>76</v>
      </c>
      <c r="F420" s="221" t="s">
        <v>348</v>
      </c>
      <c r="G420" s="218"/>
      <c r="H420" s="220" t="s">
        <v>76</v>
      </c>
      <c r="I420" s="222"/>
      <c r="J420" s="218"/>
      <c r="K420" s="218"/>
      <c r="L420" s="223"/>
      <c r="M420" s="224"/>
      <c r="N420" s="225"/>
      <c r="O420" s="225"/>
      <c r="P420" s="225"/>
      <c r="Q420" s="225"/>
      <c r="R420" s="225"/>
      <c r="S420" s="225"/>
      <c r="T420" s="226"/>
      <c r="AT420" s="227" t="s">
        <v>261</v>
      </c>
      <c r="AU420" s="227" t="s">
        <v>87</v>
      </c>
      <c r="AV420" s="12" t="s">
        <v>85</v>
      </c>
      <c r="AW420" s="12" t="s">
        <v>40</v>
      </c>
      <c r="AX420" s="12" t="s">
        <v>78</v>
      </c>
      <c r="AY420" s="227" t="s">
        <v>253</v>
      </c>
    </row>
    <row r="421" spans="2:51" s="13" customFormat="1" ht="13.5">
      <c r="B421" s="228"/>
      <c r="C421" s="229"/>
      <c r="D421" s="219" t="s">
        <v>261</v>
      </c>
      <c r="E421" s="230" t="s">
        <v>76</v>
      </c>
      <c r="F421" s="231" t="s">
        <v>87</v>
      </c>
      <c r="G421" s="229"/>
      <c r="H421" s="232">
        <v>2</v>
      </c>
      <c r="I421" s="233"/>
      <c r="J421" s="229"/>
      <c r="K421" s="229"/>
      <c r="L421" s="234"/>
      <c r="M421" s="235"/>
      <c r="N421" s="236"/>
      <c r="O421" s="236"/>
      <c r="P421" s="236"/>
      <c r="Q421" s="236"/>
      <c r="R421" s="236"/>
      <c r="S421" s="236"/>
      <c r="T421" s="237"/>
      <c r="AT421" s="238" t="s">
        <v>261</v>
      </c>
      <c r="AU421" s="238" t="s">
        <v>87</v>
      </c>
      <c r="AV421" s="13" t="s">
        <v>87</v>
      </c>
      <c r="AW421" s="13" t="s">
        <v>40</v>
      </c>
      <c r="AX421" s="13" t="s">
        <v>78</v>
      </c>
      <c r="AY421" s="238" t="s">
        <v>253</v>
      </c>
    </row>
    <row r="422" spans="2:51" s="14" customFormat="1" ht="13.5">
      <c r="B422" s="239"/>
      <c r="C422" s="240"/>
      <c r="D422" s="219" t="s">
        <v>261</v>
      </c>
      <c r="E422" s="241" t="s">
        <v>76</v>
      </c>
      <c r="F422" s="242" t="s">
        <v>264</v>
      </c>
      <c r="G422" s="240"/>
      <c r="H422" s="243">
        <v>2</v>
      </c>
      <c r="I422" s="244"/>
      <c r="J422" s="240"/>
      <c r="K422" s="240"/>
      <c r="L422" s="245"/>
      <c r="M422" s="246"/>
      <c r="N422" s="247"/>
      <c r="O422" s="247"/>
      <c r="P422" s="247"/>
      <c r="Q422" s="247"/>
      <c r="R422" s="247"/>
      <c r="S422" s="247"/>
      <c r="T422" s="248"/>
      <c r="AT422" s="249" t="s">
        <v>261</v>
      </c>
      <c r="AU422" s="249" t="s">
        <v>87</v>
      </c>
      <c r="AV422" s="14" t="s">
        <v>259</v>
      </c>
      <c r="AW422" s="14" t="s">
        <v>40</v>
      </c>
      <c r="AX422" s="14" t="s">
        <v>85</v>
      </c>
      <c r="AY422" s="249" t="s">
        <v>253</v>
      </c>
    </row>
    <row r="423" spans="2:65" s="1" customFormat="1" ht="16.5" customHeight="1">
      <c r="B423" s="41"/>
      <c r="C423" s="205" t="s">
        <v>681</v>
      </c>
      <c r="D423" s="205" t="s">
        <v>255</v>
      </c>
      <c r="E423" s="206" t="s">
        <v>682</v>
      </c>
      <c r="F423" s="207" t="s">
        <v>683</v>
      </c>
      <c r="G423" s="208" t="s">
        <v>684</v>
      </c>
      <c r="H423" s="209">
        <v>4</v>
      </c>
      <c r="I423" s="210"/>
      <c r="J423" s="211">
        <f>ROUND(I423*H423,2)</f>
        <v>0</v>
      </c>
      <c r="K423" s="207" t="s">
        <v>76</v>
      </c>
      <c r="L423" s="61"/>
      <c r="M423" s="212" t="s">
        <v>76</v>
      </c>
      <c r="N423" s="213" t="s">
        <v>48</v>
      </c>
      <c r="O423" s="42"/>
      <c r="P423" s="214">
        <f>O423*H423</f>
        <v>0</v>
      </c>
      <c r="Q423" s="214">
        <v>0</v>
      </c>
      <c r="R423" s="214">
        <f>Q423*H423</f>
        <v>0</v>
      </c>
      <c r="S423" s="214">
        <v>0</v>
      </c>
      <c r="T423" s="215">
        <f>S423*H423</f>
        <v>0</v>
      </c>
      <c r="AR423" s="24" t="s">
        <v>259</v>
      </c>
      <c r="AT423" s="24" t="s">
        <v>255</v>
      </c>
      <c r="AU423" s="24" t="s">
        <v>87</v>
      </c>
      <c r="AY423" s="24" t="s">
        <v>253</v>
      </c>
      <c r="BE423" s="216">
        <f>IF(N423="základní",J423,0)</f>
        <v>0</v>
      </c>
      <c r="BF423" s="216">
        <f>IF(N423="snížená",J423,0)</f>
        <v>0</v>
      </c>
      <c r="BG423" s="216">
        <f>IF(N423="zákl. přenesená",J423,0)</f>
        <v>0</v>
      </c>
      <c r="BH423" s="216">
        <f>IF(N423="sníž. přenesená",J423,0)</f>
        <v>0</v>
      </c>
      <c r="BI423" s="216">
        <f>IF(N423="nulová",J423,0)</f>
        <v>0</v>
      </c>
      <c r="BJ423" s="24" t="s">
        <v>85</v>
      </c>
      <c r="BK423" s="216">
        <f>ROUND(I423*H423,2)</f>
        <v>0</v>
      </c>
      <c r="BL423" s="24" t="s">
        <v>259</v>
      </c>
      <c r="BM423" s="24" t="s">
        <v>685</v>
      </c>
    </row>
    <row r="424" spans="2:51" s="12" customFormat="1" ht="13.5">
      <c r="B424" s="217"/>
      <c r="C424" s="218"/>
      <c r="D424" s="219" t="s">
        <v>261</v>
      </c>
      <c r="E424" s="220" t="s">
        <v>76</v>
      </c>
      <c r="F424" s="221" t="s">
        <v>348</v>
      </c>
      <c r="G424" s="218"/>
      <c r="H424" s="220" t="s">
        <v>76</v>
      </c>
      <c r="I424" s="222"/>
      <c r="J424" s="218"/>
      <c r="K424" s="218"/>
      <c r="L424" s="223"/>
      <c r="M424" s="224"/>
      <c r="N424" s="225"/>
      <c r="O424" s="225"/>
      <c r="P424" s="225"/>
      <c r="Q424" s="225"/>
      <c r="R424" s="225"/>
      <c r="S424" s="225"/>
      <c r="T424" s="226"/>
      <c r="AT424" s="227" t="s">
        <v>261</v>
      </c>
      <c r="AU424" s="227" t="s">
        <v>87</v>
      </c>
      <c r="AV424" s="12" t="s">
        <v>85</v>
      </c>
      <c r="AW424" s="12" t="s">
        <v>40</v>
      </c>
      <c r="AX424" s="12" t="s">
        <v>78</v>
      </c>
      <c r="AY424" s="227" t="s">
        <v>253</v>
      </c>
    </row>
    <row r="425" spans="2:51" s="13" customFormat="1" ht="13.5">
      <c r="B425" s="228"/>
      <c r="C425" s="229"/>
      <c r="D425" s="219" t="s">
        <v>261</v>
      </c>
      <c r="E425" s="230" t="s">
        <v>76</v>
      </c>
      <c r="F425" s="231" t="s">
        <v>259</v>
      </c>
      <c r="G425" s="229"/>
      <c r="H425" s="232">
        <v>4</v>
      </c>
      <c r="I425" s="233"/>
      <c r="J425" s="229"/>
      <c r="K425" s="229"/>
      <c r="L425" s="234"/>
      <c r="M425" s="235"/>
      <c r="N425" s="236"/>
      <c r="O425" s="236"/>
      <c r="P425" s="236"/>
      <c r="Q425" s="236"/>
      <c r="R425" s="236"/>
      <c r="S425" s="236"/>
      <c r="T425" s="237"/>
      <c r="AT425" s="238" t="s">
        <v>261</v>
      </c>
      <c r="AU425" s="238" t="s">
        <v>87</v>
      </c>
      <c r="AV425" s="13" t="s">
        <v>87</v>
      </c>
      <c r="AW425" s="13" t="s">
        <v>40</v>
      </c>
      <c r="AX425" s="13" t="s">
        <v>78</v>
      </c>
      <c r="AY425" s="238" t="s">
        <v>253</v>
      </c>
    </row>
    <row r="426" spans="2:51" s="14" customFormat="1" ht="13.5">
      <c r="B426" s="239"/>
      <c r="C426" s="240"/>
      <c r="D426" s="219" t="s">
        <v>261</v>
      </c>
      <c r="E426" s="241" t="s">
        <v>76</v>
      </c>
      <c r="F426" s="242" t="s">
        <v>264</v>
      </c>
      <c r="G426" s="240"/>
      <c r="H426" s="243">
        <v>4</v>
      </c>
      <c r="I426" s="244"/>
      <c r="J426" s="240"/>
      <c r="K426" s="240"/>
      <c r="L426" s="245"/>
      <c r="M426" s="246"/>
      <c r="N426" s="247"/>
      <c r="O426" s="247"/>
      <c r="P426" s="247"/>
      <c r="Q426" s="247"/>
      <c r="R426" s="247"/>
      <c r="S426" s="247"/>
      <c r="T426" s="248"/>
      <c r="AT426" s="249" t="s">
        <v>261</v>
      </c>
      <c r="AU426" s="249" t="s">
        <v>87</v>
      </c>
      <c r="AV426" s="14" t="s">
        <v>259</v>
      </c>
      <c r="AW426" s="14" t="s">
        <v>40</v>
      </c>
      <c r="AX426" s="14" t="s">
        <v>85</v>
      </c>
      <c r="AY426" s="249" t="s">
        <v>253</v>
      </c>
    </row>
    <row r="427" spans="2:65" s="1" customFormat="1" ht="51" customHeight="1">
      <c r="B427" s="41"/>
      <c r="C427" s="205" t="s">
        <v>686</v>
      </c>
      <c r="D427" s="205" t="s">
        <v>255</v>
      </c>
      <c r="E427" s="206" t="s">
        <v>687</v>
      </c>
      <c r="F427" s="207" t="s">
        <v>688</v>
      </c>
      <c r="G427" s="208" t="s">
        <v>155</v>
      </c>
      <c r="H427" s="209">
        <v>2</v>
      </c>
      <c r="I427" s="210"/>
      <c r="J427" s="211">
        <f>ROUND(I427*H427,2)</f>
        <v>0</v>
      </c>
      <c r="K427" s="207" t="s">
        <v>76</v>
      </c>
      <c r="L427" s="61"/>
      <c r="M427" s="212" t="s">
        <v>76</v>
      </c>
      <c r="N427" s="213" t="s">
        <v>48</v>
      </c>
      <c r="O427" s="42"/>
      <c r="P427" s="214">
        <f>O427*H427</f>
        <v>0</v>
      </c>
      <c r="Q427" s="214">
        <v>0</v>
      </c>
      <c r="R427" s="214">
        <f>Q427*H427</f>
        <v>0</v>
      </c>
      <c r="S427" s="214">
        <v>0</v>
      </c>
      <c r="T427" s="215">
        <f>S427*H427</f>
        <v>0</v>
      </c>
      <c r="AR427" s="24" t="s">
        <v>259</v>
      </c>
      <c r="AT427" s="24" t="s">
        <v>255</v>
      </c>
      <c r="AU427" s="24" t="s">
        <v>87</v>
      </c>
      <c r="AY427" s="24" t="s">
        <v>253</v>
      </c>
      <c r="BE427" s="216">
        <f>IF(N427="základní",J427,0)</f>
        <v>0</v>
      </c>
      <c r="BF427" s="216">
        <f>IF(N427="snížená",J427,0)</f>
        <v>0</v>
      </c>
      <c r="BG427" s="216">
        <f>IF(N427="zákl. přenesená",J427,0)</f>
        <v>0</v>
      </c>
      <c r="BH427" s="216">
        <f>IF(N427="sníž. přenesená",J427,0)</f>
        <v>0</v>
      </c>
      <c r="BI427" s="216">
        <f>IF(N427="nulová",J427,0)</f>
        <v>0</v>
      </c>
      <c r="BJ427" s="24" t="s">
        <v>85</v>
      </c>
      <c r="BK427" s="216">
        <f>ROUND(I427*H427,2)</f>
        <v>0</v>
      </c>
      <c r="BL427" s="24" t="s">
        <v>259</v>
      </c>
      <c r="BM427" s="24" t="s">
        <v>689</v>
      </c>
    </row>
    <row r="428" spans="2:51" s="12" customFormat="1" ht="13.5">
      <c r="B428" s="217"/>
      <c r="C428" s="218"/>
      <c r="D428" s="219" t="s">
        <v>261</v>
      </c>
      <c r="E428" s="220" t="s">
        <v>76</v>
      </c>
      <c r="F428" s="221" t="s">
        <v>348</v>
      </c>
      <c r="G428" s="218"/>
      <c r="H428" s="220" t="s">
        <v>76</v>
      </c>
      <c r="I428" s="222"/>
      <c r="J428" s="218"/>
      <c r="K428" s="218"/>
      <c r="L428" s="223"/>
      <c r="M428" s="224"/>
      <c r="N428" s="225"/>
      <c r="O428" s="225"/>
      <c r="P428" s="225"/>
      <c r="Q428" s="225"/>
      <c r="R428" s="225"/>
      <c r="S428" s="225"/>
      <c r="T428" s="226"/>
      <c r="AT428" s="227" t="s">
        <v>261</v>
      </c>
      <c r="AU428" s="227" t="s">
        <v>87</v>
      </c>
      <c r="AV428" s="12" t="s">
        <v>85</v>
      </c>
      <c r="AW428" s="12" t="s">
        <v>40</v>
      </c>
      <c r="AX428" s="12" t="s">
        <v>78</v>
      </c>
      <c r="AY428" s="227" t="s">
        <v>253</v>
      </c>
    </row>
    <row r="429" spans="2:51" s="13" customFormat="1" ht="13.5">
      <c r="B429" s="228"/>
      <c r="C429" s="229"/>
      <c r="D429" s="219" t="s">
        <v>261</v>
      </c>
      <c r="E429" s="230" t="s">
        <v>76</v>
      </c>
      <c r="F429" s="231" t="s">
        <v>87</v>
      </c>
      <c r="G429" s="229"/>
      <c r="H429" s="232">
        <v>2</v>
      </c>
      <c r="I429" s="233"/>
      <c r="J429" s="229"/>
      <c r="K429" s="229"/>
      <c r="L429" s="234"/>
      <c r="M429" s="235"/>
      <c r="N429" s="236"/>
      <c r="O429" s="236"/>
      <c r="P429" s="236"/>
      <c r="Q429" s="236"/>
      <c r="R429" s="236"/>
      <c r="S429" s="236"/>
      <c r="T429" s="237"/>
      <c r="AT429" s="238" t="s">
        <v>261</v>
      </c>
      <c r="AU429" s="238" t="s">
        <v>87</v>
      </c>
      <c r="AV429" s="13" t="s">
        <v>87</v>
      </c>
      <c r="AW429" s="13" t="s">
        <v>40</v>
      </c>
      <c r="AX429" s="13" t="s">
        <v>78</v>
      </c>
      <c r="AY429" s="238" t="s">
        <v>253</v>
      </c>
    </row>
    <row r="430" spans="2:51" s="14" customFormat="1" ht="13.5">
      <c r="B430" s="239"/>
      <c r="C430" s="240"/>
      <c r="D430" s="219" t="s">
        <v>261</v>
      </c>
      <c r="E430" s="241" t="s">
        <v>76</v>
      </c>
      <c r="F430" s="242" t="s">
        <v>264</v>
      </c>
      <c r="G430" s="240"/>
      <c r="H430" s="243">
        <v>2</v>
      </c>
      <c r="I430" s="244"/>
      <c r="J430" s="240"/>
      <c r="K430" s="240"/>
      <c r="L430" s="245"/>
      <c r="M430" s="246"/>
      <c r="N430" s="247"/>
      <c r="O430" s="247"/>
      <c r="P430" s="247"/>
      <c r="Q430" s="247"/>
      <c r="R430" s="247"/>
      <c r="S430" s="247"/>
      <c r="T430" s="248"/>
      <c r="AT430" s="249" t="s">
        <v>261</v>
      </c>
      <c r="AU430" s="249" t="s">
        <v>87</v>
      </c>
      <c r="AV430" s="14" t="s">
        <v>259</v>
      </c>
      <c r="AW430" s="14" t="s">
        <v>40</v>
      </c>
      <c r="AX430" s="14" t="s">
        <v>85</v>
      </c>
      <c r="AY430" s="249" t="s">
        <v>253</v>
      </c>
    </row>
    <row r="431" spans="2:63" s="11" customFormat="1" ht="29.85" customHeight="1">
      <c r="B431" s="189"/>
      <c r="C431" s="190"/>
      <c r="D431" s="191" t="s">
        <v>77</v>
      </c>
      <c r="E431" s="203" t="s">
        <v>297</v>
      </c>
      <c r="F431" s="203" t="s">
        <v>690</v>
      </c>
      <c r="G431" s="190"/>
      <c r="H431" s="190"/>
      <c r="I431" s="193"/>
      <c r="J431" s="204">
        <f>BK431</f>
        <v>0</v>
      </c>
      <c r="K431" s="190"/>
      <c r="L431" s="195"/>
      <c r="M431" s="196"/>
      <c r="N431" s="197"/>
      <c r="O431" s="197"/>
      <c r="P431" s="198">
        <f>P432+SUM(P433:P519)</f>
        <v>0</v>
      </c>
      <c r="Q431" s="197"/>
      <c r="R431" s="198">
        <f>R432+SUM(R433:R519)</f>
        <v>79.4888</v>
      </c>
      <c r="S431" s="197"/>
      <c r="T431" s="199">
        <f>T432+SUM(T433:T519)</f>
        <v>351.8780874999999</v>
      </c>
      <c r="AR431" s="200" t="s">
        <v>85</v>
      </c>
      <c r="AT431" s="201" t="s">
        <v>77</v>
      </c>
      <c r="AU431" s="201" t="s">
        <v>85</v>
      </c>
      <c r="AY431" s="200" t="s">
        <v>253</v>
      </c>
      <c r="BK431" s="202">
        <f>BK432+SUM(BK433:BK519)</f>
        <v>0</v>
      </c>
    </row>
    <row r="432" spans="2:65" s="1" customFormat="1" ht="25.5" customHeight="1">
      <c r="B432" s="41"/>
      <c r="C432" s="205" t="s">
        <v>691</v>
      </c>
      <c r="D432" s="205" t="s">
        <v>255</v>
      </c>
      <c r="E432" s="206" t="s">
        <v>692</v>
      </c>
      <c r="F432" s="207" t="s">
        <v>693</v>
      </c>
      <c r="G432" s="208" t="s">
        <v>155</v>
      </c>
      <c r="H432" s="209">
        <v>2</v>
      </c>
      <c r="I432" s="210"/>
      <c r="J432" s="211">
        <f>ROUND(I432*H432,2)</f>
        <v>0</v>
      </c>
      <c r="K432" s="207" t="s">
        <v>258</v>
      </c>
      <c r="L432" s="61"/>
      <c r="M432" s="212" t="s">
        <v>76</v>
      </c>
      <c r="N432" s="213" t="s">
        <v>48</v>
      </c>
      <c r="O432" s="42"/>
      <c r="P432" s="214">
        <f>O432*H432</f>
        <v>0</v>
      </c>
      <c r="Q432" s="214">
        <v>0.0007</v>
      </c>
      <c r="R432" s="214">
        <f>Q432*H432</f>
        <v>0.0014</v>
      </c>
      <c r="S432" s="214">
        <v>0</v>
      </c>
      <c r="T432" s="215">
        <f>S432*H432</f>
        <v>0</v>
      </c>
      <c r="AR432" s="24" t="s">
        <v>259</v>
      </c>
      <c r="AT432" s="24" t="s">
        <v>255</v>
      </c>
      <c r="AU432" s="24" t="s">
        <v>87</v>
      </c>
      <c r="AY432" s="24" t="s">
        <v>253</v>
      </c>
      <c r="BE432" s="216">
        <f>IF(N432="základní",J432,0)</f>
        <v>0</v>
      </c>
      <c r="BF432" s="216">
        <f>IF(N432="snížená",J432,0)</f>
        <v>0</v>
      </c>
      <c r="BG432" s="216">
        <f>IF(N432="zákl. přenesená",J432,0)</f>
        <v>0</v>
      </c>
      <c r="BH432" s="216">
        <f>IF(N432="sníž. přenesená",J432,0)</f>
        <v>0</v>
      </c>
      <c r="BI432" s="216">
        <f>IF(N432="nulová",J432,0)</f>
        <v>0</v>
      </c>
      <c r="BJ432" s="24" t="s">
        <v>85</v>
      </c>
      <c r="BK432" s="216">
        <f>ROUND(I432*H432,2)</f>
        <v>0</v>
      </c>
      <c r="BL432" s="24" t="s">
        <v>259</v>
      </c>
      <c r="BM432" s="24" t="s">
        <v>694</v>
      </c>
    </row>
    <row r="433" spans="2:51" s="12" customFormat="1" ht="13.5">
      <c r="B433" s="217"/>
      <c r="C433" s="218"/>
      <c r="D433" s="219" t="s">
        <v>261</v>
      </c>
      <c r="E433" s="220" t="s">
        <v>76</v>
      </c>
      <c r="F433" s="221" t="s">
        <v>348</v>
      </c>
      <c r="G433" s="218"/>
      <c r="H433" s="220" t="s">
        <v>76</v>
      </c>
      <c r="I433" s="222"/>
      <c r="J433" s="218"/>
      <c r="K433" s="218"/>
      <c r="L433" s="223"/>
      <c r="M433" s="224"/>
      <c r="N433" s="225"/>
      <c r="O433" s="225"/>
      <c r="P433" s="225"/>
      <c r="Q433" s="225"/>
      <c r="R433" s="225"/>
      <c r="S433" s="225"/>
      <c r="T433" s="226"/>
      <c r="AT433" s="227" t="s">
        <v>261</v>
      </c>
      <c r="AU433" s="227" t="s">
        <v>87</v>
      </c>
      <c r="AV433" s="12" t="s">
        <v>85</v>
      </c>
      <c r="AW433" s="12" t="s">
        <v>40</v>
      </c>
      <c r="AX433" s="12" t="s">
        <v>78</v>
      </c>
      <c r="AY433" s="227" t="s">
        <v>253</v>
      </c>
    </row>
    <row r="434" spans="2:51" s="13" customFormat="1" ht="13.5">
      <c r="B434" s="228"/>
      <c r="C434" s="229"/>
      <c r="D434" s="219" t="s">
        <v>261</v>
      </c>
      <c r="E434" s="230" t="s">
        <v>166</v>
      </c>
      <c r="F434" s="231" t="s">
        <v>87</v>
      </c>
      <c r="G434" s="229"/>
      <c r="H434" s="232">
        <v>2</v>
      </c>
      <c r="I434" s="233"/>
      <c r="J434" s="229"/>
      <c r="K434" s="229"/>
      <c r="L434" s="234"/>
      <c r="M434" s="235"/>
      <c r="N434" s="236"/>
      <c r="O434" s="236"/>
      <c r="P434" s="236"/>
      <c r="Q434" s="236"/>
      <c r="R434" s="236"/>
      <c r="S434" s="236"/>
      <c r="T434" s="237"/>
      <c r="AT434" s="238" t="s">
        <v>261</v>
      </c>
      <c r="AU434" s="238" t="s">
        <v>87</v>
      </c>
      <c r="AV434" s="13" t="s">
        <v>87</v>
      </c>
      <c r="AW434" s="13" t="s">
        <v>40</v>
      </c>
      <c r="AX434" s="13" t="s">
        <v>78</v>
      </c>
      <c r="AY434" s="238" t="s">
        <v>253</v>
      </c>
    </row>
    <row r="435" spans="2:51" s="14" customFormat="1" ht="13.5">
      <c r="B435" s="239"/>
      <c r="C435" s="240"/>
      <c r="D435" s="219" t="s">
        <v>261</v>
      </c>
      <c r="E435" s="241" t="s">
        <v>76</v>
      </c>
      <c r="F435" s="242" t="s">
        <v>264</v>
      </c>
      <c r="G435" s="240"/>
      <c r="H435" s="243">
        <v>2</v>
      </c>
      <c r="I435" s="244"/>
      <c r="J435" s="240"/>
      <c r="K435" s="240"/>
      <c r="L435" s="245"/>
      <c r="M435" s="246"/>
      <c r="N435" s="247"/>
      <c r="O435" s="247"/>
      <c r="P435" s="247"/>
      <c r="Q435" s="247"/>
      <c r="R435" s="247"/>
      <c r="S435" s="247"/>
      <c r="T435" s="248"/>
      <c r="AT435" s="249" t="s">
        <v>261</v>
      </c>
      <c r="AU435" s="249" t="s">
        <v>87</v>
      </c>
      <c r="AV435" s="14" t="s">
        <v>259</v>
      </c>
      <c r="AW435" s="14" t="s">
        <v>40</v>
      </c>
      <c r="AX435" s="14" t="s">
        <v>85</v>
      </c>
      <c r="AY435" s="249" t="s">
        <v>253</v>
      </c>
    </row>
    <row r="436" spans="2:65" s="1" customFormat="1" ht="16.5" customHeight="1">
      <c r="B436" s="41"/>
      <c r="C436" s="252" t="s">
        <v>695</v>
      </c>
      <c r="D436" s="252" t="s">
        <v>322</v>
      </c>
      <c r="E436" s="253" t="s">
        <v>696</v>
      </c>
      <c r="F436" s="254" t="s">
        <v>697</v>
      </c>
      <c r="G436" s="255" t="s">
        <v>155</v>
      </c>
      <c r="H436" s="256">
        <v>2</v>
      </c>
      <c r="I436" s="257"/>
      <c r="J436" s="258">
        <f>ROUND(I436*H436,2)</f>
        <v>0</v>
      </c>
      <c r="K436" s="254" t="s">
        <v>258</v>
      </c>
      <c r="L436" s="259"/>
      <c r="M436" s="260" t="s">
        <v>76</v>
      </c>
      <c r="N436" s="261" t="s">
        <v>48</v>
      </c>
      <c r="O436" s="42"/>
      <c r="P436" s="214">
        <f>O436*H436</f>
        <v>0</v>
      </c>
      <c r="Q436" s="214">
        <v>0.0077</v>
      </c>
      <c r="R436" s="214">
        <f>Q436*H436</f>
        <v>0.0154</v>
      </c>
      <c r="S436" s="214">
        <v>0</v>
      </c>
      <c r="T436" s="215">
        <f>S436*H436</f>
        <v>0</v>
      </c>
      <c r="AR436" s="24" t="s">
        <v>292</v>
      </c>
      <c r="AT436" s="24" t="s">
        <v>322</v>
      </c>
      <c r="AU436" s="24" t="s">
        <v>87</v>
      </c>
      <c r="AY436" s="24" t="s">
        <v>253</v>
      </c>
      <c r="BE436" s="216">
        <f>IF(N436="základní",J436,0)</f>
        <v>0</v>
      </c>
      <c r="BF436" s="216">
        <f>IF(N436="snížená",J436,0)</f>
        <v>0</v>
      </c>
      <c r="BG436" s="216">
        <f>IF(N436="zákl. přenesená",J436,0)</f>
        <v>0</v>
      </c>
      <c r="BH436" s="216">
        <f>IF(N436="sníž. přenesená",J436,0)</f>
        <v>0</v>
      </c>
      <c r="BI436" s="216">
        <f>IF(N436="nulová",J436,0)</f>
        <v>0</v>
      </c>
      <c r="BJ436" s="24" t="s">
        <v>85</v>
      </c>
      <c r="BK436" s="216">
        <f>ROUND(I436*H436,2)</f>
        <v>0</v>
      </c>
      <c r="BL436" s="24" t="s">
        <v>259</v>
      </c>
      <c r="BM436" s="24" t="s">
        <v>698</v>
      </c>
    </row>
    <row r="437" spans="2:51" s="13" customFormat="1" ht="13.5">
      <c r="B437" s="228"/>
      <c r="C437" s="229"/>
      <c r="D437" s="219" t="s">
        <v>261</v>
      </c>
      <c r="E437" s="230" t="s">
        <v>76</v>
      </c>
      <c r="F437" s="231" t="s">
        <v>166</v>
      </c>
      <c r="G437" s="229"/>
      <c r="H437" s="232">
        <v>2</v>
      </c>
      <c r="I437" s="233"/>
      <c r="J437" s="229"/>
      <c r="K437" s="229"/>
      <c r="L437" s="234"/>
      <c r="M437" s="235"/>
      <c r="N437" s="236"/>
      <c r="O437" s="236"/>
      <c r="P437" s="236"/>
      <c r="Q437" s="236"/>
      <c r="R437" s="236"/>
      <c r="S437" s="236"/>
      <c r="T437" s="237"/>
      <c r="AT437" s="238" t="s">
        <v>261</v>
      </c>
      <c r="AU437" s="238" t="s">
        <v>87</v>
      </c>
      <c r="AV437" s="13" t="s">
        <v>87</v>
      </c>
      <c r="AW437" s="13" t="s">
        <v>40</v>
      </c>
      <c r="AX437" s="13" t="s">
        <v>78</v>
      </c>
      <c r="AY437" s="238" t="s">
        <v>253</v>
      </c>
    </row>
    <row r="438" spans="2:51" s="14" customFormat="1" ht="13.5">
      <c r="B438" s="239"/>
      <c r="C438" s="240"/>
      <c r="D438" s="219" t="s">
        <v>261</v>
      </c>
      <c r="E438" s="241" t="s">
        <v>76</v>
      </c>
      <c r="F438" s="242" t="s">
        <v>264</v>
      </c>
      <c r="G438" s="240"/>
      <c r="H438" s="243">
        <v>2</v>
      </c>
      <c r="I438" s="244"/>
      <c r="J438" s="240"/>
      <c r="K438" s="240"/>
      <c r="L438" s="245"/>
      <c r="M438" s="246"/>
      <c r="N438" s="247"/>
      <c r="O438" s="247"/>
      <c r="P438" s="247"/>
      <c r="Q438" s="247"/>
      <c r="R438" s="247"/>
      <c r="S438" s="247"/>
      <c r="T438" s="248"/>
      <c r="AT438" s="249" t="s">
        <v>261</v>
      </c>
      <c r="AU438" s="249" t="s">
        <v>87</v>
      </c>
      <c r="AV438" s="14" t="s">
        <v>259</v>
      </c>
      <c r="AW438" s="14" t="s">
        <v>40</v>
      </c>
      <c r="AX438" s="14" t="s">
        <v>85</v>
      </c>
      <c r="AY438" s="249" t="s">
        <v>253</v>
      </c>
    </row>
    <row r="439" spans="2:65" s="1" customFormat="1" ht="16.5" customHeight="1">
      <c r="B439" s="41"/>
      <c r="C439" s="205" t="s">
        <v>699</v>
      </c>
      <c r="D439" s="205" t="s">
        <v>255</v>
      </c>
      <c r="E439" s="206" t="s">
        <v>700</v>
      </c>
      <c r="F439" s="207" t="s">
        <v>701</v>
      </c>
      <c r="G439" s="208" t="s">
        <v>155</v>
      </c>
      <c r="H439" s="209">
        <v>1</v>
      </c>
      <c r="I439" s="210"/>
      <c r="J439" s="211">
        <f>ROUND(I439*H439,2)</f>
        <v>0</v>
      </c>
      <c r="K439" s="207" t="s">
        <v>258</v>
      </c>
      <c r="L439" s="61"/>
      <c r="M439" s="212" t="s">
        <v>76</v>
      </c>
      <c r="N439" s="213" t="s">
        <v>48</v>
      </c>
      <c r="O439" s="42"/>
      <c r="P439" s="214">
        <f>O439*H439</f>
        <v>0</v>
      </c>
      <c r="Q439" s="214">
        <v>0.10941</v>
      </c>
      <c r="R439" s="214">
        <f>Q439*H439</f>
        <v>0.10941</v>
      </c>
      <c r="S439" s="214">
        <v>0</v>
      </c>
      <c r="T439" s="215">
        <f>S439*H439</f>
        <v>0</v>
      </c>
      <c r="AR439" s="24" t="s">
        <v>259</v>
      </c>
      <c r="AT439" s="24" t="s">
        <v>255</v>
      </c>
      <c r="AU439" s="24" t="s">
        <v>87</v>
      </c>
      <c r="AY439" s="24" t="s">
        <v>253</v>
      </c>
      <c r="BE439" s="216">
        <f>IF(N439="základní",J439,0)</f>
        <v>0</v>
      </c>
      <c r="BF439" s="216">
        <f>IF(N439="snížená",J439,0)</f>
        <v>0</v>
      </c>
      <c r="BG439" s="216">
        <f>IF(N439="zákl. přenesená",J439,0)</f>
        <v>0</v>
      </c>
      <c r="BH439" s="216">
        <f>IF(N439="sníž. přenesená",J439,0)</f>
        <v>0</v>
      </c>
      <c r="BI439" s="216">
        <f>IF(N439="nulová",J439,0)</f>
        <v>0</v>
      </c>
      <c r="BJ439" s="24" t="s">
        <v>85</v>
      </c>
      <c r="BK439" s="216">
        <f>ROUND(I439*H439,2)</f>
        <v>0</v>
      </c>
      <c r="BL439" s="24" t="s">
        <v>259</v>
      </c>
      <c r="BM439" s="24" t="s">
        <v>702</v>
      </c>
    </row>
    <row r="440" spans="2:51" s="12" customFormat="1" ht="13.5">
      <c r="B440" s="217"/>
      <c r="C440" s="218"/>
      <c r="D440" s="219" t="s">
        <v>261</v>
      </c>
      <c r="E440" s="220" t="s">
        <v>76</v>
      </c>
      <c r="F440" s="221" t="s">
        <v>348</v>
      </c>
      <c r="G440" s="218"/>
      <c r="H440" s="220" t="s">
        <v>76</v>
      </c>
      <c r="I440" s="222"/>
      <c r="J440" s="218"/>
      <c r="K440" s="218"/>
      <c r="L440" s="223"/>
      <c r="M440" s="224"/>
      <c r="N440" s="225"/>
      <c r="O440" s="225"/>
      <c r="P440" s="225"/>
      <c r="Q440" s="225"/>
      <c r="R440" s="225"/>
      <c r="S440" s="225"/>
      <c r="T440" s="226"/>
      <c r="AT440" s="227" t="s">
        <v>261</v>
      </c>
      <c r="AU440" s="227" t="s">
        <v>87</v>
      </c>
      <c r="AV440" s="12" t="s">
        <v>85</v>
      </c>
      <c r="AW440" s="12" t="s">
        <v>40</v>
      </c>
      <c r="AX440" s="12" t="s">
        <v>78</v>
      </c>
      <c r="AY440" s="227" t="s">
        <v>253</v>
      </c>
    </row>
    <row r="441" spans="2:51" s="13" customFormat="1" ht="13.5">
      <c r="B441" s="228"/>
      <c r="C441" s="229"/>
      <c r="D441" s="219" t="s">
        <v>261</v>
      </c>
      <c r="E441" s="230" t="s">
        <v>168</v>
      </c>
      <c r="F441" s="231" t="s">
        <v>85</v>
      </c>
      <c r="G441" s="229"/>
      <c r="H441" s="232">
        <v>1</v>
      </c>
      <c r="I441" s="233"/>
      <c r="J441" s="229"/>
      <c r="K441" s="229"/>
      <c r="L441" s="234"/>
      <c r="M441" s="235"/>
      <c r="N441" s="236"/>
      <c r="O441" s="236"/>
      <c r="P441" s="236"/>
      <c r="Q441" s="236"/>
      <c r="R441" s="236"/>
      <c r="S441" s="236"/>
      <c r="T441" s="237"/>
      <c r="AT441" s="238" t="s">
        <v>261</v>
      </c>
      <c r="AU441" s="238" t="s">
        <v>87</v>
      </c>
      <c r="AV441" s="13" t="s">
        <v>87</v>
      </c>
      <c r="AW441" s="13" t="s">
        <v>40</v>
      </c>
      <c r="AX441" s="13" t="s">
        <v>78</v>
      </c>
      <c r="AY441" s="238" t="s">
        <v>253</v>
      </c>
    </row>
    <row r="442" spans="2:51" s="14" customFormat="1" ht="13.5">
      <c r="B442" s="239"/>
      <c r="C442" s="240"/>
      <c r="D442" s="219" t="s">
        <v>261</v>
      </c>
      <c r="E442" s="241" t="s">
        <v>76</v>
      </c>
      <c r="F442" s="242" t="s">
        <v>264</v>
      </c>
      <c r="G442" s="240"/>
      <c r="H442" s="243">
        <v>1</v>
      </c>
      <c r="I442" s="244"/>
      <c r="J442" s="240"/>
      <c r="K442" s="240"/>
      <c r="L442" s="245"/>
      <c r="M442" s="246"/>
      <c r="N442" s="247"/>
      <c r="O442" s="247"/>
      <c r="P442" s="247"/>
      <c r="Q442" s="247"/>
      <c r="R442" s="247"/>
      <c r="S442" s="247"/>
      <c r="T442" s="248"/>
      <c r="AT442" s="249" t="s">
        <v>261</v>
      </c>
      <c r="AU442" s="249" t="s">
        <v>87</v>
      </c>
      <c r="AV442" s="14" t="s">
        <v>259</v>
      </c>
      <c r="AW442" s="14" t="s">
        <v>40</v>
      </c>
      <c r="AX442" s="14" t="s">
        <v>85</v>
      </c>
      <c r="AY442" s="249" t="s">
        <v>253</v>
      </c>
    </row>
    <row r="443" spans="2:65" s="1" customFormat="1" ht="16.5" customHeight="1">
      <c r="B443" s="41"/>
      <c r="C443" s="252" t="s">
        <v>703</v>
      </c>
      <c r="D443" s="252" t="s">
        <v>322</v>
      </c>
      <c r="E443" s="253" t="s">
        <v>704</v>
      </c>
      <c r="F443" s="254" t="s">
        <v>705</v>
      </c>
      <c r="G443" s="255" t="s">
        <v>155</v>
      </c>
      <c r="H443" s="256">
        <v>1</v>
      </c>
      <c r="I443" s="257"/>
      <c r="J443" s="258">
        <f>ROUND(I443*H443,2)</f>
        <v>0</v>
      </c>
      <c r="K443" s="254" t="s">
        <v>258</v>
      </c>
      <c r="L443" s="259"/>
      <c r="M443" s="260" t="s">
        <v>76</v>
      </c>
      <c r="N443" s="261" t="s">
        <v>48</v>
      </c>
      <c r="O443" s="42"/>
      <c r="P443" s="214">
        <f>O443*H443</f>
        <v>0</v>
      </c>
      <c r="Q443" s="214">
        <v>0.0065</v>
      </c>
      <c r="R443" s="214">
        <f>Q443*H443</f>
        <v>0.0065</v>
      </c>
      <c r="S443" s="214">
        <v>0</v>
      </c>
      <c r="T443" s="215">
        <f>S443*H443</f>
        <v>0</v>
      </c>
      <c r="AR443" s="24" t="s">
        <v>292</v>
      </c>
      <c r="AT443" s="24" t="s">
        <v>322</v>
      </c>
      <c r="AU443" s="24" t="s">
        <v>87</v>
      </c>
      <c r="AY443" s="24" t="s">
        <v>253</v>
      </c>
      <c r="BE443" s="216">
        <f>IF(N443="základní",J443,0)</f>
        <v>0</v>
      </c>
      <c r="BF443" s="216">
        <f>IF(N443="snížená",J443,0)</f>
        <v>0</v>
      </c>
      <c r="BG443" s="216">
        <f>IF(N443="zákl. přenesená",J443,0)</f>
        <v>0</v>
      </c>
      <c r="BH443" s="216">
        <f>IF(N443="sníž. přenesená",J443,0)</f>
        <v>0</v>
      </c>
      <c r="BI443" s="216">
        <f>IF(N443="nulová",J443,0)</f>
        <v>0</v>
      </c>
      <c r="BJ443" s="24" t="s">
        <v>85</v>
      </c>
      <c r="BK443" s="216">
        <f>ROUND(I443*H443,2)</f>
        <v>0</v>
      </c>
      <c r="BL443" s="24" t="s">
        <v>259</v>
      </c>
      <c r="BM443" s="24" t="s">
        <v>706</v>
      </c>
    </row>
    <row r="444" spans="2:51" s="13" customFormat="1" ht="13.5">
      <c r="B444" s="228"/>
      <c r="C444" s="229"/>
      <c r="D444" s="219" t="s">
        <v>261</v>
      </c>
      <c r="E444" s="230" t="s">
        <v>76</v>
      </c>
      <c r="F444" s="231" t="s">
        <v>168</v>
      </c>
      <c r="G444" s="229"/>
      <c r="H444" s="232">
        <v>1</v>
      </c>
      <c r="I444" s="233"/>
      <c r="J444" s="229"/>
      <c r="K444" s="229"/>
      <c r="L444" s="234"/>
      <c r="M444" s="235"/>
      <c r="N444" s="236"/>
      <c r="O444" s="236"/>
      <c r="P444" s="236"/>
      <c r="Q444" s="236"/>
      <c r="R444" s="236"/>
      <c r="S444" s="236"/>
      <c r="T444" s="237"/>
      <c r="AT444" s="238" t="s">
        <v>261</v>
      </c>
      <c r="AU444" s="238" t="s">
        <v>87</v>
      </c>
      <c r="AV444" s="13" t="s">
        <v>87</v>
      </c>
      <c r="AW444" s="13" t="s">
        <v>40</v>
      </c>
      <c r="AX444" s="13" t="s">
        <v>78</v>
      </c>
      <c r="AY444" s="238" t="s">
        <v>253</v>
      </c>
    </row>
    <row r="445" spans="2:51" s="14" customFormat="1" ht="13.5">
      <c r="B445" s="239"/>
      <c r="C445" s="240"/>
      <c r="D445" s="219" t="s">
        <v>261</v>
      </c>
      <c r="E445" s="241" t="s">
        <v>76</v>
      </c>
      <c r="F445" s="242" t="s">
        <v>264</v>
      </c>
      <c r="G445" s="240"/>
      <c r="H445" s="243">
        <v>1</v>
      </c>
      <c r="I445" s="244"/>
      <c r="J445" s="240"/>
      <c r="K445" s="240"/>
      <c r="L445" s="245"/>
      <c r="M445" s="246"/>
      <c r="N445" s="247"/>
      <c r="O445" s="247"/>
      <c r="P445" s="247"/>
      <c r="Q445" s="247"/>
      <c r="R445" s="247"/>
      <c r="S445" s="247"/>
      <c r="T445" s="248"/>
      <c r="AT445" s="249" t="s">
        <v>261</v>
      </c>
      <c r="AU445" s="249" t="s">
        <v>87</v>
      </c>
      <c r="AV445" s="14" t="s">
        <v>259</v>
      </c>
      <c r="AW445" s="14" t="s">
        <v>40</v>
      </c>
      <c r="AX445" s="14" t="s">
        <v>85</v>
      </c>
      <c r="AY445" s="249" t="s">
        <v>253</v>
      </c>
    </row>
    <row r="446" spans="2:65" s="1" customFormat="1" ht="16.5" customHeight="1">
      <c r="B446" s="41"/>
      <c r="C446" s="252" t="s">
        <v>707</v>
      </c>
      <c r="D446" s="252" t="s">
        <v>322</v>
      </c>
      <c r="E446" s="253" t="s">
        <v>708</v>
      </c>
      <c r="F446" s="254" t="s">
        <v>709</v>
      </c>
      <c r="G446" s="255" t="s">
        <v>155</v>
      </c>
      <c r="H446" s="256">
        <v>4</v>
      </c>
      <c r="I446" s="257"/>
      <c r="J446" s="258">
        <f>ROUND(I446*H446,2)</f>
        <v>0</v>
      </c>
      <c r="K446" s="254" t="s">
        <v>258</v>
      </c>
      <c r="L446" s="259"/>
      <c r="M446" s="260" t="s">
        <v>76</v>
      </c>
      <c r="N446" s="261" t="s">
        <v>48</v>
      </c>
      <c r="O446" s="42"/>
      <c r="P446" s="214">
        <f>O446*H446</f>
        <v>0</v>
      </c>
      <c r="Q446" s="214">
        <v>0.0004</v>
      </c>
      <c r="R446" s="214">
        <f>Q446*H446</f>
        <v>0.0016</v>
      </c>
      <c r="S446" s="214">
        <v>0</v>
      </c>
      <c r="T446" s="215">
        <f>S446*H446</f>
        <v>0</v>
      </c>
      <c r="AR446" s="24" t="s">
        <v>292</v>
      </c>
      <c r="AT446" s="24" t="s">
        <v>322</v>
      </c>
      <c r="AU446" s="24" t="s">
        <v>87</v>
      </c>
      <c r="AY446" s="24" t="s">
        <v>253</v>
      </c>
      <c r="BE446" s="216">
        <f>IF(N446="základní",J446,0)</f>
        <v>0</v>
      </c>
      <c r="BF446" s="216">
        <f>IF(N446="snížená",J446,0)</f>
        <v>0</v>
      </c>
      <c r="BG446" s="216">
        <f>IF(N446="zákl. přenesená",J446,0)</f>
        <v>0</v>
      </c>
      <c r="BH446" s="216">
        <f>IF(N446="sníž. přenesená",J446,0)</f>
        <v>0</v>
      </c>
      <c r="BI446" s="216">
        <f>IF(N446="nulová",J446,0)</f>
        <v>0</v>
      </c>
      <c r="BJ446" s="24" t="s">
        <v>85</v>
      </c>
      <c r="BK446" s="216">
        <f>ROUND(I446*H446,2)</f>
        <v>0</v>
      </c>
      <c r="BL446" s="24" t="s">
        <v>259</v>
      </c>
      <c r="BM446" s="24" t="s">
        <v>710</v>
      </c>
    </row>
    <row r="447" spans="2:51" s="13" customFormat="1" ht="13.5">
      <c r="B447" s="228"/>
      <c r="C447" s="229"/>
      <c r="D447" s="219" t="s">
        <v>261</v>
      </c>
      <c r="E447" s="230" t="s">
        <v>76</v>
      </c>
      <c r="F447" s="231" t="s">
        <v>711</v>
      </c>
      <c r="G447" s="229"/>
      <c r="H447" s="232">
        <v>4</v>
      </c>
      <c r="I447" s="233"/>
      <c r="J447" s="229"/>
      <c r="K447" s="229"/>
      <c r="L447" s="234"/>
      <c r="M447" s="235"/>
      <c r="N447" s="236"/>
      <c r="O447" s="236"/>
      <c r="P447" s="236"/>
      <c r="Q447" s="236"/>
      <c r="R447" s="236"/>
      <c r="S447" s="236"/>
      <c r="T447" s="237"/>
      <c r="AT447" s="238" t="s">
        <v>261</v>
      </c>
      <c r="AU447" s="238" t="s">
        <v>87</v>
      </c>
      <c r="AV447" s="13" t="s">
        <v>87</v>
      </c>
      <c r="AW447" s="13" t="s">
        <v>40</v>
      </c>
      <c r="AX447" s="13" t="s">
        <v>78</v>
      </c>
      <c r="AY447" s="238" t="s">
        <v>253</v>
      </c>
    </row>
    <row r="448" spans="2:51" s="14" customFormat="1" ht="13.5">
      <c r="B448" s="239"/>
      <c r="C448" s="240"/>
      <c r="D448" s="219" t="s">
        <v>261</v>
      </c>
      <c r="E448" s="241" t="s">
        <v>76</v>
      </c>
      <c r="F448" s="242" t="s">
        <v>264</v>
      </c>
      <c r="G448" s="240"/>
      <c r="H448" s="243">
        <v>4</v>
      </c>
      <c r="I448" s="244"/>
      <c r="J448" s="240"/>
      <c r="K448" s="240"/>
      <c r="L448" s="245"/>
      <c r="M448" s="246"/>
      <c r="N448" s="247"/>
      <c r="O448" s="247"/>
      <c r="P448" s="247"/>
      <c r="Q448" s="247"/>
      <c r="R448" s="247"/>
      <c r="S448" s="247"/>
      <c r="T448" s="248"/>
      <c r="AT448" s="249" t="s">
        <v>261</v>
      </c>
      <c r="AU448" s="249" t="s">
        <v>87</v>
      </c>
      <c r="AV448" s="14" t="s">
        <v>259</v>
      </c>
      <c r="AW448" s="14" t="s">
        <v>40</v>
      </c>
      <c r="AX448" s="14" t="s">
        <v>85</v>
      </c>
      <c r="AY448" s="249" t="s">
        <v>253</v>
      </c>
    </row>
    <row r="449" spans="2:65" s="1" customFormat="1" ht="16.5" customHeight="1">
      <c r="B449" s="41"/>
      <c r="C449" s="252" t="s">
        <v>712</v>
      </c>
      <c r="D449" s="252" t="s">
        <v>322</v>
      </c>
      <c r="E449" s="253" t="s">
        <v>713</v>
      </c>
      <c r="F449" s="254" t="s">
        <v>714</v>
      </c>
      <c r="G449" s="255" t="s">
        <v>155</v>
      </c>
      <c r="H449" s="256">
        <v>1</v>
      </c>
      <c r="I449" s="257"/>
      <c r="J449" s="258">
        <f>ROUND(I449*H449,2)</f>
        <v>0</v>
      </c>
      <c r="K449" s="254" t="s">
        <v>258</v>
      </c>
      <c r="L449" s="259"/>
      <c r="M449" s="260" t="s">
        <v>76</v>
      </c>
      <c r="N449" s="261" t="s">
        <v>48</v>
      </c>
      <c r="O449" s="42"/>
      <c r="P449" s="214">
        <f>O449*H449</f>
        <v>0</v>
      </c>
      <c r="Q449" s="214">
        <v>0.00015</v>
      </c>
      <c r="R449" s="214">
        <f>Q449*H449</f>
        <v>0.00015</v>
      </c>
      <c r="S449" s="214">
        <v>0</v>
      </c>
      <c r="T449" s="215">
        <f>S449*H449</f>
        <v>0</v>
      </c>
      <c r="AR449" s="24" t="s">
        <v>292</v>
      </c>
      <c r="AT449" s="24" t="s">
        <v>322</v>
      </c>
      <c r="AU449" s="24" t="s">
        <v>87</v>
      </c>
      <c r="AY449" s="24" t="s">
        <v>253</v>
      </c>
      <c r="BE449" s="216">
        <f>IF(N449="základní",J449,0)</f>
        <v>0</v>
      </c>
      <c r="BF449" s="216">
        <f>IF(N449="snížená",J449,0)</f>
        <v>0</v>
      </c>
      <c r="BG449" s="216">
        <f>IF(N449="zákl. přenesená",J449,0)</f>
        <v>0</v>
      </c>
      <c r="BH449" s="216">
        <f>IF(N449="sníž. přenesená",J449,0)</f>
        <v>0</v>
      </c>
      <c r="BI449" s="216">
        <f>IF(N449="nulová",J449,0)</f>
        <v>0</v>
      </c>
      <c r="BJ449" s="24" t="s">
        <v>85</v>
      </c>
      <c r="BK449" s="216">
        <f>ROUND(I449*H449,2)</f>
        <v>0</v>
      </c>
      <c r="BL449" s="24" t="s">
        <v>259</v>
      </c>
      <c r="BM449" s="24" t="s">
        <v>715</v>
      </c>
    </row>
    <row r="450" spans="2:51" s="13" customFormat="1" ht="13.5">
      <c r="B450" s="228"/>
      <c r="C450" s="229"/>
      <c r="D450" s="219" t="s">
        <v>261</v>
      </c>
      <c r="E450" s="230" t="s">
        <v>76</v>
      </c>
      <c r="F450" s="231" t="s">
        <v>168</v>
      </c>
      <c r="G450" s="229"/>
      <c r="H450" s="232">
        <v>1</v>
      </c>
      <c r="I450" s="233"/>
      <c r="J450" s="229"/>
      <c r="K450" s="229"/>
      <c r="L450" s="234"/>
      <c r="M450" s="235"/>
      <c r="N450" s="236"/>
      <c r="O450" s="236"/>
      <c r="P450" s="236"/>
      <c r="Q450" s="236"/>
      <c r="R450" s="236"/>
      <c r="S450" s="236"/>
      <c r="T450" s="237"/>
      <c r="AT450" s="238" t="s">
        <v>261</v>
      </c>
      <c r="AU450" s="238" t="s">
        <v>87</v>
      </c>
      <c r="AV450" s="13" t="s">
        <v>87</v>
      </c>
      <c r="AW450" s="13" t="s">
        <v>40</v>
      </c>
      <c r="AX450" s="13" t="s">
        <v>78</v>
      </c>
      <c r="AY450" s="238" t="s">
        <v>253</v>
      </c>
    </row>
    <row r="451" spans="2:51" s="14" customFormat="1" ht="13.5">
      <c r="B451" s="239"/>
      <c r="C451" s="240"/>
      <c r="D451" s="219" t="s">
        <v>261</v>
      </c>
      <c r="E451" s="241" t="s">
        <v>76</v>
      </c>
      <c r="F451" s="242" t="s">
        <v>264</v>
      </c>
      <c r="G451" s="240"/>
      <c r="H451" s="243">
        <v>1</v>
      </c>
      <c r="I451" s="244"/>
      <c r="J451" s="240"/>
      <c r="K451" s="240"/>
      <c r="L451" s="245"/>
      <c r="M451" s="246"/>
      <c r="N451" s="247"/>
      <c r="O451" s="247"/>
      <c r="P451" s="247"/>
      <c r="Q451" s="247"/>
      <c r="R451" s="247"/>
      <c r="S451" s="247"/>
      <c r="T451" s="248"/>
      <c r="AT451" s="249" t="s">
        <v>261</v>
      </c>
      <c r="AU451" s="249" t="s">
        <v>87</v>
      </c>
      <c r="AV451" s="14" t="s">
        <v>259</v>
      </c>
      <c r="AW451" s="14" t="s">
        <v>40</v>
      </c>
      <c r="AX451" s="14" t="s">
        <v>85</v>
      </c>
      <c r="AY451" s="249" t="s">
        <v>253</v>
      </c>
    </row>
    <row r="452" spans="2:65" s="1" customFormat="1" ht="25.5" customHeight="1">
      <c r="B452" s="41"/>
      <c r="C452" s="205" t="s">
        <v>178</v>
      </c>
      <c r="D452" s="205" t="s">
        <v>255</v>
      </c>
      <c r="E452" s="206" t="s">
        <v>716</v>
      </c>
      <c r="F452" s="207" t="s">
        <v>717</v>
      </c>
      <c r="G452" s="208" t="s">
        <v>143</v>
      </c>
      <c r="H452" s="209">
        <v>8</v>
      </c>
      <c r="I452" s="210"/>
      <c r="J452" s="211">
        <f>ROUND(I452*H452,2)</f>
        <v>0</v>
      </c>
      <c r="K452" s="207" t="s">
        <v>258</v>
      </c>
      <c r="L452" s="61"/>
      <c r="M452" s="212" t="s">
        <v>76</v>
      </c>
      <c r="N452" s="213" t="s">
        <v>48</v>
      </c>
      <c r="O452" s="42"/>
      <c r="P452" s="214">
        <f>O452*H452</f>
        <v>0</v>
      </c>
      <c r="Q452" s="214">
        <v>0.0004</v>
      </c>
      <c r="R452" s="214">
        <f>Q452*H452</f>
        <v>0.0032</v>
      </c>
      <c r="S452" s="214">
        <v>0</v>
      </c>
      <c r="T452" s="215">
        <f>S452*H452</f>
        <v>0</v>
      </c>
      <c r="AR452" s="24" t="s">
        <v>259</v>
      </c>
      <c r="AT452" s="24" t="s">
        <v>255</v>
      </c>
      <c r="AU452" s="24" t="s">
        <v>87</v>
      </c>
      <c r="AY452" s="24" t="s">
        <v>253</v>
      </c>
      <c r="BE452" s="216">
        <f>IF(N452="základní",J452,0)</f>
        <v>0</v>
      </c>
      <c r="BF452" s="216">
        <f>IF(N452="snížená",J452,0)</f>
        <v>0</v>
      </c>
      <c r="BG452" s="216">
        <f>IF(N452="zákl. přenesená",J452,0)</f>
        <v>0</v>
      </c>
      <c r="BH452" s="216">
        <f>IF(N452="sníž. přenesená",J452,0)</f>
        <v>0</v>
      </c>
      <c r="BI452" s="216">
        <f>IF(N452="nulová",J452,0)</f>
        <v>0</v>
      </c>
      <c r="BJ452" s="24" t="s">
        <v>85</v>
      </c>
      <c r="BK452" s="216">
        <f>ROUND(I452*H452,2)</f>
        <v>0</v>
      </c>
      <c r="BL452" s="24" t="s">
        <v>259</v>
      </c>
      <c r="BM452" s="24" t="s">
        <v>718</v>
      </c>
    </row>
    <row r="453" spans="2:51" s="12" customFormat="1" ht="13.5">
      <c r="B453" s="217"/>
      <c r="C453" s="218"/>
      <c r="D453" s="219" t="s">
        <v>261</v>
      </c>
      <c r="E453" s="220" t="s">
        <v>76</v>
      </c>
      <c r="F453" s="221" t="s">
        <v>719</v>
      </c>
      <c r="G453" s="218"/>
      <c r="H453" s="220" t="s">
        <v>76</v>
      </c>
      <c r="I453" s="222"/>
      <c r="J453" s="218"/>
      <c r="K453" s="218"/>
      <c r="L453" s="223"/>
      <c r="M453" s="224"/>
      <c r="N453" s="225"/>
      <c r="O453" s="225"/>
      <c r="P453" s="225"/>
      <c r="Q453" s="225"/>
      <c r="R453" s="225"/>
      <c r="S453" s="225"/>
      <c r="T453" s="226"/>
      <c r="AT453" s="227" t="s">
        <v>261</v>
      </c>
      <c r="AU453" s="227" t="s">
        <v>87</v>
      </c>
      <c r="AV453" s="12" t="s">
        <v>85</v>
      </c>
      <c r="AW453" s="12" t="s">
        <v>40</v>
      </c>
      <c r="AX453" s="12" t="s">
        <v>78</v>
      </c>
      <c r="AY453" s="227" t="s">
        <v>253</v>
      </c>
    </row>
    <row r="454" spans="2:51" s="13" customFormat="1" ht="13.5">
      <c r="B454" s="228"/>
      <c r="C454" s="229"/>
      <c r="D454" s="219" t="s">
        <v>261</v>
      </c>
      <c r="E454" s="230" t="s">
        <v>76</v>
      </c>
      <c r="F454" s="231" t="s">
        <v>720</v>
      </c>
      <c r="G454" s="229"/>
      <c r="H454" s="232">
        <v>8</v>
      </c>
      <c r="I454" s="233"/>
      <c r="J454" s="229"/>
      <c r="K454" s="229"/>
      <c r="L454" s="234"/>
      <c r="M454" s="235"/>
      <c r="N454" s="236"/>
      <c r="O454" s="236"/>
      <c r="P454" s="236"/>
      <c r="Q454" s="236"/>
      <c r="R454" s="236"/>
      <c r="S454" s="236"/>
      <c r="T454" s="237"/>
      <c r="AT454" s="238" t="s">
        <v>261</v>
      </c>
      <c r="AU454" s="238" t="s">
        <v>87</v>
      </c>
      <c r="AV454" s="13" t="s">
        <v>87</v>
      </c>
      <c r="AW454" s="13" t="s">
        <v>40</v>
      </c>
      <c r="AX454" s="13" t="s">
        <v>78</v>
      </c>
      <c r="AY454" s="238" t="s">
        <v>253</v>
      </c>
    </row>
    <row r="455" spans="2:51" s="14" customFormat="1" ht="13.5">
      <c r="B455" s="239"/>
      <c r="C455" s="240"/>
      <c r="D455" s="219" t="s">
        <v>261</v>
      </c>
      <c r="E455" s="241" t="s">
        <v>76</v>
      </c>
      <c r="F455" s="242" t="s">
        <v>264</v>
      </c>
      <c r="G455" s="240"/>
      <c r="H455" s="243">
        <v>8</v>
      </c>
      <c r="I455" s="244"/>
      <c r="J455" s="240"/>
      <c r="K455" s="240"/>
      <c r="L455" s="245"/>
      <c r="M455" s="246"/>
      <c r="N455" s="247"/>
      <c r="O455" s="247"/>
      <c r="P455" s="247"/>
      <c r="Q455" s="247"/>
      <c r="R455" s="247"/>
      <c r="S455" s="247"/>
      <c r="T455" s="248"/>
      <c r="AT455" s="249" t="s">
        <v>261</v>
      </c>
      <c r="AU455" s="249" t="s">
        <v>87</v>
      </c>
      <c r="AV455" s="14" t="s">
        <v>259</v>
      </c>
      <c r="AW455" s="14" t="s">
        <v>40</v>
      </c>
      <c r="AX455" s="14" t="s">
        <v>85</v>
      </c>
      <c r="AY455" s="249" t="s">
        <v>253</v>
      </c>
    </row>
    <row r="456" spans="2:65" s="1" customFormat="1" ht="38.25" customHeight="1">
      <c r="B456" s="41"/>
      <c r="C456" s="205" t="s">
        <v>721</v>
      </c>
      <c r="D456" s="205" t="s">
        <v>255</v>
      </c>
      <c r="E456" s="206" t="s">
        <v>722</v>
      </c>
      <c r="F456" s="207" t="s">
        <v>723</v>
      </c>
      <c r="G456" s="208" t="s">
        <v>143</v>
      </c>
      <c r="H456" s="209">
        <v>217</v>
      </c>
      <c r="I456" s="210"/>
      <c r="J456" s="211">
        <f>ROUND(I456*H456,2)</f>
        <v>0</v>
      </c>
      <c r="K456" s="207" t="s">
        <v>258</v>
      </c>
      <c r="L456" s="61"/>
      <c r="M456" s="212" t="s">
        <v>76</v>
      </c>
      <c r="N456" s="213" t="s">
        <v>48</v>
      </c>
      <c r="O456" s="42"/>
      <c r="P456" s="214">
        <f>O456*H456</f>
        <v>0</v>
      </c>
      <c r="Q456" s="214">
        <v>0.1554</v>
      </c>
      <c r="R456" s="214">
        <f>Q456*H456</f>
        <v>33.7218</v>
      </c>
      <c r="S456" s="214">
        <v>0</v>
      </c>
      <c r="T456" s="215">
        <f>S456*H456</f>
        <v>0</v>
      </c>
      <c r="AR456" s="24" t="s">
        <v>259</v>
      </c>
      <c r="AT456" s="24" t="s">
        <v>255</v>
      </c>
      <c r="AU456" s="24" t="s">
        <v>87</v>
      </c>
      <c r="AY456" s="24" t="s">
        <v>253</v>
      </c>
      <c r="BE456" s="216">
        <f>IF(N456="základní",J456,0)</f>
        <v>0</v>
      </c>
      <c r="BF456" s="216">
        <f>IF(N456="snížená",J456,0)</f>
        <v>0</v>
      </c>
      <c r="BG456" s="216">
        <f>IF(N456="zákl. přenesená",J456,0)</f>
        <v>0</v>
      </c>
      <c r="BH456" s="216">
        <f>IF(N456="sníž. přenesená",J456,0)</f>
        <v>0</v>
      </c>
      <c r="BI456" s="216">
        <f>IF(N456="nulová",J456,0)</f>
        <v>0</v>
      </c>
      <c r="BJ456" s="24" t="s">
        <v>85</v>
      </c>
      <c r="BK456" s="216">
        <f>ROUND(I456*H456,2)</f>
        <v>0</v>
      </c>
      <c r="BL456" s="24" t="s">
        <v>259</v>
      </c>
      <c r="BM456" s="24" t="s">
        <v>724</v>
      </c>
    </row>
    <row r="457" spans="2:51" s="12" customFormat="1" ht="13.5">
      <c r="B457" s="217"/>
      <c r="C457" s="218"/>
      <c r="D457" s="219" t="s">
        <v>261</v>
      </c>
      <c r="E457" s="220" t="s">
        <v>76</v>
      </c>
      <c r="F457" s="221" t="s">
        <v>509</v>
      </c>
      <c r="G457" s="218"/>
      <c r="H457" s="220" t="s">
        <v>76</v>
      </c>
      <c r="I457" s="222"/>
      <c r="J457" s="218"/>
      <c r="K457" s="218"/>
      <c r="L457" s="223"/>
      <c r="M457" s="224"/>
      <c r="N457" s="225"/>
      <c r="O457" s="225"/>
      <c r="P457" s="225"/>
      <c r="Q457" s="225"/>
      <c r="R457" s="225"/>
      <c r="S457" s="225"/>
      <c r="T457" s="226"/>
      <c r="AT457" s="227" t="s">
        <v>261</v>
      </c>
      <c r="AU457" s="227" t="s">
        <v>87</v>
      </c>
      <c r="AV457" s="12" t="s">
        <v>85</v>
      </c>
      <c r="AW457" s="12" t="s">
        <v>40</v>
      </c>
      <c r="AX457" s="12" t="s">
        <v>78</v>
      </c>
      <c r="AY457" s="227" t="s">
        <v>253</v>
      </c>
    </row>
    <row r="458" spans="2:51" s="13" customFormat="1" ht="13.5">
      <c r="B458" s="228"/>
      <c r="C458" s="229"/>
      <c r="D458" s="219" t="s">
        <v>261</v>
      </c>
      <c r="E458" s="230" t="s">
        <v>141</v>
      </c>
      <c r="F458" s="231" t="s">
        <v>725</v>
      </c>
      <c r="G458" s="229"/>
      <c r="H458" s="232">
        <v>52.1</v>
      </c>
      <c r="I458" s="233"/>
      <c r="J458" s="229"/>
      <c r="K458" s="229"/>
      <c r="L458" s="234"/>
      <c r="M458" s="235"/>
      <c r="N458" s="236"/>
      <c r="O458" s="236"/>
      <c r="P458" s="236"/>
      <c r="Q458" s="236"/>
      <c r="R458" s="236"/>
      <c r="S458" s="236"/>
      <c r="T458" s="237"/>
      <c r="AT458" s="238" t="s">
        <v>261</v>
      </c>
      <c r="AU458" s="238" t="s">
        <v>87</v>
      </c>
      <c r="AV458" s="13" t="s">
        <v>87</v>
      </c>
      <c r="AW458" s="13" t="s">
        <v>40</v>
      </c>
      <c r="AX458" s="13" t="s">
        <v>78</v>
      </c>
      <c r="AY458" s="238" t="s">
        <v>253</v>
      </c>
    </row>
    <row r="459" spans="2:51" s="13" customFormat="1" ht="13.5">
      <c r="B459" s="228"/>
      <c r="C459" s="229"/>
      <c r="D459" s="219" t="s">
        <v>261</v>
      </c>
      <c r="E459" s="230" t="s">
        <v>145</v>
      </c>
      <c r="F459" s="231" t="s">
        <v>726</v>
      </c>
      <c r="G459" s="229"/>
      <c r="H459" s="232">
        <v>2</v>
      </c>
      <c r="I459" s="233"/>
      <c r="J459" s="229"/>
      <c r="K459" s="229"/>
      <c r="L459" s="234"/>
      <c r="M459" s="235"/>
      <c r="N459" s="236"/>
      <c r="O459" s="236"/>
      <c r="P459" s="236"/>
      <c r="Q459" s="236"/>
      <c r="R459" s="236"/>
      <c r="S459" s="236"/>
      <c r="T459" s="237"/>
      <c r="AT459" s="238" t="s">
        <v>261</v>
      </c>
      <c r="AU459" s="238" t="s">
        <v>87</v>
      </c>
      <c r="AV459" s="13" t="s">
        <v>87</v>
      </c>
      <c r="AW459" s="13" t="s">
        <v>40</v>
      </c>
      <c r="AX459" s="13" t="s">
        <v>78</v>
      </c>
      <c r="AY459" s="238" t="s">
        <v>253</v>
      </c>
    </row>
    <row r="460" spans="2:51" s="13" customFormat="1" ht="13.5">
      <c r="B460" s="228"/>
      <c r="C460" s="229"/>
      <c r="D460" s="219" t="s">
        <v>261</v>
      </c>
      <c r="E460" s="230" t="s">
        <v>146</v>
      </c>
      <c r="F460" s="231" t="s">
        <v>727</v>
      </c>
      <c r="G460" s="229"/>
      <c r="H460" s="232">
        <v>162.9</v>
      </c>
      <c r="I460" s="233"/>
      <c r="J460" s="229"/>
      <c r="K460" s="229"/>
      <c r="L460" s="234"/>
      <c r="M460" s="235"/>
      <c r="N460" s="236"/>
      <c r="O460" s="236"/>
      <c r="P460" s="236"/>
      <c r="Q460" s="236"/>
      <c r="R460" s="236"/>
      <c r="S460" s="236"/>
      <c r="T460" s="237"/>
      <c r="AT460" s="238" t="s">
        <v>261</v>
      </c>
      <c r="AU460" s="238" t="s">
        <v>87</v>
      </c>
      <c r="AV460" s="13" t="s">
        <v>87</v>
      </c>
      <c r="AW460" s="13" t="s">
        <v>40</v>
      </c>
      <c r="AX460" s="13" t="s">
        <v>78</v>
      </c>
      <c r="AY460" s="238" t="s">
        <v>253</v>
      </c>
    </row>
    <row r="461" spans="2:51" s="14" customFormat="1" ht="13.5">
      <c r="B461" s="239"/>
      <c r="C461" s="240"/>
      <c r="D461" s="219" t="s">
        <v>261</v>
      </c>
      <c r="E461" s="241" t="s">
        <v>76</v>
      </c>
      <c r="F461" s="242" t="s">
        <v>264</v>
      </c>
      <c r="G461" s="240"/>
      <c r="H461" s="243">
        <v>217</v>
      </c>
      <c r="I461" s="244"/>
      <c r="J461" s="240"/>
      <c r="K461" s="240"/>
      <c r="L461" s="245"/>
      <c r="M461" s="246"/>
      <c r="N461" s="247"/>
      <c r="O461" s="247"/>
      <c r="P461" s="247"/>
      <c r="Q461" s="247"/>
      <c r="R461" s="247"/>
      <c r="S461" s="247"/>
      <c r="T461" s="248"/>
      <c r="AT461" s="249" t="s">
        <v>261</v>
      </c>
      <c r="AU461" s="249" t="s">
        <v>87</v>
      </c>
      <c r="AV461" s="14" t="s">
        <v>259</v>
      </c>
      <c r="AW461" s="14" t="s">
        <v>40</v>
      </c>
      <c r="AX461" s="14" t="s">
        <v>85</v>
      </c>
      <c r="AY461" s="249" t="s">
        <v>253</v>
      </c>
    </row>
    <row r="462" spans="2:65" s="1" customFormat="1" ht="16.5" customHeight="1">
      <c r="B462" s="41"/>
      <c r="C462" s="252" t="s">
        <v>728</v>
      </c>
      <c r="D462" s="252" t="s">
        <v>322</v>
      </c>
      <c r="E462" s="253" t="s">
        <v>729</v>
      </c>
      <c r="F462" s="254" t="s">
        <v>730</v>
      </c>
      <c r="G462" s="255" t="s">
        <v>143</v>
      </c>
      <c r="H462" s="256">
        <v>171.045</v>
      </c>
      <c r="I462" s="257"/>
      <c r="J462" s="258">
        <f>ROUND(I462*H462,2)</f>
        <v>0</v>
      </c>
      <c r="K462" s="254" t="s">
        <v>258</v>
      </c>
      <c r="L462" s="259"/>
      <c r="M462" s="260" t="s">
        <v>76</v>
      </c>
      <c r="N462" s="261" t="s">
        <v>48</v>
      </c>
      <c r="O462" s="42"/>
      <c r="P462" s="214">
        <f>O462*H462</f>
        <v>0</v>
      </c>
      <c r="Q462" s="214">
        <v>0.058</v>
      </c>
      <c r="R462" s="214">
        <f>Q462*H462</f>
        <v>9.92061</v>
      </c>
      <c r="S462" s="214">
        <v>0</v>
      </c>
      <c r="T462" s="215">
        <f>S462*H462</f>
        <v>0</v>
      </c>
      <c r="AR462" s="24" t="s">
        <v>292</v>
      </c>
      <c r="AT462" s="24" t="s">
        <v>322</v>
      </c>
      <c r="AU462" s="24" t="s">
        <v>87</v>
      </c>
      <c r="AY462" s="24" t="s">
        <v>253</v>
      </c>
      <c r="BE462" s="216">
        <f>IF(N462="základní",J462,0)</f>
        <v>0</v>
      </c>
      <c r="BF462" s="216">
        <f>IF(N462="snížená",J462,0)</f>
        <v>0</v>
      </c>
      <c r="BG462" s="216">
        <f>IF(N462="zákl. přenesená",J462,0)</f>
        <v>0</v>
      </c>
      <c r="BH462" s="216">
        <f>IF(N462="sníž. přenesená",J462,0)</f>
        <v>0</v>
      </c>
      <c r="BI462" s="216">
        <f>IF(N462="nulová",J462,0)</f>
        <v>0</v>
      </c>
      <c r="BJ462" s="24" t="s">
        <v>85</v>
      </c>
      <c r="BK462" s="216">
        <f>ROUND(I462*H462,2)</f>
        <v>0</v>
      </c>
      <c r="BL462" s="24" t="s">
        <v>259</v>
      </c>
      <c r="BM462" s="24" t="s">
        <v>731</v>
      </c>
    </row>
    <row r="463" spans="2:47" s="1" customFormat="1" ht="27">
      <c r="B463" s="41"/>
      <c r="C463" s="63"/>
      <c r="D463" s="219" t="s">
        <v>301</v>
      </c>
      <c r="E463" s="63"/>
      <c r="F463" s="250" t="s">
        <v>732</v>
      </c>
      <c r="G463" s="63"/>
      <c r="H463" s="63"/>
      <c r="I463" s="174"/>
      <c r="J463" s="63"/>
      <c r="K463" s="63"/>
      <c r="L463" s="61"/>
      <c r="M463" s="251"/>
      <c r="N463" s="42"/>
      <c r="O463" s="42"/>
      <c r="P463" s="42"/>
      <c r="Q463" s="42"/>
      <c r="R463" s="42"/>
      <c r="S463" s="42"/>
      <c r="T463" s="78"/>
      <c r="AT463" s="24" t="s">
        <v>301</v>
      </c>
      <c r="AU463" s="24" t="s">
        <v>87</v>
      </c>
    </row>
    <row r="464" spans="2:51" s="13" customFormat="1" ht="13.5">
      <c r="B464" s="228"/>
      <c r="C464" s="229"/>
      <c r="D464" s="219" t="s">
        <v>261</v>
      </c>
      <c r="E464" s="230" t="s">
        <v>76</v>
      </c>
      <c r="F464" s="231" t="s">
        <v>146</v>
      </c>
      <c r="G464" s="229"/>
      <c r="H464" s="232">
        <v>162.9</v>
      </c>
      <c r="I464" s="233"/>
      <c r="J464" s="229"/>
      <c r="K464" s="229"/>
      <c r="L464" s="234"/>
      <c r="M464" s="235"/>
      <c r="N464" s="236"/>
      <c r="O464" s="236"/>
      <c r="P464" s="236"/>
      <c r="Q464" s="236"/>
      <c r="R464" s="236"/>
      <c r="S464" s="236"/>
      <c r="T464" s="237"/>
      <c r="AT464" s="238" t="s">
        <v>261</v>
      </c>
      <c r="AU464" s="238" t="s">
        <v>87</v>
      </c>
      <c r="AV464" s="13" t="s">
        <v>87</v>
      </c>
      <c r="AW464" s="13" t="s">
        <v>40</v>
      </c>
      <c r="AX464" s="13" t="s">
        <v>78</v>
      </c>
      <c r="AY464" s="238" t="s">
        <v>253</v>
      </c>
    </row>
    <row r="465" spans="2:51" s="14" customFormat="1" ht="13.5">
      <c r="B465" s="239"/>
      <c r="C465" s="240"/>
      <c r="D465" s="219" t="s">
        <v>261</v>
      </c>
      <c r="E465" s="241" t="s">
        <v>76</v>
      </c>
      <c r="F465" s="242" t="s">
        <v>264</v>
      </c>
      <c r="G465" s="240"/>
      <c r="H465" s="243">
        <v>162.9</v>
      </c>
      <c r="I465" s="244"/>
      <c r="J465" s="240"/>
      <c r="K465" s="240"/>
      <c r="L465" s="245"/>
      <c r="M465" s="246"/>
      <c r="N465" s="247"/>
      <c r="O465" s="247"/>
      <c r="P465" s="247"/>
      <c r="Q465" s="247"/>
      <c r="R465" s="247"/>
      <c r="S465" s="247"/>
      <c r="T465" s="248"/>
      <c r="AT465" s="249" t="s">
        <v>261</v>
      </c>
      <c r="AU465" s="249" t="s">
        <v>87</v>
      </c>
      <c r="AV465" s="14" t="s">
        <v>259</v>
      </c>
      <c r="AW465" s="14" t="s">
        <v>40</v>
      </c>
      <c r="AX465" s="14" t="s">
        <v>85</v>
      </c>
      <c r="AY465" s="249" t="s">
        <v>253</v>
      </c>
    </row>
    <row r="466" spans="2:51" s="13" customFormat="1" ht="13.5">
      <c r="B466" s="228"/>
      <c r="C466" s="229"/>
      <c r="D466" s="219" t="s">
        <v>261</v>
      </c>
      <c r="E466" s="229"/>
      <c r="F466" s="231" t="s">
        <v>733</v>
      </c>
      <c r="G466" s="229"/>
      <c r="H466" s="232">
        <v>171.045</v>
      </c>
      <c r="I466" s="233"/>
      <c r="J466" s="229"/>
      <c r="K466" s="229"/>
      <c r="L466" s="234"/>
      <c r="M466" s="235"/>
      <c r="N466" s="236"/>
      <c r="O466" s="236"/>
      <c r="P466" s="236"/>
      <c r="Q466" s="236"/>
      <c r="R466" s="236"/>
      <c r="S466" s="236"/>
      <c r="T466" s="237"/>
      <c r="AT466" s="238" t="s">
        <v>261</v>
      </c>
      <c r="AU466" s="238" t="s">
        <v>87</v>
      </c>
      <c r="AV466" s="13" t="s">
        <v>87</v>
      </c>
      <c r="AW466" s="13" t="s">
        <v>6</v>
      </c>
      <c r="AX466" s="13" t="s">
        <v>85</v>
      </c>
      <c r="AY466" s="238" t="s">
        <v>253</v>
      </c>
    </row>
    <row r="467" spans="2:65" s="1" customFormat="1" ht="16.5" customHeight="1">
      <c r="B467" s="41"/>
      <c r="C467" s="252" t="s">
        <v>734</v>
      </c>
      <c r="D467" s="252" t="s">
        <v>322</v>
      </c>
      <c r="E467" s="253" t="s">
        <v>735</v>
      </c>
      <c r="F467" s="254" t="s">
        <v>736</v>
      </c>
      <c r="G467" s="255" t="s">
        <v>143</v>
      </c>
      <c r="H467" s="256">
        <v>54.705</v>
      </c>
      <c r="I467" s="257"/>
      <c r="J467" s="258">
        <f>ROUND(I467*H467,2)</f>
        <v>0</v>
      </c>
      <c r="K467" s="254" t="s">
        <v>258</v>
      </c>
      <c r="L467" s="259"/>
      <c r="M467" s="260" t="s">
        <v>76</v>
      </c>
      <c r="N467" s="261" t="s">
        <v>48</v>
      </c>
      <c r="O467" s="42"/>
      <c r="P467" s="214">
        <f>O467*H467</f>
        <v>0</v>
      </c>
      <c r="Q467" s="214">
        <v>0.081</v>
      </c>
      <c r="R467" s="214">
        <f>Q467*H467</f>
        <v>4.431105</v>
      </c>
      <c r="S467" s="214">
        <v>0</v>
      </c>
      <c r="T467" s="215">
        <f>S467*H467</f>
        <v>0</v>
      </c>
      <c r="AR467" s="24" t="s">
        <v>292</v>
      </c>
      <c r="AT467" s="24" t="s">
        <v>322</v>
      </c>
      <c r="AU467" s="24" t="s">
        <v>87</v>
      </c>
      <c r="AY467" s="24" t="s">
        <v>253</v>
      </c>
      <c r="BE467" s="216">
        <f>IF(N467="základní",J467,0)</f>
        <v>0</v>
      </c>
      <c r="BF467" s="216">
        <f>IF(N467="snížená",J467,0)</f>
        <v>0</v>
      </c>
      <c r="BG467" s="216">
        <f>IF(N467="zákl. přenesená",J467,0)</f>
        <v>0</v>
      </c>
      <c r="BH467" s="216">
        <f>IF(N467="sníž. přenesená",J467,0)</f>
        <v>0</v>
      </c>
      <c r="BI467" s="216">
        <f>IF(N467="nulová",J467,0)</f>
        <v>0</v>
      </c>
      <c r="BJ467" s="24" t="s">
        <v>85</v>
      </c>
      <c r="BK467" s="216">
        <f>ROUND(I467*H467,2)</f>
        <v>0</v>
      </c>
      <c r="BL467" s="24" t="s">
        <v>259</v>
      </c>
      <c r="BM467" s="24" t="s">
        <v>737</v>
      </c>
    </row>
    <row r="468" spans="2:47" s="1" customFormat="1" ht="27">
      <c r="B468" s="41"/>
      <c r="C468" s="63"/>
      <c r="D468" s="219" t="s">
        <v>301</v>
      </c>
      <c r="E468" s="63"/>
      <c r="F468" s="250" t="s">
        <v>732</v>
      </c>
      <c r="G468" s="63"/>
      <c r="H468" s="63"/>
      <c r="I468" s="174"/>
      <c r="J468" s="63"/>
      <c r="K468" s="63"/>
      <c r="L468" s="61"/>
      <c r="M468" s="251"/>
      <c r="N468" s="42"/>
      <c r="O468" s="42"/>
      <c r="P468" s="42"/>
      <c r="Q468" s="42"/>
      <c r="R468" s="42"/>
      <c r="S468" s="42"/>
      <c r="T468" s="78"/>
      <c r="AT468" s="24" t="s">
        <v>301</v>
      </c>
      <c r="AU468" s="24" t="s">
        <v>87</v>
      </c>
    </row>
    <row r="469" spans="2:51" s="13" customFormat="1" ht="13.5">
      <c r="B469" s="228"/>
      <c r="C469" s="229"/>
      <c r="D469" s="219" t="s">
        <v>261</v>
      </c>
      <c r="E469" s="230" t="s">
        <v>76</v>
      </c>
      <c r="F469" s="231" t="s">
        <v>141</v>
      </c>
      <c r="G469" s="229"/>
      <c r="H469" s="232">
        <v>52.1</v>
      </c>
      <c r="I469" s="233"/>
      <c r="J469" s="229"/>
      <c r="K469" s="229"/>
      <c r="L469" s="234"/>
      <c r="M469" s="235"/>
      <c r="N469" s="236"/>
      <c r="O469" s="236"/>
      <c r="P469" s="236"/>
      <c r="Q469" s="236"/>
      <c r="R469" s="236"/>
      <c r="S469" s="236"/>
      <c r="T469" s="237"/>
      <c r="AT469" s="238" t="s">
        <v>261</v>
      </c>
      <c r="AU469" s="238" t="s">
        <v>87</v>
      </c>
      <c r="AV469" s="13" t="s">
        <v>87</v>
      </c>
      <c r="AW469" s="13" t="s">
        <v>40</v>
      </c>
      <c r="AX469" s="13" t="s">
        <v>78</v>
      </c>
      <c r="AY469" s="238" t="s">
        <v>253</v>
      </c>
    </row>
    <row r="470" spans="2:51" s="14" customFormat="1" ht="13.5">
      <c r="B470" s="239"/>
      <c r="C470" s="240"/>
      <c r="D470" s="219" t="s">
        <v>261</v>
      </c>
      <c r="E470" s="241" t="s">
        <v>76</v>
      </c>
      <c r="F470" s="242" t="s">
        <v>264</v>
      </c>
      <c r="G470" s="240"/>
      <c r="H470" s="243">
        <v>52.1</v>
      </c>
      <c r="I470" s="244"/>
      <c r="J470" s="240"/>
      <c r="K470" s="240"/>
      <c r="L470" s="245"/>
      <c r="M470" s="246"/>
      <c r="N470" s="247"/>
      <c r="O470" s="247"/>
      <c r="P470" s="247"/>
      <c r="Q470" s="247"/>
      <c r="R470" s="247"/>
      <c r="S470" s="247"/>
      <c r="T470" s="248"/>
      <c r="AT470" s="249" t="s">
        <v>261</v>
      </c>
      <c r="AU470" s="249" t="s">
        <v>87</v>
      </c>
      <c r="AV470" s="14" t="s">
        <v>259</v>
      </c>
      <c r="AW470" s="14" t="s">
        <v>40</v>
      </c>
      <c r="AX470" s="14" t="s">
        <v>85</v>
      </c>
      <c r="AY470" s="249" t="s">
        <v>253</v>
      </c>
    </row>
    <row r="471" spans="2:51" s="13" customFormat="1" ht="13.5">
      <c r="B471" s="228"/>
      <c r="C471" s="229"/>
      <c r="D471" s="219" t="s">
        <v>261</v>
      </c>
      <c r="E471" s="229"/>
      <c r="F471" s="231" t="s">
        <v>738</v>
      </c>
      <c r="G471" s="229"/>
      <c r="H471" s="232">
        <v>54.705</v>
      </c>
      <c r="I471" s="233"/>
      <c r="J471" s="229"/>
      <c r="K471" s="229"/>
      <c r="L471" s="234"/>
      <c r="M471" s="235"/>
      <c r="N471" s="236"/>
      <c r="O471" s="236"/>
      <c r="P471" s="236"/>
      <c r="Q471" s="236"/>
      <c r="R471" s="236"/>
      <c r="S471" s="236"/>
      <c r="T471" s="237"/>
      <c r="AT471" s="238" t="s">
        <v>261</v>
      </c>
      <c r="AU471" s="238" t="s">
        <v>87</v>
      </c>
      <c r="AV471" s="13" t="s">
        <v>87</v>
      </c>
      <c r="AW471" s="13" t="s">
        <v>6</v>
      </c>
      <c r="AX471" s="13" t="s">
        <v>85</v>
      </c>
      <c r="AY471" s="238" t="s">
        <v>253</v>
      </c>
    </row>
    <row r="472" spans="2:65" s="1" customFormat="1" ht="16.5" customHeight="1">
      <c r="B472" s="41"/>
      <c r="C472" s="252" t="s">
        <v>739</v>
      </c>
      <c r="D472" s="252" t="s">
        <v>322</v>
      </c>
      <c r="E472" s="253" t="s">
        <v>740</v>
      </c>
      <c r="F472" s="254" t="s">
        <v>741</v>
      </c>
      <c r="G472" s="255" t="s">
        <v>143</v>
      </c>
      <c r="H472" s="256">
        <v>2</v>
      </c>
      <c r="I472" s="257"/>
      <c r="J472" s="258">
        <f>ROUND(I472*H472,2)</f>
        <v>0</v>
      </c>
      <c r="K472" s="254" t="s">
        <v>258</v>
      </c>
      <c r="L472" s="259"/>
      <c r="M472" s="260" t="s">
        <v>76</v>
      </c>
      <c r="N472" s="261" t="s">
        <v>48</v>
      </c>
      <c r="O472" s="42"/>
      <c r="P472" s="214">
        <f>O472*H472</f>
        <v>0</v>
      </c>
      <c r="Q472" s="214">
        <v>0.064</v>
      </c>
      <c r="R472" s="214">
        <f>Q472*H472</f>
        <v>0.128</v>
      </c>
      <c r="S472" s="214">
        <v>0</v>
      </c>
      <c r="T472" s="215">
        <f>S472*H472</f>
        <v>0</v>
      </c>
      <c r="AR472" s="24" t="s">
        <v>292</v>
      </c>
      <c r="AT472" s="24" t="s">
        <v>322</v>
      </c>
      <c r="AU472" s="24" t="s">
        <v>87</v>
      </c>
      <c r="AY472" s="24" t="s">
        <v>253</v>
      </c>
      <c r="BE472" s="216">
        <f>IF(N472="základní",J472,0)</f>
        <v>0</v>
      </c>
      <c r="BF472" s="216">
        <f>IF(N472="snížená",J472,0)</f>
        <v>0</v>
      </c>
      <c r="BG472" s="216">
        <f>IF(N472="zákl. přenesená",J472,0)</f>
        <v>0</v>
      </c>
      <c r="BH472" s="216">
        <f>IF(N472="sníž. přenesená",J472,0)</f>
        <v>0</v>
      </c>
      <c r="BI472" s="216">
        <f>IF(N472="nulová",J472,0)</f>
        <v>0</v>
      </c>
      <c r="BJ472" s="24" t="s">
        <v>85</v>
      </c>
      <c r="BK472" s="216">
        <f>ROUND(I472*H472,2)</f>
        <v>0</v>
      </c>
      <c r="BL472" s="24" t="s">
        <v>259</v>
      </c>
      <c r="BM472" s="24" t="s">
        <v>742</v>
      </c>
    </row>
    <row r="473" spans="2:51" s="13" customFormat="1" ht="13.5">
      <c r="B473" s="228"/>
      <c r="C473" s="229"/>
      <c r="D473" s="219" t="s">
        <v>261</v>
      </c>
      <c r="E473" s="230" t="s">
        <v>76</v>
      </c>
      <c r="F473" s="231" t="s">
        <v>145</v>
      </c>
      <c r="G473" s="229"/>
      <c r="H473" s="232">
        <v>2</v>
      </c>
      <c r="I473" s="233"/>
      <c r="J473" s="229"/>
      <c r="K473" s="229"/>
      <c r="L473" s="234"/>
      <c r="M473" s="235"/>
      <c r="N473" s="236"/>
      <c r="O473" s="236"/>
      <c r="P473" s="236"/>
      <c r="Q473" s="236"/>
      <c r="R473" s="236"/>
      <c r="S473" s="236"/>
      <c r="T473" s="237"/>
      <c r="AT473" s="238" t="s">
        <v>261</v>
      </c>
      <c r="AU473" s="238" t="s">
        <v>87</v>
      </c>
      <c r="AV473" s="13" t="s">
        <v>87</v>
      </c>
      <c r="AW473" s="13" t="s">
        <v>40</v>
      </c>
      <c r="AX473" s="13" t="s">
        <v>78</v>
      </c>
      <c r="AY473" s="238" t="s">
        <v>253</v>
      </c>
    </row>
    <row r="474" spans="2:51" s="14" customFormat="1" ht="13.5">
      <c r="B474" s="239"/>
      <c r="C474" s="240"/>
      <c r="D474" s="219" t="s">
        <v>261</v>
      </c>
      <c r="E474" s="241" t="s">
        <v>76</v>
      </c>
      <c r="F474" s="242" t="s">
        <v>264</v>
      </c>
      <c r="G474" s="240"/>
      <c r="H474" s="243">
        <v>2</v>
      </c>
      <c r="I474" s="244"/>
      <c r="J474" s="240"/>
      <c r="K474" s="240"/>
      <c r="L474" s="245"/>
      <c r="M474" s="246"/>
      <c r="N474" s="247"/>
      <c r="O474" s="247"/>
      <c r="P474" s="247"/>
      <c r="Q474" s="247"/>
      <c r="R474" s="247"/>
      <c r="S474" s="247"/>
      <c r="T474" s="248"/>
      <c r="AT474" s="249" t="s">
        <v>261</v>
      </c>
      <c r="AU474" s="249" t="s">
        <v>87</v>
      </c>
      <c r="AV474" s="14" t="s">
        <v>259</v>
      </c>
      <c r="AW474" s="14" t="s">
        <v>40</v>
      </c>
      <c r="AX474" s="14" t="s">
        <v>85</v>
      </c>
      <c r="AY474" s="249" t="s">
        <v>253</v>
      </c>
    </row>
    <row r="475" spans="2:65" s="1" customFormat="1" ht="38.25" customHeight="1">
      <c r="B475" s="41"/>
      <c r="C475" s="205" t="s">
        <v>743</v>
      </c>
      <c r="D475" s="205" t="s">
        <v>255</v>
      </c>
      <c r="E475" s="206" t="s">
        <v>744</v>
      </c>
      <c r="F475" s="207" t="s">
        <v>745</v>
      </c>
      <c r="G475" s="208" t="s">
        <v>143</v>
      </c>
      <c r="H475" s="209">
        <v>28</v>
      </c>
      <c r="I475" s="210"/>
      <c r="J475" s="211">
        <f>ROUND(I475*H475,2)</f>
        <v>0</v>
      </c>
      <c r="K475" s="207" t="s">
        <v>258</v>
      </c>
      <c r="L475" s="61"/>
      <c r="M475" s="212" t="s">
        <v>76</v>
      </c>
      <c r="N475" s="213" t="s">
        <v>48</v>
      </c>
      <c r="O475" s="42"/>
      <c r="P475" s="214">
        <f>O475*H475</f>
        <v>0</v>
      </c>
      <c r="Q475" s="214">
        <v>0.1295</v>
      </c>
      <c r="R475" s="214">
        <f>Q475*H475</f>
        <v>3.6260000000000003</v>
      </c>
      <c r="S475" s="214">
        <v>0</v>
      </c>
      <c r="T475" s="215">
        <f>S475*H475</f>
        <v>0</v>
      </c>
      <c r="AR475" s="24" t="s">
        <v>259</v>
      </c>
      <c r="AT475" s="24" t="s">
        <v>255</v>
      </c>
      <c r="AU475" s="24" t="s">
        <v>87</v>
      </c>
      <c r="AY475" s="24" t="s">
        <v>253</v>
      </c>
      <c r="BE475" s="216">
        <f>IF(N475="základní",J475,0)</f>
        <v>0</v>
      </c>
      <c r="BF475" s="216">
        <f>IF(N475="snížená",J475,0)</f>
        <v>0</v>
      </c>
      <c r="BG475" s="216">
        <f>IF(N475="zákl. přenesená",J475,0)</f>
        <v>0</v>
      </c>
      <c r="BH475" s="216">
        <f>IF(N475="sníž. přenesená",J475,0)</f>
        <v>0</v>
      </c>
      <c r="BI475" s="216">
        <f>IF(N475="nulová",J475,0)</f>
        <v>0</v>
      </c>
      <c r="BJ475" s="24" t="s">
        <v>85</v>
      </c>
      <c r="BK475" s="216">
        <f>ROUND(I475*H475,2)</f>
        <v>0</v>
      </c>
      <c r="BL475" s="24" t="s">
        <v>259</v>
      </c>
      <c r="BM475" s="24" t="s">
        <v>746</v>
      </c>
    </row>
    <row r="476" spans="2:51" s="12" customFormat="1" ht="13.5">
      <c r="B476" s="217"/>
      <c r="C476" s="218"/>
      <c r="D476" s="219" t="s">
        <v>261</v>
      </c>
      <c r="E476" s="220" t="s">
        <v>76</v>
      </c>
      <c r="F476" s="221" t="s">
        <v>509</v>
      </c>
      <c r="G476" s="218"/>
      <c r="H476" s="220" t="s">
        <v>76</v>
      </c>
      <c r="I476" s="222"/>
      <c r="J476" s="218"/>
      <c r="K476" s="218"/>
      <c r="L476" s="223"/>
      <c r="M476" s="224"/>
      <c r="N476" s="225"/>
      <c r="O476" s="225"/>
      <c r="P476" s="225"/>
      <c r="Q476" s="225"/>
      <c r="R476" s="225"/>
      <c r="S476" s="225"/>
      <c r="T476" s="226"/>
      <c r="AT476" s="227" t="s">
        <v>261</v>
      </c>
      <c r="AU476" s="227" t="s">
        <v>87</v>
      </c>
      <c r="AV476" s="12" t="s">
        <v>85</v>
      </c>
      <c r="AW476" s="12" t="s">
        <v>40</v>
      </c>
      <c r="AX476" s="12" t="s">
        <v>78</v>
      </c>
      <c r="AY476" s="227" t="s">
        <v>253</v>
      </c>
    </row>
    <row r="477" spans="2:51" s="13" customFormat="1" ht="13.5">
      <c r="B477" s="228"/>
      <c r="C477" s="229"/>
      <c r="D477" s="219" t="s">
        <v>261</v>
      </c>
      <c r="E477" s="230" t="s">
        <v>148</v>
      </c>
      <c r="F477" s="231" t="s">
        <v>747</v>
      </c>
      <c r="G477" s="229"/>
      <c r="H477" s="232">
        <v>28</v>
      </c>
      <c r="I477" s="233"/>
      <c r="J477" s="229"/>
      <c r="K477" s="229"/>
      <c r="L477" s="234"/>
      <c r="M477" s="235"/>
      <c r="N477" s="236"/>
      <c r="O477" s="236"/>
      <c r="P477" s="236"/>
      <c r="Q477" s="236"/>
      <c r="R477" s="236"/>
      <c r="S477" s="236"/>
      <c r="T477" s="237"/>
      <c r="AT477" s="238" t="s">
        <v>261</v>
      </c>
      <c r="AU477" s="238" t="s">
        <v>87</v>
      </c>
      <c r="AV477" s="13" t="s">
        <v>87</v>
      </c>
      <c r="AW477" s="13" t="s">
        <v>40</v>
      </c>
      <c r="AX477" s="13" t="s">
        <v>78</v>
      </c>
      <c r="AY477" s="238" t="s">
        <v>253</v>
      </c>
    </row>
    <row r="478" spans="2:51" s="14" customFormat="1" ht="13.5">
      <c r="B478" s="239"/>
      <c r="C478" s="240"/>
      <c r="D478" s="219" t="s">
        <v>261</v>
      </c>
      <c r="E478" s="241" t="s">
        <v>76</v>
      </c>
      <c r="F478" s="242" t="s">
        <v>264</v>
      </c>
      <c r="G478" s="240"/>
      <c r="H478" s="243">
        <v>28</v>
      </c>
      <c r="I478" s="244"/>
      <c r="J478" s="240"/>
      <c r="K478" s="240"/>
      <c r="L478" s="245"/>
      <c r="M478" s="246"/>
      <c r="N478" s="247"/>
      <c r="O478" s="247"/>
      <c r="P478" s="247"/>
      <c r="Q478" s="247"/>
      <c r="R478" s="247"/>
      <c r="S478" s="247"/>
      <c r="T478" s="248"/>
      <c r="AT478" s="249" t="s">
        <v>261</v>
      </c>
      <c r="AU478" s="249" t="s">
        <v>87</v>
      </c>
      <c r="AV478" s="14" t="s">
        <v>259</v>
      </c>
      <c r="AW478" s="14" t="s">
        <v>40</v>
      </c>
      <c r="AX478" s="14" t="s">
        <v>85</v>
      </c>
      <c r="AY478" s="249" t="s">
        <v>253</v>
      </c>
    </row>
    <row r="479" spans="2:65" s="1" customFormat="1" ht="16.5" customHeight="1">
      <c r="B479" s="41"/>
      <c r="C479" s="252" t="s">
        <v>748</v>
      </c>
      <c r="D479" s="252" t="s">
        <v>322</v>
      </c>
      <c r="E479" s="253" t="s">
        <v>749</v>
      </c>
      <c r="F479" s="254" t="s">
        <v>750</v>
      </c>
      <c r="G479" s="255" t="s">
        <v>143</v>
      </c>
      <c r="H479" s="256">
        <v>28</v>
      </c>
      <c r="I479" s="257"/>
      <c r="J479" s="258">
        <f>ROUND(I479*H479,2)</f>
        <v>0</v>
      </c>
      <c r="K479" s="254" t="s">
        <v>258</v>
      </c>
      <c r="L479" s="259"/>
      <c r="M479" s="260" t="s">
        <v>76</v>
      </c>
      <c r="N479" s="261" t="s">
        <v>48</v>
      </c>
      <c r="O479" s="42"/>
      <c r="P479" s="214">
        <f>O479*H479</f>
        <v>0</v>
      </c>
      <c r="Q479" s="214">
        <v>0.045</v>
      </c>
      <c r="R479" s="214">
        <f>Q479*H479</f>
        <v>1.26</v>
      </c>
      <c r="S479" s="214">
        <v>0</v>
      </c>
      <c r="T479" s="215">
        <f>S479*H479</f>
        <v>0</v>
      </c>
      <c r="AR479" s="24" t="s">
        <v>292</v>
      </c>
      <c r="AT479" s="24" t="s">
        <v>322</v>
      </c>
      <c r="AU479" s="24" t="s">
        <v>87</v>
      </c>
      <c r="AY479" s="24" t="s">
        <v>253</v>
      </c>
      <c r="BE479" s="216">
        <f>IF(N479="základní",J479,0)</f>
        <v>0</v>
      </c>
      <c r="BF479" s="216">
        <f>IF(N479="snížená",J479,0)</f>
        <v>0</v>
      </c>
      <c r="BG479" s="216">
        <f>IF(N479="zákl. přenesená",J479,0)</f>
        <v>0</v>
      </c>
      <c r="BH479" s="216">
        <f>IF(N479="sníž. přenesená",J479,0)</f>
        <v>0</v>
      </c>
      <c r="BI479" s="216">
        <f>IF(N479="nulová",J479,0)</f>
        <v>0</v>
      </c>
      <c r="BJ479" s="24" t="s">
        <v>85</v>
      </c>
      <c r="BK479" s="216">
        <f>ROUND(I479*H479,2)</f>
        <v>0</v>
      </c>
      <c r="BL479" s="24" t="s">
        <v>259</v>
      </c>
      <c r="BM479" s="24" t="s">
        <v>751</v>
      </c>
    </row>
    <row r="480" spans="2:51" s="13" customFormat="1" ht="13.5">
      <c r="B480" s="228"/>
      <c r="C480" s="229"/>
      <c r="D480" s="219" t="s">
        <v>261</v>
      </c>
      <c r="E480" s="230" t="s">
        <v>76</v>
      </c>
      <c r="F480" s="231" t="s">
        <v>148</v>
      </c>
      <c r="G480" s="229"/>
      <c r="H480" s="232">
        <v>28</v>
      </c>
      <c r="I480" s="233"/>
      <c r="J480" s="229"/>
      <c r="K480" s="229"/>
      <c r="L480" s="234"/>
      <c r="M480" s="235"/>
      <c r="N480" s="236"/>
      <c r="O480" s="236"/>
      <c r="P480" s="236"/>
      <c r="Q480" s="236"/>
      <c r="R480" s="236"/>
      <c r="S480" s="236"/>
      <c r="T480" s="237"/>
      <c r="AT480" s="238" t="s">
        <v>261</v>
      </c>
      <c r="AU480" s="238" t="s">
        <v>87</v>
      </c>
      <c r="AV480" s="13" t="s">
        <v>87</v>
      </c>
      <c r="AW480" s="13" t="s">
        <v>40</v>
      </c>
      <c r="AX480" s="13" t="s">
        <v>78</v>
      </c>
      <c r="AY480" s="238" t="s">
        <v>253</v>
      </c>
    </row>
    <row r="481" spans="2:51" s="14" customFormat="1" ht="13.5">
      <c r="B481" s="239"/>
      <c r="C481" s="240"/>
      <c r="D481" s="219" t="s">
        <v>261</v>
      </c>
      <c r="E481" s="241" t="s">
        <v>76</v>
      </c>
      <c r="F481" s="242" t="s">
        <v>264</v>
      </c>
      <c r="G481" s="240"/>
      <c r="H481" s="243">
        <v>28</v>
      </c>
      <c r="I481" s="244"/>
      <c r="J481" s="240"/>
      <c r="K481" s="240"/>
      <c r="L481" s="245"/>
      <c r="M481" s="246"/>
      <c r="N481" s="247"/>
      <c r="O481" s="247"/>
      <c r="P481" s="247"/>
      <c r="Q481" s="247"/>
      <c r="R481" s="247"/>
      <c r="S481" s="247"/>
      <c r="T481" s="248"/>
      <c r="AT481" s="249" t="s">
        <v>261</v>
      </c>
      <c r="AU481" s="249" t="s">
        <v>87</v>
      </c>
      <c r="AV481" s="14" t="s">
        <v>259</v>
      </c>
      <c r="AW481" s="14" t="s">
        <v>40</v>
      </c>
      <c r="AX481" s="14" t="s">
        <v>85</v>
      </c>
      <c r="AY481" s="249" t="s">
        <v>253</v>
      </c>
    </row>
    <row r="482" spans="2:65" s="1" customFormat="1" ht="38.25" customHeight="1">
      <c r="B482" s="41"/>
      <c r="C482" s="205" t="s">
        <v>752</v>
      </c>
      <c r="D482" s="205" t="s">
        <v>255</v>
      </c>
      <c r="E482" s="206" t="s">
        <v>753</v>
      </c>
      <c r="F482" s="207" t="s">
        <v>754</v>
      </c>
      <c r="G482" s="208" t="s">
        <v>143</v>
      </c>
      <c r="H482" s="209">
        <v>70</v>
      </c>
      <c r="I482" s="210"/>
      <c r="J482" s="211">
        <f>ROUND(I482*H482,2)</f>
        <v>0</v>
      </c>
      <c r="K482" s="207" t="s">
        <v>258</v>
      </c>
      <c r="L482" s="61"/>
      <c r="M482" s="212" t="s">
        <v>76</v>
      </c>
      <c r="N482" s="213" t="s">
        <v>48</v>
      </c>
      <c r="O482" s="42"/>
      <c r="P482" s="214">
        <f>O482*H482</f>
        <v>0</v>
      </c>
      <c r="Q482" s="214">
        <v>0.0006</v>
      </c>
      <c r="R482" s="214">
        <f>Q482*H482</f>
        <v>0.041999999999999996</v>
      </c>
      <c r="S482" s="214">
        <v>0</v>
      </c>
      <c r="T482" s="215">
        <f>S482*H482</f>
        <v>0</v>
      </c>
      <c r="AR482" s="24" t="s">
        <v>259</v>
      </c>
      <c r="AT482" s="24" t="s">
        <v>255</v>
      </c>
      <c r="AU482" s="24" t="s">
        <v>87</v>
      </c>
      <c r="AY482" s="24" t="s">
        <v>253</v>
      </c>
      <c r="BE482" s="216">
        <f>IF(N482="základní",J482,0)</f>
        <v>0</v>
      </c>
      <c r="BF482" s="216">
        <f>IF(N482="snížená",J482,0)</f>
        <v>0</v>
      </c>
      <c r="BG482" s="216">
        <f>IF(N482="zákl. přenesená",J482,0)</f>
        <v>0</v>
      </c>
      <c r="BH482" s="216">
        <f>IF(N482="sníž. přenesená",J482,0)</f>
        <v>0</v>
      </c>
      <c r="BI482" s="216">
        <f>IF(N482="nulová",J482,0)</f>
        <v>0</v>
      </c>
      <c r="BJ482" s="24" t="s">
        <v>85</v>
      </c>
      <c r="BK482" s="216">
        <f>ROUND(I482*H482,2)</f>
        <v>0</v>
      </c>
      <c r="BL482" s="24" t="s">
        <v>259</v>
      </c>
      <c r="BM482" s="24" t="s">
        <v>755</v>
      </c>
    </row>
    <row r="483" spans="2:51" s="13" customFormat="1" ht="13.5">
      <c r="B483" s="228"/>
      <c r="C483" s="229"/>
      <c r="D483" s="219" t="s">
        <v>261</v>
      </c>
      <c r="E483" s="230" t="s">
        <v>76</v>
      </c>
      <c r="F483" s="231" t="s">
        <v>197</v>
      </c>
      <c r="G483" s="229"/>
      <c r="H483" s="232">
        <v>70</v>
      </c>
      <c r="I483" s="233"/>
      <c r="J483" s="229"/>
      <c r="K483" s="229"/>
      <c r="L483" s="234"/>
      <c r="M483" s="235"/>
      <c r="N483" s="236"/>
      <c r="O483" s="236"/>
      <c r="P483" s="236"/>
      <c r="Q483" s="236"/>
      <c r="R483" s="236"/>
      <c r="S483" s="236"/>
      <c r="T483" s="237"/>
      <c r="AT483" s="238" t="s">
        <v>261</v>
      </c>
      <c r="AU483" s="238" t="s">
        <v>87</v>
      </c>
      <c r="AV483" s="13" t="s">
        <v>87</v>
      </c>
      <c r="AW483" s="13" t="s">
        <v>40</v>
      </c>
      <c r="AX483" s="13" t="s">
        <v>78</v>
      </c>
      <c r="AY483" s="238" t="s">
        <v>253</v>
      </c>
    </row>
    <row r="484" spans="2:51" s="14" customFormat="1" ht="13.5">
      <c r="B484" s="239"/>
      <c r="C484" s="240"/>
      <c r="D484" s="219" t="s">
        <v>261</v>
      </c>
      <c r="E484" s="241" t="s">
        <v>76</v>
      </c>
      <c r="F484" s="242" t="s">
        <v>264</v>
      </c>
      <c r="G484" s="240"/>
      <c r="H484" s="243">
        <v>70</v>
      </c>
      <c r="I484" s="244"/>
      <c r="J484" s="240"/>
      <c r="K484" s="240"/>
      <c r="L484" s="245"/>
      <c r="M484" s="246"/>
      <c r="N484" s="247"/>
      <c r="O484" s="247"/>
      <c r="P484" s="247"/>
      <c r="Q484" s="247"/>
      <c r="R484" s="247"/>
      <c r="S484" s="247"/>
      <c r="T484" s="248"/>
      <c r="AT484" s="249" t="s">
        <v>261</v>
      </c>
      <c r="AU484" s="249" t="s">
        <v>87</v>
      </c>
      <c r="AV484" s="14" t="s">
        <v>259</v>
      </c>
      <c r="AW484" s="14" t="s">
        <v>40</v>
      </c>
      <c r="AX484" s="14" t="s">
        <v>85</v>
      </c>
      <c r="AY484" s="249" t="s">
        <v>253</v>
      </c>
    </row>
    <row r="485" spans="2:65" s="1" customFormat="1" ht="38.25" customHeight="1">
      <c r="B485" s="41"/>
      <c r="C485" s="205" t="s">
        <v>756</v>
      </c>
      <c r="D485" s="205" t="s">
        <v>255</v>
      </c>
      <c r="E485" s="206" t="s">
        <v>757</v>
      </c>
      <c r="F485" s="207" t="s">
        <v>758</v>
      </c>
      <c r="G485" s="208" t="s">
        <v>143</v>
      </c>
      <c r="H485" s="209">
        <v>23</v>
      </c>
      <c r="I485" s="210"/>
      <c r="J485" s="211">
        <f>ROUND(I485*H485,2)</f>
        <v>0</v>
      </c>
      <c r="K485" s="207" t="s">
        <v>258</v>
      </c>
      <c r="L485" s="61"/>
      <c r="M485" s="212" t="s">
        <v>76</v>
      </c>
      <c r="N485" s="213" t="s">
        <v>48</v>
      </c>
      <c r="O485" s="42"/>
      <c r="P485" s="214">
        <f>O485*H485</f>
        <v>0</v>
      </c>
      <c r="Q485" s="214">
        <v>0.16371</v>
      </c>
      <c r="R485" s="214">
        <f>Q485*H485</f>
        <v>3.76533</v>
      </c>
      <c r="S485" s="214">
        <v>0</v>
      </c>
      <c r="T485" s="215">
        <f>S485*H485</f>
        <v>0</v>
      </c>
      <c r="AR485" s="24" t="s">
        <v>259</v>
      </c>
      <c r="AT485" s="24" t="s">
        <v>255</v>
      </c>
      <c r="AU485" s="24" t="s">
        <v>87</v>
      </c>
      <c r="AY485" s="24" t="s">
        <v>253</v>
      </c>
      <c r="BE485" s="216">
        <f>IF(N485="základní",J485,0)</f>
        <v>0</v>
      </c>
      <c r="BF485" s="216">
        <f>IF(N485="snížená",J485,0)</f>
        <v>0</v>
      </c>
      <c r="BG485" s="216">
        <f>IF(N485="zákl. přenesená",J485,0)</f>
        <v>0</v>
      </c>
      <c r="BH485" s="216">
        <f>IF(N485="sníž. přenesená",J485,0)</f>
        <v>0</v>
      </c>
      <c r="BI485" s="216">
        <f>IF(N485="nulová",J485,0)</f>
        <v>0</v>
      </c>
      <c r="BJ485" s="24" t="s">
        <v>85</v>
      </c>
      <c r="BK485" s="216">
        <f>ROUND(I485*H485,2)</f>
        <v>0</v>
      </c>
      <c r="BL485" s="24" t="s">
        <v>259</v>
      </c>
      <c r="BM485" s="24" t="s">
        <v>759</v>
      </c>
    </row>
    <row r="486" spans="2:51" s="12" customFormat="1" ht="13.5">
      <c r="B486" s="217"/>
      <c r="C486" s="218"/>
      <c r="D486" s="219" t="s">
        <v>261</v>
      </c>
      <c r="E486" s="220" t="s">
        <v>76</v>
      </c>
      <c r="F486" s="221" t="s">
        <v>509</v>
      </c>
      <c r="G486" s="218"/>
      <c r="H486" s="220" t="s">
        <v>76</v>
      </c>
      <c r="I486" s="222"/>
      <c r="J486" s="218"/>
      <c r="K486" s="218"/>
      <c r="L486" s="223"/>
      <c r="M486" s="224"/>
      <c r="N486" s="225"/>
      <c r="O486" s="225"/>
      <c r="P486" s="225"/>
      <c r="Q486" s="225"/>
      <c r="R486" s="225"/>
      <c r="S486" s="225"/>
      <c r="T486" s="226"/>
      <c r="AT486" s="227" t="s">
        <v>261</v>
      </c>
      <c r="AU486" s="227" t="s">
        <v>87</v>
      </c>
      <c r="AV486" s="12" t="s">
        <v>85</v>
      </c>
      <c r="AW486" s="12" t="s">
        <v>40</v>
      </c>
      <c r="AX486" s="12" t="s">
        <v>78</v>
      </c>
      <c r="AY486" s="227" t="s">
        <v>253</v>
      </c>
    </row>
    <row r="487" spans="2:51" s="13" customFormat="1" ht="13.5">
      <c r="B487" s="228"/>
      <c r="C487" s="229"/>
      <c r="D487" s="219" t="s">
        <v>261</v>
      </c>
      <c r="E487" s="230" t="s">
        <v>213</v>
      </c>
      <c r="F487" s="231" t="s">
        <v>760</v>
      </c>
      <c r="G487" s="229"/>
      <c r="H487" s="232">
        <v>23</v>
      </c>
      <c r="I487" s="233"/>
      <c r="J487" s="229"/>
      <c r="K487" s="229"/>
      <c r="L487" s="234"/>
      <c r="M487" s="235"/>
      <c r="N487" s="236"/>
      <c r="O487" s="236"/>
      <c r="P487" s="236"/>
      <c r="Q487" s="236"/>
      <c r="R487" s="236"/>
      <c r="S487" s="236"/>
      <c r="T487" s="237"/>
      <c r="AT487" s="238" t="s">
        <v>261</v>
      </c>
      <c r="AU487" s="238" t="s">
        <v>87</v>
      </c>
      <c r="AV487" s="13" t="s">
        <v>87</v>
      </c>
      <c r="AW487" s="13" t="s">
        <v>40</v>
      </c>
      <c r="AX487" s="13" t="s">
        <v>78</v>
      </c>
      <c r="AY487" s="238" t="s">
        <v>253</v>
      </c>
    </row>
    <row r="488" spans="2:51" s="14" customFormat="1" ht="13.5">
      <c r="B488" s="239"/>
      <c r="C488" s="240"/>
      <c r="D488" s="219" t="s">
        <v>261</v>
      </c>
      <c r="E488" s="241" t="s">
        <v>76</v>
      </c>
      <c r="F488" s="242" t="s">
        <v>264</v>
      </c>
      <c r="G488" s="240"/>
      <c r="H488" s="243">
        <v>23</v>
      </c>
      <c r="I488" s="244"/>
      <c r="J488" s="240"/>
      <c r="K488" s="240"/>
      <c r="L488" s="245"/>
      <c r="M488" s="246"/>
      <c r="N488" s="247"/>
      <c r="O488" s="247"/>
      <c r="P488" s="247"/>
      <c r="Q488" s="247"/>
      <c r="R488" s="247"/>
      <c r="S488" s="247"/>
      <c r="T488" s="248"/>
      <c r="AT488" s="249" t="s">
        <v>261</v>
      </c>
      <c r="AU488" s="249" t="s">
        <v>87</v>
      </c>
      <c r="AV488" s="14" t="s">
        <v>259</v>
      </c>
      <c r="AW488" s="14" t="s">
        <v>40</v>
      </c>
      <c r="AX488" s="14" t="s">
        <v>85</v>
      </c>
      <c r="AY488" s="249" t="s">
        <v>253</v>
      </c>
    </row>
    <row r="489" spans="2:65" s="1" customFormat="1" ht="16.5" customHeight="1">
      <c r="B489" s="41"/>
      <c r="C489" s="252" t="s">
        <v>761</v>
      </c>
      <c r="D489" s="252" t="s">
        <v>322</v>
      </c>
      <c r="E489" s="253" t="s">
        <v>762</v>
      </c>
      <c r="F489" s="254" t="s">
        <v>763</v>
      </c>
      <c r="G489" s="255" t="s">
        <v>143</v>
      </c>
      <c r="H489" s="256">
        <v>24.15</v>
      </c>
      <c r="I489" s="257"/>
      <c r="J489" s="258">
        <f>ROUND(I489*H489,2)</f>
        <v>0</v>
      </c>
      <c r="K489" s="254" t="s">
        <v>258</v>
      </c>
      <c r="L489" s="259"/>
      <c r="M489" s="260" t="s">
        <v>76</v>
      </c>
      <c r="N489" s="261" t="s">
        <v>48</v>
      </c>
      <c r="O489" s="42"/>
      <c r="P489" s="214">
        <f>O489*H489</f>
        <v>0</v>
      </c>
      <c r="Q489" s="214">
        <v>0.134</v>
      </c>
      <c r="R489" s="214">
        <f>Q489*H489</f>
        <v>3.2361</v>
      </c>
      <c r="S489" s="214">
        <v>0</v>
      </c>
      <c r="T489" s="215">
        <f>S489*H489</f>
        <v>0</v>
      </c>
      <c r="AR489" s="24" t="s">
        <v>292</v>
      </c>
      <c r="AT489" s="24" t="s">
        <v>322</v>
      </c>
      <c r="AU489" s="24" t="s">
        <v>87</v>
      </c>
      <c r="AY489" s="24" t="s">
        <v>253</v>
      </c>
      <c r="BE489" s="216">
        <f>IF(N489="základní",J489,0)</f>
        <v>0</v>
      </c>
      <c r="BF489" s="216">
        <f>IF(N489="snížená",J489,0)</f>
        <v>0</v>
      </c>
      <c r="BG489" s="216">
        <f>IF(N489="zákl. přenesená",J489,0)</f>
        <v>0</v>
      </c>
      <c r="BH489" s="216">
        <f>IF(N489="sníž. přenesená",J489,0)</f>
        <v>0</v>
      </c>
      <c r="BI489" s="216">
        <f>IF(N489="nulová",J489,0)</f>
        <v>0</v>
      </c>
      <c r="BJ489" s="24" t="s">
        <v>85</v>
      </c>
      <c r="BK489" s="216">
        <f>ROUND(I489*H489,2)</f>
        <v>0</v>
      </c>
      <c r="BL489" s="24" t="s">
        <v>259</v>
      </c>
      <c r="BM489" s="24" t="s">
        <v>764</v>
      </c>
    </row>
    <row r="490" spans="2:51" s="13" customFormat="1" ht="13.5">
      <c r="B490" s="228"/>
      <c r="C490" s="229"/>
      <c r="D490" s="219" t="s">
        <v>261</v>
      </c>
      <c r="E490" s="230" t="s">
        <v>76</v>
      </c>
      <c r="F490" s="231" t="s">
        <v>213</v>
      </c>
      <c r="G490" s="229"/>
      <c r="H490" s="232">
        <v>23</v>
      </c>
      <c r="I490" s="233"/>
      <c r="J490" s="229"/>
      <c r="K490" s="229"/>
      <c r="L490" s="234"/>
      <c r="M490" s="235"/>
      <c r="N490" s="236"/>
      <c r="O490" s="236"/>
      <c r="P490" s="236"/>
      <c r="Q490" s="236"/>
      <c r="R490" s="236"/>
      <c r="S490" s="236"/>
      <c r="T490" s="237"/>
      <c r="AT490" s="238" t="s">
        <v>261</v>
      </c>
      <c r="AU490" s="238" t="s">
        <v>87</v>
      </c>
      <c r="AV490" s="13" t="s">
        <v>87</v>
      </c>
      <c r="AW490" s="13" t="s">
        <v>40</v>
      </c>
      <c r="AX490" s="13" t="s">
        <v>78</v>
      </c>
      <c r="AY490" s="238" t="s">
        <v>253</v>
      </c>
    </row>
    <row r="491" spans="2:51" s="14" customFormat="1" ht="13.5">
      <c r="B491" s="239"/>
      <c r="C491" s="240"/>
      <c r="D491" s="219" t="s">
        <v>261</v>
      </c>
      <c r="E491" s="241" t="s">
        <v>76</v>
      </c>
      <c r="F491" s="242" t="s">
        <v>264</v>
      </c>
      <c r="G491" s="240"/>
      <c r="H491" s="243">
        <v>23</v>
      </c>
      <c r="I491" s="244"/>
      <c r="J491" s="240"/>
      <c r="K491" s="240"/>
      <c r="L491" s="245"/>
      <c r="M491" s="246"/>
      <c r="N491" s="247"/>
      <c r="O491" s="247"/>
      <c r="P491" s="247"/>
      <c r="Q491" s="247"/>
      <c r="R491" s="247"/>
      <c r="S491" s="247"/>
      <c r="T491" s="248"/>
      <c r="AT491" s="249" t="s">
        <v>261</v>
      </c>
      <c r="AU491" s="249" t="s">
        <v>87</v>
      </c>
      <c r="AV491" s="14" t="s">
        <v>259</v>
      </c>
      <c r="AW491" s="14" t="s">
        <v>40</v>
      </c>
      <c r="AX491" s="14" t="s">
        <v>85</v>
      </c>
      <c r="AY491" s="249" t="s">
        <v>253</v>
      </c>
    </row>
    <row r="492" spans="2:51" s="13" customFormat="1" ht="13.5">
      <c r="B492" s="228"/>
      <c r="C492" s="229"/>
      <c r="D492" s="219" t="s">
        <v>261</v>
      </c>
      <c r="E492" s="229"/>
      <c r="F492" s="231" t="s">
        <v>765</v>
      </c>
      <c r="G492" s="229"/>
      <c r="H492" s="232">
        <v>24.15</v>
      </c>
      <c r="I492" s="233"/>
      <c r="J492" s="229"/>
      <c r="K492" s="229"/>
      <c r="L492" s="234"/>
      <c r="M492" s="235"/>
      <c r="N492" s="236"/>
      <c r="O492" s="236"/>
      <c r="P492" s="236"/>
      <c r="Q492" s="236"/>
      <c r="R492" s="236"/>
      <c r="S492" s="236"/>
      <c r="T492" s="237"/>
      <c r="AT492" s="238" t="s">
        <v>261</v>
      </c>
      <c r="AU492" s="238" t="s">
        <v>87</v>
      </c>
      <c r="AV492" s="13" t="s">
        <v>87</v>
      </c>
      <c r="AW492" s="13" t="s">
        <v>6</v>
      </c>
      <c r="AX492" s="13" t="s">
        <v>85</v>
      </c>
      <c r="AY492" s="238" t="s">
        <v>253</v>
      </c>
    </row>
    <row r="493" spans="2:65" s="1" customFormat="1" ht="25.5" customHeight="1">
      <c r="B493" s="41"/>
      <c r="C493" s="205" t="s">
        <v>766</v>
      </c>
      <c r="D493" s="205" t="s">
        <v>255</v>
      </c>
      <c r="E493" s="206" t="s">
        <v>767</v>
      </c>
      <c r="F493" s="207" t="s">
        <v>768</v>
      </c>
      <c r="G493" s="208" t="s">
        <v>143</v>
      </c>
      <c r="H493" s="209">
        <v>29.5</v>
      </c>
      <c r="I493" s="210"/>
      <c r="J493" s="211">
        <f>ROUND(I493*H493,2)</f>
        <v>0</v>
      </c>
      <c r="K493" s="207" t="s">
        <v>258</v>
      </c>
      <c r="L493" s="61"/>
      <c r="M493" s="212" t="s">
        <v>76</v>
      </c>
      <c r="N493" s="213" t="s">
        <v>48</v>
      </c>
      <c r="O493" s="42"/>
      <c r="P493" s="214">
        <f>O493*H493</f>
        <v>0</v>
      </c>
      <c r="Q493" s="214">
        <v>0.29221</v>
      </c>
      <c r="R493" s="214">
        <f>Q493*H493</f>
        <v>8.620195</v>
      </c>
      <c r="S493" s="214">
        <v>0</v>
      </c>
      <c r="T493" s="215">
        <f>S493*H493</f>
        <v>0</v>
      </c>
      <c r="AR493" s="24" t="s">
        <v>259</v>
      </c>
      <c r="AT493" s="24" t="s">
        <v>255</v>
      </c>
      <c r="AU493" s="24" t="s">
        <v>87</v>
      </c>
      <c r="AY493" s="24" t="s">
        <v>253</v>
      </c>
      <c r="BE493" s="216">
        <f>IF(N493="základní",J493,0)</f>
        <v>0</v>
      </c>
      <c r="BF493" s="216">
        <f>IF(N493="snížená",J493,0)</f>
        <v>0</v>
      </c>
      <c r="BG493" s="216">
        <f>IF(N493="zákl. přenesená",J493,0)</f>
        <v>0</v>
      </c>
      <c r="BH493" s="216">
        <f>IF(N493="sníž. přenesená",J493,0)</f>
        <v>0</v>
      </c>
      <c r="BI493" s="216">
        <f>IF(N493="nulová",J493,0)</f>
        <v>0</v>
      </c>
      <c r="BJ493" s="24" t="s">
        <v>85</v>
      </c>
      <c r="BK493" s="216">
        <f>ROUND(I493*H493,2)</f>
        <v>0</v>
      </c>
      <c r="BL493" s="24" t="s">
        <v>259</v>
      </c>
      <c r="BM493" s="24" t="s">
        <v>769</v>
      </c>
    </row>
    <row r="494" spans="2:51" s="12" customFormat="1" ht="13.5">
      <c r="B494" s="217"/>
      <c r="C494" s="218"/>
      <c r="D494" s="219" t="s">
        <v>261</v>
      </c>
      <c r="E494" s="220" t="s">
        <v>76</v>
      </c>
      <c r="F494" s="221" t="s">
        <v>509</v>
      </c>
      <c r="G494" s="218"/>
      <c r="H494" s="220" t="s">
        <v>76</v>
      </c>
      <c r="I494" s="222"/>
      <c r="J494" s="218"/>
      <c r="K494" s="218"/>
      <c r="L494" s="223"/>
      <c r="M494" s="224"/>
      <c r="N494" s="225"/>
      <c r="O494" s="225"/>
      <c r="P494" s="225"/>
      <c r="Q494" s="225"/>
      <c r="R494" s="225"/>
      <c r="S494" s="225"/>
      <c r="T494" s="226"/>
      <c r="AT494" s="227" t="s">
        <v>261</v>
      </c>
      <c r="AU494" s="227" t="s">
        <v>87</v>
      </c>
      <c r="AV494" s="12" t="s">
        <v>85</v>
      </c>
      <c r="AW494" s="12" t="s">
        <v>40</v>
      </c>
      <c r="AX494" s="12" t="s">
        <v>78</v>
      </c>
      <c r="AY494" s="227" t="s">
        <v>253</v>
      </c>
    </row>
    <row r="495" spans="2:51" s="13" customFormat="1" ht="13.5">
      <c r="B495" s="228"/>
      <c r="C495" s="229"/>
      <c r="D495" s="219" t="s">
        <v>261</v>
      </c>
      <c r="E495" s="230" t="s">
        <v>76</v>
      </c>
      <c r="F495" s="231" t="s">
        <v>770</v>
      </c>
      <c r="G495" s="229"/>
      <c r="H495" s="232">
        <v>29.5</v>
      </c>
      <c r="I495" s="233"/>
      <c r="J495" s="229"/>
      <c r="K495" s="229"/>
      <c r="L495" s="234"/>
      <c r="M495" s="235"/>
      <c r="N495" s="236"/>
      <c r="O495" s="236"/>
      <c r="P495" s="236"/>
      <c r="Q495" s="236"/>
      <c r="R495" s="236"/>
      <c r="S495" s="236"/>
      <c r="T495" s="237"/>
      <c r="AT495" s="238" t="s">
        <v>261</v>
      </c>
      <c r="AU495" s="238" t="s">
        <v>87</v>
      </c>
      <c r="AV495" s="13" t="s">
        <v>87</v>
      </c>
      <c r="AW495" s="13" t="s">
        <v>40</v>
      </c>
      <c r="AX495" s="13" t="s">
        <v>78</v>
      </c>
      <c r="AY495" s="238" t="s">
        <v>253</v>
      </c>
    </row>
    <row r="496" spans="2:51" s="14" customFormat="1" ht="13.5">
      <c r="B496" s="239"/>
      <c r="C496" s="240"/>
      <c r="D496" s="219" t="s">
        <v>261</v>
      </c>
      <c r="E496" s="241" t="s">
        <v>76</v>
      </c>
      <c r="F496" s="242" t="s">
        <v>264</v>
      </c>
      <c r="G496" s="240"/>
      <c r="H496" s="243">
        <v>29.5</v>
      </c>
      <c r="I496" s="244"/>
      <c r="J496" s="240"/>
      <c r="K496" s="240"/>
      <c r="L496" s="245"/>
      <c r="M496" s="246"/>
      <c r="N496" s="247"/>
      <c r="O496" s="247"/>
      <c r="P496" s="247"/>
      <c r="Q496" s="247"/>
      <c r="R496" s="247"/>
      <c r="S496" s="247"/>
      <c r="T496" s="248"/>
      <c r="AT496" s="249" t="s">
        <v>261</v>
      </c>
      <c r="AU496" s="249" t="s">
        <v>87</v>
      </c>
      <c r="AV496" s="14" t="s">
        <v>259</v>
      </c>
      <c r="AW496" s="14" t="s">
        <v>40</v>
      </c>
      <c r="AX496" s="14" t="s">
        <v>85</v>
      </c>
      <c r="AY496" s="249" t="s">
        <v>253</v>
      </c>
    </row>
    <row r="497" spans="2:65" s="1" customFormat="1" ht="25.5" customHeight="1">
      <c r="B497" s="41"/>
      <c r="C497" s="252" t="s">
        <v>771</v>
      </c>
      <c r="D497" s="252" t="s">
        <v>322</v>
      </c>
      <c r="E497" s="253" t="s">
        <v>772</v>
      </c>
      <c r="F497" s="254" t="s">
        <v>773</v>
      </c>
      <c r="G497" s="255" t="s">
        <v>774</v>
      </c>
      <c r="H497" s="256">
        <v>1</v>
      </c>
      <c r="I497" s="257"/>
      <c r="J497" s="258">
        <f>ROUND(I497*H497,2)</f>
        <v>0</v>
      </c>
      <c r="K497" s="254" t="s">
        <v>76</v>
      </c>
      <c r="L497" s="259"/>
      <c r="M497" s="260" t="s">
        <v>76</v>
      </c>
      <c r="N497" s="261" t="s">
        <v>48</v>
      </c>
      <c r="O497" s="42"/>
      <c r="P497" s="214">
        <f>O497*H497</f>
        <v>0</v>
      </c>
      <c r="Q497" s="214">
        <v>0</v>
      </c>
      <c r="R497" s="214">
        <f>Q497*H497</f>
        <v>0</v>
      </c>
      <c r="S497" s="214">
        <v>0</v>
      </c>
      <c r="T497" s="215">
        <f>S497*H497</f>
        <v>0</v>
      </c>
      <c r="AR497" s="24" t="s">
        <v>292</v>
      </c>
      <c r="AT497" s="24" t="s">
        <v>322</v>
      </c>
      <c r="AU497" s="24" t="s">
        <v>87</v>
      </c>
      <c r="AY497" s="24" t="s">
        <v>253</v>
      </c>
      <c r="BE497" s="216">
        <f>IF(N497="základní",J497,0)</f>
        <v>0</v>
      </c>
      <c r="BF497" s="216">
        <f>IF(N497="snížená",J497,0)</f>
        <v>0</v>
      </c>
      <c r="BG497" s="216">
        <f>IF(N497="zákl. přenesená",J497,0)</f>
        <v>0</v>
      </c>
      <c r="BH497" s="216">
        <f>IF(N497="sníž. přenesená",J497,0)</f>
        <v>0</v>
      </c>
      <c r="BI497" s="216">
        <f>IF(N497="nulová",J497,0)</f>
        <v>0</v>
      </c>
      <c r="BJ497" s="24" t="s">
        <v>85</v>
      </c>
      <c r="BK497" s="216">
        <f>ROUND(I497*H497,2)</f>
        <v>0</v>
      </c>
      <c r="BL497" s="24" t="s">
        <v>259</v>
      </c>
      <c r="BM497" s="24" t="s">
        <v>775</v>
      </c>
    </row>
    <row r="498" spans="2:65" s="1" customFormat="1" ht="25.5" customHeight="1">
      <c r="B498" s="41"/>
      <c r="C498" s="252" t="s">
        <v>776</v>
      </c>
      <c r="D498" s="252" t="s">
        <v>322</v>
      </c>
      <c r="E498" s="253" t="s">
        <v>777</v>
      </c>
      <c r="F498" s="254" t="s">
        <v>778</v>
      </c>
      <c r="G498" s="255" t="s">
        <v>774</v>
      </c>
      <c r="H498" s="256">
        <v>1</v>
      </c>
      <c r="I498" s="257"/>
      <c r="J498" s="258">
        <f>ROUND(I498*H498,2)</f>
        <v>0</v>
      </c>
      <c r="K498" s="254" t="s">
        <v>76</v>
      </c>
      <c r="L498" s="259"/>
      <c r="M498" s="260" t="s">
        <v>76</v>
      </c>
      <c r="N498" s="261" t="s">
        <v>48</v>
      </c>
      <c r="O498" s="42"/>
      <c r="P498" s="214">
        <f>O498*H498</f>
        <v>0</v>
      </c>
      <c r="Q498" s="214">
        <v>0</v>
      </c>
      <c r="R498" s="214">
        <f>Q498*H498</f>
        <v>0</v>
      </c>
      <c r="S498" s="214">
        <v>0</v>
      </c>
      <c r="T498" s="215">
        <f>S498*H498</f>
        <v>0</v>
      </c>
      <c r="AR498" s="24" t="s">
        <v>292</v>
      </c>
      <c r="AT498" s="24" t="s">
        <v>322</v>
      </c>
      <c r="AU498" s="24" t="s">
        <v>87</v>
      </c>
      <c r="AY498" s="24" t="s">
        <v>253</v>
      </c>
      <c r="BE498" s="216">
        <f>IF(N498="základní",J498,0)</f>
        <v>0</v>
      </c>
      <c r="BF498" s="216">
        <f>IF(N498="snížená",J498,0)</f>
        <v>0</v>
      </c>
      <c r="BG498" s="216">
        <f>IF(N498="zákl. přenesená",J498,0)</f>
        <v>0</v>
      </c>
      <c r="BH498" s="216">
        <f>IF(N498="sníž. přenesená",J498,0)</f>
        <v>0</v>
      </c>
      <c r="BI498" s="216">
        <f>IF(N498="nulová",J498,0)</f>
        <v>0</v>
      </c>
      <c r="BJ498" s="24" t="s">
        <v>85</v>
      </c>
      <c r="BK498" s="216">
        <f>ROUND(I498*H498,2)</f>
        <v>0</v>
      </c>
      <c r="BL498" s="24" t="s">
        <v>259</v>
      </c>
      <c r="BM498" s="24" t="s">
        <v>779</v>
      </c>
    </row>
    <row r="499" spans="2:65" s="1" customFormat="1" ht="25.5" customHeight="1">
      <c r="B499" s="41"/>
      <c r="C499" s="205" t="s">
        <v>780</v>
      </c>
      <c r="D499" s="205" t="s">
        <v>255</v>
      </c>
      <c r="E499" s="206" t="s">
        <v>781</v>
      </c>
      <c r="F499" s="207" t="s">
        <v>782</v>
      </c>
      <c r="G499" s="208" t="s">
        <v>113</v>
      </c>
      <c r="H499" s="209">
        <v>0.6</v>
      </c>
      <c r="I499" s="210"/>
      <c r="J499" s="211">
        <f>ROUND(I499*H499,2)</f>
        <v>0</v>
      </c>
      <c r="K499" s="207" t="s">
        <v>258</v>
      </c>
      <c r="L499" s="61"/>
      <c r="M499" s="212" t="s">
        <v>76</v>
      </c>
      <c r="N499" s="213" t="s">
        <v>48</v>
      </c>
      <c r="O499" s="42"/>
      <c r="P499" s="214">
        <f>O499*H499</f>
        <v>0</v>
      </c>
      <c r="Q499" s="214">
        <v>0</v>
      </c>
      <c r="R499" s="214">
        <f>Q499*H499</f>
        <v>0</v>
      </c>
      <c r="S499" s="214">
        <v>0.016</v>
      </c>
      <c r="T499" s="215">
        <f>S499*H499</f>
        <v>0.0096</v>
      </c>
      <c r="AR499" s="24" t="s">
        <v>259</v>
      </c>
      <c r="AT499" s="24" t="s">
        <v>255</v>
      </c>
      <c r="AU499" s="24" t="s">
        <v>87</v>
      </c>
      <c r="AY499" s="24" t="s">
        <v>253</v>
      </c>
      <c r="BE499" s="216">
        <f>IF(N499="základní",J499,0)</f>
        <v>0</v>
      </c>
      <c r="BF499" s="216">
        <f>IF(N499="snížená",J499,0)</f>
        <v>0</v>
      </c>
      <c r="BG499" s="216">
        <f>IF(N499="zákl. přenesená",J499,0)</f>
        <v>0</v>
      </c>
      <c r="BH499" s="216">
        <f>IF(N499="sníž. přenesená",J499,0)</f>
        <v>0</v>
      </c>
      <c r="BI499" s="216">
        <f>IF(N499="nulová",J499,0)</f>
        <v>0</v>
      </c>
      <c r="BJ499" s="24" t="s">
        <v>85</v>
      </c>
      <c r="BK499" s="216">
        <f>ROUND(I499*H499,2)</f>
        <v>0</v>
      </c>
      <c r="BL499" s="24" t="s">
        <v>259</v>
      </c>
      <c r="BM499" s="24" t="s">
        <v>783</v>
      </c>
    </row>
    <row r="500" spans="2:51" s="12" customFormat="1" ht="13.5">
      <c r="B500" s="217"/>
      <c r="C500" s="218"/>
      <c r="D500" s="219" t="s">
        <v>261</v>
      </c>
      <c r="E500" s="220" t="s">
        <v>76</v>
      </c>
      <c r="F500" s="221" t="s">
        <v>633</v>
      </c>
      <c r="G500" s="218"/>
      <c r="H500" s="220" t="s">
        <v>76</v>
      </c>
      <c r="I500" s="222"/>
      <c r="J500" s="218"/>
      <c r="K500" s="218"/>
      <c r="L500" s="223"/>
      <c r="M500" s="224"/>
      <c r="N500" s="225"/>
      <c r="O500" s="225"/>
      <c r="P500" s="225"/>
      <c r="Q500" s="225"/>
      <c r="R500" s="225"/>
      <c r="S500" s="225"/>
      <c r="T500" s="226"/>
      <c r="AT500" s="227" t="s">
        <v>261</v>
      </c>
      <c r="AU500" s="227" t="s">
        <v>87</v>
      </c>
      <c r="AV500" s="12" t="s">
        <v>85</v>
      </c>
      <c r="AW500" s="12" t="s">
        <v>40</v>
      </c>
      <c r="AX500" s="12" t="s">
        <v>78</v>
      </c>
      <c r="AY500" s="227" t="s">
        <v>253</v>
      </c>
    </row>
    <row r="501" spans="2:51" s="13" customFormat="1" ht="13.5">
      <c r="B501" s="228"/>
      <c r="C501" s="229"/>
      <c r="D501" s="219" t="s">
        <v>261</v>
      </c>
      <c r="E501" s="230" t="s">
        <v>76</v>
      </c>
      <c r="F501" s="231" t="s">
        <v>634</v>
      </c>
      <c r="G501" s="229"/>
      <c r="H501" s="232">
        <v>0.6</v>
      </c>
      <c r="I501" s="233"/>
      <c r="J501" s="229"/>
      <c r="K501" s="229"/>
      <c r="L501" s="234"/>
      <c r="M501" s="235"/>
      <c r="N501" s="236"/>
      <c r="O501" s="236"/>
      <c r="P501" s="236"/>
      <c r="Q501" s="236"/>
      <c r="R501" s="236"/>
      <c r="S501" s="236"/>
      <c r="T501" s="237"/>
      <c r="AT501" s="238" t="s">
        <v>261</v>
      </c>
      <c r="AU501" s="238" t="s">
        <v>87</v>
      </c>
      <c r="AV501" s="13" t="s">
        <v>87</v>
      </c>
      <c r="AW501" s="13" t="s">
        <v>40</v>
      </c>
      <c r="AX501" s="13" t="s">
        <v>78</v>
      </c>
      <c r="AY501" s="238" t="s">
        <v>253</v>
      </c>
    </row>
    <row r="502" spans="2:51" s="14" customFormat="1" ht="13.5">
      <c r="B502" s="239"/>
      <c r="C502" s="240"/>
      <c r="D502" s="219" t="s">
        <v>261</v>
      </c>
      <c r="E502" s="241" t="s">
        <v>76</v>
      </c>
      <c r="F502" s="242" t="s">
        <v>264</v>
      </c>
      <c r="G502" s="240"/>
      <c r="H502" s="243">
        <v>0.6</v>
      </c>
      <c r="I502" s="244"/>
      <c r="J502" s="240"/>
      <c r="K502" s="240"/>
      <c r="L502" s="245"/>
      <c r="M502" s="246"/>
      <c r="N502" s="247"/>
      <c r="O502" s="247"/>
      <c r="P502" s="247"/>
      <c r="Q502" s="247"/>
      <c r="R502" s="247"/>
      <c r="S502" s="247"/>
      <c r="T502" s="248"/>
      <c r="AT502" s="249" t="s">
        <v>261</v>
      </c>
      <c r="AU502" s="249" t="s">
        <v>87</v>
      </c>
      <c r="AV502" s="14" t="s">
        <v>259</v>
      </c>
      <c r="AW502" s="14" t="s">
        <v>40</v>
      </c>
      <c r="AX502" s="14" t="s">
        <v>85</v>
      </c>
      <c r="AY502" s="249" t="s">
        <v>253</v>
      </c>
    </row>
    <row r="503" spans="2:65" s="1" customFormat="1" ht="51" customHeight="1">
      <c r="B503" s="41"/>
      <c r="C503" s="205" t="s">
        <v>784</v>
      </c>
      <c r="D503" s="205" t="s">
        <v>255</v>
      </c>
      <c r="E503" s="206" t="s">
        <v>785</v>
      </c>
      <c r="F503" s="207" t="s">
        <v>786</v>
      </c>
      <c r="G503" s="208" t="s">
        <v>143</v>
      </c>
      <c r="H503" s="209">
        <v>56.75</v>
      </c>
      <c r="I503" s="210"/>
      <c r="J503" s="211">
        <f>ROUND(I503*H503,2)</f>
        <v>0</v>
      </c>
      <c r="K503" s="207" t="s">
        <v>76</v>
      </c>
      <c r="L503" s="61"/>
      <c r="M503" s="212" t="s">
        <v>76</v>
      </c>
      <c r="N503" s="213" t="s">
        <v>48</v>
      </c>
      <c r="O503" s="42"/>
      <c r="P503" s="214">
        <f>O503*H503</f>
        <v>0</v>
      </c>
      <c r="Q503" s="214">
        <v>0</v>
      </c>
      <c r="R503" s="214">
        <f>Q503*H503</f>
        <v>0</v>
      </c>
      <c r="S503" s="214">
        <v>0</v>
      </c>
      <c r="T503" s="215">
        <f>S503*H503</f>
        <v>0</v>
      </c>
      <c r="AR503" s="24" t="s">
        <v>259</v>
      </c>
      <c r="AT503" s="24" t="s">
        <v>255</v>
      </c>
      <c r="AU503" s="24" t="s">
        <v>87</v>
      </c>
      <c r="AY503" s="24" t="s">
        <v>253</v>
      </c>
      <c r="BE503" s="216">
        <f>IF(N503="základní",J503,0)</f>
        <v>0</v>
      </c>
      <c r="BF503" s="216">
        <f>IF(N503="snížená",J503,0)</f>
        <v>0</v>
      </c>
      <c r="BG503" s="216">
        <f>IF(N503="zákl. přenesená",J503,0)</f>
        <v>0</v>
      </c>
      <c r="BH503" s="216">
        <f>IF(N503="sníž. přenesená",J503,0)</f>
        <v>0</v>
      </c>
      <c r="BI503" s="216">
        <f>IF(N503="nulová",J503,0)</f>
        <v>0</v>
      </c>
      <c r="BJ503" s="24" t="s">
        <v>85</v>
      </c>
      <c r="BK503" s="216">
        <f>ROUND(I503*H503,2)</f>
        <v>0</v>
      </c>
      <c r="BL503" s="24" t="s">
        <v>259</v>
      </c>
      <c r="BM503" s="24" t="s">
        <v>787</v>
      </c>
    </row>
    <row r="504" spans="2:51" s="12" customFormat="1" ht="13.5">
      <c r="B504" s="217"/>
      <c r="C504" s="218"/>
      <c r="D504" s="219" t="s">
        <v>261</v>
      </c>
      <c r="E504" s="220" t="s">
        <v>76</v>
      </c>
      <c r="F504" s="221" t="s">
        <v>509</v>
      </c>
      <c r="G504" s="218"/>
      <c r="H504" s="220" t="s">
        <v>76</v>
      </c>
      <c r="I504" s="222"/>
      <c r="J504" s="218"/>
      <c r="K504" s="218"/>
      <c r="L504" s="223"/>
      <c r="M504" s="224"/>
      <c r="N504" s="225"/>
      <c r="O504" s="225"/>
      <c r="P504" s="225"/>
      <c r="Q504" s="225"/>
      <c r="R504" s="225"/>
      <c r="S504" s="225"/>
      <c r="T504" s="226"/>
      <c r="AT504" s="227" t="s">
        <v>261</v>
      </c>
      <c r="AU504" s="227" t="s">
        <v>87</v>
      </c>
      <c r="AV504" s="12" t="s">
        <v>85</v>
      </c>
      <c r="AW504" s="12" t="s">
        <v>40</v>
      </c>
      <c r="AX504" s="12" t="s">
        <v>78</v>
      </c>
      <c r="AY504" s="227" t="s">
        <v>253</v>
      </c>
    </row>
    <row r="505" spans="2:51" s="13" customFormat="1" ht="13.5">
      <c r="B505" s="228"/>
      <c r="C505" s="229"/>
      <c r="D505" s="219" t="s">
        <v>261</v>
      </c>
      <c r="E505" s="230" t="s">
        <v>76</v>
      </c>
      <c r="F505" s="231" t="s">
        <v>788</v>
      </c>
      <c r="G505" s="229"/>
      <c r="H505" s="232">
        <v>56.75</v>
      </c>
      <c r="I505" s="233"/>
      <c r="J505" s="229"/>
      <c r="K505" s="229"/>
      <c r="L505" s="234"/>
      <c r="M505" s="235"/>
      <c r="N505" s="236"/>
      <c r="O505" s="236"/>
      <c r="P505" s="236"/>
      <c r="Q505" s="236"/>
      <c r="R505" s="236"/>
      <c r="S505" s="236"/>
      <c r="T505" s="237"/>
      <c r="AT505" s="238" t="s">
        <v>261</v>
      </c>
      <c r="AU505" s="238" t="s">
        <v>87</v>
      </c>
      <c r="AV505" s="13" t="s">
        <v>87</v>
      </c>
      <c r="AW505" s="13" t="s">
        <v>40</v>
      </c>
      <c r="AX505" s="13" t="s">
        <v>78</v>
      </c>
      <c r="AY505" s="238" t="s">
        <v>253</v>
      </c>
    </row>
    <row r="506" spans="2:51" s="14" customFormat="1" ht="13.5">
      <c r="B506" s="239"/>
      <c r="C506" s="240"/>
      <c r="D506" s="219" t="s">
        <v>261</v>
      </c>
      <c r="E506" s="241" t="s">
        <v>76</v>
      </c>
      <c r="F506" s="242" t="s">
        <v>264</v>
      </c>
      <c r="G506" s="240"/>
      <c r="H506" s="243">
        <v>56.75</v>
      </c>
      <c r="I506" s="244"/>
      <c r="J506" s="240"/>
      <c r="K506" s="240"/>
      <c r="L506" s="245"/>
      <c r="M506" s="246"/>
      <c r="N506" s="247"/>
      <c r="O506" s="247"/>
      <c r="P506" s="247"/>
      <c r="Q506" s="247"/>
      <c r="R506" s="247"/>
      <c r="S506" s="247"/>
      <c r="T506" s="248"/>
      <c r="AT506" s="249" t="s">
        <v>261</v>
      </c>
      <c r="AU506" s="249" t="s">
        <v>87</v>
      </c>
      <c r="AV506" s="14" t="s">
        <v>259</v>
      </c>
      <c r="AW506" s="14" t="s">
        <v>40</v>
      </c>
      <c r="AX506" s="14" t="s">
        <v>85</v>
      </c>
      <c r="AY506" s="249" t="s">
        <v>253</v>
      </c>
    </row>
    <row r="507" spans="2:65" s="1" customFormat="1" ht="25.5" customHeight="1">
      <c r="B507" s="41"/>
      <c r="C507" s="205" t="s">
        <v>789</v>
      </c>
      <c r="D507" s="205" t="s">
        <v>255</v>
      </c>
      <c r="E507" s="206" t="s">
        <v>790</v>
      </c>
      <c r="F507" s="207" t="s">
        <v>791</v>
      </c>
      <c r="G507" s="208" t="s">
        <v>143</v>
      </c>
      <c r="H507" s="209">
        <v>11.75</v>
      </c>
      <c r="I507" s="210"/>
      <c r="J507" s="211">
        <f>ROUND(I507*H507,2)</f>
        <v>0</v>
      </c>
      <c r="K507" s="207" t="s">
        <v>76</v>
      </c>
      <c r="L507" s="61"/>
      <c r="M507" s="212" t="s">
        <v>76</v>
      </c>
      <c r="N507" s="213" t="s">
        <v>48</v>
      </c>
      <c r="O507" s="42"/>
      <c r="P507" s="214">
        <f>O507*H507</f>
        <v>0</v>
      </c>
      <c r="Q507" s="214">
        <v>0</v>
      </c>
      <c r="R507" s="214">
        <f>Q507*H507</f>
        <v>0</v>
      </c>
      <c r="S507" s="214">
        <v>0</v>
      </c>
      <c r="T507" s="215">
        <f>S507*H507</f>
        <v>0</v>
      </c>
      <c r="AR507" s="24" t="s">
        <v>259</v>
      </c>
      <c r="AT507" s="24" t="s">
        <v>255</v>
      </c>
      <c r="AU507" s="24" t="s">
        <v>87</v>
      </c>
      <c r="AY507" s="24" t="s">
        <v>253</v>
      </c>
      <c r="BE507" s="216">
        <f>IF(N507="základní",J507,0)</f>
        <v>0</v>
      </c>
      <c r="BF507" s="216">
        <f>IF(N507="snížená",J507,0)</f>
        <v>0</v>
      </c>
      <c r="BG507" s="216">
        <f>IF(N507="zákl. přenesená",J507,0)</f>
        <v>0</v>
      </c>
      <c r="BH507" s="216">
        <f>IF(N507="sníž. přenesená",J507,0)</f>
        <v>0</v>
      </c>
      <c r="BI507" s="216">
        <f>IF(N507="nulová",J507,0)</f>
        <v>0</v>
      </c>
      <c r="BJ507" s="24" t="s">
        <v>85</v>
      </c>
      <c r="BK507" s="216">
        <f>ROUND(I507*H507,2)</f>
        <v>0</v>
      </c>
      <c r="BL507" s="24" t="s">
        <v>259</v>
      </c>
      <c r="BM507" s="24" t="s">
        <v>792</v>
      </c>
    </row>
    <row r="508" spans="2:51" s="12" customFormat="1" ht="13.5">
      <c r="B508" s="217"/>
      <c r="C508" s="218"/>
      <c r="D508" s="219" t="s">
        <v>261</v>
      </c>
      <c r="E508" s="220" t="s">
        <v>76</v>
      </c>
      <c r="F508" s="221" t="s">
        <v>509</v>
      </c>
      <c r="G508" s="218"/>
      <c r="H508" s="220" t="s">
        <v>76</v>
      </c>
      <c r="I508" s="222"/>
      <c r="J508" s="218"/>
      <c r="K508" s="218"/>
      <c r="L508" s="223"/>
      <c r="M508" s="224"/>
      <c r="N508" s="225"/>
      <c r="O508" s="225"/>
      <c r="P508" s="225"/>
      <c r="Q508" s="225"/>
      <c r="R508" s="225"/>
      <c r="S508" s="225"/>
      <c r="T508" s="226"/>
      <c r="AT508" s="227" t="s">
        <v>261</v>
      </c>
      <c r="AU508" s="227" t="s">
        <v>87</v>
      </c>
      <c r="AV508" s="12" t="s">
        <v>85</v>
      </c>
      <c r="AW508" s="12" t="s">
        <v>40</v>
      </c>
      <c r="AX508" s="12" t="s">
        <v>78</v>
      </c>
      <c r="AY508" s="227" t="s">
        <v>253</v>
      </c>
    </row>
    <row r="509" spans="2:51" s="13" customFormat="1" ht="13.5">
      <c r="B509" s="228"/>
      <c r="C509" s="229"/>
      <c r="D509" s="219" t="s">
        <v>261</v>
      </c>
      <c r="E509" s="230" t="s">
        <v>76</v>
      </c>
      <c r="F509" s="231" t="s">
        <v>793</v>
      </c>
      <c r="G509" s="229"/>
      <c r="H509" s="232">
        <v>11.75</v>
      </c>
      <c r="I509" s="233"/>
      <c r="J509" s="229"/>
      <c r="K509" s="229"/>
      <c r="L509" s="234"/>
      <c r="M509" s="235"/>
      <c r="N509" s="236"/>
      <c r="O509" s="236"/>
      <c r="P509" s="236"/>
      <c r="Q509" s="236"/>
      <c r="R509" s="236"/>
      <c r="S509" s="236"/>
      <c r="T509" s="237"/>
      <c r="AT509" s="238" t="s">
        <v>261</v>
      </c>
      <c r="AU509" s="238" t="s">
        <v>87</v>
      </c>
      <c r="AV509" s="13" t="s">
        <v>87</v>
      </c>
      <c r="AW509" s="13" t="s">
        <v>40</v>
      </c>
      <c r="AX509" s="13" t="s">
        <v>78</v>
      </c>
      <c r="AY509" s="238" t="s">
        <v>253</v>
      </c>
    </row>
    <row r="510" spans="2:51" s="14" customFormat="1" ht="13.5">
      <c r="B510" s="239"/>
      <c r="C510" s="240"/>
      <c r="D510" s="219" t="s">
        <v>261</v>
      </c>
      <c r="E510" s="241" t="s">
        <v>76</v>
      </c>
      <c r="F510" s="242" t="s">
        <v>264</v>
      </c>
      <c r="G510" s="240"/>
      <c r="H510" s="243">
        <v>11.75</v>
      </c>
      <c r="I510" s="244"/>
      <c r="J510" s="240"/>
      <c r="K510" s="240"/>
      <c r="L510" s="245"/>
      <c r="M510" s="246"/>
      <c r="N510" s="247"/>
      <c r="O510" s="247"/>
      <c r="P510" s="247"/>
      <c r="Q510" s="247"/>
      <c r="R510" s="247"/>
      <c r="S510" s="247"/>
      <c r="T510" s="248"/>
      <c r="AT510" s="249" t="s">
        <v>261</v>
      </c>
      <c r="AU510" s="249" t="s">
        <v>87</v>
      </c>
      <c r="AV510" s="14" t="s">
        <v>259</v>
      </c>
      <c r="AW510" s="14" t="s">
        <v>40</v>
      </c>
      <c r="AX510" s="14" t="s">
        <v>85</v>
      </c>
      <c r="AY510" s="249" t="s">
        <v>253</v>
      </c>
    </row>
    <row r="511" spans="2:65" s="1" customFormat="1" ht="38.25" customHeight="1">
      <c r="B511" s="41"/>
      <c r="C511" s="205" t="s">
        <v>794</v>
      </c>
      <c r="D511" s="205" t="s">
        <v>255</v>
      </c>
      <c r="E511" s="206" t="s">
        <v>795</v>
      </c>
      <c r="F511" s="207" t="s">
        <v>796</v>
      </c>
      <c r="G511" s="208" t="s">
        <v>143</v>
      </c>
      <c r="H511" s="209">
        <v>132.5</v>
      </c>
      <c r="I511" s="210"/>
      <c r="J511" s="211">
        <f>ROUND(I511*H511,2)</f>
        <v>0</v>
      </c>
      <c r="K511" s="207" t="s">
        <v>76</v>
      </c>
      <c r="L511" s="61"/>
      <c r="M511" s="212" t="s">
        <v>76</v>
      </c>
      <c r="N511" s="213" t="s">
        <v>48</v>
      </c>
      <c r="O511" s="42"/>
      <c r="P511" s="214">
        <f>O511*H511</f>
        <v>0</v>
      </c>
      <c r="Q511" s="214">
        <v>0.08</v>
      </c>
      <c r="R511" s="214">
        <f>Q511*H511</f>
        <v>10.6</v>
      </c>
      <c r="S511" s="214">
        <v>0</v>
      </c>
      <c r="T511" s="215">
        <f>S511*H511</f>
        <v>0</v>
      </c>
      <c r="AR511" s="24" t="s">
        <v>259</v>
      </c>
      <c r="AT511" s="24" t="s">
        <v>255</v>
      </c>
      <c r="AU511" s="24" t="s">
        <v>87</v>
      </c>
      <c r="AY511" s="24" t="s">
        <v>253</v>
      </c>
      <c r="BE511" s="216">
        <f>IF(N511="základní",J511,0)</f>
        <v>0</v>
      </c>
      <c r="BF511" s="216">
        <f>IF(N511="snížená",J511,0)</f>
        <v>0</v>
      </c>
      <c r="BG511" s="216">
        <f>IF(N511="zákl. přenesená",J511,0)</f>
        <v>0</v>
      </c>
      <c r="BH511" s="216">
        <f>IF(N511="sníž. přenesená",J511,0)</f>
        <v>0</v>
      </c>
      <c r="BI511" s="216">
        <f>IF(N511="nulová",J511,0)</f>
        <v>0</v>
      </c>
      <c r="BJ511" s="24" t="s">
        <v>85</v>
      </c>
      <c r="BK511" s="216">
        <f>ROUND(I511*H511,2)</f>
        <v>0</v>
      </c>
      <c r="BL511" s="24" t="s">
        <v>259</v>
      </c>
      <c r="BM511" s="24" t="s">
        <v>797</v>
      </c>
    </row>
    <row r="512" spans="2:51" s="12" customFormat="1" ht="13.5">
      <c r="B512" s="217"/>
      <c r="C512" s="218"/>
      <c r="D512" s="219" t="s">
        <v>261</v>
      </c>
      <c r="E512" s="220" t="s">
        <v>76</v>
      </c>
      <c r="F512" s="221" t="s">
        <v>509</v>
      </c>
      <c r="G512" s="218"/>
      <c r="H512" s="220" t="s">
        <v>76</v>
      </c>
      <c r="I512" s="222"/>
      <c r="J512" s="218"/>
      <c r="K512" s="218"/>
      <c r="L512" s="223"/>
      <c r="M512" s="224"/>
      <c r="N512" s="225"/>
      <c r="O512" s="225"/>
      <c r="P512" s="225"/>
      <c r="Q512" s="225"/>
      <c r="R512" s="225"/>
      <c r="S512" s="225"/>
      <c r="T512" s="226"/>
      <c r="AT512" s="227" t="s">
        <v>261</v>
      </c>
      <c r="AU512" s="227" t="s">
        <v>87</v>
      </c>
      <c r="AV512" s="12" t="s">
        <v>85</v>
      </c>
      <c r="AW512" s="12" t="s">
        <v>40</v>
      </c>
      <c r="AX512" s="12" t="s">
        <v>78</v>
      </c>
      <c r="AY512" s="227" t="s">
        <v>253</v>
      </c>
    </row>
    <row r="513" spans="2:51" s="13" customFormat="1" ht="13.5">
      <c r="B513" s="228"/>
      <c r="C513" s="229"/>
      <c r="D513" s="219" t="s">
        <v>261</v>
      </c>
      <c r="E513" s="230" t="s">
        <v>76</v>
      </c>
      <c r="F513" s="231" t="s">
        <v>798</v>
      </c>
      <c r="G513" s="229"/>
      <c r="H513" s="232">
        <v>132.5</v>
      </c>
      <c r="I513" s="233"/>
      <c r="J513" s="229"/>
      <c r="K513" s="229"/>
      <c r="L513" s="234"/>
      <c r="M513" s="235"/>
      <c r="N513" s="236"/>
      <c r="O513" s="236"/>
      <c r="P513" s="236"/>
      <c r="Q513" s="236"/>
      <c r="R513" s="236"/>
      <c r="S513" s="236"/>
      <c r="T513" s="237"/>
      <c r="AT513" s="238" t="s">
        <v>261</v>
      </c>
      <c r="AU513" s="238" t="s">
        <v>87</v>
      </c>
      <c r="AV513" s="13" t="s">
        <v>87</v>
      </c>
      <c r="AW513" s="13" t="s">
        <v>40</v>
      </c>
      <c r="AX513" s="13" t="s">
        <v>78</v>
      </c>
      <c r="AY513" s="238" t="s">
        <v>253</v>
      </c>
    </row>
    <row r="514" spans="2:51" s="14" customFormat="1" ht="13.5">
      <c r="B514" s="239"/>
      <c r="C514" s="240"/>
      <c r="D514" s="219" t="s">
        <v>261</v>
      </c>
      <c r="E514" s="241" t="s">
        <v>76</v>
      </c>
      <c r="F514" s="242" t="s">
        <v>264</v>
      </c>
      <c r="G514" s="240"/>
      <c r="H514" s="243">
        <v>132.5</v>
      </c>
      <c r="I514" s="244"/>
      <c r="J514" s="240"/>
      <c r="K514" s="240"/>
      <c r="L514" s="245"/>
      <c r="M514" s="246"/>
      <c r="N514" s="247"/>
      <c r="O514" s="247"/>
      <c r="P514" s="247"/>
      <c r="Q514" s="247"/>
      <c r="R514" s="247"/>
      <c r="S514" s="247"/>
      <c r="T514" s="248"/>
      <c r="AT514" s="249" t="s">
        <v>261</v>
      </c>
      <c r="AU514" s="249" t="s">
        <v>87</v>
      </c>
      <c r="AV514" s="14" t="s">
        <v>259</v>
      </c>
      <c r="AW514" s="14" t="s">
        <v>40</v>
      </c>
      <c r="AX514" s="14" t="s">
        <v>85</v>
      </c>
      <c r="AY514" s="249" t="s">
        <v>253</v>
      </c>
    </row>
    <row r="515" spans="2:65" s="1" customFormat="1" ht="25.5" customHeight="1">
      <c r="B515" s="41"/>
      <c r="C515" s="205" t="s">
        <v>799</v>
      </c>
      <c r="D515" s="205" t="s">
        <v>255</v>
      </c>
      <c r="E515" s="206" t="s">
        <v>800</v>
      </c>
      <c r="F515" s="207" t="s">
        <v>801</v>
      </c>
      <c r="G515" s="208" t="s">
        <v>155</v>
      </c>
      <c r="H515" s="209">
        <v>1</v>
      </c>
      <c r="I515" s="210"/>
      <c r="J515" s="211">
        <f>ROUND(I515*H515,2)</f>
        <v>0</v>
      </c>
      <c r="K515" s="207" t="s">
        <v>76</v>
      </c>
      <c r="L515" s="61"/>
      <c r="M515" s="212" t="s">
        <v>76</v>
      </c>
      <c r="N515" s="213" t="s">
        <v>48</v>
      </c>
      <c r="O515" s="42"/>
      <c r="P515" s="214">
        <f>O515*H515</f>
        <v>0</v>
      </c>
      <c r="Q515" s="214">
        <v>0</v>
      </c>
      <c r="R515" s="214">
        <f>Q515*H515</f>
        <v>0</v>
      </c>
      <c r="S515" s="214">
        <v>0</v>
      </c>
      <c r="T515" s="215">
        <f>S515*H515</f>
        <v>0</v>
      </c>
      <c r="AR515" s="24" t="s">
        <v>259</v>
      </c>
      <c r="AT515" s="24" t="s">
        <v>255</v>
      </c>
      <c r="AU515" s="24" t="s">
        <v>87</v>
      </c>
      <c r="AY515" s="24" t="s">
        <v>253</v>
      </c>
      <c r="BE515" s="216">
        <f>IF(N515="základní",J515,0)</f>
        <v>0</v>
      </c>
      <c r="BF515" s="216">
        <f>IF(N515="snížená",J515,0)</f>
        <v>0</v>
      </c>
      <c r="BG515" s="216">
        <f>IF(N515="zákl. přenesená",J515,0)</f>
        <v>0</v>
      </c>
      <c r="BH515" s="216">
        <f>IF(N515="sníž. přenesená",J515,0)</f>
        <v>0</v>
      </c>
      <c r="BI515" s="216">
        <f>IF(N515="nulová",J515,0)</f>
        <v>0</v>
      </c>
      <c r="BJ515" s="24" t="s">
        <v>85</v>
      </c>
      <c r="BK515" s="216">
        <f>ROUND(I515*H515,2)</f>
        <v>0</v>
      </c>
      <c r="BL515" s="24" t="s">
        <v>259</v>
      </c>
      <c r="BM515" s="24" t="s">
        <v>802</v>
      </c>
    </row>
    <row r="516" spans="2:51" s="12" customFormat="1" ht="13.5">
      <c r="B516" s="217"/>
      <c r="C516" s="218"/>
      <c r="D516" s="219" t="s">
        <v>261</v>
      </c>
      <c r="E516" s="220" t="s">
        <v>76</v>
      </c>
      <c r="F516" s="221" t="s">
        <v>348</v>
      </c>
      <c r="G516" s="218"/>
      <c r="H516" s="220" t="s">
        <v>76</v>
      </c>
      <c r="I516" s="222"/>
      <c r="J516" s="218"/>
      <c r="K516" s="218"/>
      <c r="L516" s="223"/>
      <c r="M516" s="224"/>
      <c r="N516" s="225"/>
      <c r="O516" s="225"/>
      <c r="P516" s="225"/>
      <c r="Q516" s="225"/>
      <c r="R516" s="225"/>
      <c r="S516" s="225"/>
      <c r="T516" s="226"/>
      <c r="AT516" s="227" t="s">
        <v>261</v>
      </c>
      <c r="AU516" s="227" t="s">
        <v>87</v>
      </c>
      <c r="AV516" s="12" t="s">
        <v>85</v>
      </c>
      <c r="AW516" s="12" t="s">
        <v>40</v>
      </c>
      <c r="AX516" s="12" t="s">
        <v>78</v>
      </c>
      <c r="AY516" s="227" t="s">
        <v>253</v>
      </c>
    </row>
    <row r="517" spans="2:51" s="13" customFormat="1" ht="13.5">
      <c r="B517" s="228"/>
      <c r="C517" s="229"/>
      <c r="D517" s="219" t="s">
        <v>261</v>
      </c>
      <c r="E517" s="230" t="s">
        <v>76</v>
      </c>
      <c r="F517" s="231" t="s">
        <v>85</v>
      </c>
      <c r="G517" s="229"/>
      <c r="H517" s="232">
        <v>1</v>
      </c>
      <c r="I517" s="233"/>
      <c r="J517" s="229"/>
      <c r="K517" s="229"/>
      <c r="L517" s="234"/>
      <c r="M517" s="235"/>
      <c r="N517" s="236"/>
      <c r="O517" s="236"/>
      <c r="P517" s="236"/>
      <c r="Q517" s="236"/>
      <c r="R517" s="236"/>
      <c r="S517" s="236"/>
      <c r="T517" s="237"/>
      <c r="AT517" s="238" t="s">
        <v>261</v>
      </c>
      <c r="AU517" s="238" t="s">
        <v>87</v>
      </c>
      <c r="AV517" s="13" t="s">
        <v>87</v>
      </c>
      <c r="AW517" s="13" t="s">
        <v>40</v>
      </c>
      <c r="AX517" s="13" t="s">
        <v>78</v>
      </c>
      <c r="AY517" s="238" t="s">
        <v>253</v>
      </c>
    </row>
    <row r="518" spans="2:51" s="14" customFormat="1" ht="13.5">
      <c r="B518" s="239"/>
      <c r="C518" s="240"/>
      <c r="D518" s="219" t="s">
        <v>261</v>
      </c>
      <c r="E518" s="241" t="s">
        <v>76</v>
      </c>
      <c r="F518" s="242" t="s">
        <v>264</v>
      </c>
      <c r="G518" s="240"/>
      <c r="H518" s="243">
        <v>1</v>
      </c>
      <c r="I518" s="244"/>
      <c r="J518" s="240"/>
      <c r="K518" s="240"/>
      <c r="L518" s="245"/>
      <c r="M518" s="246"/>
      <c r="N518" s="247"/>
      <c r="O518" s="247"/>
      <c r="P518" s="247"/>
      <c r="Q518" s="247"/>
      <c r="R518" s="247"/>
      <c r="S518" s="247"/>
      <c r="T518" s="248"/>
      <c r="AT518" s="249" t="s">
        <v>261</v>
      </c>
      <c r="AU518" s="249" t="s">
        <v>87</v>
      </c>
      <c r="AV518" s="14" t="s">
        <v>259</v>
      </c>
      <c r="AW518" s="14" t="s">
        <v>40</v>
      </c>
      <c r="AX518" s="14" t="s">
        <v>85</v>
      </c>
      <c r="AY518" s="249" t="s">
        <v>253</v>
      </c>
    </row>
    <row r="519" spans="2:63" s="11" customFormat="1" ht="22.35" customHeight="1">
      <c r="B519" s="189"/>
      <c r="C519" s="190"/>
      <c r="D519" s="191" t="s">
        <v>77</v>
      </c>
      <c r="E519" s="203" t="s">
        <v>728</v>
      </c>
      <c r="F519" s="203" t="s">
        <v>803</v>
      </c>
      <c r="G519" s="190"/>
      <c r="H519" s="190"/>
      <c r="I519" s="193"/>
      <c r="J519" s="204">
        <f>BK519</f>
        <v>0</v>
      </c>
      <c r="K519" s="190"/>
      <c r="L519" s="195"/>
      <c r="M519" s="196"/>
      <c r="N519" s="197"/>
      <c r="O519" s="197"/>
      <c r="P519" s="198">
        <f>SUM(P520:P583)</f>
        <v>0</v>
      </c>
      <c r="Q519" s="197"/>
      <c r="R519" s="198">
        <f>SUM(R520:R583)</f>
        <v>0</v>
      </c>
      <c r="S519" s="197"/>
      <c r="T519" s="199">
        <f>SUM(T520:T583)</f>
        <v>351.8684874999999</v>
      </c>
      <c r="AR519" s="200" t="s">
        <v>85</v>
      </c>
      <c r="AT519" s="201" t="s">
        <v>77</v>
      </c>
      <c r="AU519" s="201" t="s">
        <v>87</v>
      </c>
      <c r="AY519" s="200" t="s">
        <v>253</v>
      </c>
      <c r="BK519" s="202">
        <f>SUM(BK520:BK583)</f>
        <v>0</v>
      </c>
    </row>
    <row r="520" spans="2:65" s="1" customFormat="1" ht="38.25" customHeight="1">
      <c r="B520" s="41"/>
      <c r="C520" s="205" t="s">
        <v>804</v>
      </c>
      <c r="D520" s="205" t="s">
        <v>255</v>
      </c>
      <c r="E520" s="206" t="s">
        <v>805</v>
      </c>
      <c r="F520" s="207" t="s">
        <v>806</v>
      </c>
      <c r="G520" s="208" t="s">
        <v>113</v>
      </c>
      <c r="H520" s="209">
        <v>102.5</v>
      </c>
      <c r="I520" s="210"/>
      <c r="J520" s="211">
        <f>ROUND(I520*H520,2)</f>
        <v>0</v>
      </c>
      <c r="K520" s="207" t="s">
        <v>258</v>
      </c>
      <c r="L520" s="61"/>
      <c r="M520" s="212" t="s">
        <v>76</v>
      </c>
      <c r="N520" s="213" t="s">
        <v>48</v>
      </c>
      <c r="O520" s="42"/>
      <c r="P520" s="214">
        <f>O520*H520</f>
        <v>0</v>
      </c>
      <c r="Q520" s="214">
        <v>0</v>
      </c>
      <c r="R520" s="214">
        <f>Q520*H520</f>
        <v>0</v>
      </c>
      <c r="S520" s="214">
        <v>0.26</v>
      </c>
      <c r="T520" s="215">
        <f>S520*H520</f>
        <v>26.650000000000002</v>
      </c>
      <c r="AR520" s="24" t="s">
        <v>259</v>
      </c>
      <c r="AT520" s="24" t="s">
        <v>255</v>
      </c>
      <c r="AU520" s="24" t="s">
        <v>189</v>
      </c>
      <c r="AY520" s="24" t="s">
        <v>253</v>
      </c>
      <c r="BE520" s="216">
        <f>IF(N520="základní",J520,0)</f>
        <v>0</v>
      </c>
      <c r="BF520" s="216">
        <f>IF(N520="snížená",J520,0)</f>
        <v>0</v>
      </c>
      <c r="BG520" s="216">
        <f>IF(N520="zákl. přenesená",J520,0)</f>
        <v>0</v>
      </c>
      <c r="BH520" s="216">
        <f>IF(N520="sníž. přenesená",J520,0)</f>
        <v>0</v>
      </c>
      <c r="BI520" s="216">
        <f>IF(N520="nulová",J520,0)</f>
        <v>0</v>
      </c>
      <c r="BJ520" s="24" t="s">
        <v>85</v>
      </c>
      <c r="BK520" s="216">
        <f>ROUND(I520*H520,2)</f>
        <v>0</v>
      </c>
      <c r="BL520" s="24" t="s">
        <v>259</v>
      </c>
      <c r="BM520" s="24" t="s">
        <v>807</v>
      </c>
    </row>
    <row r="521" spans="2:51" s="12" customFormat="1" ht="13.5">
      <c r="B521" s="217"/>
      <c r="C521" s="218"/>
      <c r="D521" s="219" t="s">
        <v>261</v>
      </c>
      <c r="E521" s="220" t="s">
        <v>76</v>
      </c>
      <c r="F521" s="221" t="s">
        <v>382</v>
      </c>
      <c r="G521" s="218"/>
      <c r="H521" s="220" t="s">
        <v>76</v>
      </c>
      <c r="I521" s="222"/>
      <c r="J521" s="218"/>
      <c r="K521" s="218"/>
      <c r="L521" s="223"/>
      <c r="M521" s="224"/>
      <c r="N521" s="225"/>
      <c r="O521" s="225"/>
      <c r="P521" s="225"/>
      <c r="Q521" s="225"/>
      <c r="R521" s="225"/>
      <c r="S521" s="225"/>
      <c r="T521" s="226"/>
      <c r="AT521" s="227" t="s">
        <v>261</v>
      </c>
      <c r="AU521" s="227" t="s">
        <v>189</v>
      </c>
      <c r="AV521" s="12" t="s">
        <v>85</v>
      </c>
      <c r="AW521" s="12" t="s">
        <v>40</v>
      </c>
      <c r="AX521" s="12" t="s">
        <v>78</v>
      </c>
      <c r="AY521" s="227" t="s">
        <v>253</v>
      </c>
    </row>
    <row r="522" spans="2:51" s="13" customFormat="1" ht="13.5">
      <c r="B522" s="228"/>
      <c r="C522" s="229"/>
      <c r="D522" s="219" t="s">
        <v>261</v>
      </c>
      <c r="E522" s="230" t="s">
        <v>203</v>
      </c>
      <c r="F522" s="231" t="s">
        <v>808</v>
      </c>
      <c r="G522" s="229"/>
      <c r="H522" s="232">
        <v>102.5</v>
      </c>
      <c r="I522" s="233"/>
      <c r="J522" s="229"/>
      <c r="K522" s="229"/>
      <c r="L522" s="234"/>
      <c r="M522" s="235"/>
      <c r="N522" s="236"/>
      <c r="O522" s="236"/>
      <c r="P522" s="236"/>
      <c r="Q522" s="236"/>
      <c r="R522" s="236"/>
      <c r="S522" s="236"/>
      <c r="T522" s="237"/>
      <c r="AT522" s="238" t="s">
        <v>261</v>
      </c>
      <c r="AU522" s="238" t="s">
        <v>189</v>
      </c>
      <c r="AV522" s="13" t="s">
        <v>87</v>
      </c>
      <c r="AW522" s="13" t="s">
        <v>40</v>
      </c>
      <c r="AX522" s="13" t="s">
        <v>78</v>
      </c>
      <c r="AY522" s="238" t="s">
        <v>253</v>
      </c>
    </row>
    <row r="523" spans="2:51" s="14" customFormat="1" ht="13.5">
      <c r="B523" s="239"/>
      <c r="C523" s="240"/>
      <c r="D523" s="219" t="s">
        <v>261</v>
      </c>
      <c r="E523" s="241" t="s">
        <v>76</v>
      </c>
      <c r="F523" s="242" t="s">
        <v>264</v>
      </c>
      <c r="G523" s="240"/>
      <c r="H523" s="243">
        <v>102.5</v>
      </c>
      <c r="I523" s="244"/>
      <c r="J523" s="240"/>
      <c r="K523" s="240"/>
      <c r="L523" s="245"/>
      <c r="M523" s="246"/>
      <c r="N523" s="247"/>
      <c r="O523" s="247"/>
      <c r="P523" s="247"/>
      <c r="Q523" s="247"/>
      <c r="R523" s="247"/>
      <c r="S523" s="247"/>
      <c r="T523" s="248"/>
      <c r="AT523" s="249" t="s">
        <v>261</v>
      </c>
      <c r="AU523" s="249" t="s">
        <v>189</v>
      </c>
      <c r="AV523" s="14" t="s">
        <v>259</v>
      </c>
      <c r="AW523" s="14" t="s">
        <v>40</v>
      </c>
      <c r="AX523" s="14" t="s">
        <v>85</v>
      </c>
      <c r="AY523" s="249" t="s">
        <v>253</v>
      </c>
    </row>
    <row r="524" spans="2:65" s="1" customFormat="1" ht="38.25" customHeight="1">
      <c r="B524" s="41"/>
      <c r="C524" s="205" t="s">
        <v>809</v>
      </c>
      <c r="D524" s="205" t="s">
        <v>255</v>
      </c>
      <c r="E524" s="206" t="s">
        <v>810</v>
      </c>
      <c r="F524" s="207" t="s">
        <v>811</v>
      </c>
      <c r="G524" s="208" t="s">
        <v>143</v>
      </c>
      <c r="H524" s="209">
        <v>203.5</v>
      </c>
      <c r="I524" s="210"/>
      <c r="J524" s="211">
        <f>ROUND(I524*H524,2)</f>
        <v>0</v>
      </c>
      <c r="K524" s="207" t="s">
        <v>258</v>
      </c>
      <c r="L524" s="61"/>
      <c r="M524" s="212" t="s">
        <v>76</v>
      </c>
      <c r="N524" s="213" t="s">
        <v>48</v>
      </c>
      <c r="O524" s="42"/>
      <c r="P524" s="214">
        <f>O524*H524</f>
        <v>0</v>
      </c>
      <c r="Q524" s="214">
        <v>0</v>
      </c>
      <c r="R524" s="214">
        <f>Q524*H524</f>
        <v>0</v>
      </c>
      <c r="S524" s="214">
        <v>0.205</v>
      </c>
      <c r="T524" s="215">
        <f>S524*H524</f>
        <v>41.717499999999994</v>
      </c>
      <c r="AR524" s="24" t="s">
        <v>259</v>
      </c>
      <c r="AT524" s="24" t="s">
        <v>255</v>
      </c>
      <c r="AU524" s="24" t="s">
        <v>189</v>
      </c>
      <c r="AY524" s="24" t="s">
        <v>253</v>
      </c>
      <c r="BE524" s="216">
        <f>IF(N524="základní",J524,0)</f>
        <v>0</v>
      </c>
      <c r="BF524" s="216">
        <f>IF(N524="snížená",J524,0)</f>
        <v>0</v>
      </c>
      <c r="BG524" s="216">
        <f>IF(N524="zákl. přenesená",J524,0)</f>
        <v>0</v>
      </c>
      <c r="BH524" s="216">
        <f>IF(N524="sníž. přenesená",J524,0)</f>
        <v>0</v>
      </c>
      <c r="BI524" s="216">
        <f>IF(N524="nulová",J524,0)</f>
        <v>0</v>
      </c>
      <c r="BJ524" s="24" t="s">
        <v>85</v>
      </c>
      <c r="BK524" s="216">
        <f>ROUND(I524*H524,2)</f>
        <v>0</v>
      </c>
      <c r="BL524" s="24" t="s">
        <v>259</v>
      </c>
      <c r="BM524" s="24" t="s">
        <v>812</v>
      </c>
    </row>
    <row r="525" spans="2:51" s="12" customFormat="1" ht="13.5">
      <c r="B525" s="217"/>
      <c r="C525" s="218"/>
      <c r="D525" s="219" t="s">
        <v>261</v>
      </c>
      <c r="E525" s="220" t="s">
        <v>76</v>
      </c>
      <c r="F525" s="221" t="s">
        <v>509</v>
      </c>
      <c r="G525" s="218"/>
      <c r="H525" s="220" t="s">
        <v>76</v>
      </c>
      <c r="I525" s="222"/>
      <c r="J525" s="218"/>
      <c r="K525" s="218"/>
      <c r="L525" s="223"/>
      <c r="M525" s="224"/>
      <c r="N525" s="225"/>
      <c r="O525" s="225"/>
      <c r="P525" s="225"/>
      <c r="Q525" s="225"/>
      <c r="R525" s="225"/>
      <c r="S525" s="225"/>
      <c r="T525" s="226"/>
      <c r="AT525" s="227" t="s">
        <v>261</v>
      </c>
      <c r="AU525" s="227" t="s">
        <v>189</v>
      </c>
      <c r="AV525" s="12" t="s">
        <v>85</v>
      </c>
      <c r="AW525" s="12" t="s">
        <v>40</v>
      </c>
      <c r="AX525" s="12" t="s">
        <v>78</v>
      </c>
      <c r="AY525" s="227" t="s">
        <v>253</v>
      </c>
    </row>
    <row r="526" spans="2:51" s="13" customFormat="1" ht="13.5">
      <c r="B526" s="228"/>
      <c r="C526" s="229"/>
      <c r="D526" s="219" t="s">
        <v>261</v>
      </c>
      <c r="E526" s="230" t="s">
        <v>76</v>
      </c>
      <c r="F526" s="231" t="s">
        <v>813</v>
      </c>
      <c r="G526" s="229"/>
      <c r="H526" s="232">
        <v>203.5</v>
      </c>
      <c r="I526" s="233"/>
      <c r="J526" s="229"/>
      <c r="K526" s="229"/>
      <c r="L526" s="234"/>
      <c r="M526" s="235"/>
      <c r="N526" s="236"/>
      <c r="O526" s="236"/>
      <c r="P526" s="236"/>
      <c r="Q526" s="236"/>
      <c r="R526" s="236"/>
      <c r="S526" s="236"/>
      <c r="T526" s="237"/>
      <c r="AT526" s="238" t="s">
        <v>261</v>
      </c>
      <c r="AU526" s="238" t="s">
        <v>189</v>
      </c>
      <c r="AV526" s="13" t="s">
        <v>87</v>
      </c>
      <c r="AW526" s="13" t="s">
        <v>40</v>
      </c>
      <c r="AX526" s="13" t="s">
        <v>78</v>
      </c>
      <c r="AY526" s="238" t="s">
        <v>253</v>
      </c>
    </row>
    <row r="527" spans="2:51" s="14" customFormat="1" ht="13.5">
      <c r="B527" s="239"/>
      <c r="C527" s="240"/>
      <c r="D527" s="219" t="s">
        <v>261</v>
      </c>
      <c r="E527" s="241" t="s">
        <v>76</v>
      </c>
      <c r="F527" s="242" t="s">
        <v>264</v>
      </c>
      <c r="G527" s="240"/>
      <c r="H527" s="243">
        <v>203.5</v>
      </c>
      <c r="I527" s="244"/>
      <c r="J527" s="240"/>
      <c r="K527" s="240"/>
      <c r="L527" s="245"/>
      <c r="M527" s="246"/>
      <c r="N527" s="247"/>
      <c r="O527" s="247"/>
      <c r="P527" s="247"/>
      <c r="Q527" s="247"/>
      <c r="R527" s="247"/>
      <c r="S527" s="247"/>
      <c r="T527" s="248"/>
      <c r="AT527" s="249" t="s">
        <v>261</v>
      </c>
      <c r="AU527" s="249" t="s">
        <v>189</v>
      </c>
      <c r="AV527" s="14" t="s">
        <v>259</v>
      </c>
      <c r="AW527" s="14" t="s">
        <v>40</v>
      </c>
      <c r="AX527" s="14" t="s">
        <v>85</v>
      </c>
      <c r="AY527" s="249" t="s">
        <v>253</v>
      </c>
    </row>
    <row r="528" spans="2:65" s="1" customFormat="1" ht="25.5" customHeight="1">
      <c r="B528" s="41"/>
      <c r="C528" s="205" t="s">
        <v>814</v>
      </c>
      <c r="D528" s="205" t="s">
        <v>255</v>
      </c>
      <c r="E528" s="206" t="s">
        <v>815</v>
      </c>
      <c r="F528" s="207" t="s">
        <v>816</v>
      </c>
      <c r="G528" s="208" t="s">
        <v>113</v>
      </c>
      <c r="H528" s="209">
        <v>15</v>
      </c>
      <c r="I528" s="210"/>
      <c r="J528" s="211">
        <f>ROUND(I528*H528,2)</f>
        <v>0</v>
      </c>
      <c r="K528" s="207" t="s">
        <v>258</v>
      </c>
      <c r="L528" s="61"/>
      <c r="M528" s="212" t="s">
        <v>76</v>
      </c>
      <c r="N528" s="213" t="s">
        <v>48</v>
      </c>
      <c r="O528" s="42"/>
      <c r="P528" s="214">
        <f>O528*H528</f>
        <v>0</v>
      </c>
      <c r="Q528" s="214">
        <v>0</v>
      </c>
      <c r="R528" s="214">
        <f>Q528*H528</f>
        <v>0</v>
      </c>
      <c r="S528" s="214">
        <v>0.355</v>
      </c>
      <c r="T528" s="215">
        <f>S528*H528</f>
        <v>5.324999999999999</v>
      </c>
      <c r="AR528" s="24" t="s">
        <v>259</v>
      </c>
      <c r="AT528" s="24" t="s">
        <v>255</v>
      </c>
      <c r="AU528" s="24" t="s">
        <v>189</v>
      </c>
      <c r="AY528" s="24" t="s">
        <v>253</v>
      </c>
      <c r="BE528" s="216">
        <f>IF(N528="základní",J528,0)</f>
        <v>0</v>
      </c>
      <c r="BF528" s="216">
        <f>IF(N528="snížená",J528,0)</f>
        <v>0</v>
      </c>
      <c r="BG528" s="216">
        <f>IF(N528="zákl. přenesená",J528,0)</f>
        <v>0</v>
      </c>
      <c r="BH528" s="216">
        <f>IF(N528="sníž. přenesená",J528,0)</f>
        <v>0</v>
      </c>
      <c r="BI528" s="216">
        <f>IF(N528="nulová",J528,0)</f>
        <v>0</v>
      </c>
      <c r="BJ528" s="24" t="s">
        <v>85</v>
      </c>
      <c r="BK528" s="216">
        <f>ROUND(I528*H528,2)</f>
        <v>0</v>
      </c>
      <c r="BL528" s="24" t="s">
        <v>259</v>
      </c>
      <c r="BM528" s="24" t="s">
        <v>817</v>
      </c>
    </row>
    <row r="529" spans="2:51" s="12" customFormat="1" ht="13.5">
      <c r="B529" s="217"/>
      <c r="C529" s="218"/>
      <c r="D529" s="219" t="s">
        <v>261</v>
      </c>
      <c r="E529" s="220" t="s">
        <v>76</v>
      </c>
      <c r="F529" s="221" t="s">
        <v>382</v>
      </c>
      <c r="G529" s="218"/>
      <c r="H529" s="220" t="s">
        <v>76</v>
      </c>
      <c r="I529" s="222"/>
      <c r="J529" s="218"/>
      <c r="K529" s="218"/>
      <c r="L529" s="223"/>
      <c r="M529" s="224"/>
      <c r="N529" s="225"/>
      <c r="O529" s="225"/>
      <c r="P529" s="225"/>
      <c r="Q529" s="225"/>
      <c r="R529" s="225"/>
      <c r="S529" s="225"/>
      <c r="T529" s="226"/>
      <c r="AT529" s="227" t="s">
        <v>261</v>
      </c>
      <c r="AU529" s="227" t="s">
        <v>189</v>
      </c>
      <c r="AV529" s="12" t="s">
        <v>85</v>
      </c>
      <c r="AW529" s="12" t="s">
        <v>40</v>
      </c>
      <c r="AX529" s="12" t="s">
        <v>78</v>
      </c>
      <c r="AY529" s="227" t="s">
        <v>253</v>
      </c>
    </row>
    <row r="530" spans="2:51" s="13" customFormat="1" ht="13.5">
      <c r="B530" s="228"/>
      <c r="C530" s="229"/>
      <c r="D530" s="219" t="s">
        <v>261</v>
      </c>
      <c r="E530" s="230" t="s">
        <v>76</v>
      </c>
      <c r="F530" s="231" t="s">
        <v>10</v>
      </c>
      <c r="G530" s="229"/>
      <c r="H530" s="232">
        <v>15</v>
      </c>
      <c r="I530" s="233"/>
      <c r="J530" s="229"/>
      <c r="K530" s="229"/>
      <c r="L530" s="234"/>
      <c r="M530" s="235"/>
      <c r="N530" s="236"/>
      <c r="O530" s="236"/>
      <c r="P530" s="236"/>
      <c r="Q530" s="236"/>
      <c r="R530" s="236"/>
      <c r="S530" s="236"/>
      <c r="T530" s="237"/>
      <c r="AT530" s="238" t="s">
        <v>261</v>
      </c>
      <c r="AU530" s="238" t="s">
        <v>189</v>
      </c>
      <c r="AV530" s="13" t="s">
        <v>87</v>
      </c>
      <c r="AW530" s="13" t="s">
        <v>40</v>
      </c>
      <c r="AX530" s="13" t="s">
        <v>78</v>
      </c>
      <c r="AY530" s="238" t="s">
        <v>253</v>
      </c>
    </row>
    <row r="531" spans="2:51" s="14" customFormat="1" ht="13.5">
      <c r="B531" s="239"/>
      <c r="C531" s="240"/>
      <c r="D531" s="219" t="s">
        <v>261</v>
      </c>
      <c r="E531" s="241" t="s">
        <v>76</v>
      </c>
      <c r="F531" s="242" t="s">
        <v>264</v>
      </c>
      <c r="G531" s="240"/>
      <c r="H531" s="243">
        <v>15</v>
      </c>
      <c r="I531" s="244"/>
      <c r="J531" s="240"/>
      <c r="K531" s="240"/>
      <c r="L531" s="245"/>
      <c r="M531" s="246"/>
      <c r="N531" s="247"/>
      <c r="O531" s="247"/>
      <c r="P531" s="247"/>
      <c r="Q531" s="247"/>
      <c r="R531" s="247"/>
      <c r="S531" s="247"/>
      <c r="T531" s="248"/>
      <c r="AT531" s="249" t="s">
        <v>261</v>
      </c>
      <c r="AU531" s="249" t="s">
        <v>189</v>
      </c>
      <c r="AV531" s="14" t="s">
        <v>259</v>
      </c>
      <c r="AW531" s="14" t="s">
        <v>40</v>
      </c>
      <c r="AX531" s="14" t="s">
        <v>85</v>
      </c>
      <c r="AY531" s="249" t="s">
        <v>253</v>
      </c>
    </row>
    <row r="532" spans="2:65" s="1" customFormat="1" ht="51" customHeight="1">
      <c r="B532" s="41"/>
      <c r="C532" s="205" t="s">
        <v>818</v>
      </c>
      <c r="D532" s="205" t="s">
        <v>255</v>
      </c>
      <c r="E532" s="206" t="s">
        <v>819</v>
      </c>
      <c r="F532" s="207" t="s">
        <v>820</v>
      </c>
      <c r="G532" s="208" t="s">
        <v>113</v>
      </c>
      <c r="H532" s="209">
        <v>102.5</v>
      </c>
      <c r="I532" s="210"/>
      <c r="J532" s="211">
        <f>ROUND(I532*H532,2)</f>
        <v>0</v>
      </c>
      <c r="K532" s="207" t="s">
        <v>258</v>
      </c>
      <c r="L532" s="61"/>
      <c r="M532" s="212" t="s">
        <v>76</v>
      </c>
      <c r="N532" s="213" t="s">
        <v>48</v>
      </c>
      <c r="O532" s="42"/>
      <c r="P532" s="214">
        <f>O532*H532</f>
        <v>0</v>
      </c>
      <c r="Q532" s="214">
        <v>0</v>
      </c>
      <c r="R532" s="214">
        <f>Q532*H532</f>
        <v>0</v>
      </c>
      <c r="S532" s="214">
        <v>0.17</v>
      </c>
      <c r="T532" s="215">
        <f>S532*H532</f>
        <v>17.425</v>
      </c>
      <c r="AR532" s="24" t="s">
        <v>259</v>
      </c>
      <c r="AT532" s="24" t="s">
        <v>255</v>
      </c>
      <c r="AU532" s="24" t="s">
        <v>189</v>
      </c>
      <c r="AY532" s="24" t="s">
        <v>253</v>
      </c>
      <c r="BE532" s="216">
        <f>IF(N532="základní",J532,0)</f>
        <v>0</v>
      </c>
      <c r="BF532" s="216">
        <f>IF(N532="snížená",J532,0)</f>
        <v>0</v>
      </c>
      <c r="BG532" s="216">
        <f>IF(N532="zákl. přenesená",J532,0)</f>
        <v>0</v>
      </c>
      <c r="BH532" s="216">
        <f>IF(N532="sníž. přenesená",J532,0)</f>
        <v>0</v>
      </c>
      <c r="BI532" s="216">
        <f>IF(N532="nulová",J532,0)</f>
        <v>0</v>
      </c>
      <c r="BJ532" s="24" t="s">
        <v>85</v>
      </c>
      <c r="BK532" s="216">
        <f>ROUND(I532*H532,2)</f>
        <v>0</v>
      </c>
      <c r="BL532" s="24" t="s">
        <v>259</v>
      </c>
      <c r="BM532" s="24" t="s">
        <v>821</v>
      </c>
    </row>
    <row r="533" spans="2:51" s="13" customFormat="1" ht="13.5">
      <c r="B533" s="228"/>
      <c r="C533" s="229"/>
      <c r="D533" s="219" t="s">
        <v>261</v>
      </c>
      <c r="E533" s="230" t="s">
        <v>76</v>
      </c>
      <c r="F533" s="231" t="s">
        <v>203</v>
      </c>
      <c r="G533" s="229"/>
      <c r="H533" s="232">
        <v>102.5</v>
      </c>
      <c r="I533" s="233"/>
      <c r="J533" s="229"/>
      <c r="K533" s="229"/>
      <c r="L533" s="234"/>
      <c r="M533" s="235"/>
      <c r="N533" s="236"/>
      <c r="O533" s="236"/>
      <c r="P533" s="236"/>
      <c r="Q533" s="236"/>
      <c r="R533" s="236"/>
      <c r="S533" s="236"/>
      <c r="T533" s="237"/>
      <c r="AT533" s="238" t="s">
        <v>261</v>
      </c>
      <c r="AU533" s="238" t="s">
        <v>189</v>
      </c>
      <c r="AV533" s="13" t="s">
        <v>87</v>
      </c>
      <c r="AW533" s="13" t="s">
        <v>40</v>
      </c>
      <c r="AX533" s="13" t="s">
        <v>78</v>
      </c>
      <c r="AY533" s="238" t="s">
        <v>253</v>
      </c>
    </row>
    <row r="534" spans="2:51" s="14" customFormat="1" ht="13.5">
      <c r="B534" s="239"/>
      <c r="C534" s="240"/>
      <c r="D534" s="219" t="s">
        <v>261</v>
      </c>
      <c r="E534" s="241" t="s">
        <v>76</v>
      </c>
      <c r="F534" s="242" t="s">
        <v>264</v>
      </c>
      <c r="G534" s="240"/>
      <c r="H534" s="243">
        <v>102.5</v>
      </c>
      <c r="I534" s="244"/>
      <c r="J534" s="240"/>
      <c r="K534" s="240"/>
      <c r="L534" s="245"/>
      <c r="M534" s="246"/>
      <c r="N534" s="247"/>
      <c r="O534" s="247"/>
      <c r="P534" s="247"/>
      <c r="Q534" s="247"/>
      <c r="R534" s="247"/>
      <c r="S534" s="247"/>
      <c r="T534" s="248"/>
      <c r="AT534" s="249" t="s">
        <v>261</v>
      </c>
      <c r="AU534" s="249" t="s">
        <v>189</v>
      </c>
      <c r="AV534" s="14" t="s">
        <v>259</v>
      </c>
      <c r="AW534" s="14" t="s">
        <v>40</v>
      </c>
      <c r="AX534" s="14" t="s">
        <v>85</v>
      </c>
      <c r="AY534" s="249" t="s">
        <v>253</v>
      </c>
    </row>
    <row r="535" spans="2:65" s="1" customFormat="1" ht="51" customHeight="1">
      <c r="B535" s="41"/>
      <c r="C535" s="205" t="s">
        <v>822</v>
      </c>
      <c r="D535" s="205" t="s">
        <v>255</v>
      </c>
      <c r="E535" s="206" t="s">
        <v>823</v>
      </c>
      <c r="F535" s="207" t="s">
        <v>824</v>
      </c>
      <c r="G535" s="208" t="s">
        <v>113</v>
      </c>
      <c r="H535" s="209">
        <v>151.5</v>
      </c>
      <c r="I535" s="210"/>
      <c r="J535" s="211">
        <f>ROUND(I535*H535,2)</f>
        <v>0</v>
      </c>
      <c r="K535" s="207" t="s">
        <v>258</v>
      </c>
      <c r="L535" s="61"/>
      <c r="M535" s="212" t="s">
        <v>76</v>
      </c>
      <c r="N535" s="213" t="s">
        <v>48</v>
      </c>
      <c r="O535" s="42"/>
      <c r="P535" s="214">
        <f>O535*H535</f>
        <v>0</v>
      </c>
      <c r="Q535" s="214">
        <v>0</v>
      </c>
      <c r="R535" s="214">
        <f>Q535*H535</f>
        <v>0</v>
      </c>
      <c r="S535" s="214">
        <v>0.316</v>
      </c>
      <c r="T535" s="215">
        <f>S535*H535</f>
        <v>47.874</v>
      </c>
      <c r="AR535" s="24" t="s">
        <v>259</v>
      </c>
      <c r="AT535" s="24" t="s">
        <v>255</v>
      </c>
      <c r="AU535" s="24" t="s">
        <v>189</v>
      </c>
      <c r="AY535" s="24" t="s">
        <v>253</v>
      </c>
      <c r="BE535" s="216">
        <f>IF(N535="základní",J535,0)</f>
        <v>0</v>
      </c>
      <c r="BF535" s="216">
        <f>IF(N535="snížená",J535,0)</f>
        <v>0</v>
      </c>
      <c r="BG535" s="216">
        <f>IF(N535="zákl. přenesená",J535,0)</f>
        <v>0</v>
      </c>
      <c r="BH535" s="216">
        <f>IF(N535="sníž. přenesená",J535,0)</f>
        <v>0</v>
      </c>
      <c r="BI535" s="216">
        <f>IF(N535="nulová",J535,0)</f>
        <v>0</v>
      </c>
      <c r="BJ535" s="24" t="s">
        <v>85</v>
      </c>
      <c r="BK535" s="216">
        <f>ROUND(I535*H535,2)</f>
        <v>0</v>
      </c>
      <c r="BL535" s="24" t="s">
        <v>259</v>
      </c>
      <c r="BM535" s="24" t="s">
        <v>825</v>
      </c>
    </row>
    <row r="536" spans="2:51" s="12" customFormat="1" ht="13.5">
      <c r="B536" s="217"/>
      <c r="C536" s="218"/>
      <c r="D536" s="219" t="s">
        <v>261</v>
      </c>
      <c r="E536" s="220" t="s">
        <v>76</v>
      </c>
      <c r="F536" s="221" t="s">
        <v>382</v>
      </c>
      <c r="G536" s="218"/>
      <c r="H536" s="220" t="s">
        <v>76</v>
      </c>
      <c r="I536" s="222"/>
      <c r="J536" s="218"/>
      <c r="K536" s="218"/>
      <c r="L536" s="223"/>
      <c r="M536" s="224"/>
      <c r="N536" s="225"/>
      <c r="O536" s="225"/>
      <c r="P536" s="225"/>
      <c r="Q536" s="225"/>
      <c r="R536" s="225"/>
      <c r="S536" s="225"/>
      <c r="T536" s="226"/>
      <c r="AT536" s="227" t="s">
        <v>261</v>
      </c>
      <c r="AU536" s="227" t="s">
        <v>189</v>
      </c>
      <c r="AV536" s="12" t="s">
        <v>85</v>
      </c>
      <c r="AW536" s="12" t="s">
        <v>40</v>
      </c>
      <c r="AX536" s="12" t="s">
        <v>78</v>
      </c>
      <c r="AY536" s="227" t="s">
        <v>253</v>
      </c>
    </row>
    <row r="537" spans="2:51" s="13" customFormat="1" ht="13.5">
      <c r="B537" s="228"/>
      <c r="C537" s="229"/>
      <c r="D537" s="219" t="s">
        <v>261</v>
      </c>
      <c r="E537" s="230" t="s">
        <v>76</v>
      </c>
      <c r="F537" s="231" t="s">
        <v>826</v>
      </c>
      <c r="G537" s="229"/>
      <c r="H537" s="232">
        <v>151.5</v>
      </c>
      <c r="I537" s="233"/>
      <c r="J537" s="229"/>
      <c r="K537" s="229"/>
      <c r="L537" s="234"/>
      <c r="M537" s="235"/>
      <c r="N537" s="236"/>
      <c r="O537" s="236"/>
      <c r="P537" s="236"/>
      <c r="Q537" s="236"/>
      <c r="R537" s="236"/>
      <c r="S537" s="236"/>
      <c r="T537" s="237"/>
      <c r="AT537" s="238" t="s">
        <v>261</v>
      </c>
      <c r="AU537" s="238" t="s">
        <v>189</v>
      </c>
      <c r="AV537" s="13" t="s">
        <v>87</v>
      </c>
      <c r="AW537" s="13" t="s">
        <v>40</v>
      </c>
      <c r="AX537" s="13" t="s">
        <v>78</v>
      </c>
      <c r="AY537" s="238" t="s">
        <v>253</v>
      </c>
    </row>
    <row r="538" spans="2:51" s="14" customFormat="1" ht="13.5">
      <c r="B538" s="239"/>
      <c r="C538" s="240"/>
      <c r="D538" s="219" t="s">
        <v>261</v>
      </c>
      <c r="E538" s="241" t="s">
        <v>76</v>
      </c>
      <c r="F538" s="242" t="s">
        <v>264</v>
      </c>
      <c r="G538" s="240"/>
      <c r="H538" s="243">
        <v>151.5</v>
      </c>
      <c r="I538" s="244"/>
      <c r="J538" s="240"/>
      <c r="K538" s="240"/>
      <c r="L538" s="245"/>
      <c r="M538" s="246"/>
      <c r="N538" s="247"/>
      <c r="O538" s="247"/>
      <c r="P538" s="247"/>
      <c r="Q538" s="247"/>
      <c r="R538" s="247"/>
      <c r="S538" s="247"/>
      <c r="T538" s="248"/>
      <c r="AT538" s="249" t="s">
        <v>261</v>
      </c>
      <c r="AU538" s="249" t="s">
        <v>189</v>
      </c>
      <c r="AV538" s="14" t="s">
        <v>259</v>
      </c>
      <c r="AW538" s="14" t="s">
        <v>40</v>
      </c>
      <c r="AX538" s="14" t="s">
        <v>85</v>
      </c>
      <c r="AY538" s="249" t="s">
        <v>253</v>
      </c>
    </row>
    <row r="539" spans="2:65" s="1" customFormat="1" ht="51" customHeight="1">
      <c r="B539" s="41"/>
      <c r="C539" s="205" t="s">
        <v>827</v>
      </c>
      <c r="D539" s="205" t="s">
        <v>255</v>
      </c>
      <c r="E539" s="206" t="s">
        <v>828</v>
      </c>
      <c r="F539" s="207" t="s">
        <v>829</v>
      </c>
      <c r="G539" s="208" t="s">
        <v>113</v>
      </c>
      <c r="H539" s="209">
        <v>353</v>
      </c>
      <c r="I539" s="210"/>
      <c r="J539" s="211">
        <f>ROUND(I539*H539,2)</f>
        <v>0</v>
      </c>
      <c r="K539" s="207" t="s">
        <v>258</v>
      </c>
      <c r="L539" s="61"/>
      <c r="M539" s="212" t="s">
        <v>76</v>
      </c>
      <c r="N539" s="213" t="s">
        <v>48</v>
      </c>
      <c r="O539" s="42"/>
      <c r="P539" s="214">
        <f>O539*H539</f>
        <v>0</v>
      </c>
      <c r="Q539" s="214">
        <v>0</v>
      </c>
      <c r="R539" s="214">
        <f>Q539*H539</f>
        <v>0</v>
      </c>
      <c r="S539" s="214">
        <v>0.29</v>
      </c>
      <c r="T539" s="215">
        <f>S539*H539</f>
        <v>102.36999999999999</v>
      </c>
      <c r="AR539" s="24" t="s">
        <v>259</v>
      </c>
      <c r="AT539" s="24" t="s">
        <v>255</v>
      </c>
      <c r="AU539" s="24" t="s">
        <v>189</v>
      </c>
      <c r="AY539" s="24" t="s">
        <v>253</v>
      </c>
      <c r="BE539" s="216">
        <f>IF(N539="základní",J539,0)</f>
        <v>0</v>
      </c>
      <c r="BF539" s="216">
        <f>IF(N539="snížená",J539,0)</f>
        <v>0</v>
      </c>
      <c r="BG539" s="216">
        <f>IF(N539="zákl. přenesená",J539,0)</f>
        <v>0</v>
      </c>
      <c r="BH539" s="216">
        <f>IF(N539="sníž. přenesená",J539,0)</f>
        <v>0</v>
      </c>
      <c r="BI539" s="216">
        <f>IF(N539="nulová",J539,0)</f>
        <v>0</v>
      </c>
      <c r="BJ539" s="24" t="s">
        <v>85</v>
      </c>
      <c r="BK539" s="216">
        <f>ROUND(I539*H539,2)</f>
        <v>0</v>
      </c>
      <c r="BL539" s="24" t="s">
        <v>259</v>
      </c>
      <c r="BM539" s="24" t="s">
        <v>830</v>
      </c>
    </row>
    <row r="540" spans="2:51" s="13" customFormat="1" ht="13.5">
      <c r="B540" s="228"/>
      <c r="C540" s="229"/>
      <c r="D540" s="219" t="s">
        <v>261</v>
      </c>
      <c r="E540" s="230" t="s">
        <v>76</v>
      </c>
      <c r="F540" s="231" t="s">
        <v>200</v>
      </c>
      <c r="G540" s="229"/>
      <c r="H540" s="232">
        <v>353</v>
      </c>
      <c r="I540" s="233"/>
      <c r="J540" s="229"/>
      <c r="K540" s="229"/>
      <c r="L540" s="234"/>
      <c r="M540" s="235"/>
      <c r="N540" s="236"/>
      <c r="O540" s="236"/>
      <c r="P540" s="236"/>
      <c r="Q540" s="236"/>
      <c r="R540" s="236"/>
      <c r="S540" s="236"/>
      <c r="T540" s="237"/>
      <c r="AT540" s="238" t="s">
        <v>261</v>
      </c>
      <c r="AU540" s="238" t="s">
        <v>189</v>
      </c>
      <c r="AV540" s="13" t="s">
        <v>87</v>
      </c>
      <c r="AW540" s="13" t="s">
        <v>40</v>
      </c>
      <c r="AX540" s="13" t="s">
        <v>78</v>
      </c>
      <c r="AY540" s="238" t="s">
        <v>253</v>
      </c>
    </row>
    <row r="541" spans="2:51" s="14" customFormat="1" ht="13.5">
      <c r="B541" s="239"/>
      <c r="C541" s="240"/>
      <c r="D541" s="219" t="s">
        <v>261</v>
      </c>
      <c r="E541" s="241" t="s">
        <v>76</v>
      </c>
      <c r="F541" s="242" t="s">
        <v>264</v>
      </c>
      <c r="G541" s="240"/>
      <c r="H541" s="243">
        <v>353</v>
      </c>
      <c r="I541" s="244"/>
      <c r="J541" s="240"/>
      <c r="K541" s="240"/>
      <c r="L541" s="245"/>
      <c r="M541" s="246"/>
      <c r="N541" s="247"/>
      <c r="O541" s="247"/>
      <c r="P541" s="247"/>
      <c r="Q541" s="247"/>
      <c r="R541" s="247"/>
      <c r="S541" s="247"/>
      <c r="T541" s="248"/>
      <c r="AT541" s="249" t="s">
        <v>261</v>
      </c>
      <c r="AU541" s="249" t="s">
        <v>189</v>
      </c>
      <c r="AV541" s="14" t="s">
        <v>259</v>
      </c>
      <c r="AW541" s="14" t="s">
        <v>40</v>
      </c>
      <c r="AX541" s="14" t="s">
        <v>85</v>
      </c>
      <c r="AY541" s="249" t="s">
        <v>253</v>
      </c>
    </row>
    <row r="542" spans="2:65" s="1" customFormat="1" ht="38.25" customHeight="1">
      <c r="B542" s="41"/>
      <c r="C542" s="205" t="s">
        <v>831</v>
      </c>
      <c r="D542" s="205" t="s">
        <v>255</v>
      </c>
      <c r="E542" s="206" t="s">
        <v>832</v>
      </c>
      <c r="F542" s="207" t="s">
        <v>833</v>
      </c>
      <c r="G542" s="208" t="s">
        <v>113</v>
      </c>
      <c r="H542" s="209">
        <v>28.6</v>
      </c>
      <c r="I542" s="210"/>
      <c r="J542" s="211">
        <f>ROUND(I542*H542,2)</f>
        <v>0</v>
      </c>
      <c r="K542" s="207" t="s">
        <v>258</v>
      </c>
      <c r="L542" s="61"/>
      <c r="M542" s="212" t="s">
        <v>76</v>
      </c>
      <c r="N542" s="213" t="s">
        <v>48</v>
      </c>
      <c r="O542" s="42"/>
      <c r="P542" s="214">
        <f>O542*H542</f>
        <v>0</v>
      </c>
      <c r="Q542" s="214">
        <v>0</v>
      </c>
      <c r="R542" s="214">
        <f>Q542*H542</f>
        <v>0</v>
      </c>
      <c r="S542" s="214">
        <v>0.24</v>
      </c>
      <c r="T542" s="215">
        <f>S542*H542</f>
        <v>6.864</v>
      </c>
      <c r="AR542" s="24" t="s">
        <v>259</v>
      </c>
      <c r="AT542" s="24" t="s">
        <v>255</v>
      </c>
      <c r="AU542" s="24" t="s">
        <v>189</v>
      </c>
      <c r="AY542" s="24" t="s">
        <v>253</v>
      </c>
      <c r="BE542" s="216">
        <f>IF(N542="základní",J542,0)</f>
        <v>0</v>
      </c>
      <c r="BF542" s="216">
        <f>IF(N542="snížená",J542,0)</f>
        <v>0</v>
      </c>
      <c r="BG542" s="216">
        <f>IF(N542="zákl. přenesená",J542,0)</f>
        <v>0</v>
      </c>
      <c r="BH542" s="216">
        <f>IF(N542="sníž. přenesená",J542,0)</f>
        <v>0</v>
      </c>
      <c r="BI542" s="216">
        <f>IF(N542="nulová",J542,0)</f>
        <v>0</v>
      </c>
      <c r="BJ542" s="24" t="s">
        <v>85</v>
      </c>
      <c r="BK542" s="216">
        <f>ROUND(I542*H542,2)</f>
        <v>0</v>
      </c>
      <c r="BL542" s="24" t="s">
        <v>259</v>
      </c>
      <c r="BM542" s="24" t="s">
        <v>834</v>
      </c>
    </row>
    <row r="543" spans="2:51" s="12" customFormat="1" ht="13.5">
      <c r="B543" s="217"/>
      <c r="C543" s="218"/>
      <c r="D543" s="219" t="s">
        <v>261</v>
      </c>
      <c r="E543" s="220" t="s">
        <v>76</v>
      </c>
      <c r="F543" s="221" t="s">
        <v>382</v>
      </c>
      <c r="G543" s="218"/>
      <c r="H543" s="220" t="s">
        <v>76</v>
      </c>
      <c r="I543" s="222"/>
      <c r="J543" s="218"/>
      <c r="K543" s="218"/>
      <c r="L543" s="223"/>
      <c r="M543" s="224"/>
      <c r="N543" s="225"/>
      <c r="O543" s="225"/>
      <c r="P543" s="225"/>
      <c r="Q543" s="225"/>
      <c r="R543" s="225"/>
      <c r="S543" s="225"/>
      <c r="T543" s="226"/>
      <c r="AT543" s="227" t="s">
        <v>261</v>
      </c>
      <c r="AU543" s="227" t="s">
        <v>189</v>
      </c>
      <c r="AV543" s="12" t="s">
        <v>85</v>
      </c>
      <c r="AW543" s="12" t="s">
        <v>40</v>
      </c>
      <c r="AX543" s="12" t="s">
        <v>78</v>
      </c>
      <c r="AY543" s="227" t="s">
        <v>253</v>
      </c>
    </row>
    <row r="544" spans="2:51" s="13" customFormat="1" ht="13.5">
      <c r="B544" s="228"/>
      <c r="C544" s="229"/>
      <c r="D544" s="219" t="s">
        <v>261</v>
      </c>
      <c r="E544" s="230" t="s">
        <v>76</v>
      </c>
      <c r="F544" s="231" t="s">
        <v>835</v>
      </c>
      <c r="G544" s="229"/>
      <c r="H544" s="232">
        <v>28.6</v>
      </c>
      <c r="I544" s="233"/>
      <c r="J544" s="229"/>
      <c r="K544" s="229"/>
      <c r="L544" s="234"/>
      <c r="M544" s="235"/>
      <c r="N544" s="236"/>
      <c r="O544" s="236"/>
      <c r="P544" s="236"/>
      <c r="Q544" s="236"/>
      <c r="R544" s="236"/>
      <c r="S544" s="236"/>
      <c r="T544" s="237"/>
      <c r="AT544" s="238" t="s">
        <v>261</v>
      </c>
      <c r="AU544" s="238" t="s">
        <v>189</v>
      </c>
      <c r="AV544" s="13" t="s">
        <v>87</v>
      </c>
      <c r="AW544" s="13" t="s">
        <v>40</v>
      </c>
      <c r="AX544" s="13" t="s">
        <v>78</v>
      </c>
      <c r="AY544" s="238" t="s">
        <v>253</v>
      </c>
    </row>
    <row r="545" spans="2:51" s="14" customFormat="1" ht="13.5">
      <c r="B545" s="239"/>
      <c r="C545" s="240"/>
      <c r="D545" s="219" t="s">
        <v>261</v>
      </c>
      <c r="E545" s="241" t="s">
        <v>76</v>
      </c>
      <c r="F545" s="242" t="s">
        <v>264</v>
      </c>
      <c r="G545" s="240"/>
      <c r="H545" s="243">
        <v>28.6</v>
      </c>
      <c r="I545" s="244"/>
      <c r="J545" s="240"/>
      <c r="K545" s="240"/>
      <c r="L545" s="245"/>
      <c r="M545" s="246"/>
      <c r="N545" s="247"/>
      <c r="O545" s="247"/>
      <c r="P545" s="247"/>
      <c r="Q545" s="247"/>
      <c r="R545" s="247"/>
      <c r="S545" s="247"/>
      <c r="T545" s="248"/>
      <c r="AT545" s="249" t="s">
        <v>261</v>
      </c>
      <c r="AU545" s="249" t="s">
        <v>189</v>
      </c>
      <c r="AV545" s="14" t="s">
        <v>259</v>
      </c>
      <c r="AW545" s="14" t="s">
        <v>40</v>
      </c>
      <c r="AX545" s="14" t="s">
        <v>85</v>
      </c>
      <c r="AY545" s="249" t="s">
        <v>253</v>
      </c>
    </row>
    <row r="546" spans="2:65" s="1" customFormat="1" ht="38.25" customHeight="1">
      <c r="B546" s="41"/>
      <c r="C546" s="205" t="s">
        <v>836</v>
      </c>
      <c r="D546" s="205" t="s">
        <v>255</v>
      </c>
      <c r="E546" s="206" t="s">
        <v>837</v>
      </c>
      <c r="F546" s="207" t="s">
        <v>838</v>
      </c>
      <c r="G546" s="208" t="s">
        <v>113</v>
      </c>
      <c r="H546" s="209">
        <v>353</v>
      </c>
      <c r="I546" s="210"/>
      <c r="J546" s="211">
        <f>ROUND(I546*H546,2)</f>
        <v>0</v>
      </c>
      <c r="K546" s="207" t="s">
        <v>258</v>
      </c>
      <c r="L546" s="61"/>
      <c r="M546" s="212" t="s">
        <v>76</v>
      </c>
      <c r="N546" s="213" t="s">
        <v>48</v>
      </c>
      <c r="O546" s="42"/>
      <c r="P546" s="214">
        <f>O546*H546</f>
        <v>0</v>
      </c>
      <c r="Q546" s="214">
        <v>0</v>
      </c>
      <c r="R546" s="214">
        <f>Q546*H546</f>
        <v>0</v>
      </c>
      <c r="S546" s="214">
        <v>0.22</v>
      </c>
      <c r="T546" s="215">
        <f>S546*H546</f>
        <v>77.66</v>
      </c>
      <c r="AR546" s="24" t="s">
        <v>259</v>
      </c>
      <c r="AT546" s="24" t="s">
        <v>255</v>
      </c>
      <c r="AU546" s="24" t="s">
        <v>189</v>
      </c>
      <c r="AY546" s="24" t="s">
        <v>253</v>
      </c>
      <c r="BE546" s="216">
        <f>IF(N546="základní",J546,0)</f>
        <v>0</v>
      </c>
      <c r="BF546" s="216">
        <f>IF(N546="snížená",J546,0)</f>
        <v>0</v>
      </c>
      <c r="BG546" s="216">
        <f>IF(N546="zákl. přenesená",J546,0)</f>
        <v>0</v>
      </c>
      <c r="BH546" s="216">
        <f>IF(N546="sníž. přenesená",J546,0)</f>
        <v>0</v>
      </c>
      <c r="BI546" s="216">
        <f>IF(N546="nulová",J546,0)</f>
        <v>0</v>
      </c>
      <c r="BJ546" s="24" t="s">
        <v>85</v>
      </c>
      <c r="BK546" s="216">
        <f>ROUND(I546*H546,2)</f>
        <v>0</v>
      </c>
      <c r="BL546" s="24" t="s">
        <v>259</v>
      </c>
      <c r="BM546" s="24" t="s">
        <v>839</v>
      </c>
    </row>
    <row r="547" spans="2:51" s="12" customFormat="1" ht="13.5">
      <c r="B547" s="217"/>
      <c r="C547" s="218"/>
      <c r="D547" s="219" t="s">
        <v>261</v>
      </c>
      <c r="E547" s="220" t="s">
        <v>76</v>
      </c>
      <c r="F547" s="221" t="s">
        <v>382</v>
      </c>
      <c r="G547" s="218"/>
      <c r="H547" s="220" t="s">
        <v>76</v>
      </c>
      <c r="I547" s="222"/>
      <c r="J547" s="218"/>
      <c r="K547" s="218"/>
      <c r="L547" s="223"/>
      <c r="M547" s="224"/>
      <c r="N547" s="225"/>
      <c r="O547" s="225"/>
      <c r="P547" s="225"/>
      <c r="Q547" s="225"/>
      <c r="R547" s="225"/>
      <c r="S547" s="225"/>
      <c r="T547" s="226"/>
      <c r="AT547" s="227" t="s">
        <v>261</v>
      </c>
      <c r="AU547" s="227" t="s">
        <v>189</v>
      </c>
      <c r="AV547" s="12" t="s">
        <v>85</v>
      </c>
      <c r="AW547" s="12" t="s">
        <v>40</v>
      </c>
      <c r="AX547" s="12" t="s">
        <v>78</v>
      </c>
      <c r="AY547" s="227" t="s">
        <v>253</v>
      </c>
    </row>
    <row r="548" spans="2:51" s="13" customFormat="1" ht="13.5">
      <c r="B548" s="228"/>
      <c r="C548" s="229"/>
      <c r="D548" s="219" t="s">
        <v>261</v>
      </c>
      <c r="E548" s="230" t="s">
        <v>76</v>
      </c>
      <c r="F548" s="231" t="s">
        <v>840</v>
      </c>
      <c r="G548" s="229"/>
      <c r="H548" s="232">
        <v>350</v>
      </c>
      <c r="I548" s="233"/>
      <c r="J548" s="229"/>
      <c r="K548" s="229"/>
      <c r="L548" s="234"/>
      <c r="M548" s="235"/>
      <c r="N548" s="236"/>
      <c r="O548" s="236"/>
      <c r="P548" s="236"/>
      <c r="Q548" s="236"/>
      <c r="R548" s="236"/>
      <c r="S548" s="236"/>
      <c r="T548" s="237"/>
      <c r="AT548" s="238" t="s">
        <v>261</v>
      </c>
      <c r="AU548" s="238" t="s">
        <v>189</v>
      </c>
      <c r="AV548" s="13" t="s">
        <v>87</v>
      </c>
      <c r="AW548" s="13" t="s">
        <v>40</v>
      </c>
      <c r="AX548" s="13" t="s">
        <v>78</v>
      </c>
      <c r="AY548" s="238" t="s">
        <v>253</v>
      </c>
    </row>
    <row r="549" spans="2:51" s="13" customFormat="1" ht="13.5">
      <c r="B549" s="228"/>
      <c r="C549" s="229"/>
      <c r="D549" s="219" t="s">
        <v>261</v>
      </c>
      <c r="E549" s="230" t="s">
        <v>76</v>
      </c>
      <c r="F549" s="231" t="s">
        <v>841</v>
      </c>
      <c r="G549" s="229"/>
      <c r="H549" s="232">
        <v>3</v>
      </c>
      <c r="I549" s="233"/>
      <c r="J549" s="229"/>
      <c r="K549" s="229"/>
      <c r="L549" s="234"/>
      <c r="M549" s="235"/>
      <c r="N549" s="236"/>
      <c r="O549" s="236"/>
      <c r="P549" s="236"/>
      <c r="Q549" s="236"/>
      <c r="R549" s="236"/>
      <c r="S549" s="236"/>
      <c r="T549" s="237"/>
      <c r="AT549" s="238" t="s">
        <v>261</v>
      </c>
      <c r="AU549" s="238" t="s">
        <v>189</v>
      </c>
      <c r="AV549" s="13" t="s">
        <v>87</v>
      </c>
      <c r="AW549" s="13" t="s">
        <v>40</v>
      </c>
      <c r="AX549" s="13" t="s">
        <v>78</v>
      </c>
      <c r="AY549" s="238" t="s">
        <v>253</v>
      </c>
    </row>
    <row r="550" spans="2:51" s="14" customFormat="1" ht="13.5">
      <c r="B550" s="239"/>
      <c r="C550" s="240"/>
      <c r="D550" s="219" t="s">
        <v>261</v>
      </c>
      <c r="E550" s="241" t="s">
        <v>200</v>
      </c>
      <c r="F550" s="242" t="s">
        <v>264</v>
      </c>
      <c r="G550" s="240"/>
      <c r="H550" s="243">
        <v>353</v>
      </c>
      <c r="I550" s="244"/>
      <c r="J550" s="240"/>
      <c r="K550" s="240"/>
      <c r="L550" s="245"/>
      <c r="M550" s="246"/>
      <c r="N550" s="247"/>
      <c r="O550" s="247"/>
      <c r="P550" s="247"/>
      <c r="Q550" s="247"/>
      <c r="R550" s="247"/>
      <c r="S550" s="247"/>
      <c r="T550" s="248"/>
      <c r="AT550" s="249" t="s">
        <v>261</v>
      </c>
      <c r="AU550" s="249" t="s">
        <v>189</v>
      </c>
      <c r="AV550" s="14" t="s">
        <v>259</v>
      </c>
      <c r="AW550" s="14" t="s">
        <v>40</v>
      </c>
      <c r="AX550" s="14" t="s">
        <v>85</v>
      </c>
      <c r="AY550" s="249" t="s">
        <v>253</v>
      </c>
    </row>
    <row r="551" spans="2:65" s="1" customFormat="1" ht="51" customHeight="1">
      <c r="B551" s="41"/>
      <c r="C551" s="205" t="s">
        <v>842</v>
      </c>
      <c r="D551" s="205" t="s">
        <v>255</v>
      </c>
      <c r="E551" s="206" t="s">
        <v>843</v>
      </c>
      <c r="F551" s="207" t="s">
        <v>844</v>
      </c>
      <c r="G551" s="208" t="s">
        <v>113</v>
      </c>
      <c r="H551" s="209">
        <v>39.6</v>
      </c>
      <c r="I551" s="210"/>
      <c r="J551" s="211">
        <f>ROUND(I551*H551,2)</f>
        <v>0</v>
      </c>
      <c r="K551" s="207" t="s">
        <v>258</v>
      </c>
      <c r="L551" s="61"/>
      <c r="M551" s="212" t="s">
        <v>76</v>
      </c>
      <c r="N551" s="213" t="s">
        <v>48</v>
      </c>
      <c r="O551" s="42"/>
      <c r="P551" s="214">
        <f>O551*H551</f>
        <v>0</v>
      </c>
      <c r="Q551" s="214">
        <v>0</v>
      </c>
      <c r="R551" s="214">
        <f>Q551*H551</f>
        <v>0</v>
      </c>
      <c r="S551" s="214">
        <v>0.44</v>
      </c>
      <c r="T551" s="215">
        <f>S551*H551</f>
        <v>17.424</v>
      </c>
      <c r="AR551" s="24" t="s">
        <v>259</v>
      </c>
      <c r="AT551" s="24" t="s">
        <v>255</v>
      </c>
      <c r="AU551" s="24" t="s">
        <v>189</v>
      </c>
      <c r="AY551" s="24" t="s">
        <v>253</v>
      </c>
      <c r="BE551" s="216">
        <f>IF(N551="základní",J551,0)</f>
        <v>0</v>
      </c>
      <c r="BF551" s="216">
        <f>IF(N551="snížená",J551,0)</f>
        <v>0</v>
      </c>
      <c r="BG551" s="216">
        <f>IF(N551="zákl. přenesená",J551,0)</f>
        <v>0</v>
      </c>
      <c r="BH551" s="216">
        <f>IF(N551="sníž. přenesená",J551,0)</f>
        <v>0</v>
      </c>
      <c r="BI551" s="216">
        <f>IF(N551="nulová",J551,0)</f>
        <v>0</v>
      </c>
      <c r="BJ551" s="24" t="s">
        <v>85</v>
      </c>
      <c r="BK551" s="216">
        <f>ROUND(I551*H551,2)</f>
        <v>0</v>
      </c>
      <c r="BL551" s="24" t="s">
        <v>259</v>
      </c>
      <c r="BM551" s="24" t="s">
        <v>845</v>
      </c>
    </row>
    <row r="552" spans="2:51" s="12" customFormat="1" ht="13.5">
      <c r="B552" s="217"/>
      <c r="C552" s="218"/>
      <c r="D552" s="219" t="s">
        <v>261</v>
      </c>
      <c r="E552" s="220" t="s">
        <v>76</v>
      </c>
      <c r="F552" s="221" t="s">
        <v>382</v>
      </c>
      <c r="G552" s="218"/>
      <c r="H552" s="220" t="s">
        <v>76</v>
      </c>
      <c r="I552" s="222"/>
      <c r="J552" s="218"/>
      <c r="K552" s="218"/>
      <c r="L552" s="223"/>
      <c r="M552" s="224"/>
      <c r="N552" s="225"/>
      <c r="O552" s="225"/>
      <c r="P552" s="225"/>
      <c r="Q552" s="225"/>
      <c r="R552" s="225"/>
      <c r="S552" s="225"/>
      <c r="T552" s="226"/>
      <c r="AT552" s="227" t="s">
        <v>261</v>
      </c>
      <c r="AU552" s="227" t="s">
        <v>189</v>
      </c>
      <c r="AV552" s="12" t="s">
        <v>85</v>
      </c>
      <c r="AW552" s="12" t="s">
        <v>40</v>
      </c>
      <c r="AX552" s="12" t="s">
        <v>78</v>
      </c>
      <c r="AY552" s="227" t="s">
        <v>253</v>
      </c>
    </row>
    <row r="553" spans="2:51" s="13" customFormat="1" ht="13.5">
      <c r="B553" s="228"/>
      <c r="C553" s="229"/>
      <c r="D553" s="219" t="s">
        <v>261</v>
      </c>
      <c r="E553" s="230" t="s">
        <v>76</v>
      </c>
      <c r="F553" s="231" t="s">
        <v>846</v>
      </c>
      <c r="G553" s="229"/>
      <c r="H553" s="232">
        <v>39.6</v>
      </c>
      <c r="I553" s="233"/>
      <c r="J553" s="229"/>
      <c r="K553" s="229"/>
      <c r="L553" s="234"/>
      <c r="M553" s="235"/>
      <c r="N553" s="236"/>
      <c r="O553" s="236"/>
      <c r="P553" s="236"/>
      <c r="Q553" s="236"/>
      <c r="R553" s="236"/>
      <c r="S553" s="236"/>
      <c r="T553" s="237"/>
      <c r="AT553" s="238" t="s">
        <v>261</v>
      </c>
      <c r="AU553" s="238" t="s">
        <v>189</v>
      </c>
      <c r="AV553" s="13" t="s">
        <v>87</v>
      </c>
      <c r="AW553" s="13" t="s">
        <v>40</v>
      </c>
      <c r="AX553" s="13" t="s">
        <v>78</v>
      </c>
      <c r="AY553" s="238" t="s">
        <v>253</v>
      </c>
    </row>
    <row r="554" spans="2:51" s="14" customFormat="1" ht="13.5">
      <c r="B554" s="239"/>
      <c r="C554" s="240"/>
      <c r="D554" s="219" t="s">
        <v>261</v>
      </c>
      <c r="E554" s="241" t="s">
        <v>76</v>
      </c>
      <c r="F554" s="242" t="s">
        <v>264</v>
      </c>
      <c r="G554" s="240"/>
      <c r="H554" s="243">
        <v>39.6</v>
      </c>
      <c r="I554" s="244"/>
      <c r="J554" s="240"/>
      <c r="K554" s="240"/>
      <c r="L554" s="245"/>
      <c r="M554" s="246"/>
      <c r="N554" s="247"/>
      <c r="O554" s="247"/>
      <c r="P554" s="247"/>
      <c r="Q554" s="247"/>
      <c r="R554" s="247"/>
      <c r="S554" s="247"/>
      <c r="T554" s="248"/>
      <c r="AT554" s="249" t="s">
        <v>261</v>
      </c>
      <c r="AU554" s="249" t="s">
        <v>189</v>
      </c>
      <c r="AV554" s="14" t="s">
        <v>259</v>
      </c>
      <c r="AW554" s="14" t="s">
        <v>40</v>
      </c>
      <c r="AX554" s="14" t="s">
        <v>85</v>
      </c>
      <c r="AY554" s="249" t="s">
        <v>253</v>
      </c>
    </row>
    <row r="555" spans="2:65" s="1" customFormat="1" ht="16.5" customHeight="1">
      <c r="B555" s="41"/>
      <c r="C555" s="205" t="s">
        <v>847</v>
      </c>
      <c r="D555" s="205" t="s">
        <v>255</v>
      </c>
      <c r="E555" s="206" t="s">
        <v>848</v>
      </c>
      <c r="F555" s="207" t="s">
        <v>849</v>
      </c>
      <c r="G555" s="208" t="s">
        <v>155</v>
      </c>
      <c r="H555" s="209">
        <v>2</v>
      </c>
      <c r="I555" s="210"/>
      <c r="J555" s="211">
        <f>ROUND(I555*H555,2)</f>
        <v>0</v>
      </c>
      <c r="K555" s="207" t="s">
        <v>76</v>
      </c>
      <c r="L555" s="61"/>
      <c r="M555" s="212" t="s">
        <v>76</v>
      </c>
      <c r="N555" s="213" t="s">
        <v>48</v>
      </c>
      <c r="O555" s="42"/>
      <c r="P555" s="214">
        <f>O555*H555</f>
        <v>0</v>
      </c>
      <c r="Q555" s="214">
        <v>0</v>
      </c>
      <c r="R555" s="214">
        <f>Q555*H555</f>
        <v>0</v>
      </c>
      <c r="S555" s="214">
        <v>0</v>
      </c>
      <c r="T555" s="215">
        <f>S555*H555</f>
        <v>0</v>
      </c>
      <c r="AR555" s="24" t="s">
        <v>259</v>
      </c>
      <c r="AT555" s="24" t="s">
        <v>255</v>
      </c>
      <c r="AU555" s="24" t="s">
        <v>189</v>
      </c>
      <c r="AY555" s="24" t="s">
        <v>253</v>
      </c>
      <c r="BE555" s="216">
        <f>IF(N555="základní",J555,0)</f>
        <v>0</v>
      </c>
      <c r="BF555" s="216">
        <f>IF(N555="snížená",J555,0)</f>
        <v>0</v>
      </c>
      <c r="BG555" s="216">
        <f>IF(N555="zákl. přenesená",J555,0)</f>
        <v>0</v>
      </c>
      <c r="BH555" s="216">
        <f>IF(N555="sníž. přenesená",J555,0)</f>
        <v>0</v>
      </c>
      <c r="BI555" s="216">
        <f>IF(N555="nulová",J555,0)</f>
        <v>0</v>
      </c>
      <c r="BJ555" s="24" t="s">
        <v>85</v>
      </c>
      <c r="BK555" s="216">
        <f>ROUND(I555*H555,2)</f>
        <v>0</v>
      </c>
      <c r="BL555" s="24" t="s">
        <v>259</v>
      </c>
      <c r="BM555" s="24" t="s">
        <v>850</v>
      </c>
    </row>
    <row r="556" spans="2:51" s="12" customFormat="1" ht="13.5">
      <c r="B556" s="217"/>
      <c r="C556" s="218"/>
      <c r="D556" s="219" t="s">
        <v>261</v>
      </c>
      <c r="E556" s="220" t="s">
        <v>76</v>
      </c>
      <c r="F556" s="221" t="s">
        <v>348</v>
      </c>
      <c r="G556" s="218"/>
      <c r="H556" s="220" t="s">
        <v>76</v>
      </c>
      <c r="I556" s="222"/>
      <c r="J556" s="218"/>
      <c r="K556" s="218"/>
      <c r="L556" s="223"/>
      <c r="M556" s="224"/>
      <c r="N556" s="225"/>
      <c r="O556" s="225"/>
      <c r="P556" s="225"/>
      <c r="Q556" s="225"/>
      <c r="R556" s="225"/>
      <c r="S556" s="225"/>
      <c r="T556" s="226"/>
      <c r="AT556" s="227" t="s">
        <v>261</v>
      </c>
      <c r="AU556" s="227" t="s">
        <v>189</v>
      </c>
      <c r="AV556" s="12" t="s">
        <v>85</v>
      </c>
      <c r="AW556" s="12" t="s">
        <v>40</v>
      </c>
      <c r="AX556" s="12" t="s">
        <v>78</v>
      </c>
      <c r="AY556" s="227" t="s">
        <v>253</v>
      </c>
    </row>
    <row r="557" spans="2:51" s="13" customFormat="1" ht="13.5">
      <c r="B557" s="228"/>
      <c r="C557" s="229"/>
      <c r="D557" s="219" t="s">
        <v>261</v>
      </c>
      <c r="E557" s="230" t="s">
        <v>76</v>
      </c>
      <c r="F557" s="231" t="s">
        <v>87</v>
      </c>
      <c r="G557" s="229"/>
      <c r="H557" s="232">
        <v>2</v>
      </c>
      <c r="I557" s="233"/>
      <c r="J557" s="229"/>
      <c r="K557" s="229"/>
      <c r="L557" s="234"/>
      <c r="M557" s="235"/>
      <c r="N557" s="236"/>
      <c r="O557" s="236"/>
      <c r="P557" s="236"/>
      <c r="Q557" s="236"/>
      <c r="R557" s="236"/>
      <c r="S557" s="236"/>
      <c r="T557" s="237"/>
      <c r="AT557" s="238" t="s">
        <v>261</v>
      </c>
      <c r="AU557" s="238" t="s">
        <v>189</v>
      </c>
      <c r="AV557" s="13" t="s">
        <v>87</v>
      </c>
      <c r="AW557" s="13" t="s">
        <v>40</v>
      </c>
      <c r="AX557" s="13" t="s">
        <v>78</v>
      </c>
      <c r="AY557" s="238" t="s">
        <v>253</v>
      </c>
    </row>
    <row r="558" spans="2:51" s="14" customFormat="1" ht="13.5">
      <c r="B558" s="239"/>
      <c r="C558" s="240"/>
      <c r="D558" s="219" t="s">
        <v>261</v>
      </c>
      <c r="E558" s="241" t="s">
        <v>76</v>
      </c>
      <c r="F558" s="242" t="s">
        <v>264</v>
      </c>
      <c r="G558" s="240"/>
      <c r="H558" s="243">
        <v>2</v>
      </c>
      <c r="I558" s="244"/>
      <c r="J558" s="240"/>
      <c r="K558" s="240"/>
      <c r="L558" s="245"/>
      <c r="M558" s="246"/>
      <c r="N558" s="247"/>
      <c r="O558" s="247"/>
      <c r="P558" s="247"/>
      <c r="Q558" s="247"/>
      <c r="R558" s="247"/>
      <c r="S558" s="247"/>
      <c r="T558" s="248"/>
      <c r="AT558" s="249" t="s">
        <v>261</v>
      </c>
      <c r="AU558" s="249" t="s">
        <v>189</v>
      </c>
      <c r="AV558" s="14" t="s">
        <v>259</v>
      </c>
      <c r="AW558" s="14" t="s">
        <v>40</v>
      </c>
      <c r="AX558" s="14" t="s">
        <v>85</v>
      </c>
      <c r="AY558" s="249" t="s">
        <v>253</v>
      </c>
    </row>
    <row r="559" spans="2:65" s="1" customFormat="1" ht="38.25" customHeight="1">
      <c r="B559" s="41"/>
      <c r="C559" s="205" t="s">
        <v>851</v>
      </c>
      <c r="D559" s="205" t="s">
        <v>255</v>
      </c>
      <c r="E559" s="206" t="s">
        <v>852</v>
      </c>
      <c r="F559" s="207" t="s">
        <v>853</v>
      </c>
      <c r="G559" s="208" t="s">
        <v>155</v>
      </c>
      <c r="H559" s="209">
        <v>2</v>
      </c>
      <c r="I559" s="210"/>
      <c r="J559" s="211">
        <f>ROUND(I559*H559,2)</f>
        <v>0</v>
      </c>
      <c r="K559" s="207" t="s">
        <v>258</v>
      </c>
      <c r="L559" s="61"/>
      <c r="M559" s="212" t="s">
        <v>76</v>
      </c>
      <c r="N559" s="213" t="s">
        <v>48</v>
      </c>
      <c r="O559" s="42"/>
      <c r="P559" s="214">
        <f>O559*H559</f>
        <v>0</v>
      </c>
      <c r="Q559" s="214">
        <v>0</v>
      </c>
      <c r="R559" s="214">
        <f>Q559*H559</f>
        <v>0</v>
      </c>
      <c r="S559" s="214">
        <v>0.004</v>
      </c>
      <c r="T559" s="215">
        <f>S559*H559</f>
        <v>0.008</v>
      </c>
      <c r="AR559" s="24" t="s">
        <v>259</v>
      </c>
      <c r="AT559" s="24" t="s">
        <v>255</v>
      </c>
      <c r="AU559" s="24" t="s">
        <v>189</v>
      </c>
      <c r="AY559" s="24" t="s">
        <v>253</v>
      </c>
      <c r="BE559" s="216">
        <f>IF(N559="základní",J559,0)</f>
        <v>0</v>
      </c>
      <c r="BF559" s="216">
        <f>IF(N559="snížená",J559,0)</f>
        <v>0</v>
      </c>
      <c r="BG559" s="216">
        <f>IF(N559="zákl. přenesená",J559,0)</f>
        <v>0</v>
      </c>
      <c r="BH559" s="216">
        <f>IF(N559="sníž. přenesená",J559,0)</f>
        <v>0</v>
      </c>
      <c r="BI559" s="216">
        <f>IF(N559="nulová",J559,0)</f>
        <v>0</v>
      </c>
      <c r="BJ559" s="24" t="s">
        <v>85</v>
      </c>
      <c r="BK559" s="216">
        <f>ROUND(I559*H559,2)</f>
        <v>0</v>
      </c>
      <c r="BL559" s="24" t="s">
        <v>259</v>
      </c>
      <c r="BM559" s="24" t="s">
        <v>854</v>
      </c>
    </row>
    <row r="560" spans="2:51" s="12" customFormat="1" ht="13.5">
      <c r="B560" s="217"/>
      <c r="C560" s="218"/>
      <c r="D560" s="219" t="s">
        <v>261</v>
      </c>
      <c r="E560" s="220" t="s">
        <v>76</v>
      </c>
      <c r="F560" s="221" t="s">
        <v>348</v>
      </c>
      <c r="G560" s="218"/>
      <c r="H560" s="220" t="s">
        <v>76</v>
      </c>
      <c r="I560" s="222"/>
      <c r="J560" s="218"/>
      <c r="K560" s="218"/>
      <c r="L560" s="223"/>
      <c r="M560" s="224"/>
      <c r="N560" s="225"/>
      <c r="O560" s="225"/>
      <c r="P560" s="225"/>
      <c r="Q560" s="225"/>
      <c r="R560" s="225"/>
      <c r="S560" s="225"/>
      <c r="T560" s="226"/>
      <c r="AT560" s="227" t="s">
        <v>261</v>
      </c>
      <c r="AU560" s="227" t="s">
        <v>189</v>
      </c>
      <c r="AV560" s="12" t="s">
        <v>85</v>
      </c>
      <c r="AW560" s="12" t="s">
        <v>40</v>
      </c>
      <c r="AX560" s="12" t="s">
        <v>78</v>
      </c>
      <c r="AY560" s="227" t="s">
        <v>253</v>
      </c>
    </row>
    <row r="561" spans="2:51" s="13" customFormat="1" ht="13.5">
      <c r="B561" s="228"/>
      <c r="C561" s="229"/>
      <c r="D561" s="219" t="s">
        <v>261</v>
      </c>
      <c r="E561" s="230" t="s">
        <v>76</v>
      </c>
      <c r="F561" s="231" t="s">
        <v>87</v>
      </c>
      <c r="G561" s="229"/>
      <c r="H561" s="232">
        <v>2</v>
      </c>
      <c r="I561" s="233"/>
      <c r="J561" s="229"/>
      <c r="K561" s="229"/>
      <c r="L561" s="234"/>
      <c r="M561" s="235"/>
      <c r="N561" s="236"/>
      <c r="O561" s="236"/>
      <c r="P561" s="236"/>
      <c r="Q561" s="236"/>
      <c r="R561" s="236"/>
      <c r="S561" s="236"/>
      <c r="T561" s="237"/>
      <c r="AT561" s="238" t="s">
        <v>261</v>
      </c>
      <c r="AU561" s="238" t="s">
        <v>189</v>
      </c>
      <c r="AV561" s="13" t="s">
        <v>87</v>
      </c>
      <c r="AW561" s="13" t="s">
        <v>40</v>
      </c>
      <c r="AX561" s="13" t="s">
        <v>78</v>
      </c>
      <c r="AY561" s="238" t="s">
        <v>253</v>
      </c>
    </row>
    <row r="562" spans="2:51" s="14" customFormat="1" ht="13.5">
      <c r="B562" s="239"/>
      <c r="C562" s="240"/>
      <c r="D562" s="219" t="s">
        <v>261</v>
      </c>
      <c r="E562" s="241" t="s">
        <v>76</v>
      </c>
      <c r="F562" s="242" t="s">
        <v>264</v>
      </c>
      <c r="G562" s="240"/>
      <c r="H562" s="243">
        <v>2</v>
      </c>
      <c r="I562" s="244"/>
      <c r="J562" s="240"/>
      <c r="K562" s="240"/>
      <c r="L562" s="245"/>
      <c r="M562" s="246"/>
      <c r="N562" s="247"/>
      <c r="O562" s="247"/>
      <c r="P562" s="247"/>
      <c r="Q562" s="247"/>
      <c r="R562" s="247"/>
      <c r="S562" s="247"/>
      <c r="T562" s="248"/>
      <c r="AT562" s="249" t="s">
        <v>261</v>
      </c>
      <c r="AU562" s="249" t="s">
        <v>189</v>
      </c>
      <c r="AV562" s="14" t="s">
        <v>259</v>
      </c>
      <c r="AW562" s="14" t="s">
        <v>40</v>
      </c>
      <c r="AX562" s="14" t="s">
        <v>85</v>
      </c>
      <c r="AY562" s="249" t="s">
        <v>253</v>
      </c>
    </row>
    <row r="563" spans="2:65" s="1" customFormat="1" ht="25.5" customHeight="1">
      <c r="B563" s="41"/>
      <c r="C563" s="205" t="s">
        <v>855</v>
      </c>
      <c r="D563" s="205" t="s">
        <v>255</v>
      </c>
      <c r="E563" s="206" t="s">
        <v>856</v>
      </c>
      <c r="F563" s="207" t="s">
        <v>857</v>
      </c>
      <c r="G563" s="208" t="s">
        <v>143</v>
      </c>
      <c r="H563" s="209">
        <v>89.8</v>
      </c>
      <c r="I563" s="210"/>
      <c r="J563" s="211">
        <f>ROUND(I563*H563,2)</f>
        <v>0</v>
      </c>
      <c r="K563" s="207" t="s">
        <v>258</v>
      </c>
      <c r="L563" s="61"/>
      <c r="M563" s="212" t="s">
        <v>76</v>
      </c>
      <c r="N563" s="213" t="s">
        <v>48</v>
      </c>
      <c r="O563" s="42"/>
      <c r="P563" s="214">
        <f>O563*H563</f>
        <v>0</v>
      </c>
      <c r="Q563" s="214">
        <v>0</v>
      </c>
      <c r="R563" s="214">
        <f>Q563*H563</f>
        <v>0</v>
      </c>
      <c r="S563" s="214">
        <v>0</v>
      </c>
      <c r="T563" s="215">
        <f>S563*H563</f>
        <v>0</v>
      </c>
      <c r="AR563" s="24" t="s">
        <v>259</v>
      </c>
      <c r="AT563" s="24" t="s">
        <v>255</v>
      </c>
      <c r="AU563" s="24" t="s">
        <v>189</v>
      </c>
      <c r="AY563" s="24" t="s">
        <v>253</v>
      </c>
      <c r="BE563" s="216">
        <f>IF(N563="základní",J563,0)</f>
        <v>0</v>
      </c>
      <c r="BF563" s="216">
        <f>IF(N563="snížená",J563,0)</f>
        <v>0</v>
      </c>
      <c r="BG563" s="216">
        <f>IF(N563="zákl. přenesená",J563,0)</f>
        <v>0</v>
      </c>
      <c r="BH563" s="216">
        <f>IF(N563="sníž. přenesená",J563,0)</f>
        <v>0</v>
      </c>
      <c r="BI563" s="216">
        <f>IF(N563="nulová",J563,0)</f>
        <v>0</v>
      </c>
      <c r="BJ563" s="24" t="s">
        <v>85</v>
      </c>
      <c r="BK563" s="216">
        <f>ROUND(I563*H563,2)</f>
        <v>0</v>
      </c>
      <c r="BL563" s="24" t="s">
        <v>259</v>
      </c>
      <c r="BM563" s="24" t="s">
        <v>858</v>
      </c>
    </row>
    <row r="564" spans="2:51" s="12" customFormat="1" ht="13.5">
      <c r="B564" s="217"/>
      <c r="C564" s="218"/>
      <c r="D564" s="219" t="s">
        <v>261</v>
      </c>
      <c r="E564" s="220" t="s">
        <v>76</v>
      </c>
      <c r="F564" s="221" t="s">
        <v>509</v>
      </c>
      <c r="G564" s="218"/>
      <c r="H564" s="220" t="s">
        <v>76</v>
      </c>
      <c r="I564" s="222"/>
      <c r="J564" s="218"/>
      <c r="K564" s="218"/>
      <c r="L564" s="223"/>
      <c r="M564" s="224"/>
      <c r="N564" s="225"/>
      <c r="O564" s="225"/>
      <c r="P564" s="225"/>
      <c r="Q564" s="225"/>
      <c r="R564" s="225"/>
      <c r="S564" s="225"/>
      <c r="T564" s="226"/>
      <c r="AT564" s="227" t="s">
        <v>261</v>
      </c>
      <c r="AU564" s="227" t="s">
        <v>189</v>
      </c>
      <c r="AV564" s="12" t="s">
        <v>85</v>
      </c>
      <c r="AW564" s="12" t="s">
        <v>40</v>
      </c>
      <c r="AX564" s="12" t="s">
        <v>78</v>
      </c>
      <c r="AY564" s="227" t="s">
        <v>253</v>
      </c>
    </row>
    <row r="565" spans="2:51" s="13" customFormat="1" ht="13.5">
      <c r="B565" s="228"/>
      <c r="C565" s="229"/>
      <c r="D565" s="219" t="s">
        <v>261</v>
      </c>
      <c r="E565" s="230" t="s">
        <v>197</v>
      </c>
      <c r="F565" s="231" t="s">
        <v>859</v>
      </c>
      <c r="G565" s="229"/>
      <c r="H565" s="232">
        <v>70</v>
      </c>
      <c r="I565" s="233"/>
      <c r="J565" s="229"/>
      <c r="K565" s="229"/>
      <c r="L565" s="234"/>
      <c r="M565" s="235"/>
      <c r="N565" s="236"/>
      <c r="O565" s="236"/>
      <c r="P565" s="236"/>
      <c r="Q565" s="236"/>
      <c r="R565" s="236"/>
      <c r="S565" s="236"/>
      <c r="T565" s="237"/>
      <c r="AT565" s="238" t="s">
        <v>261</v>
      </c>
      <c r="AU565" s="238" t="s">
        <v>189</v>
      </c>
      <c r="AV565" s="13" t="s">
        <v>87</v>
      </c>
      <c r="AW565" s="13" t="s">
        <v>40</v>
      </c>
      <c r="AX565" s="13" t="s">
        <v>78</v>
      </c>
      <c r="AY565" s="238" t="s">
        <v>253</v>
      </c>
    </row>
    <row r="566" spans="2:51" s="13" customFormat="1" ht="13.5">
      <c r="B566" s="228"/>
      <c r="C566" s="229"/>
      <c r="D566" s="219" t="s">
        <v>261</v>
      </c>
      <c r="E566" s="230" t="s">
        <v>76</v>
      </c>
      <c r="F566" s="231" t="s">
        <v>860</v>
      </c>
      <c r="G566" s="229"/>
      <c r="H566" s="232">
        <v>19.8</v>
      </c>
      <c r="I566" s="233"/>
      <c r="J566" s="229"/>
      <c r="K566" s="229"/>
      <c r="L566" s="234"/>
      <c r="M566" s="235"/>
      <c r="N566" s="236"/>
      <c r="O566" s="236"/>
      <c r="P566" s="236"/>
      <c r="Q566" s="236"/>
      <c r="R566" s="236"/>
      <c r="S566" s="236"/>
      <c r="T566" s="237"/>
      <c r="AT566" s="238" t="s">
        <v>261</v>
      </c>
      <c r="AU566" s="238" t="s">
        <v>189</v>
      </c>
      <c r="AV566" s="13" t="s">
        <v>87</v>
      </c>
      <c r="AW566" s="13" t="s">
        <v>40</v>
      </c>
      <c r="AX566" s="13" t="s">
        <v>78</v>
      </c>
      <c r="AY566" s="238" t="s">
        <v>253</v>
      </c>
    </row>
    <row r="567" spans="2:51" s="14" customFormat="1" ht="13.5">
      <c r="B567" s="239"/>
      <c r="C567" s="240"/>
      <c r="D567" s="219" t="s">
        <v>261</v>
      </c>
      <c r="E567" s="241" t="s">
        <v>76</v>
      </c>
      <c r="F567" s="242" t="s">
        <v>264</v>
      </c>
      <c r="G567" s="240"/>
      <c r="H567" s="243">
        <v>89.8</v>
      </c>
      <c r="I567" s="244"/>
      <c r="J567" s="240"/>
      <c r="K567" s="240"/>
      <c r="L567" s="245"/>
      <c r="M567" s="246"/>
      <c r="N567" s="247"/>
      <c r="O567" s="247"/>
      <c r="P567" s="247"/>
      <c r="Q567" s="247"/>
      <c r="R567" s="247"/>
      <c r="S567" s="247"/>
      <c r="T567" s="248"/>
      <c r="AT567" s="249" t="s">
        <v>261</v>
      </c>
      <c r="AU567" s="249" t="s">
        <v>189</v>
      </c>
      <c r="AV567" s="14" t="s">
        <v>259</v>
      </c>
      <c r="AW567" s="14" t="s">
        <v>40</v>
      </c>
      <c r="AX567" s="14" t="s">
        <v>85</v>
      </c>
      <c r="AY567" s="249" t="s">
        <v>253</v>
      </c>
    </row>
    <row r="568" spans="2:65" s="1" customFormat="1" ht="25.5" customHeight="1">
      <c r="B568" s="41"/>
      <c r="C568" s="205" t="s">
        <v>861</v>
      </c>
      <c r="D568" s="205" t="s">
        <v>255</v>
      </c>
      <c r="E568" s="206" t="s">
        <v>862</v>
      </c>
      <c r="F568" s="207" t="s">
        <v>863</v>
      </c>
      <c r="G568" s="208" t="s">
        <v>143</v>
      </c>
      <c r="H568" s="209">
        <v>70</v>
      </c>
      <c r="I568" s="210"/>
      <c r="J568" s="211">
        <f>ROUND(I568*H568,2)</f>
        <v>0</v>
      </c>
      <c r="K568" s="207" t="s">
        <v>258</v>
      </c>
      <c r="L568" s="61"/>
      <c r="M568" s="212" t="s">
        <v>76</v>
      </c>
      <c r="N568" s="213" t="s">
        <v>48</v>
      </c>
      <c r="O568" s="42"/>
      <c r="P568" s="214">
        <f>O568*H568</f>
        <v>0</v>
      </c>
      <c r="Q568" s="214">
        <v>0</v>
      </c>
      <c r="R568" s="214">
        <f>Q568*H568</f>
        <v>0</v>
      </c>
      <c r="S568" s="214">
        <v>0</v>
      </c>
      <c r="T568" s="215">
        <f>S568*H568</f>
        <v>0</v>
      </c>
      <c r="AR568" s="24" t="s">
        <v>259</v>
      </c>
      <c r="AT568" s="24" t="s">
        <v>255</v>
      </c>
      <c r="AU568" s="24" t="s">
        <v>189</v>
      </c>
      <c r="AY568" s="24" t="s">
        <v>253</v>
      </c>
      <c r="BE568" s="216">
        <f>IF(N568="základní",J568,0)</f>
        <v>0</v>
      </c>
      <c r="BF568" s="216">
        <f>IF(N568="snížená",J568,0)</f>
        <v>0</v>
      </c>
      <c r="BG568" s="216">
        <f>IF(N568="zákl. přenesená",J568,0)</f>
        <v>0</v>
      </c>
      <c r="BH568" s="216">
        <f>IF(N568="sníž. přenesená",J568,0)</f>
        <v>0</v>
      </c>
      <c r="BI568" s="216">
        <f>IF(N568="nulová",J568,0)</f>
        <v>0</v>
      </c>
      <c r="BJ568" s="24" t="s">
        <v>85</v>
      </c>
      <c r="BK568" s="216">
        <f>ROUND(I568*H568,2)</f>
        <v>0</v>
      </c>
      <c r="BL568" s="24" t="s">
        <v>259</v>
      </c>
      <c r="BM568" s="24" t="s">
        <v>864</v>
      </c>
    </row>
    <row r="569" spans="2:51" s="13" customFormat="1" ht="13.5">
      <c r="B569" s="228"/>
      <c r="C569" s="229"/>
      <c r="D569" s="219" t="s">
        <v>261</v>
      </c>
      <c r="E569" s="230" t="s">
        <v>76</v>
      </c>
      <c r="F569" s="231" t="s">
        <v>197</v>
      </c>
      <c r="G569" s="229"/>
      <c r="H569" s="232">
        <v>70</v>
      </c>
      <c r="I569" s="233"/>
      <c r="J569" s="229"/>
      <c r="K569" s="229"/>
      <c r="L569" s="234"/>
      <c r="M569" s="235"/>
      <c r="N569" s="236"/>
      <c r="O569" s="236"/>
      <c r="P569" s="236"/>
      <c r="Q569" s="236"/>
      <c r="R569" s="236"/>
      <c r="S569" s="236"/>
      <c r="T569" s="237"/>
      <c r="AT569" s="238" t="s">
        <v>261</v>
      </c>
      <c r="AU569" s="238" t="s">
        <v>189</v>
      </c>
      <c r="AV569" s="13" t="s">
        <v>87</v>
      </c>
      <c r="AW569" s="13" t="s">
        <v>40</v>
      </c>
      <c r="AX569" s="13" t="s">
        <v>78</v>
      </c>
      <c r="AY569" s="238" t="s">
        <v>253</v>
      </c>
    </row>
    <row r="570" spans="2:51" s="14" customFormat="1" ht="13.5">
      <c r="B570" s="239"/>
      <c r="C570" s="240"/>
      <c r="D570" s="219" t="s">
        <v>261</v>
      </c>
      <c r="E570" s="241" t="s">
        <v>76</v>
      </c>
      <c r="F570" s="242" t="s">
        <v>264</v>
      </c>
      <c r="G570" s="240"/>
      <c r="H570" s="243">
        <v>70</v>
      </c>
      <c r="I570" s="244"/>
      <c r="J570" s="240"/>
      <c r="K570" s="240"/>
      <c r="L570" s="245"/>
      <c r="M570" s="246"/>
      <c r="N570" s="247"/>
      <c r="O570" s="247"/>
      <c r="P570" s="247"/>
      <c r="Q570" s="247"/>
      <c r="R570" s="247"/>
      <c r="S570" s="247"/>
      <c r="T570" s="248"/>
      <c r="AT570" s="249" t="s">
        <v>261</v>
      </c>
      <c r="AU570" s="249" t="s">
        <v>189</v>
      </c>
      <c r="AV570" s="14" t="s">
        <v>259</v>
      </c>
      <c r="AW570" s="14" t="s">
        <v>40</v>
      </c>
      <c r="AX570" s="14" t="s">
        <v>85</v>
      </c>
      <c r="AY570" s="249" t="s">
        <v>253</v>
      </c>
    </row>
    <row r="571" spans="2:65" s="1" customFormat="1" ht="16.5" customHeight="1">
      <c r="B571" s="41"/>
      <c r="C571" s="205" t="s">
        <v>865</v>
      </c>
      <c r="D571" s="205" t="s">
        <v>255</v>
      </c>
      <c r="E571" s="206" t="s">
        <v>866</v>
      </c>
      <c r="F571" s="207" t="s">
        <v>867</v>
      </c>
      <c r="G571" s="208" t="s">
        <v>174</v>
      </c>
      <c r="H571" s="209">
        <v>1.76</v>
      </c>
      <c r="I571" s="210"/>
      <c r="J571" s="211">
        <f>ROUND(I571*H571,2)</f>
        <v>0</v>
      </c>
      <c r="K571" s="207" t="s">
        <v>258</v>
      </c>
      <c r="L571" s="61"/>
      <c r="M571" s="212" t="s">
        <v>76</v>
      </c>
      <c r="N571" s="213" t="s">
        <v>48</v>
      </c>
      <c r="O571" s="42"/>
      <c r="P571" s="214">
        <f>O571*H571</f>
        <v>0</v>
      </c>
      <c r="Q571" s="214">
        <v>0</v>
      </c>
      <c r="R571" s="214">
        <f>Q571*H571</f>
        <v>0</v>
      </c>
      <c r="S571" s="214">
        <v>2.5</v>
      </c>
      <c r="T571" s="215">
        <f>S571*H571</f>
        <v>4.4</v>
      </c>
      <c r="AR571" s="24" t="s">
        <v>259</v>
      </c>
      <c r="AT571" s="24" t="s">
        <v>255</v>
      </c>
      <c r="AU571" s="24" t="s">
        <v>189</v>
      </c>
      <c r="AY571" s="24" t="s">
        <v>253</v>
      </c>
      <c r="BE571" s="216">
        <f>IF(N571="základní",J571,0)</f>
        <v>0</v>
      </c>
      <c r="BF571" s="216">
        <f>IF(N571="snížená",J571,0)</f>
        <v>0</v>
      </c>
      <c r="BG571" s="216">
        <f>IF(N571="zákl. přenesená",J571,0)</f>
        <v>0</v>
      </c>
      <c r="BH571" s="216">
        <f>IF(N571="sníž. přenesená",J571,0)</f>
        <v>0</v>
      </c>
      <c r="BI571" s="216">
        <f>IF(N571="nulová",J571,0)</f>
        <v>0</v>
      </c>
      <c r="BJ571" s="24" t="s">
        <v>85</v>
      </c>
      <c r="BK571" s="216">
        <f>ROUND(I571*H571,2)</f>
        <v>0</v>
      </c>
      <c r="BL571" s="24" t="s">
        <v>259</v>
      </c>
      <c r="BM571" s="24" t="s">
        <v>868</v>
      </c>
    </row>
    <row r="572" spans="2:51" s="12" customFormat="1" ht="13.5">
      <c r="B572" s="217"/>
      <c r="C572" s="218"/>
      <c r="D572" s="219" t="s">
        <v>261</v>
      </c>
      <c r="E572" s="220" t="s">
        <v>76</v>
      </c>
      <c r="F572" s="221" t="s">
        <v>869</v>
      </c>
      <c r="G572" s="218"/>
      <c r="H572" s="220" t="s">
        <v>76</v>
      </c>
      <c r="I572" s="222"/>
      <c r="J572" s="218"/>
      <c r="K572" s="218"/>
      <c r="L572" s="223"/>
      <c r="M572" s="224"/>
      <c r="N572" s="225"/>
      <c r="O572" s="225"/>
      <c r="P572" s="225"/>
      <c r="Q572" s="225"/>
      <c r="R572" s="225"/>
      <c r="S572" s="225"/>
      <c r="T572" s="226"/>
      <c r="AT572" s="227" t="s">
        <v>261</v>
      </c>
      <c r="AU572" s="227" t="s">
        <v>189</v>
      </c>
      <c r="AV572" s="12" t="s">
        <v>85</v>
      </c>
      <c r="AW572" s="12" t="s">
        <v>40</v>
      </c>
      <c r="AX572" s="12" t="s">
        <v>78</v>
      </c>
      <c r="AY572" s="227" t="s">
        <v>253</v>
      </c>
    </row>
    <row r="573" spans="2:51" s="13" customFormat="1" ht="13.5">
      <c r="B573" s="228"/>
      <c r="C573" s="229"/>
      <c r="D573" s="219" t="s">
        <v>261</v>
      </c>
      <c r="E573" s="230" t="s">
        <v>76</v>
      </c>
      <c r="F573" s="231" t="s">
        <v>870</v>
      </c>
      <c r="G573" s="229"/>
      <c r="H573" s="232">
        <v>1.76</v>
      </c>
      <c r="I573" s="233"/>
      <c r="J573" s="229"/>
      <c r="K573" s="229"/>
      <c r="L573" s="234"/>
      <c r="M573" s="235"/>
      <c r="N573" s="236"/>
      <c r="O573" s="236"/>
      <c r="P573" s="236"/>
      <c r="Q573" s="236"/>
      <c r="R573" s="236"/>
      <c r="S573" s="236"/>
      <c r="T573" s="237"/>
      <c r="AT573" s="238" t="s">
        <v>261</v>
      </c>
      <c r="AU573" s="238" t="s">
        <v>189</v>
      </c>
      <c r="AV573" s="13" t="s">
        <v>87</v>
      </c>
      <c r="AW573" s="13" t="s">
        <v>40</v>
      </c>
      <c r="AX573" s="13" t="s">
        <v>78</v>
      </c>
      <c r="AY573" s="238" t="s">
        <v>253</v>
      </c>
    </row>
    <row r="574" spans="2:51" s="14" customFormat="1" ht="13.5">
      <c r="B574" s="239"/>
      <c r="C574" s="240"/>
      <c r="D574" s="219" t="s">
        <v>261</v>
      </c>
      <c r="E574" s="241" t="s">
        <v>76</v>
      </c>
      <c r="F574" s="242" t="s">
        <v>264</v>
      </c>
      <c r="G574" s="240"/>
      <c r="H574" s="243">
        <v>1.76</v>
      </c>
      <c r="I574" s="244"/>
      <c r="J574" s="240"/>
      <c r="K574" s="240"/>
      <c r="L574" s="245"/>
      <c r="M574" s="246"/>
      <c r="N574" s="247"/>
      <c r="O574" s="247"/>
      <c r="P574" s="247"/>
      <c r="Q574" s="247"/>
      <c r="R574" s="247"/>
      <c r="S574" s="247"/>
      <c r="T574" s="248"/>
      <c r="AT574" s="249" t="s">
        <v>261</v>
      </c>
      <c r="AU574" s="249" t="s">
        <v>189</v>
      </c>
      <c r="AV574" s="14" t="s">
        <v>259</v>
      </c>
      <c r="AW574" s="14" t="s">
        <v>40</v>
      </c>
      <c r="AX574" s="14" t="s">
        <v>85</v>
      </c>
      <c r="AY574" s="249" t="s">
        <v>253</v>
      </c>
    </row>
    <row r="575" spans="2:65" s="1" customFormat="1" ht="25.5" customHeight="1">
      <c r="B575" s="41"/>
      <c r="C575" s="205" t="s">
        <v>871</v>
      </c>
      <c r="D575" s="205" t="s">
        <v>255</v>
      </c>
      <c r="E575" s="206" t="s">
        <v>872</v>
      </c>
      <c r="F575" s="207" t="s">
        <v>873</v>
      </c>
      <c r="G575" s="208" t="s">
        <v>174</v>
      </c>
      <c r="H575" s="209">
        <v>1.65</v>
      </c>
      <c r="I575" s="210"/>
      <c r="J575" s="211">
        <f>ROUND(I575*H575,2)</f>
        <v>0</v>
      </c>
      <c r="K575" s="207" t="s">
        <v>258</v>
      </c>
      <c r="L575" s="61"/>
      <c r="M575" s="212" t="s">
        <v>76</v>
      </c>
      <c r="N575" s="213" t="s">
        <v>48</v>
      </c>
      <c r="O575" s="42"/>
      <c r="P575" s="214">
        <f>O575*H575</f>
        <v>0</v>
      </c>
      <c r="Q575" s="214">
        <v>0</v>
      </c>
      <c r="R575" s="214">
        <f>Q575*H575</f>
        <v>0</v>
      </c>
      <c r="S575" s="214">
        <v>2.5</v>
      </c>
      <c r="T575" s="215">
        <f>S575*H575</f>
        <v>4.125</v>
      </c>
      <c r="AR575" s="24" t="s">
        <v>259</v>
      </c>
      <c r="AT575" s="24" t="s">
        <v>255</v>
      </c>
      <c r="AU575" s="24" t="s">
        <v>189</v>
      </c>
      <c r="AY575" s="24" t="s">
        <v>253</v>
      </c>
      <c r="BE575" s="216">
        <f>IF(N575="základní",J575,0)</f>
        <v>0</v>
      </c>
      <c r="BF575" s="216">
        <f>IF(N575="snížená",J575,0)</f>
        <v>0</v>
      </c>
      <c r="BG575" s="216">
        <f>IF(N575="zákl. přenesená",J575,0)</f>
        <v>0</v>
      </c>
      <c r="BH575" s="216">
        <f>IF(N575="sníž. přenesená",J575,0)</f>
        <v>0</v>
      </c>
      <c r="BI575" s="216">
        <f>IF(N575="nulová",J575,0)</f>
        <v>0</v>
      </c>
      <c r="BJ575" s="24" t="s">
        <v>85</v>
      </c>
      <c r="BK575" s="216">
        <f>ROUND(I575*H575,2)</f>
        <v>0</v>
      </c>
      <c r="BL575" s="24" t="s">
        <v>259</v>
      </c>
      <c r="BM575" s="24" t="s">
        <v>874</v>
      </c>
    </row>
    <row r="576" spans="2:51" s="12" customFormat="1" ht="13.5">
      <c r="B576" s="217"/>
      <c r="C576" s="218"/>
      <c r="D576" s="219" t="s">
        <v>261</v>
      </c>
      <c r="E576" s="220" t="s">
        <v>76</v>
      </c>
      <c r="F576" s="221" t="s">
        <v>503</v>
      </c>
      <c r="G576" s="218"/>
      <c r="H576" s="220" t="s">
        <v>76</v>
      </c>
      <c r="I576" s="222"/>
      <c r="J576" s="218"/>
      <c r="K576" s="218"/>
      <c r="L576" s="223"/>
      <c r="M576" s="224"/>
      <c r="N576" s="225"/>
      <c r="O576" s="225"/>
      <c r="P576" s="225"/>
      <c r="Q576" s="225"/>
      <c r="R576" s="225"/>
      <c r="S576" s="225"/>
      <c r="T576" s="226"/>
      <c r="AT576" s="227" t="s">
        <v>261</v>
      </c>
      <c r="AU576" s="227" t="s">
        <v>189</v>
      </c>
      <c r="AV576" s="12" t="s">
        <v>85</v>
      </c>
      <c r="AW576" s="12" t="s">
        <v>40</v>
      </c>
      <c r="AX576" s="12" t="s">
        <v>78</v>
      </c>
      <c r="AY576" s="227" t="s">
        <v>253</v>
      </c>
    </row>
    <row r="577" spans="2:51" s="13" customFormat="1" ht="13.5">
      <c r="B577" s="228"/>
      <c r="C577" s="229"/>
      <c r="D577" s="219" t="s">
        <v>261</v>
      </c>
      <c r="E577" s="230" t="s">
        <v>76</v>
      </c>
      <c r="F577" s="231" t="s">
        <v>875</v>
      </c>
      <c r="G577" s="229"/>
      <c r="H577" s="232">
        <v>1.65</v>
      </c>
      <c r="I577" s="233"/>
      <c r="J577" s="229"/>
      <c r="K577" s="229"/>
      <c r="L577" s="234"/>
      <c r="M577" s="235"/>
      <c r="N577" s="236"/>
      <c r="O577" s="236"/>
      <c r="P577" s="236"/>
      <c r="Q577" s="236"/>
      <c r="R577" s="236"/>
      <c r="S577" s="236"/>
      <c r="T577" s="237"/>
      <c r="AT577" s="238" t="s">
        <v>261</v>
      </c>
      <c r="AU577" s="238" t="s">
        <v>189</v>
      </c>
      <c r="AV577" s="13" t="s">
        <v>87</v>
      </c>
      <c r="AW577" s="13" t="s">
        <v>40</v>
      </c>
      <c r="AX577" s="13" t="s">
        <v>78</v>
      </c>
      <c r="AY577" s="238" t="s">
        <v>253</v>
      </c>
    </row>
    <row r="578" spans="2:51" s="14" customFormat="1" ht="13.5">
      <c r="B578" s="239"/>
      <c r="C578" s="240"/>
      <c r="D578" s="219" t="s">
        <v>261</v>
      </c>
      <c r="E578" s="241" t="s">
        <v>76</v>
      </c>
      <c r="F578" s="242" t="s">
        <v>264</v>
      </c>
      <c r="G578" s="240"/>
      <c r="H578" s="243">
        <v>1.65</v>
      </c>
      <c r="I578" s="244"/>
      <c r="J578" s="240"/>
      <c r="K578" s="240"/>
      <c r="L578" s="245"/>
      <c r="M578" s="246"/>
      <c r="N578" s="247"/>
      <c r="O578" s="247"/>
      <c r="P578" s="247"/>
      <c r="Q578" s="247"/>
      <c r="R578" s="247"/>
      <c r="S578" s="247"/>
      <c r="T578" s="248"/>
      <c r="AT578" s="249" t="s">
        <v>261</v>
      </c>
      <c r="AU578" s="249" t="s">
        <v>189</v>
      </c>
      <c r="AV578" s="14" t="s">
        <v>259</v>
      </c>
      <c r="AW578" s="14" t="s">
        <v>40</v>
      </c>
      <c r="AX578" s="14" t="s">
        <v>85</v>
      </c>
      <c r="AY578" s="249" t="s">
        <v>253</v>
      </c>
    </row>
    <row r="579" spans="2:65" s="1" customFormat="1" ht="16.5" customHeight="1">
      <c r="B579" s="41"/>
      <c r="C579" s="205" t="s">
        <v>876</v>
      </c>
      <c r="D579" s="205" t="s">
        <v>255</v>
      </c>
      <c r="E579" s="206" t="s">
        <v>877</v>
      </c>
      <c r="F579" s="207" t="s">
        <v>878</v>
      </c>
      <c r="G579" s="208" t="s">
        <v>143</v>
      </c>
      <c r="H579" s="209">
        <v>2.75</v>
      </c>
      <c r="I579" s="210"/>
      <c r="J579" s="211">
        <f>ROUND(I579*H579,2)</f>
        <v>0</v>
      </c>
      <c r="K579" s="207" t="s">
        <v>258</v>
      </c>
      <c r="L579" s="61"/>
      <c r="M579" s="212" t="s">
        <v>76</v>
      </c>
      <c r="N579" s="213" t="s">
        <v>48</v>
      </c>
      <c r="O579" s="42"/>
      <c r="P579" s="214">
        <f>O579*H579</f>
        <v>0</v>
      </c>
      <c r="Q579" s="214">
        <v>0</v>
      </c>
      <c r="R579" s="214">
        <f>Q579*H579</f>
        <v>0</v>
      </c>
      <c r="S579" s="214">
        <v>0.00945</v>
      </c>
      <c r="T579" s="215">
        <f>S579*H579</f>
        <v>0.0259875</v>
      </c>
      <c r="AR579" s="24" t="s">
        <v>259</v>
      </c>
      <c r="AT579" s="24" t="s">
        <v>255</v>
      </c>
      <c r="AU579" s="24" t="s">
        <v>189</v>
      </c>
      <c r="AY579" s="24" t="s">
        <v>253</v>
      </c>
      <c r="BE579" s="216">
        <f>IF(N579="základní",J579,0)</f>
        <v>0</v>
      </c>
      <c r="BF579" s="216">
        <f>IF(N579="snížená",J579,0)</f>
        <v>0</v>
      </c>
      <c r="BG579" s="216">
        <f>IF(N579="zákl. přenesená",J579,0)</f>
        <v>0</v>
      </c>
      <c r="BH579" s="216">
        <f>IF(N579="sníž. přenesená",J579,0)</f>
        <v>0</v>
      </c>
      <c r="BI579" s="216">
        <f>IF(N579="nulová",J579,0)</f>
        <v>0</v>
      </c>
      <c r="BJ579" s="24" t="s">
        <v>85</v>
      </c>
      <c r="BK579" s="216">
        <f>ROUND(I579*H579,2)</f>
        <v>0</v>
      </c>
      <c r="BL579" s="24" t="s">
        <v>259</v>
      </c>
      <c r="BM579" s="24" t="s">
        <v>879</v>
      </c>
    </row>
    <row r="580" spans="2:47" s="1" customFormat="1" ht="27">
      <c r="B580" s="41"/>
      <c r="C580" s="63"/>
      <c r="D580" s="219" t="s">
        <v>301</v>
      </c>
      <c r="E580" s="63"/>
      <c r="F580" s="250" t="s">
        <v>880</v>
      </c>
      <c r="G580" s="63"/>
      <c r="H580" s="63"/>
      <c r="I580" s="174"/>
      <c r="J580" s="63"/>
      <c r="K580" s="63"/>
      <c r="L580" s="61"/>
      <c r="M580" s="251"/>
      <c r="N580" s="42"/>
      <c r="O580" s="42"/>
      <c r="P580" s="42"/>
      <c r="Q580" s="42"/>
      <c r="R580" s="42"/>
      <c r="S580" s="42"/>
      <c r="T580" s="78"/>
      <c r="AT580" s="24" t="s">
        <v>301</v>
      </c>
      <c r="AU580" s="24" t="s">
        <v>189</v>
      </c>
    </row>
    <row r="581" spans="2:51" s="12" customFormat="1" ht="13.5">
      <c r="B581" s="217"/>
      <c r="C581" s="218"/>
      <c r="D581" s="219" t="s">
        <v>261</v>
      </c>
      <c r="E581" s="220" t="s">
        <v>76</v>
      </c>
      <c r="F581" s="221" t="s">
        <v>719</v>
      </c>
      <c r="G581" s="218"/>
      <c r="H581" s="220" t="s">
        <v>76</v>
      </c>
      <c r="I581" s="222"/>
      <c r="J581" s="218"/>
      <c r="K581" s="218"/>
      <c r="L581" s="223"/>
      <c r="M581" s="224"/>
      <c r="N581" s="225"/>
      <c r="O581" s="225"/>
      <c r="P581" s="225"/>
      <c r="Q581" s="225"/>
      <c r="R581" s="225"/>
      <c r="S581" s="225"/>
      <c r="T581" s="226"/>
      <c r="AT581" s="227" t="s">
        <v>261</v>
      </c>
      <c r="AU581" s="227" t="s">
        <v>189</v>
      </c>
      <c r="AV581" s="12" t="s">
        <v>85</v>
      </c>
      <c r="AW581" s="12" t="s">
        <v>40</v>
      </c>
      <c r="AX581" s="12" t="s">
        <v>78</v>
      </c>
      <c r="AY581" s="227" t="s">
        <v>253</v>
      </c>
    </row>
    <row r="582" spans="2:51" s="13" customFormat="1" ht="13.5">
      <c r="B582" s="228"/>
      <c r="C582" s="229"/>
      <c r="D582" s="219" t="s">
        <v>261</v>
      </c>
      <c r="E582" s="230" t="s">
        <v>76</v>
      </c>
      <c r="F582" s="231" t="s">
        <v>881</v>
      </c>
      <c r="G582" s="229"/>
      <c r="H582" s="232">
        <v>2.75</v>
      </c>
      <c r="I582" s="233"/>
      <c r="J582" s="229"/>
      <c r="K582" s="229"/>
      <c r="L582" s="234"/>
      <c r="M582" s="235"/>
      <c r="N582" s="236"/>
      <c r="O582" s="236"/>
      <c r="P582" s="236"/>
      <c r="Q582" s="236"/>
      <c r="R582" s="236"/>
      <c r="S582" s="236"/>
      <c r="T582" s="237"/>
      <c r="AT582" s="238" t="s">
        <v>261</v>
      </c>
      <c r="AU582" s="238" t="s">
        <v>189</v>
      </c>
      <c r="AV582" s="13" t="s">
        <v>87</v>
      </c>
      <c r="AW582" s="13" t="s">
        <v>40</v>
      </c>
      <c r="AX582" s="13" t="s">
        <v>78</v>
      </c>
      <c r="AY582" s="238" t="s">
        <v>253</v>
      </c>
    </row>
    <row r="583" spans="2:51" s="14" customFormat="1" ht="13.5">
      <c r="B583" s="239"/>
      <c r="C583" s="240"/>
      <c r="D583" s="219" t="s">
        <v>261</v>
      </c>
      <c r="E583" s="241" t="s">
        <v>76</v>
      </c>
      <c r="F583" s="242" t="s">
        <v>264</v>
      </c>
      <c r="G583" s="240"/>
      <c r="H583" s="243">
        <v>2.75</v>
      </c>
      <c r="I583" s="244"/>
      <c r="J583" s="240"/>
      <c r="K583" s="240"/>
      <c r="L583" s="245"/>
      <c r="M583" s="246"/>
      <c r="N583" s="247"/>
      <c r="O583" s="247"/>
      <c r="P583" s="247"/>
      <c r="Q583" s="247"/>
      <c r="R583" s="247"/>
      <c r="S583" s="247"/>
      <c r="T583" s="248"/>
      <c r="AT583" s="249" t="s">
        <v>261</v>
      </c>
      <c r="AU583" s="249" t="s">
        <v>189</v>
      </c>
      <c r="AV583" s="14" t="s">
        <v>259</v>
      </c>
      <c r="AW583" s="14" t="s">
        <v>40</v>
      </c>
      <c r="AX583" s="14" t="s">
        <v>85</v>
      </c>
      <c r="AY583" s="249" t="s">
        <v>253</v>
      </c>
    </row>
    <row r="584" spans="2:63" s="11" customFormat="1" ht="29.85" customHeight="1">
      <c r="B584" s="189"/>
      <c r="C584" s="190"/>
      <c r="D584" s="191" t="s">
        <v>77</v>
      </c>
      <c r="E584" s="203" t="s">
        <v>882</v>
      </c>
      <c r="F584" s="203" t="s">
        <v>883</v>
      </c>
      <c r="G584" s="190"/>
      <c r="H584" s="190"/>
      <c r="I584" s="193"/>
      <c r="J584" s="204">
        <f>BK584</f>
        <v>0</v>
      </c>
      <c r="K584" s="190"/>
      <c r="L584" s="195"/>
      <c r="M584" s="196"/>
      <c r="N584" s="197"/>
      <c r="O584" s="197"/>
      <c r="P584" s="198">
        <f>SUM(P585:P592)</f>
        <v>0</v>
      </c>
      <c r="Q584" s="197"/>
      <c r="R584" s="198">
        <f>SUM(R585:R592)</f>
        <v>0</v>
      </c>
      <c r="S584" s="197"/>
      <c r="T584" s="199">
        <f>SUM(T585:T592)</f>
        <v>0</v>
      </c>
      <c r="AR584" s="200" t="s">
        <v>85</v>
      </c>
      <c r="AT584" s="201" t="s">
        <v>77</v>
      </c>
      <c r="AU584" s="201" t="s">
        <v>85</v>
      </c>
      <c r="AY584" s="200" t="s">
        <v>253</v>
      </c>
      <c r="BK584" s="202">
        <f>SUM(BK585:BK592)</f>
        <v>0</v>
      </c>
    </row>
    <row r="585" spans="2:65" s="1" customFormat="1" ht="25.5" customHeight="1">
      <c r="B585" s="41"/>
      <c r="C585" s="205" t="s">
        <v>884</v>
      </c>
      <c r="D585" s="205" t="s">
        <v>255</v>
      </c>
      <c r="E585" s="206" t="s">
        <v>885</v>
      </c>
      <c r="F585" s="207" t="s">
        <v>886</v>
      </c>
      <c r="G585" s="208" t="s">
        <v>312</v>
      </c>
      <c r="H585" s="209">
        <v>351.878</v>
      </c>
      <c r="I585" s="210"/>
      <c r="J585" s="211">
        <f>ROUND(I585*H585,2)</f>
        <v>0</v>
      </c>
      <c r="K585" s="207" t="s">
        <v>258</v>
      </c>
      <c r="L585" s="61"/>
      <c r="M585" s="212" t="s">
        <v>76</v>
      </c>
      <c r="N585" s="213" t="s">
        <v>48</v>
      </c>
      <c r="O585" s="42"/>
      <c r="P585" s="214">
        <f>O585*H585</f>
        <v>0</v>
      </c>
      <c r="Q585" s="214">
        <v>0</v>
      </c>
      <c r="R585" s="214">
        <f>Q585*H585</f>
        <v>0</v>
      </c>
      <c r="S585" s="214">
        <v>0</v>
      </c>
      <c r="T585" s="215">
        <f>S585*H585</f>
        <v>0</v>
      </c>
      <c r="AR585" s="24" t="s">
        <v>259</v>
      </c>
      <c r="AT585" s="24" t="s">
        <v>255</v>
      </c>
      <c r="AU585" s="24" t="s">
        <v>87</v>
      </c>
      <c r="AY585" s="24" t="s">
        <v>253</v>
      </c>
      <c r="BE585" s="216">
        <f>IF(N585="základní",J585,0)</f>
        <v>0</v>
      </c>
      <c r="BF585" s="216">
        <f>IF(N585="snížená",J585,0)</f>
        <v>0</v>
      </c>
      <c r="BG585" s="216">
        <f>IF(N585="zákl. přenesená",J585,0)</f>
        <v>0</v>
      </c>
      <c r="BH585" s="216">
        <f>IF(N585="sníž. přenesená",J585,0)</f>
        <v>0</v>
      </c>
      <c r="BI585" s="216">
        <f>IF(N585="nulová",J585,0)</f>
        <v>0</v>
      </c>
      <c r="BJ585" s="24" t="s">
        <v>85</v>
      </c>
      <c r="BK585" s="216">
        <f>ROUND(I585*H585,2)</f>
        <v>0</v>
      </c>
      <c r="BL585" s="24" t="s">
        <v>259</v>
      </c>
      <c r="BM585" s="24" t="s">
        <v>887</v>
      </c>
    </row>
    <row r="586" spans="2:47" s="1" customFormat="1" ht="27">
      <c r="B586" s="41"/>
      <c r="C586" s="63"/>
      <c r="D586" s="219" t="s">
        <v>301</v>
      </c>
      <c r="E586" s="63"/>
      <c r="F586" s="250" t="s">
        <v>302</v>
      </c>
      <c r="G586" s="63"/>
      <c r="H586" s="63"/>
      <c r="I586" s="174"/>
      <c r="J586" s="63"/>
      <c r="K586" s="63"/>
      <c r="L586" s="61"/>
      <c r="M586" s="251"/>
      <c r="N586" s="42"/>
      <c r="O586" s="42"/>
      <c r="P586" s="42"/>
      <c r="Q586" s="42"/>
      <c r="R586" s="42"/>
      <c r="S586" s="42"/>
      <c r="T586" s="78"/>
      <c r="AT586" s="24" t="s">
        <v>301</v>
      </c>
      <c r="AU586" s="24" t="s">
        <v>87</v>
      </c>
    </row>
    <row r="587" spans="2:65" s="1" customFormat="1" ht="25.5" customHeight="1">
      <c r="B587" s="41"/>
      <c r="C587" s="205" t="s">
        <v>888</v>
      </c>
      <c r="D587" s="205" t="s">
        <v>255</v>
      </c>
      <c r="E587" s="206" t="s">
        <v>889</v>
      </c>
      <c r="F587" s="207" t="s">
        <v>890</v>
      </c>
      <c r="G587" s="208" t="s">
        <v>312</v>
      </c>
      <c r="H587" s="209">
        <v>1759.39</v>
      </c>
      <c r="I587" s="210"/>
      <c r="J587" s="211">
        <f>ROUND(I587*H587,2)</f>
        <v>0</v>
      </c>
      <c r="K587" s="207" t="s">
        <v>258</v>
      </c>
      <c r="L587" s="61"/>
      <c r="M587" s="212" t="s">
        <v>76</v>
      </c>
      <c r="N587" s="213" t="s">
        <v>48</v>
      </c>
      <c r="O587" s="42"/>
      <c r="P587" s="214">
        <f>O587*H587</f>
        <v>0</v>
      </c>
      <c r="Q587" s="214">
        <v>0</v>
      </c>
      <c r="R587" s="214">
        <f>Q587*H587</f>
        <v>0</v>
      </c>
      <c r="S587" s="214">
        <v>0</v>
      </c>
      <c r="T587" s="215">
        <f>S587*H587</f>
        <v>0</v>
      </c>
      <c r="AR587" s="24" t="s">
        <v>259</v>
      </c>
      <c r="AT587" s="24" t="s">
        <v>255</v>
      </c>
      <c r="AU587" s="24" t="s">
        <v>87</v>
      </c>
      <c r="AY587" s="24" t="s">
        <v>253</v>
      </c>
      <c r="BE587" s="216">
        <f>IF(N587="základní",J587,0)</f>
        <v>0</v>
      </c>
      <c r="BF587" s="216">
        <f>IF(N587="snížená",J587,0)</f>
        <v>0</v>
      </c>
      <c r="BG587" s="216">
        <f>IF(N587="zákl. přenesená",J587,0)</f>
        <v>0</v>
      </c>
      <c r="BH587" s="216">
        <f>IF(N587="sníž. přenesená",J587,0)</f>
        <v>0</v>
      </c>
      <c r="BI587" s="216">
        <f>IF(N587="nulová",J587,0)</f>
        <v>0</v>
      </c>
      <c r="BJ587" s="24" t="s">
        <v>85</v>
      </c>
      <c r="BK587" s="216">
        <f>ROUND(I587*H587,2)</f>
        <v>0</v>
      </c>
      <c r="BL587" s="24" t="s">
        <v>259</v>
      </c>
      <c r="BM587" s="24" t="s">
        <v>891</v>
      </c>
    </row>
    <row r="588" spans="2:51" s="13" customFormat="1" ht="13.5">
      <c r="B588" s="228"/>
      <c r="C588" s="229"/>
      <c r="D588" s="219" t="s">
        <v>261</v>
      </c>
      <c r="E588" s="229"/>
      <c r="F588" s="231" t="s">
        <v>892</v>
      </c>
      <c r="G588" s="229"/>
      <c r="H588" s="232">
        <v>1759.39</v>
      </c>
      <c r="I588" s="233"/>
      <c r="J588" s="229"/>
      <c r="K588" s="229"/>
      <c r="L588" s="234"/>
      <c r="M588" s="235"/>
      <c r="N588" s="236"/>
      <c r="O588" s="236"/>
      <c r="P588" s="236"/>
      <c r="Q588" s="236"/>
      <c r="R588" s="236"/>
      <c r="S588" s="236"/>
      <c r="T588" s="237"/>
      <c r="AT588" s="238" t="s">
        <v>261</v>
      </c>
      <c r="AU588" s="238" t="s">
        <v>87</v>
      </c>
      <c r="AV588" s="13" t="s">
        <v>87</v>
      </c>
      <c r="AW588" s="13" t="s">
        <v>6</v>
      </c>
      <c r="AX588" s="13" t="s">
        <v>85</v>
      </c>
      <c r="AY588" s="238" t="s">
        <v>253</v>
      </c>
    </row>
    <row r="589" spans="2:65" s="1" customFormat="1" ht="25.5" customHeight="1">
      <c r="B589" s="41"/>
      <c r="C589" s="205" t="s">
        <v>893</v>
      </c>
      <c r="D589" s="205" t="s">
        <v>255</v>
      </c>
      <c r="E589" s="206" t="s">
        <v>894</v>
      </c>
      <c r="F589" s="207" t="s">
        <v>895</v>
      </c>
      <c r="G589" s="208" t="s">
        <v>312</v>
      </c>
      <c r="H589" s="209">
        <v>75.24</v>
      </c>
      <c r="I589" s="210"/>
      <c r="J589" s="211">
        <f>ROUND(I589*H589,2)</f>
        <v>0</v>
      </c>
      <c r="K589" s="207" t="s">
        <v>258</v>
      </c>
      <c r="L589" s="61"/>
      <c r="M589" s="212" t="s">
        <v>76</v>
      </c>
      <c r="N589" s="213" t="s">
        <v>48</v>
      </c>
      <c r="O589" s="42"/>
      <c r="P589" s="214">
        <f>O589*H589</f>
        <v>0</v>
      </c>
      <c r="Q589" s="214">
        <v>0</v>
      </c>
      <c r="R589" s="214">
        <f>Q589*H589</f>
        <v>0</v>
      </c>
      <c r="S589" s="214">
        <v>0</v>
      </c>
      <c r="T589" s="215">
        <f>S589*H589</f>
        <v>0</v>
      </c>
      <c r="AR589" s="24" t="s">
        <v>259</v>
      </c>
      <c r="AT589" s="24" t="s">
        <v>255</v>
      </c>
      <c r="AU589" s="24" t="s">
        <v>87</v>
      </c>
      <c r="AY589" s="24" t="s">
        <v>253</v>
      </c>
      <c r="BE589" s="216">
        <f>IF(N589="základní",J589,0)</f>
        <v>0</v>
      </c>
      <c r="BF589" s="216">
        <f>IF(N589="snížená",J589,0)</f>
        <v>0</v>
      </c>
      <c r="BG589" s="216">
        <f>IF(N589="zákl. přenesená",J589,0)</f>
        <v>0</v>
      </c>
      <c r="BH589" s="216">
        <f>IF(N589="sníž. přenesená",J589,0)</f>
        <v>0</v>
      </c>
      <c r="BI589" s="216">
        <f>IF(N589="nulová",J589,0)</f>
        <v>0</v>
      </c>
      <c r="BJ589" s="24" t="s">
        <v>85</v>
      </c>
      <c r="BK589" s="216">
        <f>ROUND(I589*H589,2)</f>
        <v>0</v>
      </c>
      <c r="BL589" s="24" t="s">
        <v>259</v>
      </c>
      <c r="BM589" s="24" t="s">
        <v>896</v>
      </c>
    </row>
    <row r="590" spans="2:65" s="1" customFormat="1" ht="25.5" customHeight="1">
      <c r="B590" s="41"/>
      <c r="C590" s="205" t="s">
        <v>897</v>
      </c>
      <c r="D590" s="205" t="s">
        <v>255</v>
      </c>
      <c r="E590" s="206" t="s">
        <v>898</v>
      </c>
      <c r="F590" s="207" t="s">
        <v>899</v>
      </c>
      <c r="G590" s="208" t="s">
        <v>312</v>
      </c>
      <c r="H590" s="209">
        <v>5.325</v>
      </c>
      <c r="I590" s="210"/>
      <c r="J590" s="211">
        <f>ROUND(I590*H590,2)</f>
        <v>0</v>
      </c>
      <c r="K590" s="207" t="s">
        <v>258</v>
      </c>
      <c r="L590" s="61"/>
      <c r="M590" s="212" t="s">
        <v>76</v>
      </c>
      <c r="N590" s="213" t="s">
        <v>48</v>
      </c>
      <c r="O590" s="42"/>
      <c r="P590" s="214">
        <f>O590*H590</f>
        <v>0</v>
      </c>
      <c r="Q590" s="214">
        <v>0</v>
      </c>
      <c r="R590" s="214">
        <f>Q590*H590</f>
        <v>0</v>
      </c>
      <c r="S590" s="214">
        <v>0</v>
      </c>
      <c r="T590" s="215">
        <f>S590*H590</f>
        <v>0</v>
      </c>
      <c r="AR590" s="24" t="s">
        <v>259</v>
      </c>
      <c r="AT590" s="24" t="s">
        <v>255</v>
      </c>
      <c r="AU590" s="24" t="s">
        <v>87</v>
      </c>
      <c r="AY590" s="24" t="s">
        <v>253</v>
      </c>
      <c r="BE590" s="216">
        <f>IF(N590="základní",J590,0)</f>
        <v>0</v>
      </c>
      <c r="BF590" s="216">
        <f>IF(N590="snížená",J590,0)</f>
        <v>0</v>
      </c>
      <c r="BG590" s="216">
        <f>IF(N590="zákl. přenesená",J590,0)</f>
        <v>0</v>
      </c>
      <c r="BH590" s="216">
        <f>IF(N590="sníž. přenesená",J590,0)</f>
        <v>0</v>
      </c>
      <c r="BI590" s="216">
        <f>IF(N590="nulová",J590,0)</f>
        <v>0</v>
      </c>
      <c r="BJ590" s="24" t="s">
        <v>85</v>
      </c>
      <c r="BK590" s="216">
        <f>ROUND(I590*H590,2)</f>
        <v>0</v>
      </c>
      <c r="BL590" s="24" t="s">
        <v>259</v>
      </c>
      <c r="BM590" s="24" t="s">
        <v>900</v>
      </c>
    </row>
    <row r="591" spans="2:65" s="1" customFormat="1" ht="25.5" customHeight="1">
      <c r="B591" s="41"/>
      <c r="C591" s="205" t="s">
        <v>901</v>
      </c>
      <c r="D591" s="205" t="s">
        <v>255</v>
      </c>
      <c r="E591" s="206" t="s">
        <v>902</v>
      </c>
      <c r="F591" s="207" t="s">
        <v>903</v>
      </c>
      <c r="G591" s="208" t="s">
        <v>312</v>
      </c>
      <c r="H591" s="209">
        <v>125.533</v>
      </c>
      <c r="I591" s="210"/>
      <c r="J591" s="211">
        <f>ROUND(I591*H591,2)</f>
        <v>0</v>
      </c>
      <c r="K591" s="207" t="s">
        <v>258</v>
      </c>
      <c r="L591" s="61"/>
      <c r="M591" s="212" t="s">
        <v>76</v>
      </c>
      <c r="N591" s="213" t="s">
        <v>48</v>
      </c>
      <c r="O591" s="42"/>
      <c r="P591" s="214">
        <f>O591*H591</f>
        <v>0</v>
      </c>
      <c r="Q591" s="214">
        <v>0</v>
      </c>
      <c r="R591" s="214">
        <f>Q591*H591</f>
        <v>0</v>
      </c>
      <c r="S591" s="214">
        <v>0</v>
      </c>
      <c r="T591" s="215">
        <f>S591*H591</f>
        <v>0</v>
      </c>
      <c r="AR591" s="24" t="s">
        <v>259</v>
      </c>
      <c r="AT591" s="24" t="s">
        <v>255</v>
      </c>
      <c r="AU591" s="24" t="s">
        <v>87</v>
      </c>
      <c r="AY591" s="24" t="s">
        <v>253</v>
      </c>
      <c r="BE591" s="216">
        <f>IF(N591="základní",J591,0)</f>
        <v>0</v>
      </c>
      <c r="BF591" s="216">
        <f>IF(N591="snížená",J591,0)</f>
        <v>0</v>
      </c>
      <c r="BG591" s="216">
        <f>IF(N591="zákl. přenesená",J591,0)</f>
        <v>0</v>
      </c>
      <c r="BH591" s="216">
        <f>IF(N591="sníž. přenesená",J591,0)</f>
        <v>0</v>
      </c>
      <c r="BI591" s="216">
        <f>IF(N591="nulová",J591,0)</f>
        <v>0</v>
      </c>
      <c r="BJ591" s="24" t="s">
        <v>85</v>
      </c>
      <c r="BK591" s="216">
        <f>ROUND(I591*H591,2)</f>
        <v>0</v>
      </c>
      <c r="BL591" s="24" t="s">
        <v>259</v>
      </c>
      <c r="BM591" s="24" t="s">
        <v>904</v>
      </c>
    </row>
    <row r="592" spans="2:65" s="1" customFormat="1" ht="25.5" customHeight="1">
      <c r="B592" s="41"/>
      <c r="C592" s="205" t="s">
        <v>905</v>
      </c>
      <c r="D592" s="205" t="s">
        <v>255</v>
      </c>
      <c r="E592" s="206" t="s">
        <v>906</v>
      </c>
      <c r="F592" s="207" t="s">
        <v>311</v>
      </c>
      <c r="G592" s="208" t="s">
        <v>312</v>
      </c>
      <c r="H592" s="209">
        <v>145.77</v>
      </c>
      <c r="I592" s="210"/>
      <c r="J592" s="211">
        <f>ROUND(I592*H592,2)</f>
        <v>0</v>
      </c>
      <c r="K592" s="207" t="s">
        <v>258</v>
      </c>
      <c r="L592" s="61"/>
      <c r="M592" s="212" t="s">
        <v>76</v>
      </c>
      <c r="N592" s="213" t="s">
        <v>48</v>
      </c>
      <c r="O592" s="42"/>
      <c r="P592" s="214">
        <f>O592*H592</f>
        <v>0</v>
      </c>
      <c r="Q592" s="214">
        <v>0</v>
      </c>
      <c r="R592" s="214">
        <f>Q592*H592</f>
        <v>0</v>
      </c>
      <c r="S592" s="214">
        <v>0</v>
      </c>
      <c r="T592" s="215">
        <f>S592*H592</f>
        <v>0</v>
      </c>
      <c r="AR592" s="24" t="s">
        <v>259</v>
      </c>
      <c r="AT592" s="24" t="s">
        <v>255</v>
      </c>
      <c r="AU592" s="24" t="s">
        <v>87</v>
      </c>
      <c r="AY592" s="24" t="s">
        <v>253</v>
      </c>
      <c r="BE592" s="216">
        <f>IF(N592="základní",J592,0)</f>
        <v>0</v>
      </c>
      <c r="BF592" s="216">
        <f>IF(N592="snížená",J592,0)</f>
        <v>0</v>
      </c>
      <c r="BG592" s="216">
        <f>IF(N592="zákl. přenesená",J592,0)</f>
        <v>0</v>
      </c>
      <c r="BH592" s="216">
        <f>IF(N592="sníž. přenesená",J592,0)</f>
        <v>0</v>
      </c>
      <c r="BI592" s="216">
        <f>IF(N592="nulová",J592,0)</f>
        <v>0</v>
      </c>
      <c r="BJ592" s="24" t="s">
        <v>85</v>
      </c>
      <c r="BK592" s="216">
        <f>ROUND(I592*H592,2)</f>
        <v>0</v>
      </c>
      <c r="BL592" s="24" t="s">
        <v>259</v>
      </c>
      <c r="BM592" s="24" t="s">
        <v>907</v>
      </c>
    </row>
    <row r="593" spans="2:63" s="11" customFormat="1" ht="29.85" customHeight="1">
      <c r="B593" s="189"/>
      <c r="C593" s="190"/>
      <c r="D593" s="191" t="s">
        <v>77</v>
      </c>
      <c r="E593" s="203" t="s">
        <v>908</v>
      </c>
      <c r="F593" s="203" t="s">
        <v>909</v>
      </c>
      <c r="G593" s="190"/>
      <c r="H593" s="190"/>
      <c r="I593" s="193"/>
      <c r="J593" s="204">
        <f>BK593</f>
        <v>0</v>
      </c>
      <c r="K593" s="190"/>
      <c r="L593" s="195"/>
      <c r="M593" s="196"/>
      <c r="N593" s="197"/>
      <c r="O593" s="197"/>
      <c r="P593" s="198">
        <f>P594</f>
        <v>0</v>
      </c>
      <c r="Q593" s="197"/>
      <c r="R593" s="198">
        <f>R594</f>
        <v>0</v>
      </c>
      <c r="S593" s="197"/>
      <c r="T593" s="199">
        <f>T594</f>
        <v>0</v>
      </c>
      <c r="AR593" s="200" t="s">
        <v>85</v>
      </c>
      <c r="AT593" s="201" t="s">
        <v>77</v>
      </c>
      <c r="AU593" s="201" t="s">
        <v>85</v>
      </c>
      <c r="AY593" s="200" t="s">
        <v>253</v>
      </c>
      <c r="BK593" s="202">
        <f>BK594</f>
        <v>0</v>
      </c>
    </row>
    <row r="594" spans="2:65" s="1" customFormat="1" ht="25.5" customHeight="1">
      <c r="B594" s="41"/>
      <c r="C594" s="205" t="s">
        <v>910</v>
      </c>
      <c r="D594" s="205" t="s">
        <v>255</v>
      </c>
      <c r="E594" s="206" t="s">
        <v>911</v>
      </c>
      <c r="F594" s="207" t="s">
        <v>912</v>
      </c>
      <c r="G594" s="208" t="s">
        <v>312</v>
      </c>
      <c r="H594" s="209">
        <v>162.575</v>
      </c>
      <c r="I594" s="210"/>
      <c r="J594" s="211">
        <f>ROUND(I594*H594,2)</f>
        <v>0</v>
      </c>
      <c r="K594" s="207" t="s">
        <v>258</v>
      </c>
      <c r="L594" s="61"/>
      <c r="M594" s="212" t="s">
        <v>76</v>
      </c>
      <c r="N594" s="213" t="s">
        <v>48</v>
      </c>
      <c r="O594" s="42"/>
      <c r="P594" s="214">
        <f>O594*H594</f>
        <v>0</v>
      </c>
      <c r="Q594" s="214">
        <v>0</v>
      </c>
      <c r="R594" s="214">
        <f>Q594*H594</f>
        <v>0</v>
      </c>
      <c r="S594" s="214">
        <v>0</v>
      </c>
      <c r="T594" s="215">
        <f>S594*H594</f>
        <v>0</v>
      </c>
      <c r="AR594" s="24" t="s">
        <v>259</v>
      </c>
      <c r="AT594" s="24" t="s">
        <v>255</v>
      </c>
      <c r="AU594" s="24" t="s">
        <v>87</v>
      </c>
      <c r="AY594" s="24" t="s">
        <v>253</v>
      </c>
      <c r="BE594" s="216">
        <f>IF(N594="základní",J594,0)</f>
        <v>0</v>
      </c>
      <c r="BF594" s="216">
        <f>IF(N594="snížená",J594,0)</f>
        <v>0</v>
      </c>
      <c r="BG594" s="216">
        <f>IF(N594="zákl. přenesená",J594,0)</f>
        <v>0</v>
      </c>
      <c r="BH594" s="216">
        <f>IF(N594="sníž. přenesená",J594,0)</f>
        <v>0</v>
      </c>
      <c r="BI594" s="216">
        <f>IF(N594="nulová",J594,0)</f>
        <v>0</v>
      </c>
      <c r="BJ594" s="24" t="s">
        <v>85</v>
      </c>
      <c r="BK594" s="216">
        <f>ROUND(I594*H594,2)</f>
        <v>0</v>
      </c>
      <c r="BL594" s="24" t="s">
        <v>259</v>
      </c>
      <c r="BM594" s="24" t="s">
        <v>913</v>
      </c>
    </row>
    <row r="595" spans="2:63" s="11" customFormat="1" ht="29.85" customHeight="1">
      <c r="B595" s="189"/>
      <c r="C595" s="190"/>
      <c r="D595" s="191" t="s">
        <v>77</v>
      </c>
      <c r="E595" s="203" t="s">
        <v>914</v>
      </c>
      <c r="F595" s="203" t="s">
        <v>915</v>
      </c>
      <c r="G595" s="190"/>
      <c r="H595" s="190"/>
      <c r="I595" s="193"/>
      <c r="J595" s="204">
        <f>BK595</f>
        <v>0</v>
      </c>
      <c r="K595" s="190"/>
      <c r="L595" s="195"/>
      <c r="M595" s="196"/>
      <c r="N595" s="197"/>
      <c r="O595" s="197"/>
      <c r="P595" s="198">
        <f>SUM(P596:P621)</f>
        <v>0</v>
      </c>
      <c r="Q595" s="197"/>
      <c r="R595" s="198">
        <f>SUM(R596:R621)</f>
        <v>0</v>
      </c>
      <c r="S595" s="197"/>
      <c r="T595" s="199">
        <f>SUM(T596:T621)</f>
        <v>0</v>
      </c>
      <c r="AR595" s="200" t="s">
        <v>85</v>
      </c>
      <c r="AT595" s="201" t="s">
        <v>77</v>
      </c>
      <c r="AU595" s="201" t="s">
        <v>85</v>
      </c>
      <c r="AY595" s="200" t="s">
        <v>253</v>
      </c>
      <c r="BK595" s="202">
        <f>SUM(BK596:BK621)</f>
        <v>0</v>
      </c>
    </row>
    <row r="596" spans="2:65" s="1" customFormat="1" ht="25.5" customHeight="1">
      <c r="B596" s="41"/>
      <c r="C596" s="205" t="s">
        <v>916</v>
      </c>
      <c r="D596" s="205" t="s">
        <v>255</v>
      </c>
      <c r="E596" s="206" t="s">
        <v>917</v>
      </c>
      <c r="F596" s="207" t="s">
        <v>918</v>
      </c>
      <c r="G596" s="208" t="s">
        <v>919</v>
      </c>
      <c r="H596" s="209">
        <v>1</v>
      </c>
      <c r="I596" s="210"/>
      <c r="J596" s="211">
        <f>ROUND(I596*H596,2)</f>
        <v>0</v>
      </c>
      <c r="K596" s="207" t="s">
        <v>76</v>
      </c>
      <c r="L596" s="61"/>
      <c r="M596" s="212" t="s">
        <v>76</v>
      </c>
      <c r="N596" s="213" t="s">
        <v>48</v>
      </c>
      <c r="O596" s="42"/>
      <c r="P596" s="214">
        <f>O596*H596</f>
        <v>0</v>
      </c>
      <c r="Q596" s="214">
        <v>0</v>
      </c>
      <c r="R596" s="214">
        <f>Q596*H596</f>
        <v>0</v>
      </c>
      <c r="S596" s="214">
        <v>0</v>
      </c>
      <c r="T596" s="215">
        <f>S596*H596</f>
        <v>0</v>
      </c>
      <c r="AR596" s="24" t="s">
        <v>259</v>
      </c>
      <c r="AT596" s="24" t="s">
        <v>255</v>
      </c>
      <c r="AU596" s="24" t="s">
        <v>87</v>
      </c>
      <c r="AY596" s="24" t="s">
        <v>253</v>
      </c>
      <c r="BE596" s="216">
        <f>IF(N596="základní",J596,0)</f>
        <v>0</v>
      </c>
      <c r="BF596" s="216">
        <f>IF(N596="snížená",J596,0)</f>
        <v>0</v>
      </c>
      <c r="BG596" s="216">
        <f>IF(N596="zákl. přenesená",J596,0)</f>
        <v>0</v>
      </c>
      <c r="BH596" s="216">
        <f>IF(N596="sníž. přenesená",J596,0)</f>
        <v>0</v>
      </c>
      <c r="BI596" s="216">
        <f>IF(N596="nulová",J596,0)</f>
        <v>0</v>
      </c>
      <c r="BJ596" s="24" t="s">
        <v>85</v>
      </c>
      <c r="BK596" s="216">
        <f>ROUND(I596*H596,2)</f>
        <v>0</v>
      </c>
      <c r="BL596" s="24" t="s">
        <v>259</v>
      </c>
      <c r="BM596" s="24" t="s">
        <v>920</v>
      </c>
    </row>
    <row r="597" spans="2:47" s="1" customFormat="1" ht="67.5">
      <c r="B597" s="41"/>
      <c r="C597" s="63"/>
      <c r="D597" s="219" t="s">
        <v>301</v>
      </c>
      <c r="E597" s="63"/>
      <c r="F597" s="250" t="s">
        <v>921</v>
      </c>
      <c r="G597" s="63"/>
      <c r="H597" s="63"/>
      <c r="I597" s="174"/>
      <c r="J597" s="63"/>
      <c r="K597" s="63"/>
      <c r="L597" s="61"/>
      <c r="M597" s="251"/>
      <c r="N597" s="42"/>
      <c r="O597" s="42"/>
      <c r="P597" s="42"/>
      <c r="Q597" s="42"/>
      <c r="R597" s="42"/>
      <c r="S597" s="42"/>
      <c r="T597" s="78"/>
      <c r="AT597" s="24" t="s">
        <v>301</v>
      </c>
      <c r="AU597" s="24" t="s">
        <v>87</v>
      </c>
    </row>
    <row r="598" spans="2:65" s="1" customFormat="1" ht="38.25" customHeight="1">
      <c r="B598" s="41"/>
      <c r="C598" s="205" t="s">
        <v>922</v>
      </c>
      <c r="D598" s="205" t="s">
        <v>255</v>
      </c>
      <c r="E598" s="206" t="s">
        <v>265</v>
      </c>
      <c r="F598" s="207" t="s">
        <v>266</v>
      </c>
      <c r="G598" s="208" t="s">
        <v>174</v>
      </c>
      <c r="H598" s="209">
        <v>272.534</v>
      </c>
      <c r="I598" s="210"/>
      <c r="J598" s="211">
        <f>ROUND(I598*H598,2)</f>
        <v>0</v>
      </c>
      <c r="K598" s="207" t="s">
        <v>258</v>
      </c>
      <c r="L598" s="61"/>
      <c r="M598" s="212" t="s">
        <v>76</v>
      </c>
      <c r="N598" s="213" t="s">
        <v>48</v>
      </c>
      <c r="O598" s="42"/>
      <c r="P598" s="214">
        <f>O598*H598</f>
        <v>0</v>
      </c>
      <c r="Q598" s="214">
        <v>0</v>
      </c>
      <c r="R598" s="214">
        <f>Q598*H598</f>
        <v>0</v>
      </c>
      <c r="S598" s="214">
        <v>0</v>
      </c>
      <c r="T598" s="215">
        <f>S598*H598</f>
        <v>0</v>
      </c>
      <c r="AR598" s="24" t="s">
        <v>259</v>
      </c>
      <c r="AT598" s="24" t="s">
        <v>255</v>
      </c>
      <c r="AU598" s="24" t="s">
        <v>87</v>
      </c>
      <c r="AY598" s="24" t="s">
        <v>253</v>
      </c>
      <c r="BE598" s="216">
        <f>IF(N598="základní",J598,0)</f>
        <v>0</v>
      </c>
      <c r="BF598" s="216">
        <f>IF(N598="snížená",J598,0)</f>
        <v>0</v>
      </c>
      <c r="BG598" s="216">
        <f>IF(N598="zákl. přenesená",J598,0)</f>
        <v>0</v>
      </c>
      <c r="BH598" s="216">
        <f>IF(N598="sníž. přenesená",J598,0)</f>
        <v>0</v>
      </c>
      <c r="BI598" s="216">
        <f>IF(N598="nulová",J598,0)</f>
        <v>0</v>
      </c>
      <c r="BJ598" s="24" t="s">
        <v>85</v>
      </c>
      <c r="BK598" s="216">
        <f>ROUND(I598*H598,2)</f>
        <v>0</v>
      </c>
      <c r="BL598" s="24" t="s">
        <v>259</v>
      </c>
      <c r="BM598" s="24" t="s">
        <v>923</v>
      </c>
    </row>
    <row r="599" spans="2:51" s="13" customFormat="1" ht="13.5">
      <c r="B599" s="228"/>
      <c r="C599" s="229"/>
      <c r="D599" s="219" t="s">
        <v>261</v>
      </c>
      <c r="E599" s="230" t="s">
        <v>76</v>
      </c>
      <c r="F599" s="231" t="s">
        <v>924</v>
      </c>
      <c r="G599" s="229"/>
      <c r="H599" s="232">
        <v>272.534</v>
      </c>
      <c r="I599" s="233"/>
      <c r="J599" s="229"/>
      <c r="K599" s="229"/>
      <c r="L599" s="234"/>
      <c r="M599" s="235"/>
      <c r="N599" s="236"/>
      <c r="O599" s="236"/>
      <c r="P599" s="236"/>
      <c r="Q599" s="236"/>
      <c r="R599" s="236"/>
      <c r="S599" s="236"/>
      <c r="T599" s="237"/>
      <c r="AT599" s="238" t="s">
        <v>261</v>
      </c>
      <c r="AU599" s="238" t="s">
        <v>87</v>
      </c>
      <c r="AV599" s="13" t="s">
        <v>87</v>
      </c>
      <c r="AW599" s="13" t="s">
        <v>40</v>
      </c>
      <c r="AX599" s="13" t="s">
        <v>78</v>
      </c>
      <c r="AY599" s="238" t="s">
        <v>253</v>
      </c>
    </row>
    <row r="600" spans="2:51" s="14" customFormat="1" ht="13.5">
      <c r="B600" s="239"/>
      <c r="C600" s="240"/>
      <c r="D600" s="219" t="s">
        <v>261</v>
      </c>
      <c r="E600" s="241" t="s">
        <v>76</v>
      </c>
      <c r="F600" s="242" t="s">
        <v>264</v>
      </c>
      <c r="G600" s="240"/>
      <c r="H600" s="243">
        <v>272.534</v>
      </c>
      <c r="I600" s="244"/>
      <c r="J600" s="240"/>
      <c r="K600" s="240"/>
      <c r="L600" s="245"/>
      <c r="M600" s="246"/>
      <c r="N600" s="247"/>
      <c r="O600" s="247"/>
      <c r="P600" s="247"/>
      <c r="Q600" s="247"/>
      <c r="R600" s="247"/>
      <c r="S600" s="247"/>
      <c r="T600" s="248"/>
      <c r="AT600" s="249" t="s">
        <v>261</v>
      </c>
      <c r="AU600" s="249" t="s">
        <v>87</v>
      </c>
      <c r="AV600" s="14" t="s">
        <v>259</v>
      </c>
      <c r="AW600" s="14" t="s">
        <v>40</v>
      </c>
      <c r="AX600" s="14" t="s">
        <v>85</v>
      </c>
      <c r="AY600" s="249" t="s">
        <v>253</v>
      </c>
    </row>
    <row r="601" spans="2:65" s="1" customFormat="1" ht="38.25" customHeight="1">
      <c r="B601" s="41"/>
      <c r="C601" s="205" t="s">
        <v>925</v>
      </c>
      <c r="D601" s="205" t="s">
        <v>255</v>
      </c>
      <c r="E601" s="206" t="s">
        <v>269</v>
      </c>
      <c r="F601" s="207" t="s">
        <v>270</v>
      </c>
      <c r="G601" s="208" t="s">
        <v>174</v>
      </c>
      <c r="H601" s="209">
        <v>272.534</v>
      </c>
      <c r="I601" s="210"/>
      <c r="J601" s="211">
        <f>ROUND(I601*H601,2)</f>
        <v>0</v>
      </c>
      <c r="K601" s="207" t="s">
        <v>258</v>
      </c>
      <c r="L601" s="61"/>
      <c r="M601" s="212" t="s">
        <v>76</v>
      </c>
      <c r="N601" s="213" t="s">
        <v>48</v>
      </c>
      <c r="O601" s="42"/>
      <c r="P601" s="214">
        <f>O601*H601</f>
        <v>0</v>
      </c>
      <c r="Q601" s="214">
        <v>0</v>
      </c>
      <c r="R601" s="214">
        <f>Q601*H601</f>
        <v>0</v>
      </c>
      <c r="S601" s="214">
        <v>0</v>
      </c>
      <c r="T601" s="215">
        <f>S601*H601</f>
        <v>0</v>
      </c>
      <c r="AR601" s="24" t="s">
        <v>259</v>
      </c>
      <c r="AT601" s="24" t="s">
        <v>255</v>
      </c>
      <c r="AU601" s="24" t="s">
        <v>87</v>
      </c>
      <c r="AY601" s="24" t="s">
        <v>253</v>
      </c>
      <c r="BE601" s="216">
        <f>IF(N601="základní",J601,0)</f>
        <v>0</v>
      </c>
      <c r="BF601" s="216">
        <f>IF(N601="snížená",J601,0)</f>
        <v>0</v>
      </c>
      <c r="BG601" s="216">
        <f>IF(N601="zákl. přenesená",J601,0)</f>
        <v>0</v>
      </c>
      <c r="BH601" s="216">
        <f>IF(N601="sníž. přenesená",J601,0)</f>
        <v>0</v>
      </c>
      <c r="BI601" s="216">
        <f>IF(N601="nulová",J601,0)</f>
        <v>0</v>
      </c>
      <c r="BJ601" s="24" t="s">
        <v>85</v>
      </c>
      <c r="BK601" s="216">
        <f>ROUND(I601*H601,2)</f>
        <v>0</v>
      </c>
      <c r="BL601" s="24" t="s">
        <v>259</v>
      </c>
      <c r="BM601" s="24" t="s">
        <v>926</v>
      </c>
    </row>
    <row r="602" spans="2:51" s="13" customFormat="1" ht="13.5">
      <c r="B602" s="228"/>
      <c r="C602" s="229"/>
      <c r="D602" s="219" t="s">
        <v>261</v>
      </c>
      <c r="E602" s="230" t="s">
        <v>76</v>
      </c>
      <c r="F602" s="231" t="s">
        <v>924</v>
      </c>
      <c r="G602" s="229"/>
      <c r="H602" s="232">
        <v>272.534</v>
      </c>
      <c r="I602" s="233"/>
      <c r="J602" s="229"/>
      <c r="K602" s="229"/>
      <c r="L602" s="234"/>
      <c r="M602" s="235"/>
      <c r="N602" s="236"/>
      <c r="O602" s="236"/>
      <c r="P602" s="236"/>
      <c r="Q602" s="236"/>
      <c r="R602" s="236"/>
      <c r="S602" s="236"/>
      <c r="T602" s="237"/>
      <c r="AT602" s="238" t="s">
        <v>261</v>
      </c>
      <c r="AU602" s="238" t="s">
        <v>87</v>
      </c>
      <c r="AV602" s="13" t="s">
        <v>87</v>
      </c>
      <c r="AW602" s="13" t="s">
        <v>40</v>
      </c>
      <c r="AX602" s="13" t="s">
        <v>78</v>
      </c>
      <c r="AY602" s="238" t="s">
        <v>253</v>
      </c>
    </row>
    <row r="603" spans="2:51" s="14" customFormat="1" ht="13.5">
      <c r="B603" s="239"/>
      <c r="C603" s="240"/>
      <c r="D603" s="219" t="s">
        <v>261</v>
      </c>
      <c r="E603" s="241" t="s">
        <v>76</v>
      </c>
      <c r="F603" s="242" t="s">
        <v>264</v>
      </c>
      <c r="G603" s="240"/>
      <c r="H603" s="243">
        <v>272.534</v>
      </c>
      <c r="I603" s="244"/>
      <c r="J603" s="240"/>
      <c r="K603" s="240"/>
      <c r="L603" s="245"/>
      <c r="M603" s="246"/>
      <c r="N603" s="247"/>
      <c r="O603" s="247"/>
      <c r="P603" s="247"/>
      <c r="Q603" s="247"/>
      <c r="R603" s="247"/>
      <c r="S603" s="247"/>
      <c r="T603" s="248"/>
      <c r="AT603" s="249" t="s">
        <v>261</v>
      </c>
      <c r="AU603" s="249" t="s">
        <v>87</v>
      </c>
      <c r="AV603" s="14" t="s">
        <v>259</v>
      </c>
      <c r="AW603" s="14" t="s">
        <v>40</v>
      </c>
      <c r="AX603" s="14" t="s">
        <v>85</v>
      </c>
      <c r="AY603" s="249" t="s">
        <v>253</v>
      </c>
    </row>
    <row r="604" spans="2:65" s="1" customFormat="1" ht="38.25" customHeight="1">
      <c r="B604" s="41"/>
      <c r="C604" s="205" t="s">
        <v>927</v>
      </c>
      <c r="D604" s="205" t="s">
        <v>255</v>
      </c>
      <c r="E604" s="206" t="s">
        <v>293</v>
      </c>
      <c r="F604" s="207" t="s">
        <v>294</v>
      </c>
      <c r="G604" s="208" t="s">
        <v>174</v>
      </c>
      <c r="H604" s="209">
        <v>272.534</v>
      </c>
      <c r="I604" s="210"/>
      <c r="J604" s="211">
        <f>ROUND(I604*H604,2)</f>
        <v>0</v>
      </c>
      <c r="K604" s="207" t="s">
        <v>258</v>
      </c>
      <c r="L604" s="61"/>
      <c r="M604" s="212" t="s">
        <v>76</v>
      </c>
      <c r="N604" s="213" t="s">
        <v>48</v>
      </c>
      <c r="O604" s="42"/>
      <c r="P604" s="214">
        <f>O604*H604</f>
        <v>0</v>
      </c>
      <c r="Q604" s="214">
        <v>0</v>
      </c>
      <c r="R604" s="214">
        <f>Q604*H604</f>
        <v>0</v>
      </c>
      <c r="S604" s="214">
        <v>0</v>
      </c>
      <c r="T604" s="215">
        <f>S604*H604</f>
        <v>0</v>
      </c>
      <c r="AR604" s="24" t="s">
        <v>259</v>
      </c>
      <c r="AT604" s="24" t="s">
        <v>255</v>
      </c>
      <c r="AU604" s="24" t="s">
        <v>87</v>
      </c>
      <c r="AY604" s="24" t="s">
        <v>253</v>
      </c>
      <c r="BE604" s="216">
        <f>IF(N604="základní",J604,0)</f>
        <v>0</v>
      </c>
      <c r="BF604" s="216">
        <f>IF(N604="snížená",J604,0)</f>
        <v>0</v>
      </c>
      <c r="BG604" s="216">
        <f>IF(N604="zákl. přenesená",J604,0)</f>
        <v>0</v>
      </c>
      <c r="BH604" s="216">
        <f>IF(N604="sníž. přenesená",J604,0)</f>
        <v>0</v>
      </c>
      <c r="BI604" s="216">
        <f>IF(N604="nulová",J604,0)</f>
        <v>0</v>
      </c>
      <c r="BJ604" s="24" t="s">
        <v>85</v>
      </c>
      <c r="BK604" s="216">
        <f>ROUND(I604*H604,2)</f>
        <v>0</v>
      </c>
      <c r="BL604" s="24" t="s">
        <v>259</v>
      </c>
      <c r="BM604" s="24" t="s">
        <v>928</v>
      </c>
    </row>
    <row r="605" spans="2:47" s="1" customFormat="1" ht="27">
      <c r="B605" s="41"/>
      <c r="C605" s="63"/>
      <c r="D605" s="219" t="s">
        <v>301</v>
      </c>
      <c r="E605" s="63"/>
      <c r="F605" s="250" t="s">
        <v>302</v>
      </c>
      <c r="G605" s="63"/>
      <c r="H605" s="63"/>
      <c r="I605" s="174"/>
      <c r="J605" s="63"/>
      <c r="K605" s="63"/>
      <c r="L605" s="61"/>
      <c r="M605" s="251"/>
      <c r="N605" s="42"/>
      <c r="O605" s="42"/>
      <c r="P605" s="42"/>
      <c r="Q605" s="42"/>
      <c r="R605" s="42"/>
      <c r="S605" s="42"/>
      <c r="T605" s="78"/>
      <c r="AT605" s="24" t="s">
        <v>301</v>
      </c>
      <c r="AU605" s="24" t="s">
        <v>87</v>
      </c>
    </row>
    <row r="606" spans="2:51" s="13" customFormat="1" ht="13.5">
      <c r="B606" s="228"/>
      <c r="C606" s="229"/>
      <c r="D606" s="219" t="s">
        <v>261</v>
      </c>
      <c r="E606" s="230" t="s">
        <v>76</v>
      </c>
      <c r="F606" s="231" t="s">
        <v>924</v>
      </c>
      <c r="G606" s="229"/>
      <c r="H606" s="232">
        <v>272.534</v>
      </c>
      <c r="I606" s="233"/>
      <c r="J606" s="229"/>
      <c r="K606" s="229"/>
      <c r="L606" s="234"/>
      <c r="M606" s="235"/>
      <c r="N606" s="236"/>
      <c r="O606" s="236"/>
      <c r="P606" s="236"/>
      <c r="Q606" s="236"/>
      <c r="R606" s="236"/>
      <c r="S606" s="236"/>
      <c r="T606" s="237"/>
      <c r="AT606" s="238" t="s">
        <v>261</v>
      </c>
      <c r="AU606" s="238" t="s">
        <v>87</v>
      </c>
      <c r="AV606" s="13" t="s">
        <v>87</v>
      </c>
      <c r="AW606" s="13" t="s">
        <v>40</v>
      </c>
      <c r="AX606" s="13" t="s">
        <v>78</v>
      </c>
      <c r="AY606" s="238" t="s">
        <v>253</v>
      </c>
    </row>
    <row r="607" spans="2:51" s="14" customFormat="1" ht="13.5">
      <c r="B607" s="239"/>
      <c r="C607" s="240"/>
      <c r="D607" s="219" t="s">
        <v>261</v>
      </c>
      <c r="E607" s="241" t="s">
        <v>76</v>
      </c>
      <c r="F607" s="242" t="s">
        <v>264</v>
      </c>
      <c r="G607" s="240"/>
      <c r="H607" s="243">
        <v>272.534</v>
      </c>
      <c r="I607" s="244"/>
      <c r="J607" s="240"/>
      <c r="K607" s="240"/>
      <c r="L607" s="245"/>
      <c r="M607" s="246"/>
      <c r="N607" s="247"/>
      <c r="O607" s="247"/>
      <c r="P607" s="247"/>
      <c r="Q607" s="247"/>
      <c r="R607" s="247"/>
      <c r="S607" s="247"/>
      <c r="T607" s="248"/>
      <c r="AT607" s="249" t="s">
        <v>261</v>
      </c>
      <c r="AU607" s="249" t="s">
        <v>87</v>
      </c>
      <c r="AV607" s="14" t="s">
        <v>259</v>
      </c>
      <c r="AW607" s="14" t="s">
        <v>40</v>
      </c>
      <c r="AX607" s="14" t="s">
        <v>85</v>
      </c>
      <c r="AY607" s="249" t="s">
        <v>253</v>
      </c>
    </row>
    <row r="608" spans="2:65" s="1" customFormat="1" ht="16.5" customHeight="1">
      <c r="B608" s="41"/>
      <c r="C608" s="205" t="s">
        <v>929</v>
      </c>
      <c r="D608" s="205" t="s">
        <v>255</v>
      </c>
      <c r="E608" s="206" t="s">
        <v>305</v>
      </c>
      <c r="F608" s="207" t="s">
        <v>306</v>
      </c>
      <c r="G608" s="208" t="s">
        <v>174</v>
      </c>
      <c r="H608" s="209">
        <v>272.534</v>
      </c>
      <c r="I608" s="210"/>
      <c r="J608" s="211">
        <f>ROUND(I608*H608,2)</f>
        <v>0</v>
      </c>
      <c r="K608" s="207" t="s">
        <v>258</v>
      </c>
      <c r="L608" s="61"/>
      <c r="M608" s="212" t="s">
        <v>76</v>
      </c>
      <c r="N608" s="213" t="s">
        <v>48</v>
      </c>
      <c r="O608" s="42"/>
      <c r="P608" s="214">
        <f>O608*H608</f>
        <v>0</v>
      </c>
      <c r="Q608" s="214">
        <v>0</v>
      </c>
      <c r="R608" s="214">
        <f>Q608*H608</f>
        <v>0</v>
      </c>
      <c r="S608" s="214">
        <v>0</v>
      </c>
      <c r="T608" s="215">
        <f>S608*H608</f>
        <v>0</v>
      </c>
      <c r="AR608" s="24" t="s">
        <v>259</v>
      </c>
      <c r="AT608" s="24" t="s">
        <v>255</v>
      </c>
      <c r="AU608" s="24" t="s">
        <v>87</v>
      </c>
      <c r="AY608" s="24" t="s">
        <v>253</v>
      </c>
      <c r="BE608" s="216">
        <f>IF(N608="základní",J608,0)</f>
        <v>0</v>
      </c>
      <c r="BF608" s="216">
        <f>IF(N608="snížená",J608,0)</f>
        <v>0</v>
      </c>
      <c r="BG608" s="216">
        <f>IF(N608="zákl. přenesená",J608,0)</f>
        <v>0</v>
      </c>
      <c r="BH608" s="216">
        <f>IF(N608="sníž. přenesená",J608,0)</f>
        <v>0</v>
      </c>
      <c r="BI608" s="216">
        <f>IF(N608="nulová",J608,0)</f>
        <v>0</v>
      </c>
      <c r="BJ608" s="24" t="s">
        <v>85</v>
      </c>
      <c r="BK608" s="216">
        <f>ROUND(I608*H608,2)</f>
        <v>0</v>
      </c>
      <c r="BL608" s="24" t="s">
        <v>259</v>
      </c>
      <c r="BM608" s="24" t="s">
        <v>930</v>
      </c>
    </row>
    <row r="609" spans="2:51" s="13" customFormat="1" ht="13.5">
      <c r="B609" s="228"/>
      <c r="C609" s="229"/>
      <c r="D609" s="219" t="s">
        <v>261</v>
      </c>
      <c r="E609" s="230" t="s">
        <v>76</v>
      </c>
      <c r="F609" s="231" t="s">
        <v>924</v>
      </c>
      <c r="G609" s="229"/>
      <c r="H609" s="232">
        <v>272.534</v>
      </c>
      <c r="I609" s="233"/>
      <c r="J609" s="229"/>
      <c r="K609" s="229"/>
      <c r="L609" s="234"/>
      <c r="M609" s="235"/>
      <c r="N609" s="236"/>
      <c r="O609" s="236"/>
      <c r="P609" s="236"/>
      <c r="Q609" s="236"/>
      <c r="R609" s="236"/>
      <c r="S609" s="236"/>
      <c r="T609" s="237"/>
      <c r="AT609" s="238" t="s">
        <v>261</v>
      </c>
      <c r="AU609" s="238" t="s">
        <v>87</v>
      </c>
      <c r="AV609" s="13" t="s">
        <v>87</v>
      </c>
      <c r="AW609" s="13" t="s">
        <v>40</v>
      </c>
      <c r="AX609" s="13" t="s">
        <v>78</v>
      </c>
      <c r="AY609" s="238" t="s">
        <v>253</v>
      </c>
    </row>
    <row r="610" spans="2:51" s="14" customFormat="1" ht="13.5">
      <c r="B610" s="239"/>
      <c r="C610" s="240"/>
      <c r="D610" s="219" t="s">
        <v>261</v>
      </c>
      <c r="E610" s="241" t="s">
        <v>76</v>
      </c>
      <c r="F610" s="242" t="s">
        <v>264</v>
      </c>
      <c r="G610" s="240"/>
      <c r="H610" s="243">
        <v>272.534</v>
      </c>
      <c r="I610" s="244"/>
      <c r="J610" s="240"/>
      <c r="K610" s="240"/>
      <c r="L610" s="245"/>
      <c r="M610" s="246"/>
      <c r="N610" s="247"/>
      <c r="O610" s="247"/>
      <c r="P610" s="247"/>
      <c r="Q610" s="247"/>
      <c r="R610" s="247"/>
      <c r="S610" s="247"/>
      <c r="T610" s="248"/>
      <c r="AT610" s="249" t="s">
        <v>261</v>
      </c>
      <c r="AU610" s="249" t="s">
        <v>87</v>
      </c>
      <c r="AV610" s="14" t="s">
        <v>259</v>
      </c>
      <c r="AW610" s="14" t="s">
        <v>40</v>
      </c>
      <c r="AX610" s="14" t="s">
        <v>85</v>
      </c>
      <c r="AY610" s="249" t="s">
        <v>253</v>
      </c>
    </row>
    <row r="611" spans="2:65" s="1" customFormat="1" ht="25.5" customHeight="1">
      <c r="B611" s="41"/>
      <c r="C611" s="205" t="s">
        <v>931</v>
      </c>
      <c r="D611" s="205" t="s">
        <v>255</v>
      </c>
      <c r="E611" s="206" t="s">
        <v>906</v>
      </c>
      <c r="F611" s="207" t="s">
        <v>311</v>
      </c>
      <c r="G611" s="208" t="s">
        <v>312</v>
      </c>
      <c r="H611" s="209">
        <v>490.56</v>
      </c>
      <c r="I611" s="210"/>
      <c r="J611" s="211">
        <f>ROUND(I611*H611,2)</f>
        <v>0</v>
      </c>
      <c r="K611" s="207" t="s">
        <v>258</v>
      </c>
      <c r="L611" s="61"/>
      <c r="M611" s="212" t="s">
        <v>76</v>
      </c>
      <c r="N611" s="213" t="s">
        <v>48</v>
      </c>
      <c r="O611" s="42"/>
      <c r="P611" s="214">
        <f>O611*H611</f>
        <v>0</v>
      </c>
      <c r="Q611" s="214">
        <v>0</v>
      </c>
      <c r="R611" s="214">
        <f>Q611*H611</f>
        <v>0</v>
      </c>
      <c r="S611" s="214">
        <v>0</v>
      </c>
      <c r="T611" s="215">
        <f>S611*H611</f>
        <v>0</v>
      </c>
      <c r="AR611" s="24" t="s">
        <v>259</v>
      </c>
      <c r="AT611" s="24" t="s">
        <v>255</v>
      </c>
      <c r="AU611" s="24" t="s">
        <v>87</v>
      </c>
      <c r="AY611" s="24" t="s">
        <v>253</v>
      </c>
      <c r="BE611" s="216">
        <f>IF(N611="základní",J611,0)</f>
        <v>0</v>
      </c>
      <c r="BF611" s="216">
        <f>IF(N611="snížená",J611,0)</f>
        <v>0</v>
      </c>
      <c r="BG611" s="216">
        <f>IF(N611="zákl. přenesená",J611,0)</f>
        <v>0</v>
      </c>
      <c r="BH611" s="216">
        <f>IF(N611="sníž. přenesená",J611,0)</f>
        <v>0</v>
      </c>
      <c r="BI611" s="216">
        <f>IF(N611="nulová",J611,0)</f>
        <v>0</v>
      </c>
      <c r="BJ611" s="24" t="s">
        <v>85</v>
      </c>
      <c r="BK611" s="216">
        <f>ROUND(I611*H611,2)</f>
        <v>0</v>
      </c>
      <c r="BL611" s="24" t="s">
        <v>259</v>
      </c>
      <c r="BM611" s="24" t="s">
        <v>932</v>
      </c>
    </row>
    <row r="612" spans="2:51" s="13" customFormat="1" ht="13.5">
      <c r="B612" s="228"/>
      <c r="C612" s="229"/>
      <c r="D612" s="219" t="s">
        <v>261</v>
      </c>
      <c r="E612" s="230" t="s">
        <v>76</v>
      </c>
      <c r="F612" s="231" t="s">
        <v>933</v>
      </c>
      <c r="G612" s="229"/>
      <c r="H612" s="232">
        <v>490.56</v>
      </c>
      <c r="I612" s="233"/>
      <c r="J612" s="229"/>
      <c r="K612" s="229"/>
      <c r="L612" s="234"/>
      <c r="M612" s="235"/>
      <c r="N612" s="236"/>
      <c r="O612" s="236"/>
      <c r="P612" s="236"/>
      <c r="Q612" s="236"/>
      <c r="R612" s="236"/>
      <c r="S612" s="236"/>
      <c r="T612" s="237"/>
      <c r="AT612" s="238" t="s">
        <v>261</v>
      </c>
      <c r="AU612" s="238" t="s">
        <v>87</v>
      </c>
      <c r="AV612" s="13" t="s">
        <v>87</v>
      </c>
      <c r="AW612" s="13" t="s">
        <v>40</v>
      </c>
      <c r="AX612" s="13" t="s">
        <v>78</v>
      </c>
      <c r="AY612" s="238" t="s">
        <v>253</v>
      </c>
    </row>
    <row r="613" spans="2:51" s="14" customFormat="1" ht="13.5">
      <c r="B613" s="239"/>
      <c r="C613" s="240"/>
      <c r="D613" s="219" t="s">
        <v>261</v>
      </c>
      <c r="E613" s="241" t="s">
        <v>76</v>
      </c>
      <c r="F613" s="242" t="s">
        <v>264</v>
      </c>
      <c r="G613" s="240"/>
      <c r="H613" s="243">
        <v>490.56</v>
      </c>
      <c r="I613" s="244"/>
      <c r="J613" s="240"/>
      <c r="K613" s="240"/>
      <c r="L613" s="245"/>
      <c r="M613" s="246"/>
      <c r="N613" s="247"/>
      <c r="O613" s="247"/>
      <c r="P613" s="247"/>
      <c r="Q613" s="247"/>
      <c r="R613" s="247"/>
      <c r="S613" s="247"/>
      <c r="T613" s="248"/>
      <c r="AT613" s="249" t="s">
        <v>261</v>
      </c>
      <c r="AU613" s="249" t="s">
        <v>87</v>
      </c>
      <c r="AV613" s="14" t="s">
        <v>259</v>
      </c>
      <c r="AW613" s="14" t="s">
        <v>40</v>
      </c>
      <c r="AX613" s="14" t="s">
        <v>85</v>
      </c>
      <c r="AY613" s="249" t="s">
        <v>253</v>
      </c>
    </row>
    <row r="614" spans="2:65" s="1" customFormat="1" ht="25.5" customHeight="1">
      <c r="B614" s="41"/>
      <c r="C614" s="205" t="s">
        <v>934</v>
      </c>
      <c r="D614" s="205" t="s">
        <v>255</v>
      </c>
      <c r="E614" s="206" t="s">
        <v>935</v>
      </c>
      <c r="F614" s="207" t="s">
        <v>936</v>
      </c>
      <c r="G614" s="208" t="s">
        <v>113</v>
      </c>
      <c r="H614" s="209">
        <v>1355.26</v>
      </c>
      <c r="I614" s="210"/>
      <c r="J614" s="211">
        <f>ROUND(I614*H614,2)</f>
        <v>0</v>
      </c>
      <c r="K614" s="207" t="s">
        <v>258</v>
      </c>
      <c r="L614" s="61"/>
      <c r="M614" s="212" t="s">
        <v>76</v>
      </c>
      <c r="N614" s="213" t="s">
        <v>48</v>
      </c>
      <c r="O614" s="42"/>
      <c r="P614" s="214">
        <f>O614*H614</f>
        <v>0</v>
      </c>
      <c r="Q614" s="214">
        <v>0</v>
      </c>
      <c r="R614" s="214">
        <f>Q614*H614</f>
        <v>0</v>
      </c>
      <c r="S614" s="214">
        <v>0</v>
      </c>
      <c r="T614" s="215">
        <f>S614*H614</f>
        <v>0</v>
      </c>
      <c r="AR614" s="24" t="s">
        <v>259</v>
      </c>
      <c r="AT614" s="24" t="s">
        <v>255</v>
      </c>
      <c r="AU614" s="24" t="s">
        <v>87</v>
      </c>
      <c r="AY614" s="24" t="s">
        <v>253</v>
      </c>
      <c r="BE614" s="216">
        <f>IF(N614="základní",J614,0)</f>
        <v>0</v>
      </c>
      <c r="BF614" s="216">
        <f>IF(N614="snížená",J614,0)</f>
        <v>0</v>
      </c>
      <c r="BG614" s="216">
        <f>IF(N614="zákl. přenesená",J614,0)</f>
        <v>0</v>
      </c>
      <c r="BH614" s="216">
        <f>IF(N614="sníž. přenesená",J614,0)</f>
        <v>0</v>
      </c>
      <c r="BI614" s="216">
        <f>IF(N614="nulová",J614,0)</f>
        <v>0</v>
      </c>
      <c r="BJ614" s="24" t="s">
        <v>85</v>
      </c>
      <c r="BK614" s="216">
        <f>ROUND(I614*H614,2)</f>
        <v>0</v>
      </c>
      <c r="BL614" s="24" t="s">
        <v>259</v>
      </c>
      <c r="BM614" s="24" t="s">
        <v>937</v>
      </c>
    </row>
    <row r="615" spans="2:47" s="1" customFormat="1" ht="81">
      <c r="B615" s="41"/>
      <c r="C615" s="63"/>
      <c r="D615" s="219" t="s">
        <v>301</v>
      </c>
      <c r="E615" s="63"/>
      <c r="F615" s="250" t="s">
        <v>938</v>
      </c>
      <c r="G615" s="63"/>
      <c r="H615" s="63"/>
      <c r="I615" s="174"/>
      <c r="J615" s="63"/>
      <c r="K615" s="63"/>
      <c r="L615" s="61"/>
      <c r="M615" s="251"/>
      <c r="N615" s="42"/>
      <c r="O615" s="42"/>
      <c r="P615" s="42"/>
      <c r="Q615" s="42"/>
      <c r="R615" s="42"/>
      <c r="S615" s="42"/>
      <c r="T615" s="78"/>
      <c r="AT615" s="24" t="s">
        <v>301</v>
      </c>
      <c r="AU615" s="24" t="s">
        <v>87</v>
      </c>
    </row>
    <row r="616" spans="2:51" s="13" customFormat="1" ht="27">
      <c r="B616" s="228"/>
      <c r="C616" s="229"/>
      <c r="D616" s="219" t="s">
        <v>261</v>
      </c>
      <c r="E616" s="230" t="s">
        <v>120</v>
      </c>
      <c r="F616" s="231" t="s">
        <v>939</v>
      </c>
      <c r="G616" s="229"/>
      <c r="H616" s="232">
        <v>677.63</v>
      </c>
      <c r="I616" s="233"/>
      <c r="J616" s="229"/>
      <c r="K616" s="229"/>
      <c r="L616" s="234"/>
      <c r="M616" s="235"/>
      <c r="N616" s="236"/>
      <c r="O616" s="236"/>
      <c r="P616" s="236"/>
      <c r="Q616" s="236"/>
      <c r="R616" s="236"/>
      <c r="S616" s="236"/>
      <c r="T616" s="237"/>
      <c r="AT616" s="238" t="s">
        <v>261</v>
      </c>
      <c r="AU616" s="238" t="s">
        <v>87</v>
      </c>
      <c r="AV616" s="13" t="s">
        <v>87</v>
      </c>
      <c r="AW616" s="13" t="s">
        <v>40</v>
      </c>
      <c r="AX616" s="13" t="s">
        <v>78</v>
      </c>
      <c r="AY616" s="238" t="s">
        <v>253</v>
      </c>
    </row>
    <row r="617" spans="2:51" s="14" customFormat="1" ht="13.5">
      <c r="B617" s="239"/>
      <c r="C617" s="240"/>
      <c r="D617" s="219" t="s">
        <v>261</v>
      </c>
      <c r="E617" s="241" t="s">
        <v>76</v>
      </c>
      <c r="F617" s="242" t="s">
        <v>264</v>
      </c>
      <c r="G617" s="240"/>
      <c r="H617" s="243">
        <v>677.63</v>
      </c>
      <c r="I617" s="244"/>
      <c r="J617" s="240"/>
      <c r="K617" s="240"/>
      <c r="L617" s="245"/>
      <c r="M617" s="246"/>
      <c r="N617" s="247"/>
      <c r="O617" s="247"/>
      <c r="P617" s="247"/>
      <c r="Q617" s="247"/>
      <c r="R617" s="247"/>
      <c r="S617" s="247"/>
      <c r="T617" s="248"/>
      <c r="AT617" s="249" t="s">
        <v>261</v>
      </c>
      <c r="AU617" s="249" t="s">
        <v>87</v>
      </c>
      <c r="AV617" s="14" t="s">
        <v>259</v>
      </c>
      <c r="AW617" s="14" t="s">
        <v>40</v>
      </c>
      <c r="AX617" s="14" t="s">
        <v>85</v>
      </c>
      <c r="AY617" s="249" t="s">
        <v>253</v>
      </c>
    </row>
    <row r="618" spans="2:51" s="13" customFormat="1" ht="13.5">
      <c r="B618" s="228"/>
      <c r="C618" s="229"/>
      <c r="D618" s="219" t="s">
        <v>261</v>
      </c>
      <c r="E618" s="229"/>
      <c r="F618" s="231" t="s">
        <v>940</v>
      </c>
      <c r="G618" s="229"/>
      <c r="H618" s="232">
        <v>1355.26</v>
      </c>
      <c r="I618" s="233"/>
      <c r="J618" s="229"/>
      <c r="K618" s="229"/>
      <c r="L618" s="234"/>
      <c r="M618" s="235"/>
      <c r="N618" s="236"/>
      <c r="O618" s="236"/>
      <c r="P618" s="236"/>
      <c r="Q618" s="236"/>
      <c r="R618" s="236"/>
      <c r="S618" s="236"/>
      <c r="T618" s="237"/>
      <c r="AT618" s="238" t="s">
        <v>261</v>
      </c>
      <c r="AU618" s="238" t="s">
        <v>87</v>
      </c>
      <c r="AV618" s="13" t="s">
        <v>87</v>
      </c>
      <c r="AW618" s="13" t="s">
        <v>6</v>
      </c>
      <c r="AX618" s="13" t="s">
        <v>85</v>
      </c>
      <c r="AY618" s="238" t="s">
        <v>253</v>
      </c>
    </row>
    <row r="619" spans="2:65" s="1" customFormat="1" ht="25.5" customHeight="1">
      <c r="B619" s="41"/>
      <c r="C619" s="205" t="s">
        <v>941</v>
      </c>
      <c r="D619" s="205" t="s">
        <v>255</v>
      </c>
      <c r="E619" s="206" t="s">
        <v>942</v>
      </c>
      <c r="F619" s="207" t="s">
        <v>943</v>
      </c>
      <c r="G619" s="208" t="s">
        <v>113</v>
      </c>
      <c r="H619" s="209">
        <v>677.63</v>
      </c>
      <c r="I619" s="210"/>
      <c r="J619" s="211">
        <f>ROUND(I619*H619,2)</f>
        <v>0</v>
      </c>
      <c r="K619" s="207" t="s">
        <v>258</v>
      </c>
      <c r="L619" s="61"/>
      <c r="M619" s="212" t="s">
        <v>76</v>
      </c>
      <c r="N619" s="213" t="s">
        <v>48</v>
      </c>
      <c r="O619" s="42"/>
      <c r="P619" s="214">
        <f>O619*H619</f>
        <v>0</v>
      </c>
      <c r="Q619" s="214">
        <v>0</v>
      </c>
      <c r="R619" s="214">
        <f>Q619*H619</f>
        <v>0</v>
      </c>
      <c r="S619" s="214">
        <v>0</v>
      </c>
      <c r="T619" s="215">
        <f>S619*H619</f>
        <v>0</v>
      </c>
      <c r="AR619" s="24" t="s">
        <v>259</v>
      </c>
      <c r="AT619" s="24" t="s">
        <v>255</v>
      </c>
      <c r="AU619" s="24" t="s">
        <v>87</v>
      </c>
      <c r="AY619" s="24" t="s">
        <v>253</v>
      </c>
      <c r="BE619" s="216">
        <f>IF(N619="základní",J619,0)</f>
        <v>0</v>
      </c>
      <c r="BF619" s="216">
        <f>IF(N619="snížená",J619,0)</f>
        <v>0</v>
      </c>
      <c r="BG619" s="216">
        <f>IF(N619="zákl. přenesená",J619,0)</f>
        <v>0</v>
      </c>
      <c r="BH619" s="216">
        <f>IF(N619="sníž. přenesená",J619,0)</f>
        <v>0</v>
      </c>
      <c r="BI619" s="216">
        <f>IF(N619="nulová",J619,0)</f>
        <v>0</v>
      </c>
      <c r="BJ619" s="24" t="s">
        <v>85</v>
      </c>
      <c r="BK619" s="216">
        <f>ROUND(I619*H619,2)</f>
        <v>0</v>
      </c>
      <c r="BL619" s="24" t="s">
        <v>259</v>
      </c>
      <c r="BM619" s="24" t="s">
        <v>944</v>
      </c>
    </row>
    <row r="620" spans="2:51" s="13" customFormat="1" ht="13.5">
      <c r="B620" s="228"/>
      <c r="C620" s="229"/>
      <c r="D620" s="219" t="s">
        <v>261</v>
      </c>
      <c r="E620" s="230" t="s">
        <v>76</v>
      </c>
      <c r="F620" s="231" t="s">
        <v>945</v>
      </c>
      <c r="G620" s="229"/>
      <c r="H620" s="232">
        <v>677.63</v>
      </c>
      <c r="I620" s="233"/>
      <c r="J620" s="229"/>
      <c r="K620" s="229"/>
      <c r="L620" s="234"/>
      <c r="M620" s="235"/>
      <c r="N620" s="236"/>
      <c r="O620" s="236"/>
      <c r="P620" s="236"/>
      <c r="Q620" s="236"/>
      <c r="R620" s="236"/>
      <c r="S620" s="236"/>
      <c r="T620" s="237"/>
      <c r="AT620" s="238" t="s">
        <v>261</v>
      </c>
      <c r="AU620" s="238" t="s">
        <v>87</v>
      </c>
      <c r="AV620" s="13" t="s">
        <v>87</v>
      </c>
      <c r="AW620" s="13" t="s">
        <v>40</v>
      </c>
      <c r="AX620" s="13" t="s">
        <v>78</v>
      </c>
      <c r="AY620" s="238" t="s">
        <v>253</v>
      </c>
    </row>
    <row r="621" spans="2:51" s="14" customFormat="1" ht="13.5">
      <c r="B621" s="239"/>
      <c r="C621" s="240"/>
      <c r="D621" s="219" t="s">
        <v>261</v>
      </c>
      <c r="E621" s="241" t="s">
        <v>76</v>
      </c>
      <c r="F621" s="242" t="s">
        <v>264</v>
      </c>
      <c r="G621" s="240"/>
      <c r="H621" s="243">
        <v>677.63</v>
      </c>
      <c r="I621" s="244"/>
      <c r="J621" s="240"/>
      <c r="K621" s="240"/>
      <c r="L621" s="245"/>
      <c r="M621" s="246"/>
      <c r="N621" s="247"/>
      <c r="O621" s="247"/>
      <c r="P621" s="247"/>
      <c r="Q621" s="247"/>
      <c r="R621" s="247"/>
      <c r="S621" s="247"/>
      <c r="T621" s="248"/>
      <c r="AT621" s="249" t="s">
        <v>261</v>
      </c>
      <c r="AU621" s="249" t="s">
        <v>87</v>
      </c>
      <c r="AV621" s="14" t="s">
        <v>259</v>
      </c>
      <c r="AW621" s="14" t="s">
        <v>40</v>
      </c>
      <c r="AX621" s="14" t="s">
        <v>85</v>
      </c>
      <c r="AY621" s="249" t="s">
        <v>253</v>
      </c>
    </row>
    <row r="622" spans="2:63" s="11" customFormat="1" ht="37.35" customHeight="1">
      <c r="B622" s="189"/>
      <c r="C622" s="190"/>
      <c r="D622" s="191" t="s">
        <v>77</v>
      </c>
      <c r="E622" s="192" t="s">
        <v>322</v>
      </c>
      <c r="F622" s="192" t="s">
        <v>946</v>
      </c>
      <c r="G622" s="190"/>
      <c r="H622" s="190"/>
      <c r="I622" s="193"/>
      <c r="J622" s="194">
        <f>BK622</f>
        <v>0</v>
      </c>
      <c r="K622" s="190"/>
      <c r="L622" s="195"/>
      <c r="M622" s="196"/>
      <c r="N622" s="197"/>
      <c r="O622" s="197"/>
      <c r="P622" s="198">
        <f>P623</f>
        <v>0</v>
      </c>
      <c r="Q622" s="197"/>
      <c r="R622" s="198">
        <f>R623</f>
        <v>0</v>
      </c>
      <c r="S622" s="197"/>
      <c r="T622" s="199">
        <f>T623</f>
        <v>0</v>
      </c>
      <c r="AR622" s="200" t="s">
        <v>189</v>
      </c>
      <c r="AT622" s="201" t="s">
        <v>77</v>
      </c>
      <c r="AU622" s="201" t="s">
        <v>78</v>
      </c>
      <c r="AY622" s="200" t="s">
        <v>253</v>
      </c>
      <c r="BK622" s="202">
        <f>BK623</f>
        <v>0</v>
      </c>
    </row>
    <row r="623" spans="2:63" s="11" customFormat="1" ht="19.9" customHeight="1">
      <c r="B623" s="189"/>
      <c r="C623" s="190"/>
      <c r="D623" s="191" t="s">
        <v>77</v>
      </c>
      <c r="E623" s="203" t="s">
        <v>947</v>
      </c>
      <c r="F623" s="203" t="s">
        <v>948</v>
      </c>
      <c r="G623" s="190"/>
      <c r="H623" s="190"/>
      <c r="I623" s="193"/>
      <c r="J623" s="204">
        <f>BK623</f>
        <v>0</v>
      </c>
      <c r="K623" s="190"/>
      <c r="L623" s="195"/>
      <c r="M623" s="196"/>
      <c r="N623" s="197"/>
      <c r="O623" s="197"/>
      <c r="P623" s="198">
        <f>SUM(P624:P627)</f>
        <v>0</v>
      </c>
      <c r="Q623" s="197"/>
      <c r="R623" s="198">
        <f>SUM(R624:R627)</f>
        <v>0</v>
      </c>
      <c r="S623" s="197"/>
      <c r="T623" s="199">
        <f>SUM(T624:T627)</f>
        <v>0</v>
      </c>
      <c r="AR623" s="200" t="s">
        <v>189</v>
      </c>
      <c r="AT623" s="201" t="s">
        <v>77</v>
      </c>
      <c r="AU623" s="201" t="s">
        <v>85</v>
      </c>
      <c r="AY623" s="200" t="s">
        <v>253</v>
      </c>
      <c r="BK623" s="202">
        <f>SUM(BK624:BK627)</f>
        <v>0</v>
      </c>
    </row>
    <row r="624" spans="2:65" s="1" customFormat="1" ht="16.5" customHeight="1">
      <c r="B624" s="41"/>
      <c r="C624" s="205" t="s">
        <v>949</v>
      </c>
      <c r="D624" s="205" t="s">
        <v>255</v>
      </c>
      <c r="E624" s="206" t="s">
        <v>950</v>
      </c>
      <c r="F624" s="207" t="s">
        <v>951</v>
      </c>
      <c r="G624" s="208" t="s">
        <v>952</v>
      </c>
      <c r="H624" s="209">
        <v>1</v>
      </c>
      <c r="I624" s="210"/>
      <c r="J624" s="211">
        <f>ROUND(I624*H624,2)</f>
        <v>0</v>
      </c>
      <c r="K624" s="207" t="s">
        <v>258</v>
      </c>
      <c r="L624" s="61"/>
      <c r="M624" s="212" t="s">
        <v>76</v>
      </c>
      <c r="N624" s="213" t="s">
        <v>48</v>
      </c>
      <c r="O624" s="42"/>
      <c r="P624" s="214">
        <f>O624*H624</f>
        <v>0</v>
      </c>
      <c r="Q624" s="214">
        <v>0</v>
      </c>
      <c r="R624" s="214">
        <f>Q624*H624</f>
        <v>0</v>
      </c>
      <c r="S624" s="214">
        <v>0</v>
      </c>
      <c r="T624" s="215">
        <f>S624*H624</f>
        <v>0</v>
      </c>
      <c r="AR624" s="24" t="s">
        <v>571</v>
      </c>
      <c r="AT624" s="24" t="s">
        <v>255</v>
      </c>
      <c r="AU624" s="24" t="s">
        <v>87</v>
      </c>
      <c r="AY624" s="24" t="s">
        <v>253</v>
      </c>
      <c r="BE624" s="216">
        <f>IF(N624="základní",J624,0)</f>
        <v>0</v>
      </c>
      <c r="BF624" s="216">
        <f>IF(N624="snížená",J624,0)</f>
        <v>0</v>
      </c>
      <c r="BG624" s="216">
        <f>IF(N624="zákl. přenesená",J624,0)</f>
        <v>0</v>
      </c>
      <c r="BH624" s="216">
        <f>IF(N624="sníž. přenesená",J624,0)</f>
        <v>0</v>
      </c>
      <c r="BI624" s="216">
        <f>IF(N624="nulová",J624,0)</f>
        <v>0</v>
      </c>
      <c r="BJ624" s="24" t="s">
        <v>85</v>
      </c>
      <c r="BK624" s="216">
        <f>ROUND(I624*H624,2)</f>
        <v>0</v>
      </c>
      <c r="BL624" s="24" t="s">
        <v>571</v>
      </c>
      <c r="BM624" s="24" t="s">
        <v>953</v>
      </c>
    </row>
    <row r="625" spans="2:65" s="1" customFormat="1" ht="16.5" customHeight="1">
      <c r="B625" s="41"/>
      <c r="C625" s="205" t="s">
        <v>954</v>
      </c>
      <c r="D625" s="205" t="s">
        <v>255</v>
      </c>
      <c r="E625" s="206" t="s">
        <v>955</v>
      </c>
      <c r="F625" s="207" t="s">
        <v>956</v>
      </c>
      <c r="G625" s="208" t="s">
        <v>143</v>
      </c>
      <c r="H625" s="209">
        <v>42</v>
      </c>
      <c r="I625" s="210"/>
      <c r="J625" s="211">
        <f>ROUND(I625*H625,2)</f>
        <v>0</v>
      </c>
      <c r="K625" s="207" t="s">
        <v>258</v>
      </c>
      <c r="L625" s="61"/>
      <c r="M625" s="212" t="s">
        <v>76</v>
      </c>
      <c r="N625" s="213" t="s">
        <v>48</v>
      </c>
      <c r="O625" s="42"/>
      <c r="P625" s="214">
        <f>O625*H625</f>
        <v>0</v>
      </c>
      <c r="Q625" s="214">
        <v>0</v>
      </c>
      <c r="R625" s="214">
        <f>Q625*H625</f>
        <v>0</v>
      </c>
      <c r="S625" s="214">
        <v>0</v>
      </c>
      <c r="T625" s="215">
        <f>S625*H625</f>
        <v>0</v>
      </c>
      <c r="AR625" s="24" t="s">
        <v>571</v>
      </c>
      <c r="AT625" s="24" t="s">
        <v>255</v>
      </c>
      <c r="AU625" s="24" t="s">
        <v>87</v>
      </c>
      <c r="AY625" s="24" t="s">
        <v>253</v>
      </c>
      <c r="BE625" s="216">
        <f>IF(N625="základní",J625,0)</f>
        <v>0</v>
      </c>
      <c r="BF625" s="216">
        <f>IF(N625="snížená",J625,0)</f>
        <v>0</v>
      </c>
      <c r="BG625" s="216">
        <f>IF(N625="zákl. přenesená",J625,0)</f>
        <v>0</v>
      </c>
      <c r="BH625" s="216">
        <f>IF(N625="sníž. přenesená",J625,0)</f>
        <v>0</v>
      </c>
      <c r="BI625" s="216">
        <f>IF(N625="nulová",J625,0)</f>
        <v>0</v>
      </c>
      <c r="BJ625" s="24" t="s">
        <v>85</v>
      </c>
      <c r="BK625" s="216">
        <f>ROUND(I625*H625,2)</f>
        <v>0</v>
      </c>
      <c r="BL625" s="24" t="s">
        <v>571</v>
      </c>
      <c r="BM625" s="24" t="s">
        <v>957</v>
      </c>
    </row>
    <row r="626" spans="2:51" s="13" customFormat="1" ht="13.5">
      <c r="B626" s="228"/>
      <c r="C626" s="229"/>
      <c r="D626" s="219" t="s">
        <v>261</v>
      </c>
      <c r="E626" s="230" t="s">
        <v>76</v>
      </c>
      <c r="F626" s="231" t="s">
        <v>958</v>
      </c>
      <c r="G626" s="229"/>
      <c r="H626" s="232">
        <v>42</v>
      </c>
      <c r="I626" s="233"/>
      <c r="J626" s="229"/>
      <c r="K626" s="229"/>
      <c r="L626" s="234"/>
      <c r="M626" s="235"/>
      <c r="N626" s="236"/>
      <c r="O626" s="236"/>
      <c r="P626" s="236"/>
      <c r="Q626" s="236"/>
      <c r="R626" s="236"/>
      <c r="S626" s="236"/>
      <c r="T626" s="237"/>
      <c r="AT626" s="238" t="s">
        <v>261</v>
      </c>
      <c r="AU626" s="238" t="s">
        <v>87</v>
      </c>
      <c r="AV626" s="13" t="s">
        <v>87</v>
      </c>
      <c r="AW626" s="13" t="s">
        <v>40</v>
      </c>
      <c r="AX626" s="13" t="s">
        <v>78</v>
      </c>
      <c r="AY626" s="238" t="s">
        <v>253</v>
      </c>
    </row>
    <row r="627" spans="2:51" s="14" customFormat="1" ht="13.5">
      <c r="B627" s="239"/>
      <c r="C627" s="240"/>
      <c r="D627" s="219" t="s">
        <v>261</v>
      </c>
      <c r="E627" s="241" t="s">
        <v>76</v>
      </c>
      <c r="F627" s="242" t="s">
        <v>264</v>
      </c>
      <c r="G627" s="240"/>
      <c r="H627" s="243">
        <v>42</v>
      </c>
      <c r="I627" s="244"/>
      <c r="J627" s="240"/>
      <c r="K627" s="240"/>
      <c r="L627" s="245"/>
      <c r="M627" s="262"/>
      <c r="N627" s="263"/>
      <c r="O627" s="263"/>
      <c r="P627" s="263"/>
      <c r="Q627" s="263"/>
      <c r="R627" s="263"/>
      <c r="S627" s="263"/>
      <c r="T627" s="264"/>
      <c r="AT627" s="249" t="s">
        <v>261</v>
      </c>
      <c r="AU627" s="249" t="s">
        <v>87</v>
      </c>
      <c r="AV627" s="14" t="s">
        <v>259</v>
      </c>
      <c r="AW627" s="14" t="s">
        <v>40</v>
      </c>
      <c r="AX627" s="14" t="s">
        <v>85</v>
      </c>
      <c r="AY627" s="249" t="s">
        <v>253</v>
      </c>
    </row>
    <row r="628" spans="2:12" s="1" customFormat="1" ht="6.95" customHeight="1">
      <c r="B628" s="56"/>
      <c r="C628" s="57"/>
      <c r="D628" s="57"/>
      <c r="E628" s="57"/>
      <c r="F628" s="57"/>
      <c r="G628" s="57"/>
      <c r="H628" s="57"/>
      <c r="I628" s="150"/>
      <c r="J628" s="57"/>
      <c r="K628" s="57"/>
      <c r="L628" s="61"/>
    </row>
  </sheetData>
  <sheetProtection algorithmName="SHA-512" hashValue="bAL2xpFHntDIii/K0KqZ9jQJS6bgHJOmldHB/8fqwPvlrSsnt/i/TQko76MZn4/cOGJ+PfEhR0GMdy5CKxRfqg==" saltValue="zF+tTVTWj85vH0tw3EzpzBg14wh/OmeXSTuBdP6q4twEgfUuFGvWwwawaAPsTjo/54YKj5DkwtuAcWUN6nqybg==" spinCount="100000" sheet="1" objects="1" scenarios="1" formatColumns="0" formatRows="0" autoFilter="0"/>
  <autoFilter ref="C97:K627"/>
  <mergeCells count="13">
    <mergeCell ref="E90:H90"/>
    <mergeCell ref="G1:H1"/>
    <mergeCell ref="L2:V2"/>
    <mergeCell ref="E49:H49"/>
    <mergeCell ref="E51:H51"/>
    <mergeCell ref="J55:J56"/>
    <mergeCell ref="E86:H86"/>
    <mergeCell ref="E88:H8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9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106</v>
      </c>
      <c r="G1" s="396" t="s">
        <v>107</v>
      </c>
      <c r="H1" s="396"/>
      <c r="I1" s="124"/>
      <c r="J1" s="123" t="s">
        <v>108</v>
      </c>
      <c r="K1" s="122" t="s">
        <v>109</v>
      </c>
      <c r="L1" s="123" t="s">
        <v>110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4" t="s">
        <v>99</v>
      </c>
      <c r="AZ2" s="125" t="s">
        <v>959</v>
      </c>
      <c r="BA2" s="125" t="s">
        <v>960</v>
      </c>
      <c r="BB2" s="125" t="s">
        <v>76</v>
      </c>
      <c r="BC2" s="125" t="s">
        <v>707</v>
      </c>
      <c r="BD2" s="125" t="s">
        <v>87</v>
      </c>
    </row>
    <row r="3" spans="2:56" ht="6.95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87</v>
      </c>
      <c r="AZ3" s="125" t="s">
        <v>961</v>
      </c>
      <c r="BA3" s="125" t="s">
        <v>962</v>
      </c>
      <c r="BB3" s="125" t="s">
        <v>76</v>
      </c>
      <c r="BC3" s="125" t="s">
        <v>421</v>
      </c>
      <c r="BD3" s="125" t="s">
        <v>87</v>
      </c>
    </row>
    <row r="4" spans="2:56" ht="36.95" customHeight="1">
      <c r="B4" s="28"/>
      <c r="C4" s="29"/>
      <c r="D4" s="30" t="s">
        <v>117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  <c r="AZ4" s="125" t="s">
        <v>963</v>
      </c>
      <c r="BA4" s="125" t="s">
        <v>963</v>
      </c>
      <c r="BB4" s="125" t="s">
        <v>312</v>
      </c>
      <c r="BC4" s="125" t="s">
        <v>315</v>
      </c>
      <c r="BD4" s="125" t="s">
        <v>87</v>
      </c>
    </row>
    <row r="5" spans="2:11" ht="6.95" customHeight="1">
      <c r="B5" s="28"/>
      <c r="C5" s="29"/>
      <c r="D5" s="29"/>
      <c r="E5" s="29"/>
      <c r="F5" s="29"/>
      <c r="G5" s="29"/>
      <c r="H5" s="29"/>
      <c r="I5" s="12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</row>
    <row r="7" spans="2:11" ht="16.5" customHeight="1">
      <c r="B7" s="28"/>
      <c r="C7" s="29"/>
      <c r="D7" s="29"/>
      <c r="E7" s="388" t="str">
        <f>'Rekapitulace stavby'!K6</f>
        <v>Obytná zóna na p.p.č. 2007/2 v k.ú. Cheb</v>
      </c>
      <c r="F7" s="389"/>
      <c r="G7" s="389"/>
      <c r="H7" s="389"/>
      <c r="I7" s="127"/>
      <c r="J7" s="29"/>
      <c r="K7" s="31"/>
    </row>
    <row r="8" spans="2:11" ht="13.5">
      <c r="B8" s="28"/>
      <c r="C8" s="29"/>
      <c r="D8" s="37" t="s">
        <v>128</v>
      </c>
      <c r="E8" s="29"/>
      <c r="F8" s="29"/>
      <c r="G8" s="29"/>
      <c r="H8" s="29"/>
      <c r="I8" s="127"/>
      <c r="J8" s="29"/>
      <c r="K8" s="31"/>
    </row>
    <row r="9" spans="2:11" s="1" customFormat="1" ht="16.5" customHeight="1">
      <c r="B9" s="41"/>
      <c r="C9" s="42"/>
      <c r="D9" s="42"/>
      <c r="E9" s="388" t="s">
        <v>964</v>
      </c>
      <c r="F9" s="390"/>
      <c r="G9" s="390"/>
      <c r="H9" s="390"/>
      <c r="I9" s="128"/>
      <c r="J9" s="42"/>
      <c r="K9" s="45"/>
    </row>
    <row r="10" spans="2:11" s="1" customFormat="1" ht="13.5">
      <c r="B10" s="41"/>
      <c r="C10" s="42"/>
      <c r="D10" s="37" t="s">
        <v>134</v>
      </c>
      <c r="E10" s="42"/>
      <c r="F10" s="42"/>
      <c r="G10" s="42"/>
      <c r="H10" s="42"/>
      <c r="I10" s="128"/>
      <c r="J10" s="42"/>
      <c r="K10" s="45"/>
    </row>
    <row r="11" spans="2:11" s="1" customFormat="1" ht="36.95" customHeight="1">
      <c r="B11" s="41"/>
      <c r="C11" s="42"/>
      <c r="D11" s="42"/>
      <c r="E11" s="391" t="s">
        <v>965</v>
      </c>
      <c r="F11" s="390"/>
      <c r="G11" s="390"/>
      <c r="H11" s="390"/>
      <c r="I11" s="128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8"/>
      <c r="J12" s="42"/>
      <c r="K12" s="45"/>
    </row>
    <row r="13" spans="2:11" s="1" customFormat="1" ht="14.45" customHeight="1">
      <c r="B13" s="41"/>
      <c r="C13" s="42"/>
      <c r="D13" s="37" t="s">
        <v>20</v>
      </c>
      <c r="E13" s="42"/>
      <c r="F13" s="35" t="s">
        <v>96</v>
      </c>
      <c r="G13" s="42"/>
      <c r="H13" s="42"/>
      <c r="I13" s="129" t="s">
        <v>22</v>
      </c>
      <c r="J13" s="35" t="s">
        <v>966</v>
      </c>
      <c r="K13" s="45"/>
    </row>
    <row r="14" spans="2:11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9" t="s">
        <v>26</v>
      </c>
      <c r="J14" s="130" t="str">
        <f>'Rekapitulace stavby'!AN8</f>
        <v>27. 8. 2019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8"/>
      <c r="J15" s="42"/>
      <c r="K15" s="45"/>
    </row>
    <row r="16" spans="2:11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9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9" t="s">
        <v>32</v>
      </c>
      <c r="J17" s="35" t="s">
        <v>33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8"/>
      <c r="J18" s="42"/>
      <c r="K18" s="45"/>
    </row>
    <row r="19" spans="2:11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29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9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8"/>
      <c r="J21" s="42"/>
      <c r="K21" s="45"/>
    </row>
    <row r="22" spans="2:11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29" t="s">
        <v>29</v>
      </c>
      <c r="J22" s="35" t="s">
        <v>967</v>
      </c>
      <c r="K22" s="45"/>
    </row>
    <row r="23" spans="2:11" s="1" customFormat="1" ht="18" customHeight="1">
      <c r="B23" s="41"/>
      <c r="C23" s="42"/>
      <c r="D23" s="42"/>
      <c r="E23" s="35" t="s">
        <v>968</v>
      </c>
      <c r="F23" s="42"/>
      <c r="G23" s="42"/>
      <c r="H23" s="42"/>
      <c r="I23" s="129" t="s">
        <v>32</v>
      </c>
      <c r="J23" s="35" t="s">
        <v>76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8"/>
      <c r="J24" s="42"/>
      <c r="K24" s="45"/>
    </row>
    <row r="25" spans="2:11" s="1" customFormat="1" ht="14.45" customHeight="1">
      <c r="B25" s="41"/>
      <c r="C25" s="42"/>
      <c r="D25" s="37" t="s">
        <v>41</v>
      </c>
      <c r="E25" s="42"/>
      <c r="F25" s="42"/>
      <c r="G25" s="42"/>
      <c r="H25" s="42"/>
      <c r="I25" s="128"/>
      <c r="J25" s="42"/>
      <c r="K25" s="45"/>
    </row>
    <row r="26" spans="2:11" s="7" customFormat="1" ht="16.5" customHeight="1">
      <c r="B26" s="131"/>
      <c r="C26" s="132"/>
      <c r="D26" s="132"/>
      <c r="E26" s="367" t="s">
        <v>76</v>
      </c>
      <c r="F26" s="367"/>
      <c r="G26" s="367"/>
      <c r="H26" s="367"/>
      <c r="I26" s="133"/>
      <c r="J26" s="132"/>
      <c r="K26" s="134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8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6"/>
      <c r="J28" s="85"/>
      <c r="K28" s="137"/>
    </row>
    <row r="29" spans="2:11" s="1" customFormat="1" ht="25.35" customHeight="1">
      <c r="B29" s="41"/>
      <c r="C29" s="42"/>
      <c r="D29" s="138" t="s">
        <v>43</v>
      </c>
      <c r="E29" s="42"/>
      <c r="F29" s="42"/>
      <c r="G29" s="42"/>
      <c r="H29" s="42"/>
      <c r="I29" s="128"/>
      <c r="J29" s="139">
        <f>ROUND(J87,2)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6"/>
      <c r="J30" s="85"/>
      <c r="K30" s="137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40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41">
        <f>ROUND(SUM(BE87:BE289),2)</f>
        <v>0</v>
      </c>
      <c r="G32" s="42"/>
      <c r="H32" s="42"/>
      <c r="I32" s="142">
        <v>0.21</v>
      </c>
      <c r="J32" s="141">
        <f>ROUND(ROUND((SUM(BE87:BE289)),2)*I32,2)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41">
        <f>ROUND(SUM(BF87:BF289),2)</f>
        <v>0</v>
      </c>
      <c r="G33" s="42"/>
      <c r="H33" s="42"/>
      <c r="I33" s="142">
        <v>0.15</v>
      </c>
      <c r="J33" s="141">
        <f>ROUND(ROUND((SUM(BF87:BF289)),2)*I33,2)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41">
        <f>ROUND(SUM(BG87:BG289),2)</f>
        <v>0</v>
      </c>
      <c r="G34" s="42"/>
      <c r="H34" s="42"/>
      <c r="I34" s="142">
        <v>0.21</v>
      </c>
      <c r="J34" s="141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41">
        <f>ROUND(SUM(BH87:BH289),2)</f>
        <v>0</v>
      </c>
      <c r="G35" s="42"/>
      <c r="H35" s="42"/>
      <c r="I35" s="142">
        <v>0.15</v>
      </c>
      <c r="J35" s="141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41">
        <f>ROUND(SUM(BI87:BI289),2)</f>
        <v>0</v>
      </c>
      <c r="G36" s="42"/>
      <c r="H36" s="42"/>
      <c r="I36" s="142">
        <v>0</v>
      </c>
      <c r="J36" s="141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8"/>
      <c r="J37" s="42"/>
      <c r="K37" s="45"/>
    </row>
    <row r="38" spans="2:11" s="1" customFormat="1" ht="25.35" customHeight="1">
      <c r="B38" s="41"/>
      <c r="C38" s="143"/>
      <c r="D38" s="144" t="s">
        <v>53</v>
      </c>
      <c r="E38" s="79"/>
      <c r="F38" s="79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50"/>
      <c r="J39" s="57"/>
      <c r="K39" s="58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1"/>
      <c r="C44" s="30" t="s">
        <v>216</v>
      </c>
      <c r="D44" s="42"/>
      <c r="E44" s="42"/>
      <c r="F44" s="42"/>
      <c r="G44" s="42"/>
      <c r="H44" s="42"/>
      <c r="I44" s="128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8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8"/>
      <c r="J46" s="42"/>
      <c r="K46" s="45"/>
    </row>
    <row r="47" spans="2:11" s="1" customFormat="1" ht="16.5" customHeight="1">
      <c r="B47" s="41"/>
      <c r="C47" s="42"/>
      <c r="D47" s="42"/>
      <c r="E47" s="388" t="str">
        <f>E7</f>
        <v>Obytná zóna na p.p.č. 2007/2 v k.ú. Cheb</v>
      </c>
      <c r="F47" s="389"/>
      <c r="G47" s="389"/>
      <c r="H47" s="389"/>
      <c r="I47" s="128"/>
      <c r="J47" s="42"/>
      <c r="K47" s="45"/>
    </row>
    <row r="48" spans="2:11" ht="13.5">
      <c r="B48" s="28"/>
      <c r="C48" s="37" t="s">
        <v>128</v>
      </c>
      <c r="D48" s="29"/>
      <c r="E48" s="29"/>
      <c r="F48" s="29"/>
      <c r="G48" s="29"/>
      <c r="H48" s="29"/>
      <c r="I48" s="127"/>
      <c r="J48" s="29"/>
      <c r="K48" s="31"/>
    </row>
    <row r="49" spans="2:11" s="1" customFormat="1" ht="16.5" customHeight="1">
      <c r="B49" s="41"/>
      <c r="C49" s="42"/>
      <c r="D49" s="42"/>
      <c r="E49" s="388" t="s">
        <v>964</v>
      </c>
      <c r="F49" s="390"/>
      <c r="G49" s="390"/>
      <c r="H49" s="390"/>
      <c r="I49" s="128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8"/>
      <c r="J50" s="42"/>
      <c r="K50" s="45"/>
    </row>
    <row r="51" spans="2:11" s="1" customFormat="1" ht="17.25" customHeight="1">
      <c r="B51" s="41"/>
      <c r="C51" s="42"/>
      <c r="D51" s="42"/>
      <c r="E51" s="391" t="str">
        <f>E11</f>
        <v>2018-37-431-SP - SO 431 - Soupis prací - Veřejné osvětlení</v>
      </c>
      <c r="F51" s="390"/>
      <c r="G51" s="390"/>
      <c r="H51" s="390"/>
      <c r="I51" s="128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8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ul. 17. listopadu, Cheb, Karlovarský kraj</v>
      </c>
      <c r="G53" s="42"/>
      <c r="H53" s="42"/>
      <c r="I53" s="129" t="s">
        <v>26</v>
      </c>
      <c r="J53" s="130" t="str">
        <f>IF(J14="","",J14)</f>
        <v>27. 8. 2019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8"/>
      <c r="J54" s="42"/>
      <c r="K54" s="45"/>
    </row>
    <row r="55" spans="2:11" s="1" customFormat="1" ht="13.5">
      <c r="B55" s="41"/>
      <c r="C55" s="37" t="s">
        <v>28</v>
      </c>
      <c r="D55" s="42"/>
      <c r="E55" s="42"/>
      <c r="F55" s="35" t="str">
        <f>E17</f>
        <v>Město Cheb</v>
      </c>
      <c r="G55" s="42"/>
      <c r="H55" s="42"/>
      <c r="I55" s="129" t="s">
        <v>36</v>
      </c>
      <c r="J55" s="367" t="str">
        <f>E23</f>
        <v>Ing. Jiří Stehlík</v>
      </c>
      <c r="K55" s="45"/>
    </row>
    <row r="56" spans="2:11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8"/>
      <c r="J56" s="39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8"/>
      <c r="J57" s="42"/>
      <c r="K57" s="45"/>
    </row>
    <row r="58" spans="2:11" s="1" customFormat="1" ht="29.25" customHeight="1">
      <c r="B58" s="41"/>
      <c r="C58" s="155" t="s">
        <v>217</v>
      </c>
      <c r="D58" s="143"/>
      <c r="E58" s="143"/>
      <c r="F58" s="143"/>
      <c r="G58" s="143"/>
      <c r="H58" s="143"/>
      <c r="I58" s="156"/>
      <c r="J58" s="157" t="s">
        <v>218</v>
      </c>
      <c r="K58" s="158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8"/>
      <c r="J59" s="42"/>
      <c r="K59" s="45"/>
    </row>
    <row r="60" spans="2:47" s="1" customFormat="1" ht="29.25" customHeight="1">
      <c r="B60" s="41"/>
      <c r="C60" s="159" t="s">
        <v>219</v>
      </c>
      <c r="D60" s="42"/>
      <c r="E60" s="42"/>
      <c r="F60" s="42"/>
      <c r="G60" s="42"/>
      <c r="H60" s="42"/>
      <c r="I60" s="128"/>
      <c r="J60" s="139">
        <f>J87</f>
        <v>0</v>
      </c>
      <c r="K60" s="45"/>
      <c r="AU60" s="24" t="s">
        <v>220</v>
      </c>
    </row>
    <row r="61" spans="2:11" s="8" customFormat="1" ht="24.95" customHeight="1">
      <c r="B61" s="160"/>
      <c r="C61" s="161"/>
      <c r="D61" s="162" t="s">
        <v>969</v>
      </c>
      <c r="E61" s="163"/>
      <c r="F61" s="163"/>
      <c r="G61" s="163"/>
      <c r="H61" s="163"/>
      <c r="I61" s="164"/>
      <c r="J61" s="165">
        <f>J88</f>
        <v>0</v>
      </c>
      <c r="K61" s="166"/>
    </row>
    <row r="62" spans="2:11" s="9" customFormat="1" ht="19.9" customHeight="1">
      <c r="B62" s="167"/>
      <c r="C62" s="168"/>
      <c r="D62" s="169" t="s">
        <v>970</v>
      </c>
      <c r="E62" s="170"/>
      <c r="F62" s="170"/>
      <c r="G62" s="170"/>
      <c r="H62" s="170"/>
      <c r="I62" s="171"/>
      <c r="J62" s="172">
        <f>J89</f>
        <v>0</v>
      </c>
      <c r="K62" s="173"/>
    </row>
    <row r="63" spans="2:11" s="9" customFormat="1" ht="14.85" customHeight="1">
      <c r="B63" s="167"/>
      <c r="C63" s="168"/>
      <c r="D63" s="169" t="s">
        <v>971</v>
      </c>
      <c r="E63" s="170"/>
      <c r="F63" s="170"/>
      <c r="G63" s="170"/>
      <c r="H63" s="170"/>
      <c r="I63" s="171"/>
      <c r="J63" s="172">
        <f>J90</f>
        <v>0</v>
      </c>
      <c r="K63" s="173"/>
    </row>
    <row r="64" spans="2:11" s="9" customFormat="1" ht="14.85" customHeight="1">
      <c r="B64" s="167"/>
      <c r="C64" s="168"/>
      <c r="D64" s="169" t="s">
        <v>972</v>
      </c>
      <c r="E64" s="170"/>
      <c r="F64" s="170"/>
      <c r="G64" s="170"/>
      <c r="H64" s="170"/>
      <c r="I64" s="171"/>
      <c r="J64" s="172">
        <f>J201</f>
        <v>0</v>
      </c>
      <c r="K64" s="173"/>
    </row>
    <row r="65" spans="2:11" s="9" customFormat="1" ht="14.85" customHeight="1">
      <c r="B65" s="167"/>
      <c r="C65" s="168"/>
      <c r="D65" s="169" t="s">
        <v>973</v>
      </c>
      <c r="E65" s="170"/>
      <c r="F65" s="170"/>
      <c r="G65" s="170"/>
      <c r="H65" s="170"/>
      <c r="I65" s="171"/>
      <c r="J65" s="172">
        <f>J275</f>
        <v>0</v>
      </c>
      <c r="K65" s="173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28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50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53"/>
      <c r="J71" s="60"/>
      <c r="K71" s="60"/>
      <c r="L71" s="61"/>
    </row>
    <row r="72" spans="2:12" s="1" customFormat="1" ht="36.95" customHeight="1">
      <c r="B72" s="41"/>
      <c r="C72" s="62" t="s">
        <v>237</v>
      </c>
      <c r="D72" s="63"/>
      <c r="E72" s="63"/>
      <c r="F72" s="63"/>
      <c r="G72" s="63"/>
      <c r="H72" s="63"/>
      <c r="I72" s="174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74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74"/>
      <c r="J74" s="63"/>
      <c r="K74" s="63"/>
      <c r="L74" s="61"/>
    </row>
    <row r="75" spans="2:12" s="1" customFormat="1" ht="16.5" customHeight="1">
      <c r="B75" s="41"/>
      <c r="C75" s="63"/>
      <c r="D75" s="63"/>
      <c r="E75" s="393" t="str">
        <f>E7</f>
        <v>Obytná zóna na p.p.č. 2007/2 v k.ú. Cheb</v>
      </c>
      <c r="F75" s="394"/>
      <c r="G75" s="394"/>
      <c r="H75" s="394"/>
      <c r="I75" s="174"/>
      <c r="J75" s="63"/>
      <c r="K75" s="63"/>
      <c r="L75" s="61"/>
    </row>
    <row r="76" spans="2:12" ht="13.5">
      <c r="B76" s="28"/>
      <c r="C76" s="65" t="s">
        <v>128</v>
      </c>
      <c r="D76" s="175"/>
      <c r="E76" s="175"/>
      <c r="F76" s="175"/>
      <c r="G76" s="175"/>
      <c r="H76" s="175"/>
      <c r="J76" s="175"/>
      <c r="K76" s="175"/>
      <c r="L76" s="176"/>
    </row>
    <row r="77" spans="2:12" s="1" customFormat="1" ht="16.5" customHeight="1">
      <c r="B77" s="41"/>
      <c r="C77" s="63"/>
      <c r="D77" s="63"/>
      <c r="E77" s="393" t="s">
        <v>964</v>
      </c>
      <c r="F77" s="395"/>
      <c r="G77" s="395"/>
      <c r="H77" s="395"/>
      <c r="I77" s="174"/>
      <c r="J77" s="63"/>
      <c r="K77" s="63"/>
      <c r="L77" s="61"/>
    </row>
    <row r="78" spans="2:12" s="1" customFormat="1" ht="14.45" customHeight="1">
      <c r="B78" s="41"/>
      <c r="C78" s="65" t="s">
        <v>134</v>
      </c>
      <c r="D78" s="63"/>
      <c r="E78" s="63"/>
      <c r="F78" s="63"/>
      <c r="G78" s="63"/>
      <c r="H78" s="63"/>
      <c r="I78" s="174"/>
      <c r="J78" s="63"/>
      <c r="K78" s="63"/>
      <c r="L78" s="61"/>
    </row>
    <row r="79" spans="2:12" s="1" customFormat="1" ht="17.25" customHeight="1">
      <c r="B79" s="41"/>
      <c r="C79" s="63"/>
      <c r="D79" s="63"/>
      <c r="E79" s="375" t="str">
        <f>E11</f>
        <v>2018-37-431-SP - SO 431 - Soupis prací - Veřejné osvětlení</v>
      </c>
      <c r="F79" s="395"/>
      <c r="G79" s="395"/>
      <c r="H79" s="395"/>
      <c r="I79" s="174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4"/>
      <c r="J80" s="63"/>
      <c r="K80" s="63"/>
      <c r="L80" s="61"/>
    </row>
    <row r="81" spans="2:12" s="1" customFormat="1" ht="18" customHeight="1">
      <c r="B81" s="41"/>
      <c r="C81" s="65" t="s">
        <v>24</v>
      </c>
      <c r="D81" s="63"/>
      <c r="E81" s="63"/>
      <c r="F81" s="177" t="str">
        <f>F14</f>
        <v>ul. 17. listopadu, Cheb, Karlovarský kraj</v>
      </c>
      <c r="G81" s="63"/>
      <c r="H81" s="63"/>
      <c r="I81" s="178" t="s">
        <v>26</v>
      </c>
      <c r="J81" s="73" t="str">
        <f>IF(J14="","",J14)</f>
        <v>27. 8. 2019</v>
      </c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74"/>
      <c r="J82" s="63"/>
      <c r="K82" s="63"/>
      <c r="L82" s="61"/>
    </row>
    <row r="83" spans="2:12" s="1" customFormat="1" ht="13.5">
      <c r="B83" s="41"/>
      <c r="C83" s="65" t="s">
        <v>28</v>
      </c>
      <c r="D83" s="63"/>
      <c r="E83" s="63"/>
      <c r="F83" s="177" t="str">
        <f>E17</f>
        <v>Město Cheb</v>
      </c>
      <c r="G83" s="63"/>
      <c r="H83" s="63"/>
      <c r="I83" s="178" t="s">
        <v>36</v>
      </c>
      <c r="J83" s="177" t="str">
        <f>E23</f>
        <v>Ing. Jiří Stehlík</v>
      </c>
      <c r="K83" s="63"/>
      <c r="L83" s="61"/>
    </row>
    <row r="84" spans="2:12" s="1" customFormat="1" ht="14.45" customHeight="1">
      <c r="B84" s="41"/>
      <c r="C84" s="65" t="s">
        <v>34</v>
      </c>
      <c r="D84" s="63"/>
      <c r="E84" s="63"/>
      <c r="F84" s="177" t="str">
        <f>IF(E20="","",E20)</f>
        <v/>
      </c>
      <c r="G84" s="63"/>
      <c r="H84" s="63"/>
      <c r="I84" s="174"/>
      <c r="J84" s="63"/>
      <c r="K84" s="63"/>
      <c r="L84" s="61"/>
    </row>
    <row r="85" spans="2:12" s="1" customFormat="1" ht="10.35" customHeight="1">
      <c r="B85" s="41"/>
      <c r="C85" s="63"/>
      <c r="D85" s="63"/>
      <c r="E85" s="63"/>
      <c r="F85" s="63"/>
      <c r="G85" s="63"/>
      <c r="H85" s="63"/>
      <c r="I85" s="174"/>
      <c r="J85" s="63"/>
      <c r="K85" s="63"/>
      <c r="L85" s="61"/>
    </row>
    <row r="86" spans="2:20" s="10" customFormat="1" ht="29.25" customHeight="1">
      <c r="B86" s="179"/>
      <c r="C86" s="180" t="s">
        <v>238</v>
      </c>
      <c r="D86" s="181" t="s">
        <v>62</v>
      </c>
      <c r="E86" s="181" t="s">
        <v>58</v>
      </c>
      <c r="F86" s="181" t="s">
        <v>239</v>
      </c>
      <c r="G86" s="181" t="s">
        <v>240</v>
      </c>
      <c r="H86" s="181" t="s">
        <v>241</v>
      </c>
      <c r="I86" s="182" t="s">
        <v>242</v>
      </c>
      <c r="J86" s="181" t="s">
        <v>218</v>
      </c>
      <c r="K86" s="183" t="s">
        <v>243</v>
      </c>
      <c r="L86" s="184"/>
      <c r="M86" s="81" t="s">
        <v>244</v>
      </c>
      <c r="N86" s="82" t="s">
        <v>47</v>
      </c>
      <c r="O86" s="82" t="s">
        <v>245</v>
      </c>
      <c r="P86" s="82" t="s">
        <v>246</v>
      </c>
      <c r="Q86" s="82" t="s">
        <v>247</v>
      </c>
      <c r="R86" s="82" t="s">
        <v>248</v>
      </c>
      <c r="S86" s="82" t="s">
        <v>249</v>
      </c>
      <c r="T86" s="83" t="s">
        <v>250</v>
      </c>
    </row>
    <row r="87" spans="2:63" s="1" customFormat="1" ht="29.25" customHeight="1">
      <c r="B87" s="41"/>
      <c r="C87" s="87" t="s">
        <v>219</v>
      </c>
      <c r="D87" s="63"/>
      <c r="E87" s="63"/>
      <c r="F87" s="63"/>
      <c r="G87" s="63"/>
      <c r="H87" s="63"/>
      <c r="I87" s="174"/>
      <c r="J87" s="185">
        <f>BK87</f>
        <v>0</v>
      </c>
      <c r="K87" s="63"/>
      <c r="L87" s="61"/>
      <c r="M87" s="84"/>
      <c r="N87" s="85"/>
      <c r="O87" s="85"/>
      <c r="P87" s="186">
        <f>P88</f>
        <v>0</v>
      </c>
      <c r="Q87" s="85"/>
      <c r="R87" s="186">
        <f>R88</f>
        <v>12.242922199999999</v>
      </c>
      <c r="S87" s="85"/>
      <c r="T87" s="187">
        <f>T88</f>
        <v>0</v>
      </c>
      <c r="AT87" s="24" t="s">
        <v>77</v>
      </c>
      <c r="AU87" s="24" t="s">
        <v>220</v>
      </c>
      <c r="BK87" s="188">
        <f>BK88</f>
        <v>0</v>
      </c>
    </row>
    <row r="88" spans="2:63" s="11" customFormat="1" ht="37.35" customHeight="1">
      <c r="B88" s="189"/>
      <c r="C88" s="190"/>
      <c r="D88" s="191" t="s">
        <v>77</v>
      </c>
      <c r="E88" s="192" t="s">
        <v>974</v>
      </c>
      <c r="F88" s="192" t="s">
        <v>975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P89</f>
        <v>0</v>
      </c>
      <c r="Q88" s="197"/>
      <c r="R88" s="198">
        <f>R89</f>
        <v>12.242922199999999</v>
      </c>
      <c r="S88" s="197"/>
      <c r="T88" s="199">
        <f>T89</f>
        <v>0</v>
      </c>
      <c r="AR88" s="200" t="s">
        <v>189</v>
      </c>
      <c r="AT88" s="201" t="s">
        <v>77</v>
      </c>
      <c r="AU88" s="201" t="s">
        <v>78</v>
      </c>
      <c r="AY88" s="200" t="s">
        <v>253</v>
      </c>
      <c r="BK88" s="202">
        <f>BK89</f>
        <v>0</v>
      </c>
    </row>
    <row r="89" spans="2:63" s="11" customFormat="1" ht="19.9" customHeight="1">
      <c r="B89" s="189"/>
      <c r="C89" s="190"/>
      <c r="D89" s="191" t="s">
        <v>77</v>
      </c>
      <c r="E89" s="203" t="s">
        <v>322</v>
      </c>
      <c r="F89" s="203" t="s">
        <v>976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P90+P201+P275</f>
        <v>0</v>
      </c>
      <c r="Q89" s="197"/>
      <c r="R89" s="198">
        <f>R90+R201+R275</f>
        <v>12.242922199999999</v>
      </c>
      <c r="S89" s="197"/>
      <c r="T89" s="199">
        <f>T90+T201+T275</f>
        <v>0</v>
      </c>
      <c r="AR89" s="200" t="s">
        <v>189</v>
      </c>
      <c r="AT89" s="201" t="s">
        <v>77</v>
      </c>
      <c r="AU89" s="201" t="s">
        <v>85</v>
      </c>
      <c r="AY89" s="200" t="s">
        <v>253</v>
      </c>
      <c r="BK89" s="202">
        <f>BK90+BK201+BK275</f>
        <v>0</v>
      </c>
    </row>
    <row r="90" spans="2:63" s="11" customFormat="1" ht="14.85" customHeight="1">
      <c r="B90" s="189"/>
      <c r="C90" s="190"/>
      <c r="D90" s="191" t="s">
        <v>77</v>
      </c>
      <c r="E90" s="203" t="s">
        <v>977</v>
      </c>
      <c r="F90" s="203" t="s">
        <v>978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SUM(P91:P200)</f>
        <v>0</v>
      </c>
      <c r="Q90" s="197"/>
      <c r="R90" s="198">
        <f>SUM(R91:R200)</f>
        <v>0.82817</v>
      </c>
      <c r="S90" s="197"/>
      <c r="T90" s="199">
        <f>SUM(T91:T200)</f>
        <v>0</v>
      </c>
      <c r="AR90" s="200" t="s">
        <v>189</v>
      </c>
      <c r="AT90" s="201" t="s">
        <v>77</v>
      </c>
      <c r="AU90" s="201" t="s">
        <v>87</v>
      </c>
      <c r="AY90" s="200" t="s">
        <v>253</v>
      </c>
      <c r="BK90" s="202">
        <f>SUM(BK91:BK200)</f>
        <v>0</v>
      </c>
    </row>
    <row r="91" spans="2:65" s="1" customFormat="1" ht="25.5" customHeight="1">
      <c r="B91" s="41"/>
      <c r="C91" s="205" t="s">
        <v>85</v>
      </c>
      <c r="D91" s="205" t="s">
        <v>255</v>
      </c>
      <c r="E91" s="206" t="s">
        <v>979</v>
      </c>
      <c r="F91" s="207" t="s">
        <v>980</v>
      </c>
      <c r="G91" s="208" t="s">
        <v>155</v>
      </c>
      <c r="H91" s="209">
        <v>3</v>
      </c>
      <c r="I91" s="210"/>
      <c r="J91" s="211">
        <f>ROUND(I91*H91,2)</f>
        <v>0</v>
      </c>
      <c r="K91" s="207" t="s">
        <v>981</v>
      </c>
      <c r="L91" s="61"/>
      <c r="M91" s="212" t="s">
        <v>76</v>
      </c>
      <c r="N91" s="213" t="s">
        <v>48</v>
      </c>
      <c r="O91" s="42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AR91" s="24" t="s">
        <v>571</v>
      </c>
      <c r="AT91" s="24" t="s">
        <v>255</v>
      </c>
      <c r="AU91" s="24" t="s">
        <v>189</v>
      </c>
      <c r="AY91" s="24" t="s">
        <v>253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24" t="s">
        <v>85</v>
      </c>
      <c r="BK91" s="216">
        <f>ROUND(I91*H91,2)</f>
        <v>0</v>
      </c>
      <c r="BL91" s="24" t="s">
        <v>571</v>
      </c>
      <c r="BM91" s="24" t="s">
        <v>982</v>
      </c>
    </row>
    <row r="92" spans="2:51" s="12" customFormat="1" ht="13.5">
      <c r="B92" s="217"/>
      <c r="C92" s="218"/>
      <c r="D92" s="219" t="s">
        <v>261</v>
      </c>
      <c r="E92" s="220" t="s">
        <v>76</v>
      </c>
      <c r="F92" s="221" t="s">
        <v>348</v>
      </c>
      <c r="G92" s="218"/>
      <c r="H92" s="220" t="s">
        <v>76</v>
      </c>
      <c r="I92" s="222"/>
      <c r="J92" s="218"/>
      <c r="K92" s="218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261</v>
      </c>
      <c r="AU92" s="227" t="s">
        <v>189</v>
      </c>
      <c r="AV92" s="12" t="s">
        <v>85</v>
      </c>
      <c r="AW92" s="12" t="s">
        <v>40</v>
      </c>
      <c r="AX92" s="12" t="s">
        <v>78</v>
      </c>
      <c r="AY92" s="227" t="s">
        <v>253</v>
      </c>
    </row>
    <row r="93" spans="2:51" s="13" customFormat="1" ht="13.5">
      <c r="B93" s="228"/>
      <c r="C93" s="229"/>
      <c r="D93" s="219" t="s">
        <v>261</v>
      </c>
      <c r="E93" s="230" t="s">
        <v>76</v>
      </c>
      <c r="F93" s="231" t="s">
        <v>189</v>
      </c>
      <c r="G93" s="229"/>
      <c r="H93" s="232">
        <v>3</v>
      </c>
      <c r="I93" s="233"/>
      <c r="J93" s="229"/>
      <c r="K93" s="229"/>
      <c r="L93" s="234"/>
      <c r="M93" s="235"/>
      <c r="N93" s="236"/>
      <c r="O93" s="236"/>
      <c r="P93" s="236"/>
      <c r="Q93" s="236"/>
      <c r="R93" s="236"/>
      <c r="S93" s="236"/>
      <c r="T93" s="237"/>
      <c r="AT93" s="238" t="s">
        <v>261</v>
      </c>
      <c r="AU93" s="238" t="s">
        <v>189</v>
      </c>
      <c r="AV93" s="13" t="s">
        <v>87</v>
      </c>
      <c r="AW93" s="13" t="s">
        <v>40</v>
      </c>
      <c r="AX93" s="13" t="s">
        <v>78</v>
      </c>
      <c r="AY93" s="238" t="s">
        <v>253</v>
      </c>
    </row>
    <row r="94" spans="2:51" s="14" customFormat="1" ht="13.5">
      <c r="B94" s="239"/>
      <c r="C94" s="240"/>
      <c r="D94" s="219" t="s">
        <v>261</v>
      </c>
      <c r="E94" s="241" t="s">
        <v>76</v>
      </c>
      <c r="F94" s="242" t="s">
        <v>264</v>
      </c>
      <c r="G94" s="240"/>
      <c r="H94" s="243">
        <v>3</v>
      </c>
      <c r="I94" s="244"/>
      <c r="J94" s="240"/>
      <c r="K94" s="240"/>
      <c r="L94" s="245"/>
      <c r="M94" s="246"/>
      <c r="N94" s="247"/>
      <c r="O94" s="247"/>
      <c r="P94" s="247"/>
      <c r="Q94" s="247"/>
      <c r="R94" s="247"/>
      <c r="S94" s="247"/>
      <c r="T94" s="248"/>
      <c r="AT94" s="249" t="s">
        <v>261</v>
      </c>
      <c r="AU94" s="249" t="s">
        <v>189</v>
      </c>
      <c r="AV94" s="14" t="s">
        <v>259</v>
      </c>
      <c r="AW94" s="14" t="s">
        <v>40</v>
      </c>
      <c r="AX94" s="14" t="s">
        <v>85</v>
      </c>
      <c r="AY94" s="249" t="s">
        <v>253</v>
      </c>
    </row>
    <row r="95" spans="2:65" s="1" customFormat="1" ht="25.5" customHeight="1">
      <c r="B95" s="41"/>
      <c r="C95" s="205" t="s">
        <v>87</v>
      </c>
      <c r="D95" s="205" t="s">
        <v>255</v>
      </c>
      <c r="E95" s="206" t="s">
        <v>983</v>
      </c>
      <c r="F95" s="207" t="s">
        <v>984</v>
      </c>
      <c r="G95" s="208" t="s">
        <v>155</v>
      </c>
      <c r="H95" s="209">
        <v>8</v>
      </c>
      <c r="I95" s="210"/>
      <c r="J95" s="211">
        <f>ROUND(I95*H95,2)</f>
        <v>0</v>
      </c>
      <c r="K95" s="207" t="s">
        <v>981</v>
      </c>
      <c r="L95" s="61"/>
      <c r="M95" s="212" t="s">
        <v>76</v>
      </c>
      <c r="N95" s="213" t="s">
        <v>48</v>
      </c>
      <c r="O95" s="42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AR95" s="24" t="s">
        <v>571</v>
      </c>
      <c r="AT95" s="24" t="s">
        <v>255</v>
      </c>
      <c r="AU95" s="24" t="s">
        <v>189</v>
      </c>
      <c r="AY95" s="24" t="s">
        <v>253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24" t="s">
        <v>85</v>
      </c>
      <c r="BK95" s="216">
        <f>ROUND(I95*H95,2)</f>
        <v>0</v>
      </c>
      <c r="BL95" s="24" t="s">
        <v>571</v>
      </c>
      <c r="BM95" s="24" t="s">
        <v>985</v>
      </c>
    </row>
    <row r="96" spans="2:51" s="12" customFormat="1" ht="13.5">
      <c r="B96" s="217"/>
      <c r="C96" s="218"/>
      <c r="D96" s="219" t="s">
        <v>261</v>
      </c>
      <c r="E96" s="220" t="s">
        <v>76</v>
      </c>
      <c r="F96" s="221" t="s">
        <v>348</v>
      </c>
      <c r="G96" s="218"/>
      <c r="H96" s="220" t="s">
        <v>76</v>
      </c>
      <c r="I96" s="222"/>
      <c r="J96" s="218"/>
      <c r="K96" s="218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261</v>
      </c>
      <c r="AU96" s="227" t="s">
        <v>189</v>
      </c>
      <c r="AV96" s="12" t="s">
        <v>85</v>
      </c>
      <c r="AW96" s="12" t="s">
        <v>40</v>
      </c>
      <c r="AX96" s="12" t="s">
        <v>78</v>
      </c>
      <c r="AY96" s="227" t="s">
        <v>253</v>
      </c>
    </row>
    <row r="97" spans="2:51" s="13" customFormat="1" ht="13.5">
      <c r="B97" s="228"/>
      <c r="C97" s="229"/>
      <c r="D97" s="219" t="s">
        <v>261</v>
      </c>
      <c r="E97" s="230" t="s">
        <v>76</v>
      </c>
      <c r="F97" s="231" t="s">
        <v>292</v>
      </c>
      <c r="G97" s="229"/>
      <c r="H97" s="232">
        <v>8</v>
      </c>
      <c r="I97" s="233"/>
      <c r="J97" s="229"/>
      <c r="K97" s="229"/>
      <c r="L97" s="234"/>
      <c r="M97" s="235"/>
      <c r="N97" s="236"/>
      <c r="O97" s="236"/>
      <c r="P97" s="236"/>
      <c r="Q97" s="236"/>
      <c r="R97" s="236"/>
      <c r="S97" s="236"/>
      <c r="T97" s="237"/>
      <c r="AT97" s="238" t="s">
        <v>261</v>
      </c>
      <c r="AU97" s="238" t="s">
        <v>189</v>
      </c>
      <c r="AV97" s="13" t="s">
        <v>87</v>
      </c>
      <c r="AW97" s="13" t="s">
        <v>40</v>
      </c>
      <c r="AX97" s="13" t="s">
        <v>78</v>
      </c>
      <c r="AY97" s="238" t="s">
        <v>253</v>
      </c>
    </row>
    <row r="98" spans="2:51" s="14" customFormat="1" ht="13.5">
      <c r="B98" s="239"/>
      <c r="C98" s="240"/>
      <c r="D98" s="219" t="s">
        <v>261</v>
      </c>
      <c r="E98" s="241" t="s">
        <v>76</v>
      </c>
      <c r="F98" s="242" t="s">
        <v>264</v>
      </c>
      <c r="G98" s="240"/>
      <c r="H98" s="243">
        <v>8</v>
      </c>
      <c r="I98" s="244"/>
      <c r="J98" s="240"/>
      <c r="K98" s="240"/>
      <c r="L98" s="245"/>
      <c r="M98" s="246"/>
      <c r="N98" s="247"/>
      <c r="O98" s="247"/>
      <c r="P98" s="247"/>
      <c r="Q98" s="247"/>
      <c r="R98" s="247"/>
      <c r="S98" s="247"/>
      <c r="T98" s="248"/>
      <c r="AT98" s="249" t="s">
        <v>261</v>
      </c>
      <c r="AU98" s="249" t="s">
        <v>189</v>
      </c>
      <c r="AV98" s="14" t="s">
        <v>259</v>
      </c>
      <c r="AW98" s="14" t="s">
        <v>40</v>
      </c>
      <c r="AX98" s="14" t="s">
        <v>85</v>
      </c>
      <c r="AY98" s="249" t="s">
        <v>253</v>
      </c>
    </row>
    <row r="99" spans="2:65" s="1" customFormat="1" ht="16.5" customHeight="1">
      <c r="B99" s="41"/>
      <c r="C99" s="205" t="s">
        <v>189</v>
      </c>
      <c r="D99" s="205" t="s">
        <v>255</v>
      </c>
      <c r="E99" s="206" t="s">
        <v>986</v>
      </c>
      <c r="F99" s="207" t="s">
        <v>987</v>
      </c>
      <c r="G99" s="208" t="s">
        <v>155</v>
      </c>
      <c r="H99" s="209">
        <v>2</v>
      </c>
      <c r="I99" s="210"/>
      <c r="J99" s="211">
        <f>ROUND(I99*H99,2)</f>
        <v>0</v>
      </c>
      <c r="K99" s="207" t="s">
        <v>981</v>
      </c>
      <c r="L99" s="61"/>
      <c r="M99" s="212" t="s">
        <v>76</v>
      </c>
      <c r="N99" s="213" t="s">
        <v>48</v>
      </c>
      <c r="O99" s="42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AR99" s="24" t="s">
        <v>571</v>
      </c>
      <c r="AT99" s="24" t="s">
        <v>255</v>
      </c>
      <c r="AU99" s="24" t="s">
        <v>189</v>
      </c>
      <c r="AY99" s="24" t="s">
        <v>253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24" t="s">
        <v>85</v>
      </c>
      <c r="BK99" s="216">
        <f>ROUND(I99*H99,2)</f>
        <v>0</v>
      </c>
      <c r="BL99" s="24" t="s">
        <v>571</v>
      </c>
      <c r="BM99" s="24" t="s">
        <v>988</v>
      </c>
    </row>
    <row r="100" spans="2:51" s="12" customFormat="1" ht="13.5">
      <c r="B100" s="217"/>
      <c r="C100" s="218"/>
      <c r="D100" s="219" t="s">
        <v>261</v>
      </c>
      <c r="E100" s="220" t="s">
        <v>76</v>
      </c>
      <c r="F100" s="221" t="s">
        <v>348</v>
      </c>
      <c r="G100" s="218"/>
      <c r="H100" s="220" t="s">
        <v>76</v>
      </c>
      <c r="I100" s="222"/>
      <c r="J100" s="218"/>
      <c r="K100" s="218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261</v>
      </c>
      <c r="AU100" s="227" t="s">
        <v>189</v>
      </c>
      <c r="AV100" s="12" t="s">
        <v>85</v>
      </c>
      <c r="AW100" s="12" t="s">
        <v>40</v>
      </c>
      <c r="AX100" s="12" t="s">
        <v>78</v>
      </c>
      <c r="AY100" s="227" t="s">
        <v>253</v>
      </c>
    </row>
    <row r="101" spans="2:51" s="13" customFormat="1" ht="13.5">
      <c r="B101" s="228"/>
      <c r="C101" s="229"/>
      <c r="D101" s="219" t="s">
        <v>261</v>
      </c>
      <c r="E101" s="230" t="s">
        <v>76</v>
      </c>
      <c r="F101" s="231" t="s">
        <v>87</v>
      </c>
      <c r="G101" s="229"/>
      <c r="H101" s="232">
        <v>2</v>
      </c>
      <c r="I101" s="233"/>
      <c r="J101" s="229"/>
      <c r="K101" s="229"/>
      <c r="L101" s="234"/>
      <c r="M101" s="235"/>
      <c r="N101" s="236"/>
      <c r="O101" s="236"/>
      <c r="P101" s="236"/>
      <c r="Q101" s="236"/>
      <c r="R101" s="236"/>
      <c r="S101" s="236"/>
      <c r="T101" s="237"/>
      <c r="AT101" s="238" t="s">
        <v>261</v>
      </c>
      <c r="AU101" s="238" t="s">
        <v>189</v>
      </c>
      <c r="AV101" s="13" t="s">
        <v>87</v>
      </c>
      <c r="AW101" s="13" t="s">
        <v>40</v>
      </c>
      <c r="AX101" s="13" t="s">
        <v>78</v>
      </c>
      <c r="AY101" s="238" t="s">
        <v>253</v>
      </c>
    </row>
    <row r="102" spans="2:51" s="14" customFormat="1" ht="13.5">
      <c r="B102" s="239"/>
      <c r="C102" s="240"/>
      <c r="D102" s="219" t="s">
        <v>261</v>
      </c>
      <c r="E102" s="241" t="s">
        <v>76</v>
      </c>
      <c r="F102" s="242" t="s">
        <v>264</v>
      </c>
      <c r="G102" s="240"/>
      <c r="H102" s="243">
        <v>2</v>
      </c>
      <c r="I102" s="244"/>
      <c r="J102" s="240"/>
      <c r="K102" s="240"/>
      <c r="L102" s="245"/>
      <c r="M102" s="246"/>
      <c r="N102" s="247"/>
      <c r="O102" s="247"/>
      <c r="P102" s="247"/>
      <c r="Q102" s="247"/>
      <c r="R102" s="247"/>
      <c r="S102" s="247"/>
      <c r="T102" s="248"/>
      <c r="AT102" s="249" t="s">
        <v>261</v>
      </c>
      <c r="AU102" s="249" t="s">
        <v>189</v>
      </c>
      <c r="AV102" s="14" t="s">
        <v>259</v>
      </c>
      <c r="AW102" s="14" t="s">
        <v>40</v>
      </c>
      <c r="AX102" s="14" t="s">
        <v>85</v>
      </c>
      <c r="AY102" s="249" t="s">
        <v>253</v>
      </c>
    </row>
    <row r="103" spans="2:65" s="1" customFormat="1" ht="25.5" customHeight="1">
      <c r="B103" s="41"/>
      <c r="C103" s="205" t="s">
        <v>259</v>
      </c>
      <c r="D103" s="205" t="s">
        <v>255</v>
      </c>
      <c r="E103" s="206" t="s">
        <v>989</v>
      </c>
      <c r="F103" s="207" t="s">
        <v>990</v>
      </c>
      <c r="G103" s="208" t="s">
        <v>155</v>
      </c>
      <c r="H103" s="209">
        <v>3</v>
      </c>
      <c r="I103" s="210"/>
      <c r="J103" s="211">
        <f>ROUND(I103*H103,2)</f>
        <v>0</v>
      </c>
      <c r="K103" s="207" t="s">
        <v>981</v>
      </c>
      <c r="L103" s="61"/>
      <c r="M103" s="212" t="s">
        <v>76</v>
      </c>
      <c r="N103" s="213" t="s">
        <v>48</v>
      </c>
      <c r="O103" s="42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AR103" s="24" t="s">
        <v>571</v>
      </c>
      <c r="AT103" s="24" t="s">
        <v>255</v>
      </c>
      <c r="AU103" s="24" t="s">
        <v>189</v>
      </c>
      <c r="AY103" s="24" t="s">
        <v>253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24" t="s">
        <v>85</v>
      </c>
      <c r="BK103" s="216">
        <f>ROUND(I103*H103,2)</f>
        <v>0</v>
      </c>
      <c r="BL103" s="24" t="s">
        <v>571</v>
      </c>
      <c r="BM103" s="24" t="s">
        <v>991</v>
      </c>
    </row>
    <row r="104" spans="2:51" s="12" customFormat="1" ht="13.5">
      <c r="B104" s="217"/>
      <c r="C104" s="218"/>
      <c r="D104" s="219" t="s">
        <v>261</v>
      </c>
      <c r="E104" s="220" t="s">
        <v>76</v>
      </c>
      <c r="F104" s="221" t="s">
        <v>992</v>
      </c>
      <c r="G104" s="218"/>
      <c r="H104" s="220" t="s">
        <v>76</v>
      </c>
      <c r="I104" s="222"/>
      <c r="J104" s="218"/>
      <c r="K104" s="218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261</v>
      </c>
      <c r="AU104" s="227" t="s">
        <v>189</v>
      </c>
      <c r="AV104" s="12" t="s">
        <v>85</v>
      </c>
      <c r="AW104" s="12" t="s">
        <v>40</v>
      </c>
      <c r="AX104" s="12" t="s">
        <v>78</v>
      </c>
      <c r="AY104" s="227" t="s">
        <v>253</v>
      </c>
    </row>
    <row r="105" spans="2:51" s="13" customFormat="1" ht="13.5">
      <c r="B105" s="228"/>
      <c r="C105" s="229"/>
      <c r="D105" s="219" t="s">
        <v>261</v>
      </c>
      <c r="E105" s="230" t="s">
        <v>76</v>
      </c>
      <c r="F105" s="231" t="s">
        <v>189</v>
      </c>
      <c r="G105" s="229"/>
      <c r="H105" s="232">
        <v>3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AT105" s="238" t="s">
        <v>261</v>
      </c>
      <c r="AU105" s="238" t="s">
        <v>189</v>
      </c>
      <c r="AV105" s="13" t="s">
        <v>87</v>
      </c>
      <c r="AW105" s="13" t="s">
        <v>40</v>
      </c>
      <c r="AX105" s="13" t="s">
        <v>78</v>
      </c>
      <c r="AY105" s="238" t="s">
        <v>253</v>
      </c>
    </row>
    <row r="106" spans="2:51" s="14" customFormat="1" ht="13.5">
      <c r="B106" s="239"/>
      <c r="C106" s="240"/>
      <c r="D106" s="219" t="s">
        <v>261</v>
      </c>
      <c r="E106" s="241" t="s">
        <v>76</v>
      </c>
      <c r="F106" s="242" t="s">
        <v>264</v>
      </c>
      <c r="G106" s="240"/>
      <c r="H106" s="243">
        <v>3</v>
      </c>
      <c r="I106" s="244"/>
      <c r="J106" s="240"/>
      <c r="K106" s="240"/>
      <c r="L106" s="245"/>
      <c r="M106" s="246"/>
      <c r="N106" s="247"/>
      <c r="O106" s="247"/>
      <c r="P106" s="247"/>
      <c r="Q106" s="247"/>
      <c r="R106" s="247"/>
      <c r="S106" s="247"/>
      <c r="T106" s="248"/>
      <c r="AT106" s="249" t="s">
        <v>261</v>
      </c>
      <c r="AU106" s="249" t="s">
        <v>189</v>
      </c>
      <c r="AV106" s="14" t="s">
        <v>259</v>
      </c>
      <c r="AW106" s="14" t="s">
        <v>40</v>
      </c>
      <c r="AX106" s="14" t="s">
        <v>85</v>
      </c>
      <c r="AY106" s="249" t="s">
        <v>253</v>
      </c>
    </row>
    <row r="107" spans="2:65" s="1" customFormat="1" ht="16.5" customHeight="1">
      <c r="B107" s="41"/>
      <c r="C107" s="252" t="s">
        <v>278</v>
      </c>
      <c r="D107" s="252" t="s">
        <v>322</v>
      </c>
      <c r="E107" s="253" t="s">
        <v>993</v>
      </c>
      <c r="F107" s="254" t="s">
        <v>994</v>
      </c>
      <c r="G107" s="255" t="s">
        <v>479</v>
      </c>
      <c r="H107" s="256">
        <v>3</v>
      </c>
      <c r="I107" s="257"/>
      <c r="J107" s="258">
        <f>ROUND(I107*H107,2)</f>
        <v>0</v>
      </c>
      <c r="K107" s="254" t="s">
        <v>76</v>
      </c>
      <c r="L107" s="259"/>
      <c r="M107" s="260" t="s">
        <v>76</v>
      </c>
      <c r="N107" s="261" t="s">
        <v>48</v>
      </c>
      <c r="O107" s="42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AR107" s="24" t="s">
        <v>995</v>
      </c>
      <c r="AT107" s="24" t="s">
        <v>322</v>
      </c>
      <c r="AU107" s="24" t="s">
        <v>189</v>
      </c>
      <c r="AY107" s="24" t="s">
        <v>253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24" t="s">
        <v>85</v>
      </c>
      <c r="BK107" s="216">
        <f>ROUND(I107*H107,2)</f>
        <v>0</v>
      </c>
      <c r="BL107" s="24" t="s">
        <v>571</v>
      </c>
      <c r="BM107" s="24" t="s">
        <v>996</v>
      </c>
    </row>
    <row r="108" spans="2:47" s="1" customFormat="1" ht="27">
      <c r="B108" s="41"/>
      <c r="C108" s="63"/>
      <c r="D108" s="219" t="s">
        <v>301</v>
      </c>
      <c r="E108" s="63"/>
      <c r="F108" s="250" t="s">
        <v>997</v>
      </c>
      <c r="G108" s="63"/>
      <c r="H108" s="63"/>
      <c r="I108" s="174"/>
      <c r="J108" s="63"/>
      <c r="K108" s="63"/>
      <c r="L108" s="61"/>
      <c r="M108" s="251"/>
      <c r="N108" s="42"/>
      <c r="O108" s="42"/>
      <c r="P108" s="42"/>
      <c r="Q108" s="42"/>
      <c r="R108" s="42"/>
      <c r="S108" s="42"/>
      <c r="T108" s="78"/>
      <c r="AT108" s="24" t="s">
        <v>301</v>
      </c>
      <c r="AU108" s="24" t="s">
        <v>189</v>
      </c>
    </row>
    <row r="109" spans="2:51" s="12" customFormat="1" ht="13.5">
      <c r="B109" s="217"/>
      <c r="C109" s="218"/>
      <c r="D109" s="219" t="s">
        <v>261</v>
      </c>
      <c r="E109" s="220" t="s">
        <v>76</v>
      </c>
      <c r="F109" s="221" t="s">
        <v>348</v>
      </c>
      <c r="G109" s="218"/>
      <c r="H109" s="220" t="s">
        <v>76</v>
      </c>
      <c r="I109" s="222"/>
      <c r="J109" s="218"/>
      <c r="K109" s="218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261</v>
      </c>
      <c r="AU109" s="227" t="s">
        <v>189</v>
      </c>
      <c r="AV109" s="12" t="s">
        <v>85</v>
      </c>
      <c r="AW109" s="12" t="s">
        <v>40</v>
      </c>
      <c r="AX109" s="12" t="s">
        <v>78</v>
      </c>
      <c r="AY109" s="227" t="s">
        <v>253</v>
      </c>
    </row>
    <row r="110" spans="2:51" s="13" customFormat="1" ht="13.5">
      <c r="B110" s="228"/>
      <c r="C110" s="229"/>
      <c r="D110" s="219" t="s">
        <v>261</v>
      </c>
      <c r="E110" s="230" t="s">
        <v>76</v>
      </c>
      <c r="F110" s="231" t="s">
        <v>189</v>
      </c>
      <c r="G110" s="229"/>
      <c r="H110" s="232">
        <v>3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261</v>
      </c>
      <c r="AU110" s="238" t="s">
        <v>189</v>
      </c>
      <c r="AV110" s="13" t="s">
        <v>87</v>
      </c>
      <c r="AW110" s="13" t="s">
        <v>40</v>
      </c>
      <c r="AX110" s="13" t="s">
        <v>78</v>
      </c>
      <c r="AY110" s="238" t="s">
        <v>253</v>
      </c>
    </row>
    <row r="111" spans="2:51" s="14" customFormat="1" ht="13.5">
      <c r="B111" s="239"/>
      <c r="C111" s="240"/>
      <c r="D111" s="219" t="s">
        <v>261</v>
      </c>
      <c r="E111" s="241" t="s">
        <v>76</v>
      </c>
      <c r="F111" s="242" t="s">
        <v>264</v>
      </c>
      <c r="G111" s="240"/>
      <c r="H111" s="243">
        <v>3</v>
      </c>
      <c r="I111" s="244"/>
      <c r="J111" s="240"/>
      <c r="K111" s="240"/>
      <c r="L111" s="245"/>
      <c r="M111" s="246"/>
      <c r="N111" s="247"/>
      <c r="O111" s="247"/>
      <c r="P111" s="247"/>
      <c r="Q111" s="247"/>
      <c r="R111" s="247"/>
      <c r="S111" s="247"/>
      <c r="T111" s="248"/>
      <c r="AT111" s="249" t="s">
        <v>261</v>
      </c>
      <c r="AU111" s="249" t="s">
        <v>189</v>
      </c>
      <c r="AV111" s="14" t="s">
        <v>259</v>
      </c>
      <c r="AW111" s="14" t="s">
        <v>40</v>
      </c>
      <c r="AX111" s="14" t="s">
        <v>85</v>
      </c>
      <c r="AY111" s="249" t="s">
        <v>253</v>
      </c>
    </row>
    <row r="112" spans="2:65" s="1" customFormat="1" ht="16.5" customHeight="1">
      <c r="B112" s="41"/>
      <c r="C112" s="252" t="s">
        <v>193</v>
      </c>
      <c r="D112" s="252" t="s">
        <v>322</v>
      </c>
      <c r="E112" s="253" t="s">
        <v>998</v>
      </c>
      <c r="F112" s="254" t="s">
        <v>999</v>
      </c>
      <c r="G112" s="255" t="s">
        <v>479</v>
      </c>
      <c r="H112" s="256">
        <v>3</v>
      </c>
      <c r="I112" s="257"/>
      <c r="J112" s="258">
        <f>ROUND(I112*H112,2)</f>
        <v>0</v>
      </c>
      <c r="K112" s="254" t="s">
        <v>76</v>
      </c>
      <c r="L112" s="259"/>
      <c r="M112" s="260" t="s">
        <v>76</v>
      </c>
      <c r="N112" s="261" t="s">
        <v>48</v>
      </c>
      <c r="O112" s="42"/>
      <c r="P112" s="214">
        <f>O112*H112</f>
        <v>0</v>
      </c>
      <c r="Q112" s="214">
        <v>0.208</v>
      </c>
      <c r="R112" s="214">
        <f>Q112*H112</f>
        <v>0.624</v>
      </c>
      <c r="S112" s="214">
        <v>0</v>
      </c>
      <c r="T112" s="215">
        <f>S112*H112</f>
        <v>0</v>
      </c>
      <c r="AR112" s="24" t="s">
        <v>995</v>
      </c>
      <c r="AT112" s="24" t="s">
        <v>322</v>
      </c>
      <c r="AU112" s="24" t="s">
        <v>189</v>
      </c>
      <c r="AY112" s="24" t="s">
        <v>253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24" t="s">
        <v>85</v>
      </c>
      <c r="BK112" s="216">
        <f>ROUND(I112*H112,2)</f>
        <v>0</v>
      </c>
      <c r="BL112" s="24" t="s">
        <v>571</v>
      </c>
      <c r="BM112" s="24" t="s">
        <v>1000</v>
      </c>
    </row>
    <row r="113" spans="2:51" s="12" customFormat="1" ht="13.5">
      <c r="B113" s="217"/>
      <c r="C113" s="218"/>
      <c r="D113" s="219" t="s">
        <v>261</v>
      </c>
      <c r="E113" s="220" t="s">
        <v>76</v>
      </c>
      <c r="F113" s="221" t="s">
        <v>348</v>
      </c>
      <c r="G113" s="218"/>
      <c r="H113" s="220" t="s">
        <v>76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261</v>
      </c>
      <c r="AU113" s="227" t="s">
        <v>189</v>
      </c>
      <c r="AV113" s="12" t="s">
        <v>85</v>
      </c>
      <c r="AW113" s="12" t="s">
        <v>40</v>
      </c>
      <c r="AX113" s="12" t="s">
        <v>78</v>
      </c>
      <c r="AY113" s="227" t="s">
        <v>253</v>
      </c>
    </row>
    <row r="114" spans="2:51" s="13" customFormat="1" ht="13.5">
      <c r="B114" s="228"/>
      <c r="C114" s="229"/>
      <c r="D114" s="219" t="s">
        <v>261</v>
      </c>
      <c r="E114" s="230" t="s">
        <v>76</v>
      </c>
      <c r="F114" s="231" t="s">
        <v>189</v>
      </c>
      <c r="G114" s="229"/>
      <c r="H114" s="232">
        <v>3</v>
      </c>
      <c r="I114" s="233"/>
      <c r="J114" s="229"/>
      <c r="K114" s="229"/>
      <c r="L114" s="234"/>
      <c r="M114" s="235"/>
      <c r="N114" s="236"/>
      <c r="O114" s="236"/>
      <c r="P114" s="236"/>
      <c r="Q114" s="236"/>
      <c r="R114" s="236"/>
      <c r="S114" s="236"/>
      <c r="T114" s="237"/>
      <c r="AT114" s="238" t="s">
        <v>261</v>
      </c>
      <c r="AU114" s="238" t="s">
        <v>189</v>
      </c>
      <c r="AV114" s="13" t="s">
        <v>87</v>
      </c>
      <c r="AW114" s="13" t="s">
        <v>40</v>
      </c>
      <c r="AX114" s="13" t="s">
        <v>78</v>
      </c>
      <c r="AY114" s="238" t="s">
        <v>253</v>
      </c>
    </row>
    <row r="115" spans="2:51" s="14" customFormat="1" ht="13.5">
      <c r="B115" s="239"/>
      <c r="C115" s="240"/>
      <c r="D115" s="219" t="s">
        <v>261</v>
      </c>
      <c r="E115" s="241" t="s">
        <v>76</v>
      </c>
      <c r="F115" s="242" t="s">
        <v>264</v>
      </c>
      <c r="G115" s="240"/>
      <c r="H115" s="243">
        <v>3</v>
      </c>
      <c r="I115" s="244"/>
      <c r="J115" s="240"/>
      <c r="K115" s="240"/>
      <c r="L115" s="245"/>
      <c r="M115" s="246"/>
      <c r="N115" s="247"/>
      <c r="O115" s="247"/>
      <c r="P115" s="247"/>
      <c r="Q115" s="247"/>
      <c r="R115" s="247"/>
      <c r="S115" s="247"/>
      <c r="T115" s="248"/>
      <c r="AT115" s="249" t="s">
        <v>261</v>
      </c>
      <c r="AU115" s="249" t="s">
        <v>189</v>
      </c>
      <c r="AV115" s="14" t="s">
        <v>259</v>
      </c>
      <c r="AW115" s="14" t="s">
        <v>40</v>
      </c>
      <c r="AX115" s="14" t="s">
        <v>85</v>
      </c>
      <c r="AY115" s="249" t="s">
        <v>253</v>
      </c>
    </row>
    <row r="116" spans="2:65" s="1" customFormat="1" ht="16.5" customHeight="1">
      <c r="B116" s="41"/>
      <c r="C116" s="205" t="s">
        <v>288</v>
      </c>
      <c r="D116" s="205" t="s">
        <v>255</v>
      </c>
      <c r="E116" s="206" t="s">
        <v>1001</v>
      </c>
      <c r="F116" s="207" t="s">
        <v>1002</v>
      </c>
      <c r="G116" s="208" t="s">
        <v>155</v>
      </c>
      <c r="H116" s="209">
        <v>4</v>
      </c>
      <c r="I116" s="210"/>
      <c r="J116" s="211">
        <f>ROUND(I116*H116,2)</f>
        <v>0</v>
      </c>
      <c r="K116" s="207" t="s">
        <v>981</v>
      </c>
      <c r="L116" s="61"/>
      <c r="M116" s="212" t="s">
        <v>76</v>
      </c>
      <c r="N116" s="213" t="s">
        <v>48</v>
      </c>
      <c r="O116" s="42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AR116" s="24" t="s">
        <v>571</v>
      </c>
      <c r="AT116" s="24" t="s">
        <v>255</v>
      </c>
      <c r="AU116" s="24" t="s">
        <v>189</v>
      </c>
      <c r="AY116" s="24" t="s">
        <v>253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24" t="s">
        <v>85</v>
      </c>
      <c r="BK116" s="216">
        <f>ROUND(I116*H116,2)</f>
        <v>0</v>
      </c>
      <c r="BL116" s="24" t="s">
        <v>571</v>
      </c>
      <c r="BM116" s="24" t="s">
        <v>1003</v>
      </c>
    </row>
    <row r="117" spans="2:51" s="12" customFormat="1" ht="13.5">
      <c r="B117" s="217"/>
      <c r="C117" s="218"/>
      <c r="D117" s="219" t="s">
        <v>261</v>
      </c>
      <c r="E117" s="220" t="s">
        <v>76</v>
      </c>
      <c r="F117" s="221" t="s">
        <v>348</v>
      </c>
      <c r="G117" s="218"/>
      <c r="H117" s="220" t="s">
        <v>76</v>
      </c>
      <c r="I117" s="222"/>
      <c r="J117" s="218"/>
      <c r="K117" s="218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261</v>
      </c>
      <c r="AU117" s="227" t="s">
        <v>189</v>
      </c>
      <c r="AV117" s="12" t="s">
        <v>85</v>
      </c>
      <c r="AW117" s="12" t="s">
        <v>40</v>
      </c>
      <c r="AX117" s="12" t="s">
        <v>78</v>
      </c>
      <c r="AY117" s="227" t="s">
        <v>253</v>
      </c>
    </row>
    <row r="118" spans="2:51" s="13" customFormat="1" ht="13.5">
      <c r="B118" s="228"/>
      <c r="C118" s="229"/>
      <c r="D118" s="219" t="s">
        <v>261</v>
      </c>
      <c r="E118" s="230" t="s">
        <v>76</v>
      </c>
      <c r="F118" s="231" t="s">
        <v>259</v>
      </c>
      <c r="G118" s="229"/>
      <c r="H118" s="232">
        <v>4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261</v>
      </c>
      <c r="AU118" s="238" t="s">
        <v>189</v>
      </c>
      <c r="AV118" s="13" t="s">
        <v>87</v>
      </c>
      <c r="AW118" s="13" t="s">
        <v>40</v>
      </c>
      <c r="AX118" s="13" t="s">
        <v>78</v>
      </c>
      <c r="AY118" s="238" t="s">
        <v>253</v>
      </c>
    </row>
    <row r="119" spans="2:51" s="14" customFormat="1" ht="13.5">
      <c r="B119" s="239"/>
      <c r="C119" s="240"/>
      <c r="D119" s="219" t="s">
        <v>261</v>
      </c>
      <c r="E119" s="241" t="s">
        <v>76</v>
      </c>
      <c r="F119" s="242" t="s">
        <v>264</v>
      </c>
      <c r="G119" s="240"/>
      <c r="H119" s="243">
        <v>4</v>
      </c>
      <c r="I119" s="244"/>
      <c r="J119" s="240"/>
      <c r="K119" s="240"/>
      <c r="L119" s="245"/>
      <c r="M119" s="246"/>
      <c r="N119" s="247"/>
      <c r="O119" s="247"/>
      <c r="P119" s="247"/>
      <c r="Q119" s="247"/>
      <c r="R119" s="247"/>
      <c r="S119" s="247"/>
      <c r="T119" s="248"/>
      <c r="AT119" s="249" t="s">
        <v>261</v>
      </c>
      <c r="AU119" s="249" t="s">
        <v>189</v>
      </c>
      <c r="AV119" s="14" t="s">
        <v>259</v>
      </c>
      <c r="AW119" s="14" t="s">
        <v>40</v>
      </c>
      <c r="AX119" s="14" t="s">
        <v>85</v>
      </c>
      <c r="AY119" s="249" t="s">
        <v>253</v>
      </c>
    </row>
    <row r="120" spans="2:65" s="1" customFormat="1" ht="16.5" customHeight="1">
      <c r="B120" s="41"/>
      <c r="C120" s="252" t="s">
        <v>292</v>
      </c>
      <c r="D120" s="252" t="s">
        <v>322</v>
      </c>
      <c r="E120" s="253" t="s">
        <v>1004</v>
      </c>
      <c r="F120" s="254" t="s">
        <v>1005</v>
      </c>
      <c r="G120" s="255" t="s">
        <v>479</v>
      </c>
      <c r="H120" s="256">
        <v>3</v>
      </c>
      <c r="I120" s="257"/>
      <c r="J120" s="258">
        <f>ROUND(I120*H120,2)</f>
        <v>0</v>
      </c>
      <c r="K120" s="254" t="s">
        <v>76</v>
      </c>
      <c r="L120" s="259"/>
      <c r="M120" s="260" t="s">
        <v>76</v>
      </c>
      <c r="N120" s="261" t="s">
        <v>48</v>
      </c>
      <c r="O120" s="42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AR120" s="24" t="s">
        <v>995</v>
      </c>
      <c r="AT120" s="24" t="s">
        <v>322</v>
      </c>
      <c r="AU120" s="24" t="s">
        <v>189</v>
      </c>
      <c r="AY120" s="24" t="s">
        <v>253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24" t="s">
        <v>85</v>
      </c>
      <c r="BK120" s="216">
        <f>ROUND(I120*H120,2)</f>
        <v>0</v>
      </c>
      <c r="BL120" s="24" t="s">
        <v>571</v>
      </c>
      <c r="BM120" s="24" t="s">
        <v>1006</v>
      </c>
    </row>
    <row r="121" spans="2:47" s="1" customFormat="1" ht="27">
      <c r="B121" s="41"/>
      <c r="C121" s="63"/>
      <c r="D121" s="219" t="s">
        <v>301</v>
      </c>
      <c r="E121" s="63"/>
      <c r="F121" s="250" t="s">
        <v>1007</v>
      </c>
      <c r="G121" s="63"/>
      <c r="H121" s="63"/>
      <c r="I121" s="174"/>
      <c r="J121" s="63"/>
      <c r="K121" s="63"/>
      <c r="L121" s="61"/>
      <c r="M121" s="251"/>
      <c r="N121" s="42"/>
      <c r="O121" s="42"/>
      <c r="P121" s="42"/>
      <c r="Q121" s="42"/>
      <c r="R121" s="42"/>
      <c r="S121" s="42"/>
      <c r="T121" s="78"/>
      <c r="AT121" s="24" t="s">
        <v>301</v>
      </c>
      <c r="AU121" s="24" t="s">
        <v>189</v>
      </c>
    </row>
    <row r="122" spans="2:51" s="12" customFormat="1" ht="13.5">
      <c r="B122" s="217"/>
      <c r="C122" s="218"/>
      <c r="D122" s="219" t="s">
        <v>261</v>
      </c>
      <c r="E122" s="220" t="s">
        <v>76</v>
      </c>
      <c r="F122" s="221" t="s">
        <v>348</v>
      </c>
      <c r="G122" s="218"/>
      <c r="H122" s="220" t="s">
        <v>76</v>
      </c>
      <c r="I122" s="222"/>
      <c r="J122" s="218"/>
      <c r="K122" s="218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261</v>
      </c>
      <c r="AU122" s="227" t="s">
        <v>189</v>
      </c>
      <c r="AV122" s="12" t="s">
        <v>85</v>
      </c>
      <c r="AW122" s="12" t="s">
        <v>40</v>
      </c>
      <c r="AX122" s="12" t="s">
        <v>78</v>
      </c>
      <c r="AY122" s="227" t="s">
        <v>253</v>
      </c>
    </row>
    <row r="123" spans="2:51" s="13" customFormat="1" ht="13.5">
      <c r="B123" s="228"/>
      <c r="C123" s="229"/>
      <c r="D123" s="219" t="s">
        <v>261</v>
      </c>
      <c r="E123" s="230" t="s">
        <v>76</v>
      </c>
      <c r="F123" s="231" t="s">
        <v>189</v>
      </c>
      <c r="G123" s="229"/>
      <c r="H123" s="232">
        <v>3</v>
      </c>
      <c r="I123" s="233"/>
      <c r="J123" s="229"/>
      <c r="K123" s="229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261</v>
      </c>
      <c r="AU123" s="238" t="s">
        <v>189</v>
      </c>
      <c r="AV123" s="13" t="s">
        <v>87</v>
      </c>
      <c r="AW123" s="13" t="s">
        <v>40</v>
      </c>
      <c r="AX123" s="13" t="s">
        <v>78</v>
      </c>
      <c r="AY123" s="238" t="s">
        <v>253</v>
      </c>
    </row>
    <row r="124" spans="2:51" s="14" customFormat="1" ht="13.5">
      <c r="B124" s="239"/>
      <c r="C124" s="240"/>
      <c r="D124" s="219" t="s">
        <v>261</v>
      </c>
      <c r="E124" s="241" t="s">
        <v>76</v>
      </c>
      <c r="F124" s="242" t="s">
        <v>264</v>
      </c>
      <c r="G124" s="240"/>
      <c r="H124" s="243">
        <v>3</v>
      </c>
      <c r="I124" s="244"/>
      <c r="J124" s="240"/>
      <c r="K124" s="240"/>
      <c r="L124" s="245"/>
      <c r="M124" s="246"/>
      <c r="N124" s="247"/>
      <c r="O124" s="247"/>
      <c r="P124" s="247"/>
      <c r="Q124" s="247"/>
      <c r="R124" s="247"/>
      <c r="S124" s="247"/>
      <c r="T124" s="248"/>
      <c r="AT124" s="249" t="s">
        <v>261</v>
      </c>
      <c r="AU124" s="249" t="s">
        <v>189</v>
      </c>
      <c r="AV124" s="14" t="s">
        <v>259</v>
      </c>
      <c r="AW124" s="14" t="s">
        <v>40</v>
      </c>
      <c r="AX124" s="14" t="s">
        <v>85</v>
      </c>
      <c r="AY124" s="249" t="s">
        <v>253</v>
      </c>
    </row>
    <row r="125" spans="2:65" s="1" customFormat="1" ht="16.5" customHeight="1">
      <c r="B125" s="41"/>
      <c r="C125" s="252" t="s">
        <v>297</v>
      </c>
      <c r="D125" s="252" t="s">
        <v>322</v>
      </c>
      <c r="E125" s="253" t="s">
        <v>1008</v>
      </c>
      <c r="F125" s="254" t="s">
        <v>1009</v>
      </c>
      <c r="G125" s="255" t="s">
        <v>479</v>
      </c>
      <c r="H125" s="256">
        <v>1</v>
      </c>
      <c r="I125" s="257"/>
      <c r="J125" s="258">
        <f>ROUND(I125*H125,2)</f>
        <v>0</v>
      </c>
      <c r="K125" s="254" t="s">
        <v>76</v>
      </c>
      <c r="L125" s="259"/>
      <c r="M125" s="260" t="s">
        <v>76</v>
      </c>
      <c r="N125" s="261" t="s">
        <v>48</v>
      </c>
      <c r="O125" s="42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AR125" s="24" t="s">
        <v>995</v>
      </c>
      <c r="AT125" s="24" t="s">
        <v>322</v>
      </c>
      <c r="AU125" s="24" t="s">
        <v>189</v>
      </c>
      <c r="AY125" s="24" t="s">
        <v>253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24" t="s">
        <v>85</v>
      </c>
      <c r="BK125" s="216">
        <f>ROUND(I125*H125,2)</f>
        <v>0</v>
      </c>
      <c r="BL125" s="24" t="s">
        <v>571</v>
      </c>
      <c r="BM125" s="24" t="s">
        <v>1010</v>
      </c>
    </row>
    <row r="126" spans="2:47" s="1" customFormat="1" ht="27">
      <c r="B126" s="41"/>
      <c r="C126" s="63"/>
      <c r="D126" s="219" t="s">
        <v>301</v>
      </c>
      <c r="E126" s="63"/>
      <c r="F126" s="250" t="s">
        <v>1011</v>
      </c>
      <c r="G126" s="63"/>
      <c r="H126" s="63"/>
      <c r="I126" s="174"/>
      <c r="J126" s="63"/>
      <c r="K126" s="63"/>
      <c r="L126" s="61"/>
      <c r="M126" s="251"/>
      <c r="N126" s="42"/>
      <c r="O126" s="42"/>
      <c r="P126" s="42"/>
      <c r="Q126" s="42"/>
      <c r="R126" s="42"/>
      <c r="S126" s="42"/>
      <c r="T126" s="78"/>
      <c r="AT126" s="24" t="s">
        <v>301</v>
      </c>
      <c r="AU126" s="24" t="s">
        <v>189</v>
      </c>
    </row>
    <row r="127" spans="2:51" s="12" customFormat="1" ht="13.5">
      <c r="B127" s="217"/>
      <c r="C127" s="218"/>
      <c r="D127" s="219" t="s">
        <v>261</v>
      </c>
      <c r="E127" s="220" t="s">
        <v>76</v>
      </c>
      <c r="F127" s="221" t="s">
        <v>348</v>
      </c>
      <c r="G127" s="218"/>
      <c r="H127" s="220" t="s">
        <v>76</v>
      </c>
      <c r="I127" s="222"/>
      <c r="J127" s="218"/>
      <c r="K127" s="218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261</v>
      </c>
      <c r="AU127" s="227" t="s">
        <v>189</v>
      </c>
      <c r="AV127" s="12" t="s">
        <v>85</v>
      </c>
      <c r="AW127" s="12" t="s">
        <v>40</v>
      </c>
      <c r="AX127" s="12" t="s">
        <v>78</v>
      </c>
      <c r="AY127" s="227" t="s">
        <v>253</v>
      </c>
    </row>
    <row r="128" spans="2:51" s="13" customFormat="1" ht="13.5">
      <c r="B128" s="228"/>
      <c r="C128" s="229"/>
      <c r="D128" s="219" t="s">
        <v>261</v>
      </c>
      <c r="E128" s="230" t="s">
        <v>76</v>
      </c>
      <c r="F128" s="231" t="s">
        <v>85</v>
      </c>
      <c r="G128" s="229"/>
      <c r="H128" s="232">
        <v>1</v>
      </c>
      <c r="I128" s="233"/>
      <c r="J128" s="229"/>
      <c r="K128" s="229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261</v>
      </c>
      <c r="AU128" s="238" t="s">
        <v>189</v>
      </c>
      <c r="AV128" s="13" t="s">
        <v>87</v>
      </c>
      <c r="AW128" s="13" t="s">
        <v>40</v>
      </c>
      <c r="AX128" s="13" t="s">
        <v>78</v>
      </c>
      <c r="AY128" s="238" t="s">
        <v>253</v>
      </c>
    </row>
    <row r="129" spans="2:51" s="14" customFormat="1" ht="13.5">
      <c r="B129" s="239"/>
      <c r="C129" s="240"/>
      <c r="D129" s="219" t="s">
        <v>261</v>
      </c>
      <c r="E129" s="241" t="s">
        <v>76</v>
      </c>
      <c r="F129" s="242" t="s">
        <v>264</v>
      </c>
      <c r="G129" s="240"/>
      <c r="H129" s="243">
        <v>1</v>
      </c>
      <c r="I129" s="244"/>
      <c r="J129" s="240"/>
      <c r="K129" s="240"/>
      <c r="L129" s="245"/>
      <c r="M129" s="246"/>
      <c r="N129" s="247"/>
      <c r="O129" s="247"/>
      <c r="P129" s="247"/>
      <c r="Q129" s="247"/>
      <c r="R129" s="247"/>
      <c r="S129" s="247"/>
      <c r="T129" s="248"/>
      <c r="AT129" s="249" t="s">
        <v>261</v>
      </c>
      <c r="AU129" s="249" t="s">
        <v>189</v>
      </c>
      <c r="AV129" s="14" t="s">
        <v>259</v>
      </c>
      <c r="AW129" s="14" t="s">
        <v>40</v>
      </c>
      <c r="AX129" s="14" t="s">
        <v>85</v>
      </c>
      <c r="AY129" s="249" t="s">
        <v>253</v>
      </c>
    </row>
    <row r="130" spans="2:65" s="1" customFormat="1" ht="25.5" customHeight="1">
      <c r="B130" s="41"/>
      <c r="C130" s="205" t="s">
        <v>304</v>
      </c>
      <c r="D130" s="205" t="s">
        <v>255</v>
      </c>
      <c r="E130" s="206" t="s">
        <v>1012</v>
      </c>
      <c r="F130" s="207" t="s">
        <v>1013</v>
      </c>
      <c r="G130" s="208" t="s">
        <v>155</v>
      </c>
      <c r="H130" s="209">
        <v>3</v>
      </c>
      <c r="I130" s="210"/>
      <c r="J130" s="211">
        <f>ROUND(I130*H130,2)</f>
        <v>0</v>
      </c>
      <c r="K130" s="207" t="s">
        <v>981</v>
      </c>
      <c r="L130" s="61"/>
      <c r="M130" s="212" t="s">
        <v>76</v>
      </c>
      <c r="N130" s="213" t="s">
        <v>48</v>
      </c>
      <c r="O130" s="42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AR130" s="24" t="s">
        <v>571</v>
      </c>
      <c r="AT130" s="24" t="s">
        <v>255</v>
      </c>
      <c r="AU130" s="24" t="s">
        <v>189</v>
      </c>
      <c r="AY130" s="24" t="s">
        <v>253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24" t="s">
        <v>85</v>
      </c>
      <c r="BK130" s="216">
        <f>ROUND(I130*H130,2)</f>
        <v>0</v>
      </c>
      <c r="BL130" s="24" t="s">
        <v>571</v>
      </c>
      <c r="BM130" s="24" t="s">
        <v>1014</v>
      </c>
    </row>
    <row r="131" spans="2:51" s="12" customFormat="1" ht="13.5">
      <c r="B131" s="217"/>
      <c r="C131" s="218"/>
      <c r="D131" s="219" t="s">
        <v>261</v>
      </c>
      <c r="E131" s="220" t="s">
        <v>76</v>
      </c>
      <c r="F131" s="221" t="s">
        <v>348</v>
      </c>
      <c r="G131" s="218"/>
      <c r="H131" s="220" t="s">
        <v>76</v>
      </c>
      <c r="I131" s="222"/>
      <c r="J131" s="218"/>
      <c r="K131" s="218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261</v>
      </c>
      <c r="AU131" s="227" t="s">
        <v>189</v>
      </c>
      <c r="AV131" s="12" t="s">
        <v>85</v>
      </c>
      <c r="AW131" s="12" t="s">
        <v>40</v>
      </c>
      <c r="AX131" s="12" t="s">
        <v>78</v>
      </c>
      <c r="AY131" s="227" t="s">
        <v>253</v>
      </c>
    </row>
    <row r="132" spans="2:51" s="13" customFormat="1" ht="13.5">
      <c r="B132" s="228"/>
      <c r="C132" s="229"/>
      <c r="D132" s="219" t="s">
        <v>261</v>
      </c>
      <c r="E132" s="230" t="s">
        <v>76</v>
      </c>
      <c r="F132" s="231" t="s">
        <v>189</v>
      </c>
      <c r="G132" s="229"/>
      <c r="H132" s="232">
        <v>3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261</v>
      </c>
      <c r="AU132" s="238" t="s">
        <v>189</v>
      </c>
      <c r="AV132" s="13" t="s">
        <v>87</v>
      </c>
      <c r="AW132" s="13" t="s">
        <v>40</v>
      </c>
      <c r="AX132" s="13" t="s">
        <v>78</v>
      </c>
      <c r="AY132" s="238" t="s">
        <v>253</v>
      </c>
    </row>
    <row r="133" spans="2:51" s="14" customFormat="1" ht="13.5">
      <c r="B133" s="239"/>
      <c r="C133" s="240"/>
      <c r="D133" s="219" t="s">
        <v>261</v>
      </c>
      <c r="E133" s="241" t="s">
        <v>76</v>
      </c>
      <c r="F133" s="242" t="s">
        <v>264</v>
      </c>
      <c r="G133" s="240"/>
      <c r="H133" s="243">
        <v>3</v>
      </c>
      <c r="I133" s="244"/>
      <c r="J133" s="240"/>
      <c r="K133" s="240"/>
      <c r="L133" s="245"/>
      <c r="M133" s="246"/>
      <c r="N133" s="247"/>
      <c r="O133" s="247"/>
      <c r="P133" s="247"/>
      <c r="Q133" s="247"/>
      <c r="R133" s="247"/>
      <c r="S133" s="247"/>
      <c r="T133" s="248"/>
      <c r="AT133" s="249" t="s">
        <v>261</v>
      </c>
      <c r="AU133" s="249" t="s">
        <v>189</v>
      </c>
      <c r="AV133" s="14" t="s">
        <v>259</v>
      </c>
      <c r="AW133" s="14" t="s">
        <v>40</v>
      </c>
      <c r="AX133" s="14" t="s">
        <v>85</v>
      </c>
      <c r="AY133" s="249" t="s">
        <v>253</v>
      </c>
    </row>
    <row r="134" spans="2:65" s="1" customFormat="1" ht="16.5" customHeight="1">
      <c r="B134" s="41"/>
      <c r="C134" s="252" t="s">
        <v>309</v>
      </c>
      <c r="D134" s="252" t="s">
        <v>322</v>
      </c>
      <c r="E134" s="253" t="s">
        <v>1015</v>
      </c>
      <c r="F134" s="254" t="s">
        <v>1016</v>
      </c>
      <c r="G134" s="255" t="s">
        <v>479</v>
      </c>
      <c r="H134" s="256">
        <v>3</v>
      </c>
      <c r="I134" s="257"/>
      <c r="J134" s="258">
        <f>ROUND(I134*H134,2)</f>
        <v>0</v>
      </c>
      <c r="K134" s="254" t="s">
        <v>76</v>
      </c>
      <c r="L134" s="259"/>
      <c r="M134" s="260" t="s">
        <v>76</v>
      </c>
      <c r="N134" s="261" t="s">
        <v>48</v>
      </c>
      <c r="O134" s="42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AR134" s="24" t="s">
        <v>995</v>
      </c>
      <c r="AT134" s="24" t="s">
        <v>322</v>
      </c>
      <c r="AU134" s="24" t="s">
        <v>189</v>
      </c>
      <c r="AY134" s="24" t="s">
        <v>253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24" t="s">
        <v>85</v>
      </c>
      <c r="BK134" s="216">
        <f>ROUND(I134*H134,2)</f>
        <v>0</v>
      </c>
      <c r="BL134" s="24" t="s">
        <v>571</v>
      </c>
      <c r="BM134" s="24" t="s">
        <v>1017</v>
      </c>
    </row>
    <row r="135" spans="2:47" s="1" customFormat="1" ht="27">
      <c r="B135" s="41"/>
      <c r="C135" s="63"/>
      <c r="D135" s="219" t="s">
        <v>301</v>
      </c>
      <c r="E135" s="63"/>
      <c r="F135" s="250" t="s">
        <v>1018</v>
      </c>
      <c r="G135" s="63"/>
      <c r="H135" s="63"/>
      <c r="I135" s="174"/>
      <c r="J135" s="63"/>
      <c r="K135" s="63"/>
      <c r="L135" s="61"/>
      <c r="M135" s="251"/>
      <c r="N135" s="42"/>
      <c r="O135" s="42"/>
      <c r="P135" s="42"/>
      <c r="Q135" s="42"/>
      <c r="R135" s="42"/>
      <c r="S135" s="42"/>
      <c r="T135" s="78"/>
      <c r="AT135" s="24" t="s">
        <v>301</v>
      </c>
      <c r="AU135" s="24" t="s">
        <v>189</v>
      </c>
    </row>
    <row r="136" spans="2:51" s="12" customFormat="1" ht="13.5">
      <c r="B136" s="217"/>
      <c r="C136" s="218"/>
      <c r="D136" s="219" t="s">
        <v>261</v>
      </c>
      <c r="E136" s="220" t="s">
        <v>76</v>
      </c>
      <c r="F136" s="221" t="s">
        <v>348</v>
      </c>
      <c r="G136" s="218"/>
      <c r="H136" s="220" t="s">
        <v>76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261</v>
      </c>
      <c r="AU136" s="227" t="s">
        <v>189</v>
      </c>
      <c r="AV136" s="12" t="s">
        <v>85</v>
      </c>
      <c r="AW136" s="12" t="s">
        <v>40</v>
      </c>
      <c r="AX136" s="12" t="s">
        <v>78</v>
      </c>
      <c r="AY136" s="227" t="s">
        <v>253</v>
      </c>
    </row>
    <row r="137" spans="2:51" s="13" customFormat="1" ht="13.5">
      <c r="B137" s="228"/>
      <c r="C137" s="229"/>
      <c r="D137" s="219" t="s">
        <v>261</v>
      </c>
      <c r="E137" s="230" t="s">
        <v>76</v>
      </c>
      <c r="F137" s="231" t="s">
        <v>189</v>
      </c>
      <c r="G137" s="229"/>
      <c r="H137" s="232">
        <v>3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261</v>
      </c>
      <c r="AU137" s="238" t="s">
        <v>189</v>
      </c>
      <c r="AV137" s="13" t="s">
        <v>87</v>
      </c>
      <c r="AW137" s="13" t="s">
        <v>40</v>
      </c>
      <c r="AX137" s="13" t="s">
        <v>78</v>
      </c>
      <c r="AY137" s="238" t="s">
        <v>253</v>
      </c>
    </row>
    <row r="138" spans="2:51" s="14" customFormat="1" ht="13.5">
      <c r="B138" s="239"/>
      <c r="C138" s="240"/>
      <c r="D138" s="219" t="s">
        <v>261</v>
      </c>
      <c r="E138" s="241" t="s">
        <v>76</v>
      </c>
      <c r="F138" s="242" t="s">
        <v>264</v>
      </c>
      <c r="G138" s="240"/>
      <c r="H138" s="243">
        <v>3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AT138" s="249" t="s">
        <v>261</v>
      </c>
      <c r="AU138" s="249" t="s">
        <v>189</v>
      </c>
      <c r="AV138" s="14" t="s">
        <v>259</v>
      </c>
      <c r="AW138" s="14" t="s">
        <v>40</v>
      </c>
      <c r="AX138" s="14" t="s">
        <v>85</v>
      </c>
      <c r="AY138" s="249" t="s">
        <v>253</v>
      </c>
    </row>
    <row r="139" spans="2:65" s="1" customFormat="1" ht="25.5" customHeight="1">
      <c r="B139" s="41"/>
      <c r="C139" s="205" t="s">
        <v>315</v>
      </c>
      <c r="D139" s="205" t="s">
        <v>255</v>
      </c>
      <c r="E139" s="206" t="s">
        <v>1019</v>
      </c>
      <c r="F139" s="207" t="s">
        <v>1020</v>
      </c>
      <c r="G139" s="208" t="s">
        <v>143</v>
      </c>
      <c r="H139" s="209">
        <v>24</v>
      </c>
      <c r="I139" s="210"/>
      <c r="J139" s="211">
        <f>ROUND(I139*H139,2)</f>
        <v>0</v>
      </c>
      <c r="K139" s="207" t="s">
        <v>981</v>
      </c>
      <c r="L139" s="61"/>
      <c r="M139" s="212" t="s">
        <v>76</v>
      </c>
      <c r="N139" s="213" t="s">
        <v>48</v>
      </c>
      <c r="O139" s="42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AR139" s="24" t="s">
        <v>571</v>
      </c>
      <c r="AT139" s="24" t="s">
        <v>255</v>
      </c>
      <c r="AU139" s="24" t="s">
        <v>189</v>
      </c>
      <c r="AY139" s="24" t="s">
        <v>253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24" t="s">
        <v>85</v>
      </c>
      <c r="BK139" s="216">
        <f>ROUND(I139*H139,2)</f>
        <v>0</v>
      </c>
      <c r="BL139" s="24" t="s">
        <v>571</v>
      </c>
      <c r="BM139" s="24" t="s">
        <v>1021</v>
      </c>
    </row>
    <row r="140" spans="2:51" s="12" customFormat="1" ht="13.5">
      <c r="B140" s="217"/>
      <c r="C140" s="218"/>
      <c r="D140" s="219" t="s">
        <v>261</v>
      </c>
      <c r="E140" s="220" t="s">
        <v>76</v>
      </c>
      <c r="F140" s="221" t="s">
        <v>509</v>
      </c>
      <c r="G140" s="218"/>
      <c r="H140" s="220" t="s">
        <v>76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261</v>
      </c>
      <c r="AU140" s="227" t="s">
        <v>189</v>
      </c>
      <c r="AV140" s="12" t="s">
        <v>85</v>
      </c>
      <c r="AW140" s="12" t="s">
        <v>40</v>
      </c>
      <c r="AX140" s="12" t="s">
        <v>78</v>
      </c>
      <c r="AY140" s="227" t="s">
        <v>253</v>
      </c>
    </row>
    <row r="141" spans="2:51" s="13" customFormat="1" ht="13.5">
      <c r="B141" s="228"/>
      <c r="C141" s="229"/>
      <c r="D141" s="219" t="s">
        <v>261</v>
      </c>
      <c r="E141" s="230" t="s">
        <v>76</v>
      </c>
      <c r="F141" s="231" t="s">
        <v>374</v>
      </c>
      <c r="G141" s="229"/>
      <c r="H141" s="232">
        <v>24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261</v>
      </c>
      <c r="AU141" s="238" t="s">
        <v>189</v>
      </c>
      <c r="AV141" s="13" t="s">
        <v>87</v>
      </c>
      <c r="AW141" s="13" t="s">
        <v>40</v>
      </c>
      <c r="AX141" s="13" t="s">
        <v>78</v>
      </c>
      <c r="AY141" s="238" t="s">
        <v>253</v>
      </c>
    </row>
    <row r="142" spans="2:51" s="14" customFormat="1" ht="13.5">
      <c r="B142" s="239"/>
      <c r="C142" s="240"/>
      <c r="D142" s="219" t="s">
        <v>261</v>
      </c>
      <c r="E142" s="241" t="s">
        <v>76</v>
      </c>
      <c r="F142" s="242" t="s">
        <v>264</v>
      </c>
      <c r="G142" s="240"/>
      <c r="H142" s="243">
        <v>24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AT142" s="249" t="s">
        <v>261</v>
      </c>
      <c r="AU142" s="249" t="s">
        <v>189</v>
      </c>
      <c r="AV142" s="14" t="s">
        <v>259</v>
      </c>
      <c r="AW142" s="14" t="s">
        <v>40</v>
      </c>
      <c r="AX142" s="14" t="s">
        <v>85</v>
      </c>
      <c r="AY142" s="249" t="s">
        <v>253</v>
      </c>
    </row>
    <row r="143" spans="2:65" s="1" customFormat="1" ht="16.5" customHeight="1">
      <c r="B143" s="41"/>
      <c r="C143" s="252" t="s">
        <v>321</v>
      </c>
      <c r="D143" s="252" t="s">
        <v>322</v>
      </c>
      <c r="E143" s="253" t="s">
        <v>1022</v>
      </c>
      <c r="F143" s="254" t="s">
        <v>1023</v>
      </c>
      <c r="G143" s="255" t="s">
        <v>143</v>
      </c>
      <c r="H143" s="256">
        <v>24</v>
      </c>
      <c r="I143" s="257"/>
      <c r="J143" s="258">
        <f>ROUND(I143*H143,2)</f>
        <v>0</v>
      </c>
      <c r="K143" s="254" t="s">
        <v>981</v>
      </c>
      <c r="L143" s="259"/>
      <c r="M143" s="260" t="s">
        <v>76</v>
      </c>
      <c r="N143" s="261" t="s">
        <v>48</v>
      </c>
      <c r="O143" s="42"/>
      <c r="P143" s="214">
        <f>O143*H143</f>
        <v>0</v>
      </c>
      <c r="Q143" s="214">
        <v>0.00012</v>
      </c>
      <c r="R143" s="214">
        <f>Q143*H143</f>
        <v>0.00288</v>
      </c>
      <c r="S143" s="214">
        <v>0</v>
      </c>
      <c r="T143" s="215">
        <f>S143*H143</f>
        <v>0</v>
      </c>
      <c r="AR143" s="24" t="s">
        <v>995</v>
      </c>
      <c r="AT143" s="24" t="s">
        <v>322</v>
      </c>
      <c r="AU143" s="24" t="s">
        <v>189</v>
      </c>
      <c r="AY143" s="24" t="s">
        <v>253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24" t="s">
        <v>85</v>
      </c>
      <c r="BK143" s="216">
        <f>ROUND(I143*H143,2)</f>
        <v>0</v>
      </c>
      <c r="BL143" s="24" t="s">
        <v>571</v>
      </c>
      <c r="BM143" s="24" t="s">
        <v>1024</v>
      </c>
    </row>
    <row r="144" spans="2:51" s="12" customFormat="1" ht="13.5">
      <c r="B144" s="217"/>
      <c r="C144" s="218"/>
      <c r="D144" s="219" t="s">
        <v>261</v>
      </c>
      <c r="E144" s="220" t="s">
        <v>76</v>
      </c>
      <c r="F144" s="221" t="s">
        <v>509</v>
      </c>
      <c r="G144" s="218"/>
      <c r="H144" s="220" t="s">
        <v>76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261</v>
      </c>
      <c r="AU144" s="227" t="s">
        <v>189</v>
      </c>
      <c r="AV144" s="12" t="s">
        <v>85</v>
      </c>
      <c r="AW144" s="12" t="s">
        <v>40</v>
      </c>
      <c r="AX144" s="12" t="s">
        <v>78</v>
      </c>
      <c r="AY144" s="227" t="s">
        <v>253</v>
      </c>
    </row>
    <row r="145" spans="2:51" s="13" customFormat="1" ht="13.5">
      <c r="B145" s="228"/>
      <c r="C145" s="229"/>
      <c r="D145" s="219" t="s">
        <v>261</v>
      </c>
      <c r="E145" s="230" t="s">
        <v>1025</v>
      </c>
      <c r="F145" s="231" t="s">
        <v>374</v>
      </c>
      <c r="G145" s="229"/>
      <c r="H145" s="232">
        <v>24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261</v>
      </c>
      <c r="AU145" s="238" t="s">
        <v>189</v>
      </c>
      <c r="AV145" s="13" t="s">
        <v>87</v>
      </c>
      <c r="AW145" s="13" t="s">
        <v>40</v>
      </c>
      <c r="AX145" s="13" t="s">
        <v>78</v>
      </c>
      <c r="AY145" s="238" t="s">
        <v>253</v>
      </c>
    </row>
    <row r="146" spans="2:51" s="14" customFormat="1" ht="13.5">
      <c r="B146" s="239"/>
      <c r="C146" s="240"/>
      <c r="D146" s="219" t="s">
        <v>261</v>
      </c>
      <c r="E146" s="241" t="s">
        <v>76</v>
      </c>
      <c r="F146" s="242" t="s">
        <v>264</v>
      </c>
      <c r="G146" s="240"/>
      <c r="H146" s="243">
        <v>24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AT146" s="249" t="s">
        <v>261</v>
      </c>
      <c r="AU146" s="249" t="s">
        <v>189</v>
      </c>
      <c r="AV146" s="14" t="s">
        <v>259</v>
      </c>
      <c r="AW146" s="14" t="s">
        <v>40</v>
      </c>
      <c r="AX146" s="14" t="s">
        <v>85</v>
      </c>
      <c r="AY146" s="249" t="s">
        <v>253</v>
      </c>
    </row>
    <row r="147" spans="2:65" s="1" customFormat="1" ht="38.25" customHeight="1">
      <c r="B147" s="41"/>
      <c r="C147" s="205" t="s">
        <v>328</v>
      </c>
      <c r="D147" s="205" t="s">
        <v>255</v>
      </c>
      <c r="E147" s="206" t="s">
        <v>1026</v>
      </c>
      <c r="F147" s="207" t="s">
        <v>1027</v>
      </c>
      <c r="G147" s="208" t="s">
        <v>143</v>
      </c>
      <c r="H147" s="209">
        <v>88</v>
      </c>
      <c r="I147" s="210"/>
      <c r="J147" s="211">
        <f>ROUND(I147*H147,2)</f>
        <v>0</v>
      </c>
      <c r="K147" s="207" t="s">
        <v>981</v>
      </c>
      <c r="L147" s="61"/>
      <c r="M147" s="212" t="s">
        <v>76</v>
      </c>
      <c r="N147" s="213" t="s">
        <v>48</v>
      </c>
      <c r="O147" s="42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AR147" s="24" t="s">
        <v>571</v>
      </c>
      <c r="AT147" s="24" t="s">
        <v>255</v>
      </c>
      <c r="AU147" s="24" t="s">
        <v>189</v>
      </c>
      <c r="AY147" s="24" t="s">
        <v>253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24" t="s">
        <v>85</v>
      </c>
      <c r="BK147" s="216">
        <f>ROUND(I147*H147,2)</f>
        <v>0</v>
      </c>
      <c r="BL147" s="24" t="s">
        <v>571</v>
      </c>
      <c r="BM147" s="24" t="s">
        <v>1028</v>
      </c>
    </row>
    <row r="148" spans="2:51" s="12" customFormat="1" ht="13.5">
      <c r="B148" s="217"/>
      <c r="C148" s="218"/>
      <c r="D148" s="219" t="s">
        <v>261</v>
      </c>
      <c r="E148" s="220" t="s">
        <v>76</v>
      </c>
      <c r="F148" s="221" t="s">
        <v>509</v>
      </c>
      <c r="G148" s="218"/>
      <c r="H148" s="220" t="s">
        <v>76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261</v>
      </c>
      <c r="AU148" s="227" t="s">
        <v>189</v>
      </c>
      <c r="AV148" s="12" t="s">
        <v>85</v>
      </c>
      <c r="AW148" s="12" t="s">
        <v>40</v>
      </c>
      <c r="AX148" s="12" t="s">
        <v>78</v>
      </c>
      <c r="AY148" s="227" t="s">
        <v>253</v>
      </c>
    </row>
    <row r="149" spans="2:51" s="13" customFormat="1" ht="13.5">
      <c r="B149" s="228"/>
      <c r="C149" s="229"/>
      <c r="D149" s="219" t="s">
        <v>261</v>
      </c>
      <c r="E149" s="230" t="s">
        <v>76</v>
      </c>
      <c r="F149" s="231" t="s">
        <v>691</v>
      </c>
      <c r="G149" s="229"/>
      <c r="H149" s="232">
        <v>88</v>
      </c>
      <c r="I149" s="233"/>
      <c r="J149" s="229"/>
      <c r="K149" s="229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261</v>
      </c>
      <c r="AU149" s="238" t="s">
        <v>189</v>
      </c>
      <c r="AV149" s="13" t="s">
        <v>87</v>
      </c>
      <c r="AW149" s="13" t="s">
        <v>40</v>
      </c>
      <c r="AX149" s="13" t="s">
        <v>78</v>
      </c>
      <c r="AY149" s="238" t="s">
        <v>253</v>
      </c>
    </row>
    <row r="150" spans="2:51" s="14" customFormat="1" ht="13.5">
      <c r="B150" s="239"/>
      <c r="C150" s="240"/>
      <c r="D150" s="219" t="s">
        <v>261</v>
      </c>
      <c r="E150" s="241" t="s">
        <v>76</v>
      </c>
      <c r="F150" s="242" t="s">
        <v>264</v>
      </c>
      <c r="G150" s="240"/>
      <c r="H150" s="243">
        <v>88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AT150" s="249" t="s">
        <v>261</v>
      </c>
      <c r="AU150" s="249" t="s">
        <v>189</v>
      </c>
      <c r="AV150" s="14" t="s">
        <v>259</v>
      </c>
      <c r="AW150" s="14" t="s">
        <v>40</v>
      </c>
      <c r="AX150" s="14" t="s">
        <v>85</v>
      </c>
      <c r="AY150" s="249" t="s">
        <v>253</v>
      </c>
    </row>
    <row r="151" spans="2:65" s="1" customFormat="1" ht="25.5" customHeight="1">
      <c r="B151" s="41"/>
      <c r="C151" s="205" t="s">
        <v>10</v>
      </c>
      <c r="D151" s="205" t="s">
        <v>255</v>
      </c>
      <c r="E151" s="206" t="s">
        <v>1029</v>
      </c>
      <c r="F151" s="207" t="s">
        <v>1030</v>
      </c>
      <c r="G151" s="208" t="s">
        <v>143</v>
      </c>
      <c r="H151" s="209">
        <v>12</v>
      </c>
      <c r="I151" s="210"/>
      <c r="J151" s="211">
        <f>ROUND(I151*H151,2)</f>
        <v>0</v>
      </c>
      <c r="K151" s="207" t="s">
        <v>981</v>
      </c>
      <c r="L151" s="61"/>
      <c r="M151" s="212" t="s">
        <v>76</v>
      </c>
      <c r="N151" s="213" t="s">
        <v>48</v>
      </c>
      <c r="O151" s="42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AR151" s="24" t="s">
        <v>571</v>
      </c>
      <c r="AT151" s="24" t="s">
        <v>255</v>
      </c>
      <c r="AU151" s="24" t="s">
        <v>189</v>
      </c>
      <c r="AY151" s="24" t="s">
        <v>253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24" t="s">
        <v>85</v>
      </c>
      <c r="BK151" s="216">
        <f>ROUND(I151*H151,2)</f>
        <v>0</v>
      </c>
      <c r="BL151" s="24" t="s">
        <v>571</v>
      </c>
      <c r="BM151" s="24" t="s">
        <v>1031</v>
      </c>
    </row>
    <row r="152" spans="2:51" s="12" customFormat="1" ht="13.5">
      <c r="B152" s="217"/>
      <c r="C152" s="218"/>
      <c r="D152" s="219" t="s">
        <v>261</v>
      </c>
      <c r="E152" s="220" t="s">
        <v>76</v>
      </c>
      <c r="F152" s="221" t="s">
        <v>509</v>
      </c>
      <c r="G152" s="218"/>
      <c r="H152" s="220" t="s">
        <v>76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261</v>
      </c>
      <c r="AU152" s="227" t="s">
        <v>189</v>
      </c>
      <c r="AV152" s="12" t="s">
        <v>85</v>
      </c>
      <c r="AW152" s="12" t="s">
        <v>40</v>
      </c>
      <c r="AX152" s="12" t="s">
        <v>78</v>
      </c>
      <c r="AY152" s="227" t="s">
        <v>253</v>
      </c>
    </row>
    <row r="153" spans="2:51" s="13" customFormat="1" ht="13.5">
      <c r="B153" s="228"/>
      <c r="C153" s="229"/>
      <c r="D153" s="219" t="s">
        <v>261</v>
      </c>
      <c r="E153" s="230" t="s">
        <v>76</v>
      </c>
      <c r="F153" s="231" t="s">
        <v>315</v>
      </c>
      <c r="G153" s="229"/>
      <c r="H153" s="232">
        <v>12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261</v>
      </c>
      <c r="AU153" s="238" t="s">
        <v>189</v>
      </c>
      <c r="AV153" s="13" t="s">
        <v>87</v>
      </c>
      <c r="AW153" s="13" t="s">
        <v>40</v>
      </c>
      <c r="AX153" s="13" t="s">
        <v>78</v>
      </c>
      <c r="AY153" s="238" t="s">
        <v>253</v>
      </c>
    </row>
    <row r="154" spans="2:51" s="14" customFormat="1" ht="13.5">
      <c r="B154" s="239"/>
      <c r="C154" s="240"/>
      <c r="D154" s="219" t="s">
        <v>261</v>
      </c>
      <c r="E154" s="241" t="s">
        <v>76</v>
      </c>
      <c r="F154" s="242" t="s">
        <v>264</v>
      </c>
      <c r="G154" s="240"/>
      <c r="H154" s="243">
        <v>12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AT154" s="249" t="s">
        <v>261</v>
      </c>
      <c r="AU154" s="249" t="s">
        <v>189</v>
      </c>
      <c r="AV154" s="14" t="s">
        <v>259</v>
      </c>
      <c r="AW154" s="14" t="s">
        <v>40</v>
      </c>
      <c r="AX154" s="14" t="s">
        <v>85</v>
      </c>
      <c r="AY154" s="249" t="s">
        <v>253</v>
      </c>
    </row>
    <row r="155" spans="2:65" s="1" customFormat="1" ht="16.5" customHeight="1">
      <c r="B155" s="41"/>
      <c r="C155" s="252" t="s">
        <v>338</v>
      </c>
      <c r="D155" s="252" t="s">
        <v>322</v>
      </c>
      <c r="E155" s="253" t="s">
        <v>1032</v>
      </c>
      <c r="F155" s="254" t="s">
        <v>1033</v>
      </c>
      <c r="G155" s="255" t="s">
        <v>143</v>
      </c>
      <c r="H155" s="256">
        <v>100</v>
      </c>
      <c r="I155" s="257"/>
      <c r="J155" s="258">
        <f>ROUND(I155*H155,2)</f>
        <v>0</v>
      </c>
      <c r="K155" s="254" t="s">
        <v>981</v>
      </c>
      <c r="L155" s="259"/>
      <c r="M155" s="260" t="s">
        <v>76</v>
      </c>
      <c r="N155" s="261" t="s">
        <v>48</v>
      </c>
      <c r="O155" s="42"/>
      <c r="P155" s="214">
        <f>O155*H155</f>
        <v>0</v>
      </c>
      <c r="Q155" s="214">
        <v>0.0009</v>
      </c>
      <c r="R155" s="214">
        <f>Q155*H155</f>
        <v>0.09</v>
      </c>
      <c r="S155" s="214">
        <v>0</v>
      </c>
      <c r="T155" s="215">
        <f>S155*H155</f>
        <v>0</v>
      </c>
      <c r="AR155" s="24" t="s">
        <v>884</v>
      </c>
      <c r="AT155" s="24" t="s">
        <v>322</v>
      </c>
      <c r="AU155" s="24" t="s">
        <v>189</v>
      </c>
      <c r="AY155" s="24" t="s">
        <v>253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24" t="s">
        <v>85</v>
      </c>
      <c r="BK155" s="216">
        <f>ROUND(I155*H155,2)</f>
        <v>0</v>
      </c>
      <c r="BL155" s="24" t="s">
        <v>884</v>
      </c>
      <c r="BM155" s="24" t="s">
        <v>1034</v>
      </c>
    </row>
    <row r="156" spans="2:51" s="12" customFormat="1" ht="13.5">
      <c r="B156" s="217"/>
      <c r="C156" s="218"/>
      <c r="D156" s="219" t="s">
        <v>261</v>
      </c>
      <c r="E156" s="220" t="s">
        <v>76</v>
      </c>
      <c r="F156" s="221" t="s">
        <v>509</v>
      </c>
      <c r="G156" s="218"/>
      <c r="H156" s="220" t="s">
        <v>76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261</v>
      </c>
      <c r="AU156" s="227" t="s">
        <v>189</v>
      </c>
      <c r="AV156" s="12" t="s">
        <v>85</v>
      </c>
      <c r="AW156" s="12" t="s">
        <v>40</v>
      </c>
      <c r="AX156" s="12" t="s">
        <v>78</v>
      </c>
      <c r="AY156" s="227" t="s">
        <v>253</v>
      </c>
    </row>
    <row r="157" spans="2:51" s="13" customFormat="1" ht="13.5">
      <c r="B157" s="228"/>
      <c r="C157" s="229"/>
      <c r="D157" s="219" t="s">
        <v>261</v>
      </c>
      <c r="E157" s="230" t="s">
        <v>76</v>
      </c>
      <c r="F157" s="231" t="s">
        <v>748</v>
      </c>
      <c r="G157" s="229"/>
      <c r="H157" s="232">
        <v>100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261</v>
      </c>
      <c r="AU157" s="238" t="s">
        <v>189</v>
      </c>
      <c r="AV157" s="13" t="s">
        <v>87</v>
      </c>
      <c r="AW157" s="13" t="s">
        <v>40</v>
      </c>
      <c r="AX157" s="13" t="s">
        <v>78</v>
      </c>
      <c r="AY157" s="238" t="s">
        <v>253</v>
      </c>
    </row>
    <row r="158" spans="2:51" s="14" customFormat="1" ht="13.5">
      <c r="B158" s="239"/>
      <c r="C158" s="240"/>
      <c r="D158" s="219" t="s">
        <v>261</v>
      </c>
      <c r="E158" s="241" t="s">
        <v>76</v>
      </c>
      <c r="F158" s="242" t="s">
        <v>264</v>
      </c>
      <c r="G158" s="240"/>
      <c r="H158" s="243">
        <v>100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AT158" s="249" t="s">
        <v>261</v>
      </c>
      <c r="AU158" s="249" t="s">
        <v>189</v>
      </c>
      <c r="AV158" s="14" t="s">
        <v>259</v>
      </c>
      <c r="AW158" s="14" t="s">
        <v>40</v>
      </c>
      <c r="AX158" s="14" t="s">
        <v>85</v>
      </c>
      <c r="AY158" s="249" t="s">
        <v>253</v>
      </c>
    </row>
    <row r="159" spans="2:65" s="1" customFormat="1" ht="25.5" customHeight="1">
      <c r="B159" s="41"/>
      <c r="C159" s="205" t="s">
        <v>344</v>
      </c>
      <c r="D159" s="205" t="s">
        <v>255</v>
      </c>
      <c r="E159" s="206" t="s">
        <v>1035</v>
      </c>
      <c r="F159" s="207" t="s">
        <v>1036</v>
      </c>
      <c r="G159" s="208" t="s">
        <v>143</v>
      </c>
      <c r="H159" s="209">
        <v>53</v>
      </c>
      <c r="I159" s="210"/>
      <c r="J159" s="211">
        <f>ROUND(I159*H159,2)</f>
        <v>0</v>
      </c>
      <c r="K159" s="207" t="s">
        <v>981</v>
      </c>
      <c r="L159" s="61"/>
      <c r="M159" s="212" t="s">
        <v>76</v>
      </c>
      <c r="N159" s="213" t="s">
        <v>48</v>
      </c>
      <c r="O159" s="42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AR159" s="24" t="s">
        <v>571</v>
      </c>
      <c r="AT159" s="24" t="s">
        <v>255</v>
      </c>
      <c r="AU159" s="24" t="s">
        <v>189</v>
      </c>
      <c r="AY159" s="24" t="s">
        <v>253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24" t="s">
        <v>85</v>
      </c>
      <c r="BK159" s="216">
        <f>ROUND(I159*H159,2)</f>
        <v>0</v>
      </c>
      <c r="BL159" s="24" t="s">
        <v>571</v>
      </c>
      <c r="BM159" s="24" t="s">
        <v>1037</v>
      </c>
    </row>
    <row r="160" spans="2:51" s="12" customFormat="1" ht="13.5">
      <c r="B160" s="217"/>
      <c r="C160" s="218"/>
      <c r="D160" s="219" t="s">
        <v>261</v>
      </c>
      <c r="E160" s="220" t="s">
        <v>76</v>
      </c>
      <c r="F160" s="221" t="s">
        <v>509</v>
      </c>
      <c r="G160" s="218"/>
      <c r="H160" s="220" t="s">
        <v>76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261</v>
      </c>
      <c r="AU160" s="227" t="s">
        <v>189</v>
      </c>
      <c r="AV160" s="12" t="s">
        <v>85</v>
      </c>
      <c r="AW160" s="12" t="s">
        <v>40</v>
      </c>
      <c r="AX160" s="12" t="s">
        <v>78</v>
      </c>
      <c r="AY160" s="227" t="s">
        <v>253</v>
      </c>
    </row>
    <row r="161" spans="2:51" s="13" customFormat="1" ht="13.5">
      <c r="B161" s="228"/>
      <c r="C161" s="229"/>
      <c r="D161" s="219" t="s">
        <v>261</v>
      </c>
      <c r="E161" s="230" t="s">
        <v>76</v>
      </c>
      <c r="F161" s="231" t="s">
        <v>515</v>
      </c>
      <c r="G161" s="229"/>
      <c r="H161" s="232">
        <v>53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261</v>
      </c>
      <c r="AU161" s="238" t="s">
        <v>189</v>
      </c>
      <c r="AV161" s="13" t="s">
        <v>87</v>
      </c>
      <c r="AW161" s="13" t="s">
        <v>40</v>
      </c>
      <c r="AX161" s="13" t="s">
        <v>78</v>
      </c>
      <c r="AY161" s="238" t="s">
        <v>253</v>
      </c>
    </row>
    <row r="162" spans="2:51" s="14" customFormat="1" ht="13.5">
      <c r="B162" s="239"/>
      <c r="C162" s="240"/>
      <c r="D162" s="219" t="s">
        <v>261</v>
      </c>
      <c r="E162" s="241" t="s">
        <v>76</v>
      </c>
      <c r="F162" s="242" t="s">
        <v>264</v>
      </c>
      <c r="G162" s="240"/>
      <c r="H162" s="243">
        <v>53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AT162" s="249" t="s">
        <v>261</v>
      </c>
      <c r="AU162" s="249" t="s">
        <v>189</v>
      </c>
      <c r="AV162" s="14" t="s">
        <v>259</v>
      </c>
      <c r="AW162" s="14" t="s">
        <v>40</v>
      </c>
      <c r="AX162" s="14" t="s">
        <v>85</v>
      </c>
      <c r="AY162" s="249" t="s">
        <v>253</v>
      </c>
    </row>
    <row r="163" spans="2:65" s="1" customFormat="1" ht="38.25" customHeight="1">
      <c r="B163" s="41"/>
      <c r="C163" s="252" t="s">
        <v>349</v>
      </c>
      <c r="D163" s="252" t="s">
        <v>322</v>
      </c>
      <c r="E163" s="253" t="s">
        <v>1038</v>
      </c>
      <c r="F163" s="254" t="s">
        <v>1039</v>
      </c>
      <c r="G163" s="255" t="s">
        <v>143</v>
      </c>
      <c r="H163" s="256">
        <v>53</v>
      </c>
      <c r="I163" s="257"/>
      <c r="J163" s="258">
        <f>ROUND(I163*H163,2)</f>
        <v>0</v>
      </c>
      <c r="K163" s="254" t="s">
        <v>981</v>
      </c>
      <c r="L163" s="259"/>
      <c r="M163" s="260" t="s">
        <v>76</v>
      </c>
      <c r="N163" s="261" t="s">
        <v>48</v>
      </c>
      <c r="O163" s="42"/>
      <c r="P163" s="214">
        <f>O163*H163</f>
        <v>0</v>
      </c>
      <c r="Q163" s="214">
        <v>0.00035</v>
      </c>
      <c r="R163" s="214">
        <f>Q163*H163</f>
        <v>0.01855</v>
      </c>
      <c r="S163" s="214">
        <v>0</v>
      </c>
      <c r="T163" s="215">
        <f>S163*H163</f>
        <v>0</v>
      </c>
      <c r="AR163" s="24" t="s">
        <v>995</v>
      </c>
      <c r="AT163" s="24" t="s">
        <v>322</v>
      </c>
      <c r="AU163" s="24" t="s">
        <v>189</v>
      </c>
      <c r="AY163" s="24" t="s">
        <v>253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24" t="s">
        <v>85</v>
      </c>
      <c r="BK163" s="216">
        <f>ROUND(I163*H163,2)</f>
        <v>0</v>
      </c>
      <c r="BL163" s="24" t="s">
        <v>571</v>
      </c>
      <c r="BM163" s="24" t="s">
        <v>1040</v>
      </c>
    </row>
    <row r="164" spans="2:47" s="1" customFormat="1" ht="27">
      <c r="B164" s="41"/>
      <c r="C164" s="63"/>
      <c r="D164" s="219" t="s">
        <v>301</v>
      </c>
      <c r="E164" s="63"/>
      <c r="F164" s="250" t="s">
        <v>1041</v>
      </c>
      <c r="G164" s="63"/>
      <c r="H164" s="63"/>
      <c r="I164" s="174"/>
      <c r="J164" s="63"/>
      <c r="K164" s="63"/>
      <c r="L164" s="61"/>
      <c r="M164" s="251"/>
      <c r="N164" s="42"/>
      <c r="O164" s="42"/>
      <c r="P164" s="42"/>
      <c r="Q164" s="42"/>
      <c r="R164" s="42"/>
      <c r="S164" s="42"/>
      <c r="T164" s="78"/>
      <c r="AT164" s="24" t="s">
        <v>301</v>
      </c>
      <c r="AU164" s="24" t="s">
        <v>189</v>
      </c>
    </row>
    <row r="165" spans="2:51" s="12" customFormat="1" ht="13.5">
      <c r="B165" s="217"/>
      <c r="C165" s="218"/>
      <c r="D165" s="219" t="s">
        <v>261</v>
      </c>
      <c r="E165" s="220" t="s">
        <v>76</v>
      </c>
      <c r="F165" s="221" t="s">
        <v>509</v>
      </c>
      <c r="G165" s="218"/>
      <c r="H165" s="220" t="s">
        <v>76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261</v>
      </c>
      <c r="AU165" s="227" t="s">
        <v>189</v>
      </c>
      <c r="AV165" s="12" t="s">
        <v>85</v>
      </c>
      <c r="AW165" s="12" t="s">
        <v>40</v>
      </c>
      <c r="AX165" s="12" t="s">
        <v>78</v>
      </c>
      <c r="AY165" s="227" t="s">
        <v>253</v>
      </c>
    </row>
    <row r="166" spans="2:51" s="13" customFormat="1" ht="13.5">
      <c r="B166" s="228"/>
      <c r="C166" s="229"/>
      <c r="D166" s="219" t="s">
        <v>261</v>
      </c>
      <c r="E166" s="230" t="s">
        <v>76</v>
      </c>
      <c r="F166" s="231" t="s">
        <v>515</v>
      </c>
      <c r="G166" s="229"/>
      <c r="H166" s="232">
        <v>53</v>
      </c>
      <c r="I166" s="233"/>
      <c r="J166" s="229"/>
      <c r="K166" s="229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261</v>
      </c>
      <c r="AU166" s="238" t="s">
        <v>189</v>
      </c>
      <c r="AV166" s="13" t="s">
        <v>87</v>
      </c>
      <c r="AW166" s="13" t="s">
        <v>40</v>
      </c>
      <c r="AX166" s="13" t="s">
        <v>78</v>
      </c>
      <c r="AY166" s="238" t="s">
        <v>253</v>
      </c>
    </row>
    <row r="167" spans="2:51" s="14" customFormat="1" ht="13.5">
      <c r="B167" s="239"/>
      <c r="C167" s="240"/>
      <c r="D167" s="219" t="s">
        <v>261</v>
      </c>
      <c r="E167" s="241" t="s">
        <v>76</v>
      </c>
      <c r="F167" s="242" t="s">
        <v>264</v>
      </c>
      <c r="G167" s="240"/>
      <c r="H167" s="243">
        <v>53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AT167" s="249" t="s">
        <v>261</v>
      </c>
      <c r="AU167" s="249" t="s">
        <v>189</v>
      </c>
      <c r="AV167" s="14" t="s">
        <v>259</v>
      </c>
      <c r="AW167" s="14" t="s">
        <v>40</v>
      </c>
      <c r="AX167" s="14" t="s">
        <v>85</v>
      </c>
      <c r="AY167" s="249" t="s">
        <v>253</v>
      </c>
    </row>
    <row r="168" spans="2:65" s="1" customFormat="1" ht="25.5" customHeight="1">
      <c r="B168" s="41"/>
      <c r="C168" s="205" t="s">
        <v>353</v>
      </c>
      <c r="D168" s="205" t="s">
        <v>255</v>
      </c>
      <c r="E168" s="206" t="s">
        <v>1042</v>
      </c>
      <c r="F168" s="207" t="s">
        <v>1043</v>
      </c>
      <c r="G168" s="208" t="s">
        <v>143</v>
      </c>
      <c r="H168" s="209">
        <v>6</v>
      </c>
      <c r="I168" s="210"/>
      <c r="J168" s="211">
        <f>ROUND(I168*H168,2)</f>
        <v>0</v>
      </c>
      <c r="K168" s="207" t="s">
        <v>981</v>
      </c>
      <c r="L168" s="61"/>
      <c r="M168" s="212" t="s">
        <v>76</v>
      </c>
      <c r="N168" s="213" t="s">
        <v>48</v>
      </c>
      <c r="O168" s="42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AR168" s="24" t="s">
        <v>571</v>
      </c>
      <c r="AT168" s="24" t="s">
        <v>255</v>
      </c>
      <c r="AU168" s="24" t="s">
        <v>189</v>
      </c>
      <c r="AY168" s="24" t="s">
        <v>253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24" t="s">
        <v>85</v>
      </c>
      <c r="BK168" s="216">
        <f>ROUND(I168*H168,2)</f>
        <v>0</v>
      </c>
      <c r="BL168" s="24" t="s">
        <v>571</v>
      </c>
      <c r="BM168" s="24" t="s">
        <v>1044</v>
      </c>
    </row>
    <row r="169" spans="2:51" s="12" customFormat="1" ht="13.5">
      <c r="B169" s="217"/>
      <c r="C169" s="218"/>
      <c r="D169" s="219" t="s">
        <v>261</v>
      </c>
      <c r="E169" s="220" t="s">
        <v>76</v>
      </c>
      <c r="F169" s="221" t="s">
        <v>509</v>
      </c>
      <c r="G169" s="218"/>
      <c r="H169" s="220" t="s">
        <v>76</v>
      </c>
      <c r="I169" s="222"/>
      <c r="J169" s="218"/>
      <c r="K169" s="218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261</v>
      </c>
      <c r="AU169" s="227" t="s">
        <v>189</v>
      </c>
      <c r="AV169" s="12" t="s">
        <v>85</v>
      </c>
      <c r="AW169" s="12" t="s">
        <v>40</v>
      </c>
      <c r="AX169" s="12" t="s">
        <v>78</v>
      </c>
      <c r="AY169" s="227" t="s">
        <v>253</v>
      </c>
    </row>
    <row r="170" spans="2:51" s="13" customFormat="1" ht="13.5">
      <c r="B170" s="228"/>
      <c r="C170" s="229"/>
      <c r="D170" s="219" t="s">
        <v>261</v>
      </c>
      <c r="E170" s="230" t="s">
        <v>76</v>
      </c>
      <c r="F170" s="231" t="s">
        <v>193</v>
      </c>
      <c r="G170" s="229"/>
      <c r="H170" s="232">
        <v>6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261</v>
      </c>
      <c r="AU170" s="238" t="s">
        <v>189</v>
      </c>
      <c r="AV170" s="13" t="s">
        <v>87</v>
      </c>
      <c r="AW170" s="13" t="s">
        <v>40</v>
      </c>
      <c r="AX170" s="13" t="s">
        <v>78</v>
      </c>
      <c r="AY170" s="238" t="s">
        <v>253</v>
      </c>
    </row>
    <row r="171" spans="2:51" s="14" customFormat="1" ht="13.5">
      <c r="B171" s="239"/>
      <c r="C171" s="240"/>
      <c r="D171" s="219" t="s">
        <v>261</v>
      </c>
      <c r="E171" s="241" t="s">
        <v>76</v>
      </c>
      <c r="F171" s="242" t="s">
        <v>264</v>
      </c>
      <c r="G171" s="240"/>
      <c r="H171" s="243">
        <v>6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AT171" s="249" t="s">
        <v>261</v>
      </c>
      <c r="AU171" s="249" t="s">
        <v>189</v>
      </c>
      <c r="AV171" s="14" t="s">
        <v>259</v>
      </c>
      <c r="AW171" s="14" t="s">
        <v>40</v>
      </c>
      <c r="AX171" s="14" t="s">
        <v>85</v>
      </c>
      <c r="AY171" s="249" t="s">
        <v>253</v>
      </c>
    </row>
    <row r="172" spans="2:65" s="1" customFormat="1" ht="38.25" customHeight="1">
      <c r="B172" s="41"/>
      <c r="C172" s="252" t="s">
        <v>357</v>
      </c>
      <c r="D172" s="252" t="s">
        <v>322</v>
      </c>
      <c r="E172" s="253" t="s">
        <v>1045</v>
      </c>
      <c r="F172" s="254" t="s">
        <v>1046</v>
      </c>
      <c r="G172" s="255" t="s">
        <v>143</v>
      </c>
      <c r="H172" s="256">
        <v>6</v>
      </c>
      <c r="I172" s="257"/>
      <c r="J172" s="258">
        <f>ROUND(I172*H172,2)</f>
        <v>0</v>
      </c>
      <c r="K172" s="254" t="s">
        <v>981</v>
      </c>
      <c r="L172" s="259"/>
      <c r="M172" s="260" t="s">
        <v>76</v>
      </c>
      <c r="N172" s="261" t="s">
        <v>48</v>
      </c>
      <c r="O172" s="42"/>
      <c r="P172" s="214">
        <f>O172*H172</f>
        <v>0</v>
      </c>
      <c r="Q172" s="214">
        <v>0.00019</v>
      </c>
      <c r="R172" s="214">
        <f>Q172*H172</f>
        <v>0.00114</v>
      </c>
      <c r="S172" s="214">
        <v>0</v>
      </c>
      <c r="T172" s="215">
        <f>S172*H172</f>
        <v>0</v>
      </c>
      <c r="AR172" s="24" t="s">
        <v>995</v>
      </c>
      <c r="AT172" s="24" t="s">
        <v>322</v>
      </c>
      <c r="AU172" s="24" t="s">
        <v>189</v>
      </c>
      <c r="AY172" s="24" t="s">
        <v>253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24" t="s">
        <v>85</v>
      </c>
      <c r="BK172" s="216">
        <f>ROUND(I172*H172,2)</f>
        <v>0</v>
      </c>
      <c r="BL172" s="24" t="s">
        <v>571</v>
      </c>
      <c r="BM172" s="24" t="s">
        <v>1047</v>
      </c>
    </row>
    <row r="173" spans="2:47" s="1" customFormat="1" ht="27">
      <c r="B173" s="41"/>
      <c r="C173" s="63"/>
      <c r="D173" s="219" t="s">
        <v>301</v>
      </c>
      <c r="E173" s="63"/>
      <c r="F173" s="250" t="s">
        <v>1048</v>
      </c>
      <c r="G173" s="63"/>
      <c r="H173" s="63"/>
      <c r="I173" s="174"/>
      <c r="J173" s="63"/>
      <c r="K173" s="63"/>
      <c r="L173" s="61"/>
      <c r="M173" s="251"/>
      <c r="N173" s="42"/>
      <c r="O173" s="42"/>
      <c r="P173" s="42"/>
      <c r="Q173" s="42"/>
      <c r="R173" s="42"/>
      <c r="S173" s="42"/>
      <c r="T173" s="78"/>
      <c r="AT173" s="24" t="s">
        <v>301</v>
      </c>
      <c r="AU173" s="24" t="s">
        <v>189</v>
      </c>
    </row>
    <row r="174" spans="2:51" s="12" customFormat="1" ht="13.5">
      <c r="B174" s="217"/>
      <c r="C174" s="218"/>
      <c r="D174" s="219" t="s">
        <v>261</v>
      </c>
      <c r="E174" s="220" t="s">
        <v>76</v>
      </c>
      <c r="F174" s="221" t="s">
        <v>509</v>
      </c>
      <c r="G174" s="218"/>
      <c r="H174" s="220" t="s">
        <v>76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261</v>
      </c>
      <c r="AU174" s="227" t="s">
        <v>189</v>
      </c>
      <c r="AV174" s="12" t="s">
        <v>85</v>
      </c>
      <c r="AW174" s="12" t="s">
        <v>40</v>
      </c>
      <c r="AX174" s="12" t="s">
        <v>78</v>
      </c>
      <c r="AY174" s="227" t="s">
        <v>253</v>
      </c>
    </row>
    <row r="175" spans="2:51" s="13" customFormat="1" ht="13.5">
      <c r="B175" s="228"/>
      <c r="C175" s="229"/>
      <c r="D175" s="219" t="s">
        <v>261</v>
      </c>
      <c r="E175" s="230" t="s">
        <v>76</v>
      </c>
      <c r="F175" s="231" t="s">
        <v>193</v>
      </c>
      <c r="G175" s="229"/>
      <c r="H175" s="232">
        <v>6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261</v>
      </c>
      <c r="AU175" s="238" t="s">
        <v>189</v>
      </c>
      <c r="AV175" s="13" t="s">
        <v>87</v>
      </c>
      <c r="AW175" s="13" t="s">
        <v>40</v>
      </c>
      <c r="AX175" s="13" t="s">
        <v>78</v>
      </c>
      <c r="AY175" s="238" t="s">
        <v>253</v>
      </c>
    </row>
    <row r="176" spans="2:51" s="14" customFormat="1" ht="13.5">
      <c r="B176" s="239"/>
      <c r="C176" s="240"/>
      <c r="D176" s="219" t="s">
        <v>261</v>
      </c>
      <c r="E176" s="241" t="s">
        <v>76</v>
      </c>
      <c r="F176" s="242" t="s">
        <v>264</v>
      </c>
      <c r="G176" s="240"/>
      <c r="H176" s="243">
        <v>6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AT176" s="249" t="s">
        <v>261</v>
      </c>
      <c r="AU176" s="249" t="s">
        <v>189</v>
      </c>
      <c r="AV176" s="14" t="s">
        <v>259</v>
      </c>
      <c r="AW176" s="14" t="s">
        <v>40</v>
      </c>
      <c r="AX176" s="14" t="s">
        <v>85</v>
      </c>
      <c r="AY176" s="249" t="s">
        <v>253</v>
      </c>
    </row>
    <row r="177" spans="2:65" s="1" customFormat="1" ht="38.25" customHeight="1">
      <c r="B177" s="41"/>
      <c r="C177" s="205" t="s">
        <v>9</v>
      </c>
      <c r="D177" s="205" t="s">
        <v>255</v>
      </c>
      <c r="E177" s="206" t="s">
        <v>1049</v>
      </c>
      <c r="F177" s="207" t="s">
        <v>1050</v>
      </c>
      <c r="G177" s="208" t="s">
        <v>143</v>
      </c>
      <c r="H177" s="209">
        <v>39</v>
      </c>
      <c r="I177" s="210"/>
      <c r="J177" s="211">
        <f>ROUND(I177*H177,2)</f>
        <v>0</v>
      </c>
      <c r="K177" s="207" t="s">
        <v>981</v>
      </c>
      <c r="L177" s="61"/>
      <c r="M177" s="212" t="s">
        <v>76</v>
      </c>
      <c r="N177" s="213" t="s">
        <v>48</v>
      </c>
      <c r="O177" s="42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AR177" s="24" t="s">
        <v>571</v>
      </c>
      <c r="AT177" s="24" t="s">
        <v>255</v>
      </c>
      <c r="AU177" s="24" t="s">
        <v>189</v>
      </c>
      <c r="AY177" s="24" t="s">
        <v>253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24" t="s">
        <v>85</v>
      </c>
      <c r="BK177" s="216">
        <f>ROUND(I177*H177,2)</f>
        <v>0</v>
      </c>
      <c r="BL177" s="24" t="s">
        <v>571</v>
      </c>
      <c r="BM177" s="24" t="s">
        <v>1051</v>
      </c>
    </row>
    <row r="178" spans="2:51" s="12" customFormat="1" ht="27">
      <c r="B178" s="217"/>
      <c r="C178" s="218"/>
      <c r="D178" s="219" t="s">
        <v>261</v>
      </c>
      <c r="E178" s="220" t="s">
        <v>76</v>
      </c>
      <c r="F178" s="221" t="s">
        <v>1052</v>
      </c>
      <c r="G178" s="218"/>
      <c r="H178" s="220" t="s">
        <v>76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261</v>
      </c>
      <c r="AU178" s="227" t="s">
        <v>189</v>
      </c>
      <c r="AV178" s="12" t="s">
        <v>85</v>
      </c>
      <c r="AW178" s="12" t="s">
        <v>40</v>
      </c>
      <c r="AX178" s="12" t="s">
        <v>78</v>
      </c>
      <c r="AY178" s="227" t="s">
        <v>253</v>
      </c>
    </row>
    <row r="179" spans="2:51" s="13" customFormat="1" ht="13.5">
      <c r="B179" s="228"/>
      <c r="C179" s="229"/>
      <c r="D179" s="219" t="s">
        <v>261</v>
      </c>
      <c r="E179" s="230" t="s">
        <v>76</v>
      </c>
      <c r="F179" s="231" t="s">
        <v>437</v>
      </c>
      <c r="G179" s="229"/>
      <c r="H179" s="232">
        <v>39</v>
      </c>
      <c r="I179" s="233"/>
      <c r="J179" s="229"/>
      <c r="K179" s="229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261</v>
      </c>
      <c r="AU179" s="238" t="s">
        <v>189</v>
      </c>
      <c r="AV179" s="13" t="s">
        <v>87</v>
      </c>
      <c r="AW179" s="13" t="s">
        <v>40</v>
      </c>
      <c r="AX179" s="13" t="s">
        <v>78</v>
      </c>
      <c r="AY179" s="238" t="s">
        <v>253</v>
      </c>
    </row>
    <row r="180" spans="2:51" s="14" customFormat="1" ht="13.5">
      <c r="B180" s="239"/>
      <c r="C180" s="240"/>
      <c r="D180" s="219" t="s">
        <v>261</v>
      </c>
      <c r="E180" s="241" t="s">
        <v>76</v>
      </c>
      <c r="F180" s="242" t="s">
        <v>264</v>
      </c>
      <c r="G180" s="240"/>
      <c r="H180" s="243">
        <v>39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AT180" s="249" t="s">
        <v>261</v>
      </c>
      <c r="AU180" s="249" t="s">
        <v>189</v>
      </c>
      <c r="AV180" s="14" t="s">
        <v>259</v>
      </c>
      <c r="AW180" s="14" t="s">
        <v>40</v>
      </c>
      <c r="AX180" s="14" t="s">
        <v>85</v>
      </c>
      <c r="AY180" s="249" t="s">
        <v>253</v>
      </c>
    </row>
    <row r="181" spans="2:65" s="1" customFormat="1" ht="25.5" customHeight="1">
      <c r="B181" s="41"/>
      <c r="C181" s="205" t="s">
        <v>365</v>
      </c>
      <c r="D181" s="205" t="s">
        <v>255</v>
      </c>
      <c r="E181" s="206" t="s">
        <v>1053</v>
      </c>
      <c r="F181" s="207" t="s">
        <v>1054</v>
      </c>
      <c r="G181" s="208" t="s">
        <v>155</v>
      </c>
      <c r="H181" s="209">
        <v>21</v>
      </c>
      <c r="I181" s="210"/>
      <c r="J181" s="211">
        <f>ROUND(I181*H181,2)</f>
        <v>0</v>
      </c>
      <c r="K181" s="207" t="s">
        <v>981</v>
      </c>
      <c r="L181" s="61"/>
      <c r="M181" s="212" t="s">
        <v>76</v>
      </c>
      <c r="N181" s="213" t="s">
        <v>48</v>
      </c>
      <c r="O181" s="42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AR181" s="24" t="s">
        <v>571</v>
      </c>
      <c r="AT181" s="24" t="s">
        <v>255</v>
      </c>
      <c r="AU181" s="24" t="s">
        <v>189</v>
      </c>
      <c r="AY181" s="24" t="s">
        <v>253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24" t="s">
        <v>85</v>
      </c>
      <c r="BK181" s="216">
        <f>ROUND(I181*H181,2)</f>
        <v>0</v>
      </c>
      <c r="BL181" s="24" t="s">
        <v>571</v>
      </c>
      <c r="BM181" s="24" t="s">
        <v>1055</v>
      </c>
    </row>
    <row r="182" spans="2:51" s="12" customFormat="1" ht="13.5">
      <c r="B182" s="217"/>
      <c r="C182" s="218"/>
      <c r="D182" s="219" t="s">
        <v>261</v>
      </c>
      <c r="E182" s="220" t="s">
        <v>76</v>
      </c>
      <c r="F182" s="221" t="s">
        <v>348</v>
      </c>
      <c r="G182" s="218"/>
      <c r="H182" s="220" t="s">
        <v>76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261</v>
      </c>
      <c r="AU182" s="227" t="s">
        <v>189</v>
      </c>
      <c r="AV182" s="12" t="s">
        <v>85</v>
      </c>
      <c r="AW182" s="12" t="s">
        <v>40</v>
      </c>
      <c r="AX182" s="12" t="s">
        <v>78</v>
      </c>
      <c r="AY182" s="227" t="s">
        <v>253</v>
      </c>
    </row>
    <row r="183" spans="2:51" s="13" customFormat="1" ht="13.5">
      <c r="B183" s="228"/>
      <c r="C183" s="229"/>
      <c r="D183" s="219" t="s">
        <v>261</v>
      </c>
      <c r="E183" s="230" t="s">
        <v>76</v>
      </c>
      <c r="F183" s="231" t="s">
        <v>9</v>
      </c>
      <c r="G183" s="229"/>
      <c r="H183" s="232">
        <v>21</v>
      </c>
      <c r="I183" s="233"/>
      <c r="J183" s="229"/>
      <c r="K183" s="229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261</v>
      </c>
      <c r="AU183" s="238" t="s">
        <v>189</v>
      </c>
      <c r="AV183" s="13" t="s">
        <v>87</v>
      </c>
      <c r="AW183" s="13" t="s">
        <v>40</v>
      </c>
      <c r="AX183" s="13" t="s">
        <v>78</v>
      </c>
      <c r="AY183" s="238" t="s">
        <v>253</v>
      </c>
    </row>
    <row r="184" spans="2:51" s="14" customFormat="1" ht="13.5">
      <c r="B184" s="239"/>
      <c r="C184" s="240"/>
      <c r="D184" s="219" t="s">
        <v>261</v>
      </c>
      <c r="E184" s="241" t="s">
        <v>76</v>
      </c>
      <c r="F184" s="242" t="s">
        <v>264</v>
      </c>
      <c r="G184" s="240"/>
      <c r="H184" s="243">
        <v>21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AT184" s="249" t="s">
        <v>261</v>
      </c>
      <c r="AU184" s="249" t="s">
        <v>189</v>
      </c>
      <c r="AV184" s="14" t="s">
        <v>259</v>
      </c>
      <c r="AW184" s="14" t="s">
        <v>40</v>
      </c>
      <c r="AX184" s="14" t="s">
        <v>85</v>
      </c>
      <c r="AY184" s="249" t="s">
        <v>253</v>
      </c>
    </row>
    <row r="185" spans="2:65" s="1" customFormat="1" ht="25.5" customHeight="1">
      <c r="B185" s="41"/>
      <c r="C185" s="205" t="s">
        <v>215</v>
      </c>
      <c r="D185" s="205" t="s">
        <v>255</v>
      </c>
      <c r="E185" s="206" t="s">
        <v>1056</v>
      </c>
      <c r="F185" s="207" t="s">
        <v>1057</v>
      </c>
      <c r="G185" s="208" t="s">
        <v>155</v>
      </c>
      <c r="H185" s="209">
        <v>32</v>
      </c>
      <c r="I185" s="210"/>
      <c r="J185" s="211">
        <f>ROUND(I185*H185,2)</f>
        <v>0</v>
      </c>
      <c r="K185" s="207" t="s">
        <v>981</v>
      </c>
      <c r="L185" s="61"/>
      <c r="M185" s="212" t="s">
        <v>76</v>
      </c>
      <c r="N185" s="213" t="s">
        <v>48</v>
      </c>
      <c r="O185" s="42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AR185" s="24" t="s">
        <v>571</v>
      </c>
      <c r="AT185" s="24" t="s">
        <v>255</v>
      </c>
      <c r="AU185" s="24" t="s">
        <v>189</v>
      </c>
      <c r="AY185" s="24" t="s">
        <v>253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24" t="s">
        <v>85</v>
      </c>
      <c r="BK185" s="216">
        <f>ROUND(I185*H185,2)</f>
        <v>0</v>
      </c>
      <c r="BL185" s="24" t="s">
        <v>571</v>
      </c>
      <c r="BM185" s="24" t="s">
        <v>1058</v>
      </c>
    </row>
    <row r="186" spans="2:51" s="12" customFormat="1" ht="13.5">
      <c r="B186" s="217"/>
      <c r="C186" s="218"/>
      <c r="D186" s="219" t="s">
        <v>261</v>
      </c>
      <c r="E186" s="220" t="s">
        <v>76</v>
      </c>
      <c r="F186" s="221" t="s">
        <v>348</v>
      </c>
      <c r="G186" s="218"/>
      <c r="H186" s="220" t="s">
        <v>76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261</v>
      </c>
      <c r="AU186" s="227" t="s">
        <v>189</v>
      </c>
      <c r="AV186" s="12" t="s">
        <v>85</v>
      </c>
      <c r="AW186" s="12" t="s">
        <v>40</v>
      </c>
      <c r="AX186" s="12" t="s">
        <v>78</v>
      </c>
      <c r="AY186" s="227" t="s">
        <v>253</v>
      </c>
    </row>
    <row r="187" spans="2:51" s="13" customFormat="1" ht="13.5">
      <c r="B187" s="228"/>
      <c r="C187" s="229"/>
      <c r="D187" s="219" t="s">
        <v>261</v>
      </c>
      <c r="E187" s="230" t="s">
        <v>76</v>
      </c>
      <c r="F187" s="231" t="s">
        <v>408</v>
      </c>
      <c r="G187" s="229"/>
      <c r="H187" s="232">
        <v>32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261</v>
      </c>
      <c r="AU187" s="238" t="s">
        <v>189</v>
      </c>
      <c r="AV187" s="13" t="s">
        <v>87</v>
      </c>
      <c r="AW187" s="13" t="s">
        <v>40</v>
      </c>
      <c r="AX187" s="13" t="s">
        <v>78</v>
      </c>
      <c r="AY187" s="238" t="s">
        <v>253</v>
      </c>
    </row>
    <row r="188" spans="2:51" s="14" customFormat="1" ht="13.5">
      <c r="B188" s="239"/>
      <c r="C188" s="240"/>
      <c r="D188" s="219" t="s">
        <v>261</v>
      </c>
      <c r="E188" s="241" t="s">
        <v>76</v>
      </c>
      <c r="F188" s="242" t="s">
        <v>264</v>
      </c>
      <c r="G188" s="240"/>
      <c r="H188" s="243">
        <v>32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AT188" s="249" t="s">
        <v>261</v>
      </c>
      <c r="AU188" s="249" t="s">
        <v>189</v>
      </c>
      <c r="AV188" s="14" t="s">
        <v>259</v>
      </c>
      <c r="AW188" s="14" t="s">
        <v>40</v>
      </c>
      <c r="AX188" s="14" t="s">
        <v>85</v>
      </c>
      <c r="AY188" s="249" t="s">
        <v>253</v>
      </c>
    </row>
    <row r="189" spans="2:65" s="1" customFormat="1" ht="25.5" customHeight="1">
      <c r="B189" s="41"/>
      <c r="C189" s="205" t="s">
        <v>374</v>
      </c>
      <c r="D189" s="205" t="s">
        <v>255</v>
      </c>
      <c r="E189" s="206" t="s">
        <v>1059</v>
      </c>
      <c r="F189" s="207" t="s">
        <v>1060</v>
      </c>
      <c r="G189" s="208" t="s">
        <v>143</v>
      </c>
      <c r="H189" s="209">
        <v>92</v>
      </c>
      <c r="I189" s="210"/>
      <c r="J189" s="211">
        <f>ROUND(I189*H189,2)</f>
        <v>0</v>
      </c>
      <c r="K189" s="207" t="s">
        <v>981</v>
      </c>
      <c r="L189" s="61"/>
      <c r="M189" s="212" t="s">
        <v>76</v>
      </c>
      <c r="N189" s="213" t="s">
        <v>48</v>
      </c>
      <c r="O189" s="42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AR189" s="24" t="s">
        <v>571</v>
      </c>
      <c r="AT189" s="24" t="s">
        <v>255</v>
      </c>
      <c r="AU189" s="24" t="s">
        <v>189</v>
      </c>
      <c r="AY189" s="24" t="s">
        <v>253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24" t="s">
        <v>85</v>
      </c>
      <c r="BK189" s="216">
        <f>ROUND(I189*H189,2)</f>
        <v>0</v>
      </c>
      <c r="BL189" s="24" t="s">
        <v>571</v>
      </c>
      <c r="BM189" s="24" t="s">
        <v>1061</v>
      </c>
    </row>
    <row r="190" spans="2:51" s="12" customFormat="1" ht="13.5">
      <c r="B190" s="217"/>
      <c r="C190" s="218"/>
      <c r="D190" s="219" t="s">
        <v>261</v>
      </c>
      <c r="E190" s="220" t="s">
        <v>76</v>
      </c>
      <c r="F190" s="221" t="s">
        <v>509</v>
      </c>
      <c r="G190" s="218"/>
      <c r="H190" s="220" t="s">
        <v>76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261</v>
      </c>
      <c r="AU190" s="227" t="s">
        <v>189</v>
      </c>
      <c r="AV190" s="12" t="s">
        <v>85</v>
      </c>
      <c r="AW190" s="12" t="s">
        <v>40</v>
      </c>
      <c r="AX190" s="12" t="s">
        <v>78</v>
      </c>
      <c r="AY190" s="227" t="s">
        <v>253</v>
      </c>
    </row>
    <row r="191" spans="2:51" s="13" customFormat="1" ht="13.5">
      <c r="B191" s="228"/>
      <c r="C191" s="229"/>
      <c r="D191" s="219" t="s">
        <v>261</v>
      </c>
      <c r="E191" s="230" t="s">
        <v>959</v>
      </c>
      <c r="F191" s="231" t="s">
        <v>707</v>
      </c>
      <c r="G191" s="229"/>
      <c r="H191" s="232">
        <v>92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261</v>
      </c>
      <c r="AU191" s="238" t="s">
        <v>189</v>
      </c>
      <c r="AV191" s="13" t="s">
        <v>87</v>
      </c>
      <c r="AW191" s="13" t="s">
        <v>40</v>
      </c>
      <c r="AX191" s="13" t="s">
        <v>78</v>
      </c>
      <c r="AY191" s="238" t="s">
        <v>253</v>
      </c>
    </row>
    <row r="192" spans="2:51" s="14" customFormat="1" ht="13.5">
      <c r="B192" s="239"/>
      <c r="C192" s="240"/>
      <c r="D192" s="219" t="s">
        <v>261</v>
      </c>
      <c r="E192" s="241" t="s">
        <v>76</v>
      </c>
      <c r="F192" s="242" t="s">
        <v>264</v>
      </c>
      <c r="G192" s="240"/>
      <c r="H192" s="243">
        <v>92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AT192" s="249" t="s">
        <v>261</v>
      </c>
      <c r="AU192" s="249" t="s">
        <v>189</v>
      </c>
      <c r="AV192" s="14" t="s">
        <v>259</v>
      </c>
      <c r="AW192" s="14" t="s">
        <v>40</v>
      </c>
      <c r="AX192" s="14" t="s">
        <v>85</v>
      </c>
      <c r="AY192" s="249" t="s">
        <v>253</v>
      </c>
    </row>
    <row r="193" spans="2:65" s="1" customFormat="1" ht="16.5" customHeight="1">
      <c r="B193" s="41"/>
      <c r="C193" s="252" t="s">
        <v>378</v>
      </c>
      <c r="D193" s="252" t="s">
        <v>322</v>
      </c>
      <c r="E193" s="253" t="s">
        <v>1062</v>
      </c>
      <c r="F193" s="254" t="s">
        <v>1063</v>
      </c>
      <c r="G193" s="255" t="s">
        <v>390</v>
      </c>
      <c r="H193" s="256">
        <v>87.4</v>
      </c>
      <c r="I193" s="257"/>
      <c r="J193" s="258">
        <f>ROUND(I193*H193,2)</f>
        <v>0</v>
      </c>
      <c r="K193" s="254" t="s">
        <v>981</v>
      </c>
      <c r="L193" s="259"/>
      <c r="M193" s="260" t="s">
        <v>76</v>
      </c>
      <c r="N193" s="261" t="s">
        <v>48</v>
      </c>
      <c r="O193" s="42"/>
      <c r="P193" s="214">
        <f>O193*H193</f>
        <v>0</v>
      </c>
      <c r="Q193" s="214">
        <v>0.001</v>
      </c>
      <c r="R193" s="214">
        <f>Q193*H193</f>
        <v>0.0874</v>
      </c>
      <c r="S193" s="214">
        <v>0</v>
      </c>
      <c r="T193" s="215">
        <f>S193*H193</f>
        <v>0</v>
      </c>
      <c r="AR193" s="24" t="s">
        <v>995</v>
      </c>
      <c r="AT193" s="24" t="s">
        <v>322</v>
      </c>
      <c r="AU193" s="24" t="s">
        <v>189</v>
      </c>
      <c r="AY193" s="24" t="s">
        <v>253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24" t="s">
        <v>85</v>
      </c>
      <c r="BK193" s="216">
        <f>ROUND(I193*H193,2)</f>
        <v>0</v>
      </c>
      <c r="BL193" s="24" t="s">
        <v>571</v>
      </c>
      <c r="BM193" s="24" t="s">
        <v>1064</v>
      </c>
    </row>
    <row r="194" spans="2:51" s="12" customFormat="1" ht="13.5">
      <c r="B194" s="217"/>
      <c r="C194" s="218"/>
      <c r="D194" s="219" t="s">
        <v>261</v>
      </c>
      <c r="E194" s="220" t="s">
        <v>76</v>
      </c>
      <c r="F194" s="221" t="s">
        <v>509</v>
      </c>
      <c r="G194" s="218"/>
      <c r="H194" s="220" t="s">
        <v>76</v>
      </c>
      <c r="I194" s="222"/>
      <c r="J194" s="218"/>
      <c r="K194" s="218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261</v>
      </c>
      <c r="AU194" s="227" t="s">
        <v>189</v>
      </c>
      <c r="AV194" s="12" t="s">
        <v>85</v>
      </c>
      <c r="AW194" s="12" t="s">
        <v>40</v>
      </c>
      <c r="AX194" s="12" t="s">
        <v>78</v>
      </c>
      <c r="AY194" s="227" t="s">
        <v>253</v>
      </c>
    </row>
    <row r="195" spans="2:51" s="13" customFormat="1" ht="13.5">
      <c r="B195" s="228"/>
      <c r="C195" s="229"/>
      <c r="D195" s="219" t="s">
        <v>261</v>
      </c>
      <c r="E195" s="230" t="s">
        <v>76</v>
      </c>
      <c r="F195" s="231" t="s">
        <v>1065</v>
      </c>
      <c r="G195" s="229"/>
      <c r="H195" s="232">
        <v>87.4</v>
      </c>
      <c r="I195" s="233"/>
      <c r="J195" s="229"/>
      <c r="K195" s="229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261</v>
      </c>
      <c r="AU195" s="238" t="s">
        <v>189</v>
      </c>
      <c r="AV195" s="13" t="s">
        <v>87</v>
      </c>
      <c r="AW195" s="13" t="s">
        <v>40</v>
      </c>
      <c r="AX195" s="13" t="s">
        <v>78</v>
      </c>
      <c r="AY195" s="238" t="s">
        <v>253</v>
      </c>
    </row>
    <row r="196" spans="2:51" s="14" customFormat="1" ht="13.5">
      <c r="B196" s="239"/>
      <c r="C196" s="240"/>
      <c r="D196" s="219" t="s">
        <v>261</v>
      </c>
      <c r="E196" s="241" t="s">
        <v>76</v>
      </c>
      <c r="F196" s="242" t="s">
        <v>264</v>
      </c>
      <c r="G196" s="240"/>
      <c r="H196" s="243">
        <v>87.4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AT196" s="249" t="s">
        <v>261</v>
      </c>
      <c r="AU196" s="249" t="s">
        <v>189</v>
      </c>
      <c r="AV196" s="14" t="s">
        <v>259</v>
      </c>
      <c r="AW196" s="14" t="s">
        <v>40</v>
      </c>
      <c r="AX196" s="14" t="s">
        <v>85</v>
      </c>
      <c r="AY196" s="249" t="s">
        <v>253</v>
      </c>
    </row>
    <row r="197" spans="2:65" s="1" customFormat="1" ht="25.5" customHeight="1">
      <c r="B197" s="41"/>
      <c r="C197" s="252" t="s">
        <v>383</v>
      </c>
      <c r="D197" s="252" t="s">
        <v>322</v>
      </c>
      <c r="E197" s="253" t="s">
        <v>1066</v>
      </c>
      <c r="F197" s="254" t="s">
        <v>1067</v>
      </c>
      <c r="G197" s="255" t="s">
        <v>155</v>
      </c>
      <c r="H197" s="256">
        <v>6</v>
      </c>
      <c r="I197" s="257"/>
      <c r="J197" s="258">
        <f>ROUND(I197*H197,2)</f>
        <v>0</v>
      </c>
      <c r="K197" s="254" t="s">
        <v>981</v>
      </c>
      <c r="L197" s="259"/>
      <c r="M197" s="260" t="s">
        <v>76</v>
      </c>
      <c r="N197" s="261" t="s">
        <v>48</v>
      </c>
      <c r="O197" s="42"/>
      <c r="P197" s="214">
        <f>O197*H197</f>
        <v>0</v>
      </c>
      <c r="Q197" s="214">
        <v>0.0007</v>
      </c>
      <c r="R197" s="214">
        <f>Q197*H197</f>
        <v>0.0042</v>
      </c>
      <c r="S197" s="214">
        <v>0</v>
      </c>
      <c r="T197" s="215">
        <f>S197*H197</f>
        <v>0</v>
      </c>
      <c r="AR197" s="24" t="s">
        <v>995</v>
      </c>
      <c r="AT197" s="24" t="s">
        <v>322</v>
      </c>
      <c r="AU197" s="24" t="s">
        <v>189</v>
      </c>
      <c r="AY197" s="24" t="s">
        <v>253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24" t="s">
        <v>85</v>
      </c>
      <c r="BK197" s="216">
        <f>ROUND(I197*H197,2)</f>
        <v>0</v>
      </c>
      <c r="BL197" s="24" t="s">
        <v>571</v>
      </c>
      <c r="BM197" s="24" t="s">
        <v>1068</v>
      </c>
    </row>
    <row r="198" spans="2:51" s="12" customFormat="1" ht="13.5">
      <c r="B198" s="217"/>
      <c r="C198" s="218"/>
      <c r="D198" s="219" t="s">
        <v>261</v>
      </c>
      <c r="E198" s="220" t="s">
        <v>76</v>
      </c>
      <c r="F198" s="221" t="s">
        <v>348</v>
      </c>
      <c r="G198" s="218"/>
      <c r="H198" s="220" t="s">
        <v>76</v>
      </c>
      <c r="I198" s="222"/>
      <c r="J198" s="218"/>
      <c r="K198" s="218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261</v>
      </c>
      <c r="AU198" s="227" t="s">
        <v>189</v>
      </c>
      <c r="AV198" s="12" t="s">
        <v>85</v>
      </c>
      <c r="AW198" s="12" t="s">
        <v>40</v>
      </c>
      <c r="AX198" s="12" t="s">
        <v>78</v>
      </c>
      <c r="AY198" s="227" t="s">
        <v>253</v>
      </c>
    </row>
    <row r="199" spans="2:51" s="13" customFormat="1" ht="13.5">
      <c r="B199" s="228"/>
      <c r="C199" s="229"/>
      <c r="D199" s="219" t="s">
        <v>261</v>
      </c>
      <c r="E199" s="230" t="s">
        <v>76</v>
      </c>
      <c r="F199" s="231" t="s">
        <v>193</v>
      </c>
      <c r="G199" s="229"/>
      <c r="H199" s="232">
        <v>6</v>
      </c>
      <c r="I199" s="233"/>
      <c r="J199" s="229"/>
      <c r="K199" s="229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261</v>
      </c>
      <c r="AU199" s="238" t="s">
        <v>189</v>
      </c>
      <c r="AV199" s="13" t="s">
        <v>87</v>
      </c>
      <c r="AW199" s="13" t="s">
        <v>40</v>
      </c>
      <c r="AX199" s="13" t="s">
        <v>78</v>
      </c>
      <c r="AY199" s="238" t="s">
        <v>253</v>
      </c>
    </row>
    <row r="200" spans="2:51" s="14" customFormat="1" ht="13.5">
      <c r="B200" s="239"/>
      <c r="C200" s="240"/>
      <c r="D200" s="219" t="s">
        <v>261</v>
      </c>
      <c r="E200" s="241" t="s">
        <v>76</v>
      </c>
      <c r="F200" s="242" t="s">
        <v>264</v>
      </c>
      <c r="G200" s="240"/>
      <c r="H200" s="243">
        <v>6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AT200" s="249" t="s">
        <v>261</v>
      </c>
      <c r="AU200" s="249" t="s">
        <v>189</v>
      </c>
      <c r="AV200" s="14" t="s">
        <v>259</v>
      </c>
      <c r="AW200" s="14" t="s">
        <v>40</v>
      </c>
      <c r="AX200" s="14" t="s">
        <v>85</v>
      </c>
      <c r="AY200" s="249" t="s">
        <v>253</v>
      </c>
    </row>
    <row r="201" spans="2:63" s="11" customFormat="1" ht="22.35" customHeight="1">
      <c r="B201" s="189"/>
      <c r="C201" s="190"/>
      <c r="D201" s="191" t="s">
        <v>77</v>
      </c>
      <c r="E201" s="203" t="s">
        <v>1069</v>
      </c>
      <c r="F201" s="203" t="s">
        <v>1070</v>
      </c>
      <c r="G201" s="190"/>
      <c r="H201" s="190"/>
      <c r="I201" s="193"/>
      <c r="J201" s="204">
        <f>BK201</f>
        <v>0</v>
      </c>
      <c r="K201" s="190"/>
      <c r="L201" s="195"/>
      <c r="M201" s="196"/>
      <c r="N201" s="197"/>
      <c r="O201" s="197"/>
      <c r="P201" s="198">
        <f>SUM(P202:P274)</f>
        <v>0</v>
      </c>
      <c r="Q201" s="197"/>
      <c r="R201" s="198">
        <f>SUM(R202:R274)</f>
        <v>11.414752199999999</v>
      </c>
      <c r="S201" s="197"/>
      <c r="T201" s="199">
        <f>SUM(T202:T274)</f>
        <v>0</v>
      </c>
      <c r="AR201" s="200" t="s">
        <v>189</v>
      </c>
      <c r="AT201" s="201" t="s">
        <v>77</v>
      </c>
      <c r="AU201" s="201" t="s">
        <v>87</v>
      </c>
      <c r="AY201" s="200" t="s">
        <v>253</v>
      </c>
      <c r="BK201" s="202">
        <f>SUM(BK202:BK274)</f>
        <v>0</v>
      </c>
    </row>
    <row r="202" spans="2:65" s="1" customFormat="1" ht="16.5" customHeight="1">
      <c r="B202" s="41"/>
      <c r="C202" s="205" t="s">
        <v>387</v>
      </c>
      <c r="D202" s="205" t="s">
        <v>255</v>
      </c>
      <c r="E202" s="206" t="s">
        <v>1071</v>
      </c>
      <c r="F202" s="207" t="s">
        <v>1072</v>
      </c>
      <c r="G202" s="208" t="s">
        <v>479</v>
      </c>
      <c r="H202" s="209">
        <v>3</v>
      </c>
      <c r="I202" s="210"/>
      <c r="J202" s="211">
        <f>ROUND(I202*H202,2)</f>
        <v>0</v>
      </c>
      <c r="K202" s="207" t="s">
        <v>76</v>
      </c>
      <c r="L202" s="61"/>
      <c r="M202" s="212" t="s">
        <v>76</v>
      </c>
      <c r="N202" s="213" t="s">
        <v>48</v>
      </c>
      <c r="O202" s="42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AR202" s="24" t="s">
        <v>571</v>
      </c>
      <c r="AT202" s="24" t="s">
        <v>255</v>
      </c>
      <c r="AU202" s="24" t="s">
        <v>189</v>
      </c>
      <c r="AY202" s="24" t="s">
        <v>253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24" t="s">
        <v>85</v>
      </c>
      <c r="BK202" s="216">
        <f>ROUND(I202*H202,2)</f>
        <v>0</v>
      </c>
      <c r="BL202" s="24" t="s">
        <v>571</v>
      </c>
      <c r="BM202" s="24" t="s">
        <v>1073</v>
      </c>
    </row>
    <row r="203" spans="2:51" s="12" customFormat="1" ht="13.5">
      <c r="B203" s="217"/>
      <c r="C203" s="218"/>
      <c r="D203" s="219" t="s">
        <v>261</v>
      </c>
      <c r="E203" s="220" t="s">
        <v>76</v>
      </c>
      <c r="F203" s="221" t="s">
        <v>348</v>
      </c>
      <c r="G203" s="218"/>
      <c r="H203" s="220" t="s">
        <v>76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261</v>
      </c>
      <c r="AU203" s="227" t="s">
        <v>189</v>
      </c>
      <c r="AV203" s="12" t="s">
        <v>85</v>
      </c>
      <c r="AW203" s="12" t="s">
        <v>40</v>
      </c>
      <c r="AX203" s="12" t="s">
        <v>78</v>
      </c>
      <c r="AY203" s="227" t="s">
        <v>253</v>
      </c>
    </row>
    <row r="204" spans="2:51" s="13" customFormat="1" ht="13.5">
      <c r="B204" s="228"/>
      <c r="C204" s="229"/>
      <c r="D204" s="219" t="s">
        <v>261</v>
      </c>
      <c r="E204" s="230" t="s">
        <v>76</v>
      </c>
      <c r="F204" s="231" t="s">
        <v>189</v>
      </c>
      <c r="G204" s="229"/>
      <c r="H204" s="232">
        <v>3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261</v>
      </c>
      <c r="AU204" s="238" t="s">
        <v>189</v>
      </c>
      <c r="AV204" s="13" t="s">
        <v>87</v>
      </c>
      <c r="AW204" s="13" t="s">
        <v>40</v>
      </c>
      <c r="AX204" s="13" t="s">
        <v>78</v>
      </c>
      <c r="AY204" s="238" t="s">
        <v>253</v>
      </c>
    </row>
    <row r="205" spans="2:51" s="14" customFormat="1" ht="13.5">
      <c r="B205" s="239"/>
      <c r="C205" s="240"/>
      <c r="D205" s="219" t="s">
        <v>261</v>
      </c>
      <c r="E205" s="241" t="s">
        <v>76</v>
      </c>
      <c r="F205" s="242" t="s">
        <v>264</v>
      </c>
      <c r="G205" s="240"/>
      <c r="H205" s="243">
        <v>3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AT205" s="249" t="s">
        <v>261</v>
      </c>
      <c r="AU205" s="249" t="s">
        <v>189</v>
      </c>
      <c r="AV205" s="14" t="s">
        <v>259</v>
      </c>
      <c r="AW205" s="14" t="s">
        <v>40</v>
      </c>
      <c r="AX205" s="14" t="s">
        <v>85</v>
      </c>
      <c r="AY205" s="249" t="s">
        <v>253</v>
      </c>
    </row>
    <row r="206" spans="2:65" s="1" customFormat="1" ht="25.5" customHeight="1">
      <c r="B206" s="41"/>
      <c r="C206" s="205" t="s">
        <v>149</v>
      </c>
      <c r="D206" s="205" t="s">
        <v>255</v>
      </c>
      <c r="E206" s="206" t="s">
        <v>1074</v>
      </c>
      <c r="F206" s="207" t="s">
        <v>1075</v>
      </c>
      <c r="G206" s="208" t="s">
        <v>155</v>
      </c>
      <c r="H206" s="209">
        <v>3</v>
      </c>
      <c r="I206" s="210"/>
      <c r="J206" s="211">
        <f>ROUND(I206*H206,2)</f>
        <v>0</v>
      </c>
      <c r="K206" s="207" t="s">
        <v>981</v>
      </c>
      <c r="L206" s="61"/>
      <c r="M206" s="212" t="s">
        <v>76</v>
      </c>
      <c r="N206" s="213" t="s">
        <v>48</v>
      </c>
      <c r="O206" s="42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AR206" s="24" t="s">
        <v>571</v>
      </c>
      <c r="AT206" s="24" t="s">
        <v>255</v>
      </c>
      <c r="AU206" s="24" t="s">
        <v>189</v>
      </c>
      <c r="AY206" s="24" t="s">
        <v>253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24" t="s">
        <v>85</v>
      </c>
      <c r="BK206" s="216">
        <f>ROUND(I206*H206,2)</f>
        <v>0</v>
      </c>
      <c r="BL206" s="24" t="s">
        <v>571</v>
      </c>
      <c r="BM206" s="24" t="s">
        <v>1076</v>
      </c>
    </row>
    <row r="207" spans="2:51" s="12" customFormat="1" ht="13.5">
      <c r="B207" s="217"/>
      <c r="C207" s="218"/>
      <c r="D207" s="219" t="s">
        <v>261</v>
      </c>
      <c r="E207" s="220" t="s">
        <v>76</v>
      </c>
      <c r="F207" s="221" t="s">
        <v>348</v>
      </c>
      <c r="G207" s="218"/>
      <c r="H207" s="220" t="s">
        <v>76</v>
      </c>
      <c r="I207" s="222"/>
      <c r="J207" s="218"/>
      <c r="K207" s="218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261</v>
      </c>
      <c r="AU207" s="227" t="s">
        <v>189</v>
      </c>
      <c r="AV207" s="12" t="s">
        <v>85</v>
      </c>
      <c r="AW207" s="12" t="s">
        <v>40</v>
      </c>
      <c r="AX207" s="12" t="s">
        <v>78</v>
      </c>
      <c r="AY207" s="227" t="s">
        <v>253</v>
      </c>
    </row>
    <row r="208" spans="2:51" s="13" customFormat="1" ht="13.5">
      <c r="B208" s="228"/>
      <c r="C208" s="229"/>
      <c r="D208" s="219" t="s">
        <v>261</v>
      </c>
      <c r="E208" s="230" t="s">
        <v>76</v>
      </c>
      <c r="F208" s="231" t="s">
        <v>189</v>
      </c>
      <c r="G208" s="229"/>
      <c r="H208" s="232">
        <v>3</v>
      </c>
      <c r="I208" s="233"/>
      <c r="J208" s="229"/>
      <c r="K208" s="229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261</v>
      </c>
      <c r="AU208" s="238" t="s">
        <v>189</v>
      </c>
      <c r="AV208" s="13" t="s">
        <v>87</v>
      </c>
      <c r="AW208" s="13" t="s">
        <v>40</v>
      </c>
      <c r="AX208" s="13" t="s">
        <v>78</v>
      </c>
      <c r="AY208" s="238" t="s">
        <v>253</v>
      </c>
    </row>
    <row r="209" spans="2:51" s="14" customFormat="1" ht="13.5">
      <c r="B209" s="239"/>
      <c r="C209" s="240"/>
      <c r="D209" s="219" t="s">
        <v>261</v>
      </c>
      <c r="E209" s="241" t="s">
        <v>76</v>
      </c>
      <c r="F209" s="242" t="s">
        <v>264</v>
      </c>
      <c r="G209" s="240"/>
      <c r="H209" s="243">
        <v>3</v>
      </c>
      <c r="I209" s="244"/>
      <c r="J209" s="240"/>
      <c r="K209" s="240"/>
      <c r="L209" s="245"/>
      <c r="M209" s="246"/>
      <c r="N209" s="247"/>
      <c r="O209" s="247"/>
      <c r="P209" s="247"/>
      <c r="Q209" s="247"/>
      <c r="R209" s="247"/>
      <c r="S209" s="247"/>
      <c r="T209" s="248"/>
      <c r="AT209" s="249" t="s">
        <v>261</v>
      </c>
      <c r="AU209" s="249" t="s">
        <v>189</v>
      </c>
      <c r="AV209" s="14" t="s">
        <v>259</v>
      </c>
      <c r="AW209" s="14" t="s">
        <v>40</v>
      </c>
      <c r="AX209" s="14" t="s">
        <v>85</v>
      </c>
      <c r="AY209" s="249" t="s">
        <v>253</v>
      </c>
    </row>
    <row r="210" spans="2:65" s="1" customFormat="1" ht="16.5" customHeight="1">
      <c r="B210" s="41"/>
      <c r="C210" s="205" t="s">
        <v>396</v>
      </c>
      <c r="D210" s="205" t="s">
        <v>255</v>
      </c>
      <c r="E210" s="206" t="s">
        <v>1077</v>
      </c>
      <c r="F210" s="207" t="s">
        <v>1078</v>
      </c>
      <c r="G210" s="208" t="s">
        <v>174</v>
      </c>
      <c r="H210" s="209">
        <v>1.23</v>
      </c>
      <c r="I210" s="210"/>
      <c r="J210" s="211">
        <f>ROUND(I210*H210,2)</f>
        <v>0</v>
      </c>
      <c r="K210" s="207" t="s">
        <v>981</v>
      </c>
      <c r="L210" s="61"/>
      <c r="M210" s="212" t="s">
        <v>76</v>
      </c>
      <c r="N210" s="213" t="s">
        <v>48</v>
      </c>
      <c r="O210" s="42"/>
      <c r="P210" s="214">
        <f>O210*H210</f>
        <v>0</v>
      </c>
      <c r="Q210" s="214">
        <v>2.25634</v>
      </c>
      <c r="R210" s="214">
        <f>Q210*H210</f>
        <v>2.7752981999999995</v>
      </c>
      <c r="S210" s="214">
        <v>0</v>
      </c>
      <c r="T210" s="215">
        <f>S210*H210</f>
        <v>0</v>
      </c>
      <c r="AR210" s="24" t="s">
        <v>571</v>
      </c>
      <c r="AT210" s="24" t="s">
        <v>255</v>
      </c>
      <c r="AU210" s="24" t="s">
        <v>189</v>
      </c>
      <c r="AY210" s="24" t="s">
        <v>253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24" t="s">
        <v>85</v>
      </c>
      <c r="BK210" s="216">
        <f>ROUND(I210*H210,2)</f>
        <v>0</v>
      </c>
      <c r="BL210" s="24" t="s">
        <v>571</v>
      </c>
      <c r="BM210" s="24" t="s">
        <v>1079</v>
      </c>
    </row>
    <row r="211" spans="2:51" s="12" customFormat="1" ht="13.5">
      <c r="B211" s="217"/>
      <c r="C211" s="218"/>
      <c r="D211" s="219" t="s">
        <v>261</v>
      </c>
      <c r="E211" s="220" t="s">
        <v>76</v>
      </c>
      <c r="F211" s="221" t="s">
        <v>1080</v>
      </c>
      <c r="G211" s="218"/>
      <c r="H211" s="220" t="s">
        <v>76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261</v>
      </c>
      <c r="AU211" s="227" t="s">
        <v>189</v>
      </c>
      <c r="AV211" s="12" t="s">
        <v>85</v>
      </c>
      <c r="AW211" s="12" t="s">
        <v>40</v>
      </c>
      <c r="AX211" s="12" t="s">
        <v>78</v>
      </c>
      <c r="AY211" s="227" t="s">
        <v>253</v>
      </c>
    </row>
    <row r="212" spans="2:51" s="13" customFormat="1" ht="13.5">
      <c r="B212" s="228"/>
      <c r="C212" s="229"/>
      <c r="D212" s="219" t="s">
        <v>261</v>
      </c>
      <c r="E212" s="230" t="s">
        <v>1081</v>
      </c>
      <c r="F212" s="231" t="s">
        <v>1082</v>
      </c>
      <c r="G212" s="229"/>
      <c r="H212" s="232">
        <v>1.23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261</v>
      </c>
      <c r="AU212" s="238" t="s">
        <v>189</v>
      </c>
      <c r="AV212" s="13" t="s">
        <v>87</v>
      </c>
      <c r="AW212" s="13" t="s">
        <v>40</v>
      </c>
      <c r="AX212" s="13" t="s">
        <v>78</v>
      </c>
      <c r="AY212" s="238" t="s">
        <v>253</v>
      </c>
    </row>
    <row r="213" spans="2:51" s="14" customFormat="1" ht="13.5">
      <c r="B213" s="239"/>
      <c r="C213" s="240"/>
      <c r="D213" s="219" t="s">
        <v>261</v>
      </c>
      <c r="E213" s="241" t="s">
        <v>76</v>
      </c>
      <c r="F213" s="242" t="s">
        <v>264</v>
      </c>
      <c r="G213" s="240"/>
      <c r="H213" s="243">
        <v>1.23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AT213" s="249" t="s">
        <v>261</v>
      </c>
      <c r="AU213" s="249" t="s">
        <v>189</v>
      </c>
      <c r="AV213" s="14" t="s">
        <v>259</v>
      </c>
      <c r="AW213" s="14" t="s">
        <v>40</v>
      </c>
      <c r="AX213" s="14" t="s">
        <v>85</v>
      </c>
      <c r="AY213" s="249" t="s">
        <v>253</v>
      </c>
    </row>
    <row r="214" spans="2:65" s="1" customFormat="1" ht="16.5" customHeight="1">
      <c r="B214" s="41"/>
      <c r="C214" s="252" t="s">
        <v>400</v>
      </c>
      <c r="D214" s="252" t="s">
        <v>322</v>
      </c>
      <c r="E214" s="253" t="s">
        <v>1083</v>
      </c>
      <c r="F214" s="254" t="s">
        <v>1084</v>
      </c>
      <c r="G214" s="255" t="s">
        <v>479</v>
      </c>
      <c r="H214" s="256">
        <v>3</v>
      </c>
      <c r="I214" s="257"/>
      <c r="J214" s="258">
        <f>ROUND(I214*H214,2)</f>
        <v>0</v>
      </c>
      <c r="K214" s="254" t="s">
        <v>76</v>
      </c>
      <c r="L214" s="259"/>
      <c r="M214" s="260" t="s">
        <v>76</v>
      </c>
      <c r="N214" s="261" t="s">
        <v>48</v>
      </c>
      <c r="O214" s="42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AR214" s="24" t="s">
        <v>995</v>
      </c>
      <c r="AT214" s="24" t="s">
        <v>322</v>
      </c>
      <c r="AU214" s="24" t="s">
        <v>189</v>
      </c>
      <c r="AY214" s="24" t="s">
        <v>253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24" t="s">
        <v>85</v>
      </c>
      <c r="BK214" s="216">
        <f>ROUND(I214*H214,2)</f>
        <v>0</v>
      </c>
      <c r="BL214" s="24" t="s">
        <v>571</v>
      </c>
      <c r="BM214" s="24" t="s">
        <v>1085</v>
      </c>
    </row>
    <row r="215" spans="2:51" s="12" customFormat="1" ht="13.5">
      <c r="B215" s="217"/>
      <c r="C215" s="218"/>
      <c r="D215" s="219" t="s">
        <v>261</v>
      </c>
      <c r="E215" s="220" t="s">
        <v>76</v>
      </c>
      <c r="F215" s="221" t="s">
        <v>348</v>
      </c>
      <c r="G215" s="218"/>
      <c r="H215" s="220" t="s">
        <v>76</v>
      </c>
      <c r="I215" s="222"/>
      <c r="J215" s="218"/>
      <c r="K215" s="218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261</v>
      </c>
      <c r="AU215" s="227" t="s">
        <v>189</v>
      </c>
      <c r="AV215" s="12" t="s">
        <v>85</v>
      </c>
      <c r="AW215" s="12" t="s">
        <v>40</v>
      </c>
      <c r="AX215" s="12" t="s">
        <v>78</v>
      </c>
      <c r="AY215" s="227" t="s">
        <v>253</v>
      </c>
    </row>
    <row r="216" spans="2:51" s="13" customFormat="1" ht="13.5">
      <c r="B216" s="228"/>
      <c r="C216" s="229"/>
      <c r="D216" s="219" t="s">
        <v>261</v>
      </c>
      <c r="E216" s="230" t="s">
        <v>76</v>
      </c>
      <c r="F216" s="231" t="s">
        <v>189</v>
      </c>
      <c r="G216" s="229"/>
      <c r="H216" s="232">
        <v>3</v>
      </c>
      <c r="I216" s="233"/>
      <c r="J216" s="229"/>
      <c r="K216" s="229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261</v>
      </c>
      <c r="AU216" s="238" t="s">
        <v>189</v>
      </c>
      <c r="AV216" s="13" t="s">
        <v>87</v>
      </c>
      <c r="AW216" s="13" t="s">
        <v>40</v>
      </c>
      <c r="AX216" s="13" t="s">
        <v>78</v>
      </c>
      <c r="AY216" s="238" t="s">
        <v>253</v>
      </c>
    </row>
    <row r="217" spans="2:51" s="14" customFormat="1" ht="13.5">
      <c r="B217" s="239"/>
      <c r="C217" s="240"/>
      <c r="D217" s="219" t="s">
        <v>261</v>
      </c>
      <c r="E217" s="241" t="s">
        <v>76</v>
      </c>
      <c r="F217" s="242" t="s">
        <v>264</v>
      </c>
      <c r="G217" s="240"/>
      <c r="H217" s="243">
        <v>3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AT217" s="249" t="s">
        <v>261</v>
      </c>
      <c r="AU217" s="249" t="s">
        <v>189</v>
      </c>
      <c r="AV217" s="14" t="s">
        <v>259</v>
      </c>
      <c r="AW217" s="14" t="s">
        <v>40</v>
      </c>
      <c r="AX217" s="14" t="s">
        <v>85</v>
      </c>
      <c r="AY217" s="249" t="s">
        <v>253</v>
      </c>
    </row>
    <row r="218" spans="2:65" s="1" customFormat="1" ht="16.5" customHeight="1">
      <c r="B218" s="41"/>
      <c r="C218" s="205" t="s">
        <v>404</v>
      </c>
      <c r="D218" s="205" t="s">
        <v>255</v>
      </c>
      <c r="E218" s="206" t="s">
        <v>1086</v>
      </c>
      <c r="F218" s="207" t="s">
        <v>1087</v>
      </c>
      <c r="G218" s="208" t="s">
        <v>143</v>
      </c>
      <c r="H218" s="209">
        <v>85</v>
      </c>
      <c r="I218" s="210"/>
      <c r="J218" s="211">
        <f>ROUND(I218*H218,2)</f>
        <v>0</v>
      </c>
      <c r="K218" s="207" t="s">
        <v>76</v>
      </c>
      <c r="L218" s="61"/>
      <c r="M218" s="212" t="s">
        <v>76</v>
      </c>
      <c r="N218" s="213" t="s">
        <v>48</v>
      </c>
      <c r="O218" s="42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AR218" s="24" t="s">
        <v>571</v>
      </c>
      <c r="AT218" s="24" t="s">
        <v>255</v>
      </c>
      <c r="AU218" s="24" t="s">
        <v>189</v>
      </c>
      <c r="AY218" s="24" t="s">
        <v>253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24" t="s">
        <v>85</v>
      </c>
      <c r="BK218" s="216">
        <f>ROUND(I218*H218,2)</f>
        <v>0</v>
      </c>
      <c r="BL218" s="24" t="s">
        <v>571</v>
      </c>
      <c r="BM218" s="24" t="s">
        <v>1088</v>
      </c>
    </row>
    <row r="219" spans="2:51" s="12" customFormat="1" ht="13.5">
      <c r="B219" s="217"/>
      <c r="C219" s="218"/>
      <c r="D219" s="219" t="s">
        <v>261</v>
      </c>
      <c r="E219" s="220" t="s">
        <v>76</v>
      </c>
      <c r="F219" s="221" t="s">
        <v>509</v>
      </c>
      <c r="G219" s="218"/>
      <c r="H219" s="220" t="s">
        <v>76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261</v>
      </c>
      <c r="AU219" s="227" t="s">
        <v>189</v>
      </c>
      <c r="AV219" s="12" t="s">
        <v>85</v>
      </c>
      <c r="AW219" s="12" t="s">
        <v>40</v>
      </c>
      <c r="AX219" s="12" t="s">
        <v>78</v>
      </c>
      <c r="AY219" s="227" t="s">
        <v>253</v>
      </c>
    </row>
    <row r="220" spans="2:51" s="13" customFormat="1" ht="13.5">
      <c r="B220" s="228"/>
      <c r="C220" s="229"/>
      <c r="D220" s="219" t="s">
        <v>261</v>
      </c>
      <c r="E220" s="230" t="s">
        <v>76</v>
      </c>
      <c r="F220" s="231" t="s">
        <v>677</v>
      </c>
      <c r="G220" s="229"/>
      <c r="H220" s="232">
        <v>85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261</v>
      </c>
      <c r="AU220" s="238" t="s">
        <v>189</v>
      </c>
      <c r="AV220" s="13" t="s">
        <v>87</v>
      </c>
      <c r="AW220" s="13" t="s">
        <v>40</v>
      </c>
      <c r="AX220" s="13" t="s">
        <v>78</v>
      </c>
      <c r="AY220" s="238" t="s">
        <v>253</v>
      </c>
    </row>
    <row r="221" spans="2:51" s="14" customFormat="1" ht="13.5">
      <c r="B221" s="239"/>
      <c r="C221" s="240"/>
      <c r="D221" s="219" t="s">
        <v>261</v>
      </c>
      <c r="E221" s="241" t="s">
        <v>76</v>
      </c>
      <c r="F221" s="242" t="s">
        <v>264</v>
      </c>
      <c r="G221" s="240"/>
      <c r="H221" s="243">
        <v>85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AT221" s="249" t="s">
        <v>261</v>
      </c>
      <c r="AU221" s="249" t="s">
        <v>189</v>
      </c>
      <c r="AV221" s="14" t="s">
        <v>259</v>
      </c>
      <c r="AW221" s="14" t="s">
        <v>40</v>
      </c>
      <c r="AX221" s="14" t="s">
        <v>85</v>
      </c>
      <c r="AY221" s="249" t="s">
        <v>253</v>
      </c>
    </row>
    <row r="222" spans="2:65" s="1" customFormat="1" ht="51" customHeight="1">
      <c r="B222" s="41"/>
      <c r="C222" s="205" t="s">
        <v>408</v>
      </c>
      <c r="D222" s="205" t="s">
        <v>255</v>
      </c>
      <c r="E222" s="206" t="s">
        <v>1089</v>
      </c>
      <c r="F222" s="207" t="s">
        <v>1090</v>
      </c>
      <c r="G222" s="208" t="s">
        <v>143</v>
      </c>
      <c r="H222" s="209">
        <v>35</v>
      </c>
      <c r="I222" s="210"/>
      <c r="J222" s="211">
        <f>ROUND(I222*H222,2)</f>
        <v>0</v>
      </c>
      <c r="K222" s="207" t="s">
        <v>981</v>
      </c>
      <c r="L222" s="61"/>
      <c r="M222" s="212" t="s">
        <v>76</v>
      </c>
      <c r="N222" s="213" t="s">
        <v>48</v>
      </c>
      <c r="O222" s="42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AR222" s="24" t="s">
        <v>571</v>
      </c>
      <c r="AT222" s="24" t="s">
        <v>255</v>
      </c>
      <c r="AU222" s="24" t="s">
        <v>189</v>
      </c>
      <c r="AY222" s="24" t="s">
        <v>253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24" t="s">
        <v>85</v>
      </c>
      <c r="BK222" s="216">
        <f>ROUND(I222*H222,2)</f>
        <v>0</v>
      </c>
      <c r="BL222" s="24" t="s">
        <v>571</v>
      </c>
      <c r="BM222" s="24" t="s">
        <v>1091</v>
      </c>
    </row>
    <row r="223" spans="2:51" s="12" customFormat="1" ht="27">
      <c r="B223" s="217"/>
      <c r="C223" s="218"/>
      <c r="D223" s="219" t="s">
        <v>261</v>
      </c>
      <c r="E223" s="220" t="s">
        <v>76</v>
      </c>
      <c r="F223" s="221" t="s">
        <v>1092</v>
      </c>
      <c r="G223" s="218"/>
      <c r="H223" s="220" t="s">
        <v>76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261</v>
      </c>
      <c r="AU223" s="227" t="s">
        <v>189</v>
      </c>
      <c r="AV223" s="12" t="s">
        <v>85</v>
      </c>
      <c r="AW223" s="12" t="s">
        <v>40</v>
      </c>
      <c r="AX223" s="12" t="s">
        <v>78</v>
      </c>
      <c r="AY223" s="227" t="s">
        <v>253</v>
      </c>
    </row>
    <row r="224" spans="2:51" s="13" customFormat="1" ht="13.5">
      <c r="B224" s="228"/>
      <c r="C224" s="229"/>
      <c r="D224" s="219" t="s">
        <v>261</v>
      </c>
      <c r="E224" s="230" t="s">
        <v>961</v>
      </c>
      <c r="F224" s="231" t="s">
        <v>421</v>
      </c>
      <c r="G224" s="229"/>
      <c r="H224" s="232">
        <v>35</v>
      </c>
      <c r="I224" s="233"/>
      <c r="J224" s="229"/>
      <c r="K224" s="229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261</v>
      </c>
      <c r="AU224" s="238" t="s">
        <v>189</v>
      </c>
      <c r="AV224" s="13" t="s">
        <v>87</v>
      </c>
      <c r="AW224" s="13" t="s">
        <v>40</v>
      </c>
      <c r="AX224" s="13" t="s">
        <v>78</v>
      </c>
      <c r="AY224" s="238" t="s">
        <v>253</v>
      </c>
    </row>
    <row r="225" spans="2:51" s="14" customFormat="1" ht="13.5">
      <c r="B225" s="239"/>
      <c r="C225" s="240"/>
      <c r="D225" s="219" t="s">
        <v>261</v>
      </c>
      <c r="E225" s="241" t="s">
        <v>76</v>
      </c>
      <c r="F225" s="242" t="s">
        <v>264</v>
      </c>
      <c r="G225" s="240"/>
      <c r="H225" s="243">
        <v>35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AT225" s="249" t="s">
        <v>261</v>
      </c>
      <c r="AU225" s="249" t="s">
        <v>189</v>
      </c>
      <c r="AV225" s="14" t="s">
        <v>259</v>
      </c>
      <c r="AW225" s="14" t="s">
        <v>40</v>
      </c>
      <c r="AX225" s="14" t="s">
        <v>85</v>
      </c>
      <c r="AY225" s="249" t="s">
        <v>253</v>
      </c>
    </row>
    <row r="226" spans="2:65" s="1" customFormat="1" ht="51" customHeight="1">
      <c r="B226" s="41"/>
      <c r="C226" s="205" t="s">
        <v>412</v>
      </c>
      <c r="D226" s="205" t="s">
        <v>255</v>
      </c>
      <c r="E226" s="206" t="s">
        <v>1093</v>
      </c>
      <c r="F226" s="207" t="s">
        <v>1094</v>
      </c>
      <c r="G226" s="208" t="s">
        <v>143</v>
      </c>
      <c r="H226" s="209">
        <v>47</v>
      </c>
      <c r="I226" s="210"/>
      <c r="J226" s="211">
        <f>ROUND(I226*H226,2)</f>
        <v>0</v>
      </c>
      <c r="K226" s="207" t="s">
        <v>981</v>
      </c>
      <c r="L226" s="61"/>
      <c r="M226" s="212" t="s">
        <v>76</v>
      </c>
      <c r="N226" s="213" t="s">
        <v>48</v>
      </c>
      <c r="O226" s="42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AR226" s="24" t="s">
        <v>571</v>
      </c>
      <c r="AT226" s="24" t="s">
        <v>255</v>
      </c>
      <c r="AU226" s="24" t="s">
        <v>189</v>
      </c>
      <c r="AY226" s="24" t="s">
        <v>253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24" t="s">
        <v>85</v>
      </c>
      <c r="BK226" s="216">
        <f>ROUND(I226*H226,2)</f>
        <v>0</v>
      </c>
      <c r="BL226" s="24" t="s">
        <v>571</v>
      </c>
      <c r="BM226" s="24" t="s">
        <v>1095</v>
      </c>
    </row>
    <row r="227" spans="2:51" s="12" customFormat="1" ht="27">
      <c r="B227" s="217"/>
      <c r="C227" s="218"/>
      <c r="D227" s="219" t="s">
        <v>261</v>
      </c>
      <c r="E227" s="220" t="s">
        <v>76</v>
      </c>
      <c r="F227" s="221" t="s">
        <v>1096</v>
      </c>
      <c r="G227" s="218"/>
      <c r="H227" s="220" t="s">
        <v>76</v>
      </c>
      <c r="I227" s="222"/>
      <c r="J227" s="218"/>
      <c r="K227" s="218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261</v>
      </c>
      <c r="AU227" s="227" t="s">
        <v>189</v>
      </c>
      <c r="AV227" s="12" t="s">
        <v>85</v>
      </c>
      <c r="AW227" s="12" t="s">
        <v>40</v>
      </c>
      <c r="AX227" s="12" t="s">
        <v>78</v>
      </c>
      <c r="AY227" s="227" t="s">
        <v>253</v>
      </c>
    </row>
    <row r="228" spans="2:51" s="13" customFormat="1" ht="13.5">
      <c r="B228" s="228"/>
      <c r="C228" s="229"/>
      <c r="D228" s="219" t="s">
        <v>261</v>
      </c>
      <c r="E228" s="230" t="s">
        <v>76</v>
      </c>
      <c r="F228" s="231" t="s">
        <v>483</v>
      </c>
      <c r="G228" s="229"/>
      <c r="H228" s="232">
        <v>47</v>
      </c>
      <c r="I228" s="233"/>
      <c r="J228" s="229"/>
      <c r="K228" s="229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261</v>
      </c>
      <c r="AU228" s="238" t="s">
        <v>189</v>
      </c>
      <c r="AV228" s="13" t="s">
        <v>87</v>
      </c>
      <c r="AW228" s="13" t="s">
        <v>40</v>
      </c>
      <c r="AX228" s="13" t="s">
        <v>78</v>
      </c>
      <c r="AY228" s="238" t="s">
        <v>253</v>
      </c>
    </row>
    <row r="229" spans="2:51" s="14" customFormat="1" ht="13.5">
      <c r="B229" s="239"/>
      <c r="C229" s="240"/>
      <c r="D229" s="219" t="s">
        <v>261</v>
      </c>
      <c r="E229" s="241" t="s">
        <v>76</v>
      </c>
      <c r="F229" s="242" t="s">
        <v>264</v>
      </c>
      <c r="G229" s="240"/>
      <c r="H229" s="243">
        <v>47</v>
      </c>
      <c r="I229" s="244"/>
      <c r="J229" s="240"/>
      <c r="K229" s="240"/>
      <c r="L229" s="245"/>
      <c r="M229" s="246"/>
      <c r="N229" s="247"/>
      <c r="O229" s="247"/>
      <c r="P229" s="247"/>
      <c r="Q229" s="247"/>
      <c r="R229" s="247"/>
      <c r="S229" s="247"/>
      <c r="T229" s="248"/>
      <c r="AT229" s="249" t="s">
        <v>261</v>
      </c>
      <c r="AU229" s="249" t="s">
        <v>189</v>
      </c>
      <c r="AV229" s="14" t="s">
        <v>259</v>
      </c>
      <c r="AW229" s="14" t="s">
        <v>40</v>
      </c>
      <c r="AX229" s="14" t="s">
        <v>85</v>
      </c>
      <c r="AY229" s="249" t="s">
        <v>253</v>
      </c>
    </row>
    <row r="230" spans="2:65" s="1" customFormat="1" ht="51" customHeight="1">
      <c r="B230" s="41"/>
      <c r="C230" s="205" t="s">
        <v>416</v>
      </c>
      <c r="D230" s="205" t="s">
        <v>255</v>
      </c>
      <c r="E230" s="206" t="s">
        <v>1097</v>
      </c>
      <c r="F230" s="207" t="s">
        <v>1098</v>
      </c>
      <c r="G230" s="208" t="s">
        <v>143</v>
      </c>
      <c r="H230" s="209">
        <v>3</v>
      </c>
      <c r="I230" s="210"/>
      <c r="J230" s="211">
        <f>ROUND(I230*H230,2)</f>
        <v>0</v>
      </c>
      <c r="K230" s="207" t="s">
        <v>981</v>
      </c>
      <c r="L230" s="61"/>
      <c r="M230" s="212" t="s">
        <v>76</v>
      </c>
      <c r="N230" s="213" t="s">
        <v>48</v>
      </c>
      <c r="O230" s="42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AR230" s="24" t="s">
        <v>571</v>
      </c>
      <c r="AT230" s="24" t="s">
        <v>255</v>
      </c>
      <c r="AU230" s="24" t="s">
        <v>189</v>
      </c>
      <c r="AY230" s="24" t="s">
        <v>253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24" t="s">
        <v>85</v>
      </c>
      <c r="BK230" s="216">
        <f>ROUND(I230*H230,2)</f>
        <v>0</v>
      </c>
      <c r="BL230" s="24" t="s">
        <v>571</v>
      </c>
      <c r="BM230" s="24" t="s">
        <v>1099</v>
      </c>
    </row>
    <row r="231" spans="2:51" s="12" customFormat="1" ht="27">
      <c r="B231" s="217"/>
      <c r="C231" s="218"/>
      <c r="D231" s="219" t="s">
        <v>261</v>
      </c>
      <c r="E231" s="220" t="s">
        <v>76</v>
      </c>
      <c r="F231" s="221" t="s">
        <v>1100</v>
      </c>
      <c r="G231" s="218"/>
      <c r="H231" s="220" t="s">
        <v>76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261</v>
      </c>
      <c r="AU231" s="227" t="s">
        <v>189</v>
      </c>
      <c r="AV231" s="12" t="s">
        <v>85</v>
      </c>
      <c r="AW231" s="12" t="s">
        <v>40</v>
      </c>
      <c r="AX231" s="12" t="s">
        <v>78</v>
      </c>
      <c r="AY231" s="227" t="s">
        <v>253</v>
      </c>
    </row>
    <row r="232" spans="2:51" s="13" customFormat="1" ht="13.5">
      <c r="B232" s="228"/>
      <c r="C232" s="229"/>
      <c r="D232" s="219" t="s">
        <v>261</v>
      </c>
      <c r="E232" s="230" t="s">
        <v>76</v>
      </c>
      <c r="F232" s="231" t="s">
        <v>189</v>
      </c>
      <c r="G232" s="229"/>
      <c r="H232" s="232">
        <v>3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261</v>
      </c>
      <c r="AU232" s="238" t="s">
        <v>189</v>
      </c>
      <c r="AV232" s="13" t="s">
        <v>87</v>
      </c>
      <c r="AW232" s="13" t="s">
        <v>40</v>
      </c>
      <c r="AX232" s="13" t="s">
        <v>78</v>
      </c>
      <c r="AY232" s="238" t="s">
        <v>253</v>
      </c>
    </row>
    <row r="233" spans="2:51" s="14" customFormat="1" ht="13.5">
      <c r="B233" s="239"/>
      <c r="C233" s="240"/>
      <c r="D233" s="219" t="s">
        <v>261</v>
      </c>
      <c r="E233" s="241" t="s">
        <v>76</v>
      </c>
      <c r="F233" s="242" t="s">
        <v>264</v>
      </c>
      <c r="G233" s="240"/>
      <c r="H233" s="243">
        <v>3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AT233" s="249" t="s">
        <v>261</v>
      </c>
      <c r="AU233" s="249" t="s">
        <v>189</v>
      </c>
      <c r="AV233" s="14" t="s">
        <v>259</v>
      </c>
      <c r="AW233" s="14" t="s">
        <v>40</v>
      </c>
      <c r="AX233" s="14" t="s">
        <v>85</v>
      </c>
      <c r="AY233" s="249" t="s">
        <v>253</v>
      </c>
    </row>
    <row r="234" spans="2:65" s="1" customFormat="1" ht="16.5" customHeight="1">
      <c r="B234" s="41"/>
      <c r="C234" s="205" t="s">
        <v>421</v>
      </c>
      <c r="D234" s="205" t="s">
        <v>255</v>
      </c>
      <c r="E234" s="206" t="s">
        <v>1101</v>
      </c>
      <c r="F234" s="207" t="s">
        <v>1102</v>
      </c>
      <c r="G234" s="208" t="s">
        <v>174</v>
      </c>
      <c r="H234" s="209">
        <v>2.1</v>
      </c>
      <c r="I234" s="210"/>
      <c r="J234" s="211">
        <f>ROUND(I234*H234,2)</f>
        <v>0</v>
      </c>
      <c r="K234" s="207" t="s">
        <v>981</v>
      </c>
      <c r="L234" s="61"/>
      <c r="M234" s="212" t="s">
        <v>76</v>
      </c>
      <c r="N234" s="213" t="s">
        <v>48</v>
      </c>
      <c r="O234" s="42"/>
      <c r="P234" s="214">
        <f>O234*H234</f>
        <v>0</v>
      </c>
      <c r="Q234" s="214">
        <v>2.25634</v>
      </c>
      <c r="R234" s="214">
        <f>Q234*H234</f>
        <v>4.738314</v>
      </c>
      <c r="S234" s="214">
        <v>0</v>
      </c>
      <c r="T234" s="215">
        <f>S234*H234</f>
        <v>0</v>
      </c>
      <c r="AR234" s="24" t="s">
        <v>571</v>
      </c>
      <c r="AT234" s="24" t="s">
        <v>255</v>
      </c>
      <c r="AU234" s="24" t="s">
        <v>189</v>
      </c>
      <c r="AY234" s="24" t="s">
        <v>253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24" t="s">
        <v>85</v>
      </c>
      <c r="BK234" s="216">
        <f>ROUND(I234*H234,2)</f>
        <v>0</v>
      </c>
      <c r="BL234" s="24" t="s">
        <v>571</v>
      </c>
      <c r="BM234" s="24" t="s">
        <v>1103</v>
      </c>
    </row>
    <row r="235" spans="2:51" s="12" customFormat="1" ht="27">
      <c r="B235" s="217"/>
      <c r="C235" s="218"/>
      <c r="D235" s="219" t="s">
        <v>261</v>
      </c>
      <c r="E235" s="220" t="s">
        <v>76</v>
      </c>
      <c r="F235" s="221" t="s">
        <v>1104</v>
      </c>
      <c r="G235" s="218"/>
      <c r="H235" s="220" t="s">
        <v>76</v>
      </c>
      <c r="I235" s="222"/>
      <c r="J235" s="218"/>
      <c r="K235" s="218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261</v>
      </c>
      <c r="AU235" s="227" t="s">
        <v>189</v>
      </c>
      <c r="AV235" s="12" t="s">
        <v>85</v>
      </c>
      <c r="AW235" s="12" t="s">
        <v>40</v>
      </c>
      <c r="AX235" s="12" t="s">
        <v>78</v>
      </c>
      <c r="AY235" s="227" t="s">
        <v>253</v>
      </c>
    </row>
    <row r="236" spans="2:51" s="13" customFormat="1" ht="13.5">
      <c r="B236" s="228"/>
      <c r="C236" s="229"/>
      <c r="D236" s="219" t="s">
        <v>261</v>
      </c>
      <c r="E236" s="230" t="s">
        <v>76</v>
      </c>
      <c r="F236" s="231" t="s">
        <v>1105</v>
      </c>
      <c r="G236" s="229"/>
      <c r="H236" s="232">
        <v>2.1</v>
      </c>
      <c r="I236" s="233"/>
      <c r="J236" s="229"/>
      <c r="K236" s="229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261</v>
      </c>
      <c r="AU236" s="238" t="s">
        <v>189</v>
      </c>
      <c r="AV236" s="13" t="s">
        <v>87</v>
      </c>
      <c r="AW236" s="13" t="s">
        <v>40</v>
      </c>
      <c r="AX236" s="13" t="s">
        <v>78</v>
      </c>
      <c r="AY236" s="238" t="s">
        <v>253</v>
      </c>
    </row>
    <row r="237" spans="2:51" s="14" customFormat="1" ht="13.5">
      <c r="B237" s="239"/>
      <c r="C237" s="240"/>
      <c r="D237" s="219" t="s">
        <v>261</v>
      </c>
      <c r="E237" s="241" t="s">
        <v>76</v>
      </c>
      <c r="F237" s="242" t="s">
        <v>264</v>
      </c>
      <c r="G237" s="240"/>
      <c r="H237" s="243">
        <v>2.1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AT237" s="249" t="s">
        <v>261</v>
      </c>
      <c r="AU237" s="249" t="s">
        <v>189</v>
      </c>
      <c r="AV237" s="14" t="s">
        <v>259</v>
      </c>
      <c r="AW237" s="14" t="s">
        <v>40</v>
      </c>
      <c r="AX237" s="14" t="s">
        <v>85</v>
      </c>
      <c r="AY237" s="249" t="s">
        <v>253</v>
      </c>
    </row>
    <row r="238" spans="2:65" s="1" customFormat="1" ht="16.5" customHeight="1">
      <c r="B238" s="41"/>
      <c r="C238" s="252" t="s">
        <v>425</v>
      </c>
      <c r="D238" s="252" t="s">
        <v>322</v>
      </c>
      <c r="E238" s="253" t="s">
        <v>1106</v>
      </c>
      <c r="F238" s="254" t="s">
        <v>1107</v>
      </c>
      <c r="G238" s="255" t="s">
        <v>143</v>
      </c>
      <c r="H238" s="256">
        <v>82</v>
      </c>
      <c r="I238" s="257"/>
      <c r="J238" s="258">
        <f>ROUND(I238*H238,2)</f>
        <v>0</v>
      </c>
      <c r="K238" s="254" t="s">
        <v>76</v>
      </c>
      <c r="L238" s="259"/>
      <c r="M238" s="260" t="s">
        <v>76</v>
      </c>
      <c r="N238" s="261" t="s">
        <v>48</v>
      </c>
      <c r="O238" s="42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AR238" s="24" t="s">
        <v>884</v>
      </c>
      <c r="AT238" s="24" t="s">
        <v>322</v>
      </c>
      <c r="AU238" s="24" t="s">
        <v>189</v>
      </c>
      <c r="AY238" s="24" t="s">
        <v>253</v>
      </c>
      <c r="BE238" s="216">
        <f>IF(N238="základní",J238,0)</f>
        <v>0</v>
      </c>
      <c r="BF238" s="216">
        <f>IF(N238="snížená",J238,0)</f>
        <v>0</v>
      </c>
      <c r="BG238" s="216">
        <f>IF(N238="zákl. přenesená",J238,0)</f>
        <v>0</v>
      </c>
      <c r="BH238" s="216">
        <f>IF(N238="sníž. přenesená",J238,0)</f>
        <v>0</v>
      </c>
      <c r="BI238" s="216">
        <f>IF(N238="nulová",J238,0)</f>
        <v>0</v>
      </c>
      <c r="BJ238" s="24" t="s">
        <v>85</v>
      </c>
      <c r="BK238" s="216">
        <f>ROUND(I238*H238,2)</f>
        <v>0</v>
      </c>
      <c r="BL238" s="24" t="s">
        <v>884</v>
      </c>
      <c r="BM238" s="24" t="s">
        <v>1108</v>
      </c>
    </row>
    <row r="239" spans="2:51" s="12" customFormat="1" ht="13.5">
      <c r="B239" s="217"/>
      <c r="C239" s="218"/>
      <c r="D239" s="219" t="s">
        <v>261</v>
      </c>
      <c r="E239" s="220" t="s">
        <v>76</v>
      </c>
      <c r="F239" s="221" t="s">
        <v>1109</v>
      </c>
      <c r="G239" s="218"/>
      <c r="H239" s="220" t="s">
        <v>76</v>
      </c>
      <c r="I239" s="222"/>
      <c r="J239" s="218"/>
      <c r="K239" s="218"/>
      <c r="L239" s="223"/>
      <c r="M239" s="224"/>
      <c r="N239" s="225"/>
      <c r="O239" s="225"/>
      <c r="P239" s="225"/>
      <c r="Q239" s="225"/>
      <c r="R239" s="225"/>
      <c r="S239" s="225"/>
      <c r="T239" s="226"/>
      <c r="AT239" s="227" t="s">
        <v>261</v>
      </c>
      <c r="AU239" s="227" t="s">
        <v>189</v>
      </c>
      <c r="AV239" s="12" t="s">
        <v>85</v>
      </c>
      <c r="AW239" s="12" t="s">
        <v>40</v>
      </c>
      <c r="AX239" s="12" t="s">
        <v>78</v>
      </c>
      <c r="AY239" s="227" t="s">
        <v>253</v>
      </c>
    </row>
    <row r="240" spans="2:51" s="13" customFormat="1" ht="13.5">
      <c r="B240" s="228"/>
      <c r="C240" s="229"/>
      <c r="D240" s="219" t="s">
        <v>261</v>
      </c>
      <c r="E240" s="230" t="s">
        <v>76</v>
      </c>
      <c r="F240" s="231" t="s">
        <v>664</v>
      </c>
      <c r="G240" s="229"/>
      <c r="H240" s="232">
        <v>82</v>
      </c>
      <c r="I240" s="233"/>
      <c r="J240" s="229"/>
      <c r="K240" s="229"/>
      <c r="L240" s="234"/>
      <c r="M240" s="235"/>
      <c r="N240" s="236"/>
      <c r="O240" s="236"/>
      <c r="P240" s="236"/>
      <c r="Q240" s="236"/>
      <c r="R240" s="236"/>
      <c r="S240" s="236"/>
      <c r="T240" s="237"/>
      <c r="AT240" s="238" t="s">
        <v>261</v>
      </c>
      <c r="AU240" s="238" t="s">
        <v>189</v>
      </c>
      <c r="AV240" s="13" t="s">
        <v>87</v>
      </c>
      <c r="AW240" s="13" t="s">
        <v>40</v>
      </c>
      <c r="AX240" s="13" t="s">
        <v>78</v>
      </c>
      <c r="AY240" s="238" t="s">
        <v>253</v>
      </c>
    </row>
    <row r="241" spans="2:51" s="13" customFormat="1" ht="13.5">
      <c r="B241" s="228"/>
      <c r="C241" s="229"/>
      <c r="D241" s="219" t="s">
        <v>261</v>
      </c>
      <c r="E241" s="230" t="s">
        <v>76</v>
      </c>
      <c r="F241" s="231" t="s">
        <v>76</v>
      </c>
      <c r="G241" s="229"/>
      <c r="H241" s="232">
        <v>0</v>
      </c>
      <c r="I241" s="233"/>
      <c r="J241" s="229"/>
      <c r="K241" s="229"/>
      <c r="L241" s="234"/>
      <c r="M241" s="235"/>
      <c r="N241" s="236"/>
      <c r="O241" s="236"/>
      <c r="P241" s="236"/>
      <c r="Q241" s="236"/>
      <c r="R241" s="236"/>
      <c r="S241" s="236"/>
      <c r="T241" s="237"/>
      <c r="AT241" s="238" t="s">
        <v>261</v>
      </c>
      <c r="AU241" s="238" t="s">
        <v>189</v>
      </c>
      <c r="AV241" s="13" t="s">
        <v>87</v>
      </c>
      <c r="AW241" s="13" t="s">
        <v>40</v>
      </c>
      <c r="AX241" s="13" t="s">
        <v>78</v>
      </c>
      <c r="AY241" s="238" t="s">
        <v>253</v>
      </c>
    </row>
    <row r="242" spans="2:51" s="14" customFormat="1" ht="13.5">
      <c r="B242" s="239"/>
      <c r="C242" s="240"/>
      <c r="D242" s="219" t="s">
        <v>261</v>
      </c>
      <c r="E242" s="241" t="s">
        <v>76</v>
      </c>
      <c r="F242" s="242" t="s">
        <v>264</v>
      </c>
      <c r="G242" s="240"/>
      <c r="H242" s="243">
        <v>82</v>
      </c>
      <c r="I242" s="244"/>
      <c r="J242" s="240"/>
      <c r="K242" s="240"/>
      <c r="L242" s="245"/>
      <c r="M242" s="246"/>
      <c r="N242" s="247"/>
      <c r="O242" s="247"/>
      <c r="P242" s="247"/>
      <c r="Q242" s="247"/>
      <c r="R242" s="247"/>
      <c r="S242" s="247"/>
      <c r="T242" s="248"/>
      <c r="AT242" s="249" t="s">
        <v>261</v>
      </c>
      <c r="AU242" s="249" t="s">
        <v>189</v>
      </c>
      <c r="AV242" s="14" t="s">
        <v>259</v>
      </c>
      <c r="AW242" s="14" t="s">
        <v>40</v>
      </c>
      <c r="AX242" s="14" t="s">
        <v>85</v>
      </c>
      <c r="AY242" s="249" t="s">
        <v>253</v>
      </c>
    </row>
    <row r="243" spans="2:65" s="1" customFormat="1" ht="38.25" customHeight="1">
      <c r="B243" s="41"/>
      <c r="C243" s="205" t="s">
        <v>429</v>
      </c>
      <c r="D243" s="205" t="s">
        <v>255</v>
      </c>
      <c r="E243" s="206" t="s">
        <v>1110</v>
      </c>
      <c r="F243" s="207" t="s">
        <v>1111</v>
      </c>
      <c r="G243" s="208" t="s">
        <v>143</v>
      </c>
      <c r="H243" s="209">
        <v>50</v>
      </c>
      <c r="I243" s="210"/>
      <c r="J243" s="211">
        <f>ROUND(I243*H243,2)</f>
        <v>0</v>
      </c>
      <c r="K243" s="207" t="s">
        <v>981</v>
      </c>
      <c r="L243" s="61"/>
      <c r="M243" s="212" t="s">
        <v>76</v>
      </c>
      <c r="N243" s="213" t="s">
        <v>48</v>
      </c>
      <c r="O243" s="42"/>
      <c r="P243" s="214">
        <f>O243*H243</f>
        <v>0</v>
      </c>
      <c r="Q243" s="214">
        <v>0.078</v>
      </c>
      <c r="R243" s="214">
        <f>Q243*H243</f>
        <v>3.9</v>
      </c>
      <c r="S243" s="214">
        <v>0</v>
      </c>
      <c r="T243" s="215">
        <f>S243*H243</f>
        <v>0</v>
      </c>
      <c r="AR243" s="24" t="s">
        <v>571</v>
      </c>
      <c r="AT243" s="24" t="s">
        <v>255</v>
      </c>
      <c r="AU243" s="24" t="s">
        <v>189</v>
      </c>
      <c r="AY243" s="24" t="s">
        <v>253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24" t="s">
        <v>85</v>
      </c>
      <c r="BK243" s="216">
        <f>ROUND(I243*H243,2)</f>
        <v>0</v>
      </c>
      <c r="BL243" s="24" t="s">
        <v>571</v>
      </c>
      <c r="BM243" s="24" t="s">
        <v>1112</v>
      </c>
    </row>
    <row r="244" spans="2:51" s="12" customFormat="1" ht="13.5">
      <c r="B244" s="217"/>
      <c r="C244" s="218"/>
      <c r="D244" s="219" t="s">
        <v>261</v>
      </c>
      <c r="E244" s="220" t="s">
        <v>76</v>
      </c>
      <c r="F244" s="221" t="s">
        <v>1113</v>
      </c>
      <c r="G244" s="218"/>
      <c r="H244" s="220" t="s">
        <v>76</v>
      </c>
      <c r="I244" s="222"/>
      <c r="J244" s="218"/>
      <c r="K244" s="218"/>
      <c r="L244" s="223"/>
      <c r="M244" s="224"/>
      <c r="N244" s="225"/>
      <c r="O244" s="225"/>
      <c r="P244" s="225"/>
      <c r="Q244" s="225"/>
      <c r="R244" s="225"/>
      <c r="S244" s="225"/>
      <c r="T244" s="226"/>
      <c r="AT244" s="227" t="s">
        <v>261</v>
      </c>
      <c r="AU244" s="227" t="s">
        <v>189</v>
      </c>
      <c r="AV244" s="12" t="s">
        <v>85</v>
      </c>
      <c r="AW244" s="12" t="s">
        <v>40</v>
      </c>
      <c r="AX244" s="12" t="s">
        <v>78</v>
      </c>
      <c r="AY244" s="227" t="s">
        <v>253</v>
      </c>
    </row>
    <row r="245" spans="2:51" s="13" customFormat="1" ht="13.5">
      <c r="B245" s="228"/>
      <c r="C245" s="229"/>
      <c r="D245" s="219" t="s">
        <v>261</v>
      </c>
      <c r="E245" s="230" t="s">
        <v>76</v>
      </c>
      <c r="F245" s="231" t="s">
        <v>499</v>
      </c>
      <c r="G245" s="229"/>
      <c r="H245" s="232">
        <v>50</v>
      </c>
      <c r="I245" s="233"/>
      <c r="J245" s="229"/>
      <c r="K245" s="229"/>
      <c r="L245" s="234"/>
      <c r="M245" s="235"/>
      <c r="N245" s="236"/>
      <c r="O245" s="236"/>
      <c r="P245" s="236"/>
      <c r="Q245" s="236"/>
      <c r="R245" s="236"/>
      <c r="S245" s="236"/>
      <c r="T245" s="237"/>
      <c r="AT245" s="238" t="s">
        <v>261</v>
      </c>
      <c r="AU245" s="238" t="s">
        <v>189</v>
      </c>
      <c r="AV245" s="13" t="s">
        <v>87</v>
      </c>
      <c r="AW245" s="13" t="s">
        <v>40</v>
      </c>
      <c r="AX245" s="13" t="s">
        <v>78</v>
      </c>
      <c r="AY245" s="238" t="s">
        <v>253</v>
      </c>
    </row>
    <row r="246" spans="2:51" s="14" customFormat="1" ht="13.5">
      <c r="B246" s="239"/>
      <c r="C246" s="240"/>
      <c r="D246" s="219" t="s">
        <v>261</v>
      </c>
      <c r="E246" s="241" t="s">
        <v>76</v>
      </c>
      <c r="F246" s="242" t="s">
        <v>264</v>
      </c>
      <c r="G246" s="240"/>
      <c r="H246" s="243">
        <v>50</v>
      </c>
      <c r="I246" s="244"/>
      <c r="J246" s="240"/>
      <c r="K246" s="240"/>
      <c r="L246" s="245"/>
      <c r="M246" s="246"/>
      <c r="N246" s="247"/>
      <c r="O246" s="247"/>
      <c r="P246" s="247"/>
      <c r="Q246" s="247"/>
      <c r="R246" s="247"/>
      <c r="S246" s="247"/>
      <c r="T246" s="248"/>
      <c r="AT246" s="249" t="s">
        <v>261</v>
      </c>
      <c r="AU246" s="249" t="s">
        <v>189</v>
      </c>
      <c r="AV246" s="14" t="s">
        <v>259</v>
      </c>
      <c r="AW246" s="14" t="s">
        <v>40</v>
      </c>
      <c r="AX246" s="14" t="s">
        <v>85</v>
      </c>
      <c r="AY246" s="249" t="s">
        <v>253</v>
      </c>
    </row>
    <row r="247" spans="2:65" s="1" customFormat="1" ht="25.5" customHeight="1">
      <c r="B247" s="41"/>
      <c r="C247" s="252" t="s">
        <v>433</v>
      </c>
      <c r="D247" s="252" t="s">
        <v>322</v>
      </c>
      <c r="E247" s="253" t="s">
        <v>1114</v>
      </c>
      <c r="F247" s="254" t="s">
        <v>1115</v>
      </c>
      <c r="G247" s="255" t="s">
        <v>143</v>
      </c>
      <c r="H247" s="256">
        <v>3</v>
      </c>
      <c r="I247" s="257"/>
      <c r="J247" s="258">
        <f>ROUND(I247*H247,2)</f>
        <v>0</v>
      </c>
      <c r="K247" s="254" t="s">
        <v>981</v>
      </c>
      <c r="L247" s="259"/>
      <c r="M247" s="260" t="s">
        <v>76</v>
      </c>
      <c r="N247" s="261" t="s">
        <v>48</v>
      </c>
      <c r="O247" s="42"/>
      <c r="P247" s="214">
        <f>O247*H247</f>
        <v>0</v>
      </c>
      <c r="Q247" s="214">
        <v>0.00038</v>
      </c>
      <c r="R247" s="214">
        <f>Q247*H247</f>
        <v>0.00114</v>
      </c>
      <c r="S247" s="214">
        <v>0</v>
      </c>
      <c r="T247" s="215">
        <f>S247*H247</f>
        <v>0</v>
      </c>
      <c r="AR247" s="24" t="s">
        <v>995</v>
      </c>
      <c r="AT247" s="24" t="s">
        <v>322</v>
      </c>
      <c r="AU247" s="24" t="s">
        <v>189</v>
      </c>
      <c r="AY247" s="24" t="s">
        <v>253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24" t="s">
        <v>85</v>
      </c>
      <c r="BK247" s="216">
        <f>ROUND(I247*H247,2)</f>
        <v>0</v>
      </c>
      <c r="BL247" s="24" t="s">
        <v>571</v>
      </c>
      <c r="BM247" s="24" t="s">
        <v>1116</v>
      </c>
    </row>
    <row r="248" spans="2:51" s="12" customFormat="1" ht="13.5">
      <c r="B248" s="217"/>
      <c r="C248" s="218"/>
      <c r="D248" s="219" t="s">
        <v>261</v>
      </c>
      <c r="E248" s="220" t="s">
        <v>76</v>
      </c>
      <c r="F248" s="221" t="s">
        <v>509</v>
      </c>
      <c r="G248" s="218"/>
      <c r="H248" s="220" t="s">
        <v>76</v>
      </c>
      <c r="I248" s="222"/>
      <c r="J248" s="218"/>
      <c r="K248" s="218"/>
      <c r="L248" s="223"/>
      <c r="M248" s="224"/>
      <c r="N248" s="225"/>
      <c r="O248" s="225"/>
      <c r="P248" s="225"/>
      <c r="Q248" s="225"/>
      <c r="R248" s="225"/>
      <c r="S248" s="225"/>
      <c r="T248" s="226"/>
      <c r="AT248" s="227" t="s">
        <v>261</v>
      </c>
      <c r="AU248" s="227" t="s">
        <v>189</v>
      </c>
      <c r="AV248" s="12" t="s">
        <v>85</v>
      </c>
      <c r="AW248" s="12" t="s">
        <v>40</v>
      </c>
      <c r="AX248" s="12" t="s">
        <v>78</v>
      </c>
      <c r="AY248" s="227" t="s">
        <v>253</v>
      </c>
    </row>
    <row r="249" spans="2:51" s="13" customFormat="1" ht="13.5">
      <c r="B249" s="228"/>
      <c r="C249" s="229"/>
      <c r="D249" s="219" t="s">
        <v>261</v>
      </c>
      <c r="E249" s="230" t="s">
        <v>76</v>
      </c>
      <c r="F249" s="231" t="s">
        <v>189</v>
      </c>
      <c r="G249" s="229"/>
      <c r="H249" s="232">
        <v>3</v>
      </c>
      <c r="I249" s="233"/>
      <c r="J249" s="229"/>
      <c r="K249" s="229"/>
      <c r="L249" s="234"/>
      <c r="M249" s="235"/>
      <c r="N249" s="236"/>
      <c r="O249" s="236"/>
      <c r="P249" s="236"/>
      <c r="Q249" s="236"/>
      <c r="R249" s="236"/>
      <c r="S249" s="236"/>
      <c r="T249" s="237"/>
      <c r="AT249" s="238" t="s">
        <v>261</v>
      </c>
      <c r="AU249" s="238" t="s">
        <v>189</v>
      </c>
      <c r="AV249" s="13" t="s">
        <v>87</v>
      </c>
      <c r="AW249" s="13" t="s">
        <v>40</v>
      </c>
      <c r="AX249" s="13" t="s">
        <v>78</v>
      </c>
      <c r="AY249" s="238" t="s">
        <v>253</v>
      </c>
    </row>
    <row r="250" spans="2:51" s="14" customFormat="1" ht="13.5">
      <c r="B250" s="239"/>
      <c r="C250" s="240"/>
      <c r="D250" s="219" t="s">
        <v>261</v>
      </c>
      <c r="E250" s="241" t="s">
        <v>76</v>
      </c>
      <c r="F250" s="242" t="s">
        <v>264</v>
      </c>
      <c r="G250" s="240"/>
      <c r="H250" s="243">
        <v>3</v>
      </c>
      <c r="I250" s="244"/>
      <c r="J250" s="240"/>
      <c r="K250" s="240"/>
      <c r="L250" s="245"/>
      <c r="M250" s="246"/>
      <c r="N250" s="247"/>
      <c r="O250" s="247"/>
      <c r="P250" s="247"/>
      <c r="Q250" s="247"/>
      <c r="R250" s="247"/>
      <c r="S250" s="247"/>
      <c r="T250" s="248"/>
      <c r="AT250" s="249" t="s">
        <v>261</v>
      </c>
      <c r="AU250" s="249" t="s">
        <v>189</v>
      </c>
      <c r="AV250" s="14" t="s">
        <v>259</v>
      </c>
      <c r="AW250" s="14" t="s">
        <v>40</v>
      </c>
      <c r="AX250" s="14" t="s">
        <v>85</v>
      </c>
      <c r="AY250" s="249" t="s">
        <v>253</v>
      </c>
    </row>
    <row r="251" spans="2:65" s="1" customFormat="1" ht="25.5" customHeight="1">
      <c r="B251" s="41"/>
      <c r="C251" s="205" t="s">
        <v>437</v>
      </c>
      <c r="D251" s="205" t="s">
        <v>255</v>
      </c>
      <c r="E251" s="206" t="s">
        <v>1117</v>
      </c>
      <c r="F251" s="207" t="s">
        <v>1118</v>
      </c>
      <c r="G251" s="208" t="s">
        <v>143</v>
      </c>
      <c r="H251" s="209">
        <v>35</v>
      </c>
      <c r="I251" s="210"/>
      <c r="J251" s="211">
        <f>ROUND(I251*H251,2)</f>
        <v>0</v>
      </c>
      <c r="K251" s="207" t="s">
        <v>981</v>
      </c>
      <c r="L251" s="61"/>
      <c r="M251" s="212" t="s">
        <v>76</v>
      </c>
      <c r="N251" s="213" t="s">
        <v>48</v>
      </c>
      <c r="O251" s="42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AR251" s="24" t="s">
        <v>571</v>
      </c>
      <c r="AT251" s="24" t="s">
        <v>255</v>
      </c>
      <c r="AU251" s="24" t="s">
        <v>189</v>
      </c>
      <c r="AY251" s="24" t="s">
        <v>253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24" t="s">
        <v>85</v>
      </c>
      <c r="BK251" s="216">
        <f>ROUND(I251*H251,2)</f>
        <v>0</v>
      </c>
      <c r="BL251" s="24" t="s">
        <v>571</v>
      </c>
      <c r="BM251" s="24" t="s">
        <v>1119</v>
      </c>
    </row>
    <row r="252" spans="2:51" s="12" customFormat="1" ht="13.5">
      <c r="B252" s="217"/>
      <c r="C252" s="218"/>
      <c r="D252" s="219" t="s">
        <v>261</v>
      </c>
      <c r="E252" s="220" t="s">
        <v>76</v>
      </c>
      <c r="F252" s="221" t="s">
        <v>1120</v>
      </c>
      <c r="G252" s="218"/>
      <c r="H252" s="220" t="s">
        <v>76</v>
      </c>
      <c r="I252" s="222"/>
      <c r="J252" s="218"/>
      <c r="K252" s="218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261</v>
      </c>
      <c r="AU252" s="227" t="s">
        <v>189</v>
      </c>
      <c r="AV252" s="12" t="s">
        <v>85</v>
      </c>
      <c r="AW252" s="12" t="s">
        <v>40</v>
      </c>
      <c r="AX252" s="12" t="s">
        <v>78</v>
      </c>
      <c r="AY252" s="227" t="s">
        <v>253</v>
      </c>
    </row>
    <row r="253" spans="2:51" s="13" customFormat="1" ht="13.5">
      <c r="B253" s="228"/>
      <c r="C253" s="229"/>
      <c r="D253" s="219" t="s">
        <v>261</v>
      </c>
      <c r="E253" s="230" t="s">
        <v>76</v>
      </c>
      <c r="F253" s="231" t="s">
        <v>961</v>
      </c>
      <c r="G253" s="229"/>
      <c r="H253" s="232">
        <v>35</v>
      </c>
      <c r="I253" s="233"/>
      <c r="J253" s="229"/>
      <c r="K253" s="229"/>
      <c r="L253" s="234"/>
      <c r="M253" s="235"/>
      <c r="N253" s="236"/>
      <c r="O253" s="236"/>
      <c r="P253" s="236"/>
      <c r="Q253" s="236"/>
      <c r="R253" s="236"/>
      <c r="S253" s="236"/>
      <c r="T253" s="237"/>
      <c r="AT253" s="238" t="s">
        <v>261</v>
      </c>
      <c r="AU253" s="238" t="s">
        <v>189</v>
      </c>
      <c r="AV253" s="13" t="s">
        <v>87</v>
      </c>
      <c r="AW253" s="13" t="s">
        <v>40</v>
      </c>
      <c r="AX253" s="13" t="s">
        <v>78</v>
      </c>
      <c r="AY253" s="238" t="s">
        <v>253</v>
      </c>
    </row>
    <row r="254" spans="2:51" s="14" customFormat="1" ht="13.5">
      <c r="B254" s="239"/>
      <c r="C254" s="240"/>
      <c r="D254" s="219" t="s">
        <v>261</v>
      </c>
      <c r="E254" s="241" t="s">
        <v>76</v>
      </c>
      <c r="F254" s="242" t="s">
        <v>264</v>
      </c>
      <c r="G254" s="240"/>
      <c r="H254" s="243">
        <v>35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AT254" s="249" t="s">
        <v>261</v>
      </c>
      <c r="AU254" s="249" t="s">
        <v>189</v>
      </c>
      <c r="AV254" s="14" t="s">
        <v>259</v>
      </c>
      <c r="AW254" s="14" t="s">
        <v>40</v>
      </c>
      <c r="AX254" s="14" t="s">
        <v>85</v>
      </c>
      <c r="AY254" s="249" t="s">
        <v>253</v>
      </c>
    </row>
    <row r="255" spans="2:65" s="1" customFormat="1" ht="25.5" customHeight="1">
      <c r="B255" s="41"/>
      <c r="C255" s="205" t="s">
        <v>441</v>
      </c>
      <c r="D255" s="205" t="s">
        <v>255</v>
      </c>
      <c r="E255" s="206" t="s">
        <v>1121</v>
      </c>
      <c r="F255" s="207" t="s">
        <v>1122</v>
      </c>
      <c r="G255" s="208" t="s">
        <v>143</v>
      </c>
      <c r="H255" s="209">
        <v>47</v>
      </c>
      <c r="I255" s="210"/>
      <c r="J255" s="211">
        <f>ROUND(I255*H255,2)</f>
        <v>0</v>
      </c>
      <c r="K255" s="207" t="s">
        <v>981</v>
      </c>
      <c r="L255" s="61"/>
      <c r="M255" s="212" t="s">
        <v>76</v>
      </c>
      <c r="N255" s="213" t="s">
        <v>48</v>
      </c>
      <c r="O255" s="42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AR255" s="24" t="s">
        <v>571</v>
      </c>
      <c r="AT255" s="24" t="s">
        <v>255</v>
      </c>
      <c r="AU255" s="24" t="s">
        <v>189</v>
      </c>
      <c r="AY255" s="24" t="s">
        <v>253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24" t="s">
        <v>85</v>
      </c>
      <c r="BK255" s="216">
        <f>ROUND(I255*H255,2)</f>
        <v>0</v>
      </c>
      <c r="BL255" s="24" t="s">
        <v>571</v>
      </c>
      <c r="BM255" s="24" t="s">
        <v>1123</v>
      </c>
    </row>
    <row r="256" spans="2:51" s="12" customFormat="1" ht="13.5">
      <c r="B256" s="217"/>
      <c r="C256" s="218"/>
      <c r="D256" s="219" t="s">
        <v>261</v>
      </c>
      <c r="E256" s="220" t="s">
        <v>76</v>
      </c>
      <c r="F256" s="221" t="s">
        <v>1124</v>
      </c>
      <c r="G256" s="218"/>
      <c r="H256" s="220" t="s">
        <v>76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261</v>
      </c>
      <c r="AU256" s="227" t="s">
        <v>189</v>
      </c>
      <c r="AV256" s="12" t="s">
        <v>85</v>
      </c>
      <c r="AW256" s="12" t="s">
        <v>40</v>
      </c>
      <c r="AX256" s="12" t="s">
        <v>78</v>
      </c>
      <c r="AY256" s="227" t="s">
        <v>253</v>
      </c>
    </row>
    <row r="257" spans="2:51" s="13" customFormat="1" ht="13.5">
      <c r="B257" s="228"/>
      <c r="C257" s="229"/>
      <c r="D257" s="219" t="s">
        <v>261</v>
      </c>
      <c r="E257" s="230" t="s">
        <v>76</v>
      </c>
      <c r="F257" s="231" t="s">
        <v>483</v>
      </c>
      <c r="G257" s="229"/>
      <c r="H257" s="232">
        <v>47</v>
      </c>
      <c r="I257" s="233"/>
      <c r="J257" s="229"/>
      <c r="K257" s="229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261</v>
      </c>
      <c r="AU257" s="238" t="s">
        <v>189</v>
      </c>
      <c r="AV257" s="13" t="s">
        <v>87</v>
      </c>
      <c r="AW257" s="13" t="s">
        <v>40</v>
      </c>
      <c r="AX257" s="13" t="s">
        <v>78</v>
      </c>
      <c r="AY257" s="238" t="s">
        <v>253</v>
      </c>
    </row>
    <row r="258" spans="2:51" s="14" customFormat="1" ht="13.5">
      <c r="B258" s="239"/>
      <c r="C258" s="240"/>
      <c r="D258" s="219" t="s">
        <v>261</v>
      </c>
      <c r="E258" s="241" t="s">
        <v>76</v>
      </c>
      <c r="F258" s="242" t="s">
        <v>264</v>
      </c>
      <c r="G258" s="240"/>
      <c r="H258" s="243">
        <v>47</v>
      </c>
      <c r="I258" s="244"/>
      <c r="J258" s="240"/>
      <c r="K258" s="240"/>
      <c r="L258" s="245"/>
      <c r="M258" s="246"/>
      <c r="N258" s="247"/>
      <c r="O258" s="247"/>
      <c r="P258" s="247"/>
      <c r="Q258" s="247"/>
      <c r="R258" s="247"/>
      <c r="S258" s="247"/>
      <c r="T258" s="248"/>
      <c r="AT258" s="249" t="s">
        <v>261</v>
      </c>
      <c r="AU258" s="249" t="s">
        <v>189</v>
      </c>
      <c r="AV258" s="14" t="s">
        <v>259</v>
      </c>
      <c r="AW258" s="14" t="s">
        <v>40</v>
      </c>
      <c r="AX258" s="14" t="s">
        <v>85</v>
      </c>
      <c r="AY258" s="249" t="s">
        <v>253</v>
      </c>
    </row>
    <row r="259" spans="2:65" s="1" customFormat="1" ht="16.5" customHeight="1">
      <c r="B259" s="41"/>
      <c r="C259" s="205" t="s">
        <v>446</v>
      </c>
      <c r="D259" s="205" t="s">
        <v>255</v>
      </c>
      <c r="E259" s="206" t="s">
        <v>1125</v>
      </c>
      <c r="F259" s="207" t="s">
        <v>1126</v>
      </c>
      <c r="G259" s="208" t="s">
        <v>143</v>
      </c>
      <c r="H259" s="209">
        <v>3</v>
      </c>
      <c r="I259" s="210"/>
      <c r="J259" s="211">
        <f>ROUND(I259*H259,2)</f>
        <v>0</v>
      </c>
      <c r="K259" s="207" t="s">
        <v>981</v>
      </c>
      <c r="L259" s="61"/>
      <c r="M259" s="212" t="s">
        <v>76</v>
      </c>
      <c r="N259" s="213" t="s">
        <v>48</v>
      </c>
      <c r="O259" s="42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AR259" s="24" t="s">
        <v>571</v>
      </c>
      <c r="AT259" s="24" t="s">
        <v>255</v>
      </c>
      <c r="AU259" s="24" t="s">
        <v>189</v>
      </c>
      <c r="AY259" s="24" t="s">
        <v>253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24" t="s">
        <v>85</v>
      </c>
      <c r="BK259" s="216">
        <f>ROUND(I259*H259,2)</f>
        <v>0</v>
      </c>
      <c r="BL259" s="24" t="s">
        <v>571</v>
      </c>
      <c r="BM259" s="24" t="s">
        <v>1127</v>
      </c>
    </row>
    <row r="260" spans="2:51" s="12" customFormat="1" ht="13.5">
      <c r="B260" s="217"/>
      <c r="C260" s="218"/>
      <c r="D260" s="219" t="s">
        <v>261</v>
      </c>
      <c r="E260" s="220" t="s">
        <v>76</v>
      </c>
      <c r="F260" s="221" t="s">
        <v>1113</v>
      </c>
      <c r="G260" s="218"/>
      <c r="H260" s="220" t="s">
        <v>76</v>
      </c>
      <c r="I260" s="222"/>
      <c r="J260" s="218"/>
      <c r="K260" s="218"/>
      <c r="L260" s="223"/>
      <c r="M260" s="224"/>
      <c r="N260" s="225"/>
      <c r="O260" s="225"/>
      <c r="P260" s="225"/>
      <c r="Q260" s="225"/>
      <c r="R260" s="225"/>
      <c r="S260" s="225"/>
      <c r="T260" s="226"/>
      <c r="AT260" s="227" t="s">
        <v>261</v>
      </c>
      <c r="AU260" s="227" t="s">
        <v>189</v>
      </c>
      <c r="AV260" s="12" t="s">
        <v>85</v>
      </c>
      <c r="AW260" s="12" t="s">
        <v>40</v>
      </c>
      <c r="AX260" s="12" t="s">
        <v>78</v>
      </c>
      <c r="AY260" s="227" t="s">
        <v>253</v>
      </c>
    </row>
    <row r="261" spans="2:51" s="13" customFormat="1" ht="13.5">
      <c r="B261" s="228"/>
      <c r="C261" s="229"/>
      <c r="D261" s="219" t="s">
        <v>261</v>
      </c>
      <c r="E261" s="230" t="s">
        <v>76</v>
      </c>
      <c r="F261" s="231" t="s">
        <v>189</v>
      </c>
      <c r="G261" s="229"/>
      <c r="H261" s="232">
        <v>3</v>
      </c>
      <c r="I261" s="233"/>
      <c r="J261" s="229"/>
      <c r="K261" s="229"/>
      <c r="L261" s="234"/>
      <c r="M261" s="235"/>
      <c r="N261" s="236"/>
      <c r="O261" s="236"/>
      <c r="P261" s="236"/>
      <c r="Q261" s="236"/>
      <c r="R261" s="236"/>
      <c r="S261" s="236"/>
      <c r="T261" s="237"/>
      <c r="AT261" s="238" t="s">
        <v>261</v>
      </c>
      <c r="AU261" s="238" t="s">
        <v>189</v>
      </c>
      <c r="AV261" s="13" t="s">
        <v>87</v>
      </c>
      <c r="AW261" s="13" t="s">
        <v>40</v>
      </c>
      <c r="AX261" s="13" t="s">
        <v>78</v>
      </c>
      <c r="AY261" s="238" t="s">
        <v>253</v>
      </c>
    </row>
    <row r="262" spans="2:51" s="14" customFormat="1" ht="13.5">
      <c r="B262" s="239"/>
      <c r="C262" s="240"/>
      <c r="D262" s="219" t="s">
        <v>261</v>
      </c>
      <c r="E262" s="241" t="s">
        <v>76</v>
      </c>
      <c r="F262" s="242" t="s">
        <v>264</v>
      </c>
      <c r="G262" s="240"/>
      <c r="H262" s="243">
        <v>3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AT262" s="249" t="s">
        <v>261</v>
      </c>
      <c r="AU262" s="249" t="s">
        <v>189</v>
      </c>
      <c r="AV262" s="14" t="s">
        <v>259</v>
      </c>
      <c r="AW262" s="14" t="s">
        <v>40</v>
      </c>
      <c r="AX262" s="14" t="s">
        <v>85</v>
      </c>
      <c r="AY262" s="249" t="s">
        <v>253</v>
      </c>
    </row>
    <row r="263" spans="2:65" s="1" customFormat="1" ht="16.5" customHeight="1">
      <c r="B263" s="41"/>
      <c r="C263" s="205" t="s">
        <v>451</v>
      </c>
      <c r="D263" s="205" t="s">
        <v>255</v>
      </c>
      <c r="E263" s="206" t="s">
        <v>1128</v>
      </c>
      <c r="F263" s="207" t="s">
        <v>1129</v>
      </c>
      <c r="G263" s="208" t="s">
        <v>312</v>
      </c>
      <c r="H263" s="209">
        <v>12</v>
      </c>
      <c r="I263" s="210"/>
      <c r="J263" s="211">
        <f>ROUND(I263*H263,2)</f>
        <v>0</v>
      </c>
      <c r="K263" s="207" t="s">
        <v>981</v>
      </c>
      <c r="L263" s="61"/>
      <c r="M263" s="212" t="s">
        <v>76</v>
      </c>
      <c r="N263" s="213" t="s">
        <v>48</v>
      </c>
      <c r="O263" s="42"/>
      <c r="P263" s="214">
        <f>O263*H263</f>
        <v>0</v>
      </c>
      <c r="Q263" s="214">
        <v>0</v>
      </c>
      <c r="R263" s="214">
        <f>Q263*H263</f>
        <v>0</v>
      </c>
      <c r="S263" s="214">
        <v>0</v>
      </c>
      <c r="T263" s="215">
        <f>S263*H263</f>
        <v>0</v>
      </c>
      <c r="AR263" s="24" t="s">
        <v>571</v>
      </c>
      <c r="AT263" s="24" t="s">
        <v>255</v>
      </c>
      <c r="AU263" s="24" t="s">
        <v>189</v>
      </c>
      <c r="AY263" s="24" t="s">
        <v>253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24" t="s">
        <v>85</v>
      </c>
      <c r="BK263" s="216">
        <f>ROUND(I263*H263,2)</f>
        <v>0</v>
      </c>
      <c r="BL263" s="24" t="s">
        <v>571</v>
      </c>
      <c r="BM263" s="24" t="s">
        <v>1130</v>
      </c>
    </row>
    <row r="264" spans="2:51" s="12" customFormat="1" ht="27">
      <c r="B264" s="217"/>
      <c r="C264" s="218"/>
      <c r="D264" s="219" t="s">
        <v>261</v>
      </c>
      <c r="E264" s="220" t="s">
        <v>76</v>
      </c>
      <c r="F264" s="221" t="s">
        <v>1131</v>
      </c>
      <c r="G264" s="218"/>
      <c r="H264" s="220" t="s">
        <v>76</v>
      </c>
      <c r="I264" s="222"/>
      <c r="J264" s="218"/>
      <c r="K264" s="218"/>
      <c r="L264" s="223"/>
      <c r="M264" s="224"/>
      <c r="N264" s="225"/>
      <c r="O264" s="225"/>
      <c r="P264" s="225"/>
      <c r="Q264" s="225"/>
      <c r="R264" s="225"/>
      <c r="S264" s="225"/>
      <c r="T264" s="226"/>
      <c r="AT264" s="227" t="s">
        <v>261</v>
      </c>
      <c r="AU264" s="227" t="s">
        <v>189</v>
      </c>
      <c r="AV264" s="12" t="s">
        <v>85</v>
      </c>
      <c r="AW264" s="12" t="s">
        <v>40</v>
      </c>
      <c r="AX264" s="12" t="s">
        <v>78</v>
      </c>
      <c r="AY264" s="227" t="s">
        <v>253</v>
      </c>
    </row>
    <row r="265" spans="2:51" s="13" customFormat="1" ht="13.5">
      <c r="B265" s="228"/>
      <c r="C265" s="229"/>
      <c r="D265" s="219" t="s">
        <v>261</v>
      </c>
      <c r="E265" s="230" t="s">
        <v>76</v>
      </c>
      <c r="F265" s="231" t="s">
        <v>315</v>
      </c>
      <c r="G265" s="229"/>
      <c r="H265" s="232">
        <v>12</v>
      </c>
      <c r="I265" s="233"/>
      <c r="J265" s="229"/>
      <c r="K265" s="229"/>
      <c r="L265" s="234"/>
      <c r="M265" s="235"/>
      <c r="N265" s="236"/>
      <c r="O265" s="236"/>
      <c r="P265" s="236"/>
      <c r="Q265" s="236"/>
      <c r="R265" s="236"/>
      <c r="S265" s="236"/>
      <c r="T265" s="237"/>
      <c r="AT265" s="238" t="s">
        <v>261</v>
      </c>
      <c r="AU265" s="238" t="s">
        <v>189</v>
      </c>
      <c r="AV265" s="13" t="s">
        <v>87</v>
      </c>
      <c r="AW265" s="13" t="s">
        <v>40</v>
      </c>
      <c r="AX265" s="13" t="s">
        <v>78</v>
      </c>
      <c r="AY265" s="238" t="s">
        <v>253</v>
      </c>
    </row>
    <row r="266" spans="2:51" s="14" customFormat="1" ht="13.5">
      <c r="B266" s="239"/>
      <c r="C266" s="240"/>
      <c r="D266" s="219" t="s">
        <v>261</v>
      </c>
      <c r="E266" s="241" t="s">
        <v>963</v>
      </c>
      <c r="F266" s="242" t="s">
        <v>264</v>
      </c>
      <c r="G266" s="240"/>
      <c r="H266" s="243">
        <v>12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AT266" s="249" t="s">
        <v>261</v>
      </c>
      <c r="AU266" s="249" t="s">
        <v>189</v>
      </c>
      <c r="AV266" s="14" t="s">
        <v>259</v>
      </c>
      <c r="AW266" s="14" t="s">
        <v>40</v>
      </c>
      <c r="AX266" s="14" t="s">
        <v>85</v>
      </c>
      <c r="AY266" s="249" t="s">
        <v>253</v>
      </c>
    </row>
    <row r="267" spans="2:65" s="1" customFormat="1" ht="16.5" customHeight="1">
      <c r="B267" s="41"/>
      <c r="C267" s="205" t="s">
        <v>456</v>
      </c>
      <c r="D267" s="205" t="s">
        <v>255</v>
      </c>
      <c r="E267" s="206" t="s">
        <v>1132</v>
      </c>
      <c r="F267" s="207" t="s">
        <v>1133</v>
      </c>
      <c r="G267" s="208" t="s">
        <v>312</v>
      </c>
      <c r="H267" s="209">
        <v>60</v>
      </c>
      <c r="I267" s="210"/>
      <c r="J267" s="211">
        <f>ROUND(I267*H267,2)</f>
        <v>0</v>
      </c>
      <c r="K267" s="207" t="s">
        <v>981</v>
      </c>
      <c r="L267" s="61"/>
      <c r="M267" s="212" t="s">
        <v>76</v>
      </c>
      <c r="N267" s="213" t="s">
        <v>48</v>
      </c>
      <c r="O267" s="42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AR267" s="24" t="s">
        <v>571</v>
      </c>
      <c r="AT267" s="24" t="s">
        <v>255</v>
      </c>
      <c r="AU267" s="24" t="s">
        <v>189</v>
      </c>
      <c r="AY267" s="24" t="s">
        <v>253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24" t="s">
        <v>85</v>
      </c>
      <c r="BK267" s="216">
        <f>ROUND(I267*H267,2)</f>
        <v>0</v>
      </c>
      <c r="BL267" s="24" t="s">
        <v>571</v>
      </c>
      <c r="BM267" s="24" t="s">
        <v>1134</v>
      </c>
    </row>
    <row r="268" spans="2:51" s="12" customFormat="1" ht="13.5">
      <c r="B268" s="217"/>
      <c r="C268" s="218"/>
      <c r="D268" s="219" t="s">
        <v>261</v>
      </c>
      <c r="E268" s="220" t="s">
        <v>76</v>
      </c>
      <c r="F268" s="221" t="s">
        <v>1135</v>
      </c>
      <c r="G268" s="218"/>
      <c r="H268" s="220" t="s">
        <v>76</v>
      </c>
      <c r="I268" s="222"/>
      <c r="J268" s="218"/>
      <c r="K268" s="218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261</v>
      </c>
      <c r="AU268" s="227" t="s">
        <v>189</v>
      </c>
      <c r="AV268" s="12" t="s">
        <v>85</v>
      </c>
      <c r="AW268" s="12" t="s">
        <v>40</v>
      </c>
      <c r="AX268" s="12" t="s">
        <v>78</v>
      </c>
      <c r="AY268" s="227" t="s">
        <v>253</v>
      </c>
    </row>
    <row r="269" spans="2:51" s="13" customFormat="1" ht="13.5">
      <c r="B269" s="228"/>
      <c r="C269" s="229"/>
      <c r="D269" s="219" t="s">
        <v>261</v>
      </c>
      <c r="E269" s="230" t="s">
        <v>76</v>
      </c>
      <c r="F269" s="231" t="s">
        <v>1136</v>
      </c>
      <c r="G269" s="229"/>
      <c r="H269" s="232">
        <v>60</v>
      </c>
      <c r="I269" s="233"/>
      <c r="J269" s="229"/>
      <c r="K269" s="229"/>
      <c r="L269" s="234"/>
      <c r="M269" s="235"/>
      <c r="N269" s="236"/>
      <c r="O269" s="236"/>
      <c r="P269" s="236"/>
      <c r="Q269" s="236"/>
      <c r="R269" s="236"/>
      <c r="S269" s="236"/>
      <c r="T269" s="237"/>
      <c r="AT269" s="238" t="s">
        <v>261</v>
      </c>
      <c r="AU269" s="238" t="s">
        <v>189</v>
      </c>
      <c r="AV269" s="13" t="s">
        <v>87</v>
      </c>
      <c r="AW269" s="13" t="s">
        <v>40</v>
      </c>
      <c r="AX269" s="13" t="s">
        <v>78</v>
      </c>
      <c r="AY269" s="238" t="s">
        <v>253</v>
      </c>
    </row>
    <row r="270" spans="2:51" s="14" customFormat="1" ht="13.5">
      <c r="B270" s="239"/>
      <c r="C270" s="240"/>
      <c r="D270" s="219" t="s">
        <v>261</v>
      </c>
      <c r="E270" s="241" t="s">
        <v>76</v>
      </c>
      <c r="F270" s="242" t="s">
        <v>264</v>
      </c>
      <c r="G270" s="240"/>
      <c r="H270" s="243">
        <v>60</v>
      </c>
      <c r="I270" s="244"/>
      <c r="J270" s="240"/>
      <c r="K270" s="240"/>
      <c r="L270" s="245"/>
      <c r="M270" s="246"/>
      <c r="N270" s="247"/>
      <c r="O270" s="247"/>
      <c r="P270" s="247"/>
      <c r="Q270" s="247"/>
      <c r="R270" s="247"/>
      <c r="S270" s="247"/>
      <c r="T270" s="248"/>
      <c r="AT270" s="249" t="s">
        <v>261</v>
      </c>
      <c r="AU270" s="249" t="s">
        <v>189</v>
      </c>
      <c r="AV270" s="14" t="s">
        <v>259</v>
      </c>
      <c r="AW270" s="14" t="s">
        <v>40</v>
      </c>
      <c r="AX270" s="14" t="s">
        <v>85</v>
      </c>
      <c r="AY270" s="249" t="s">
        <v>253</v>
      </c>
    </row>
    <row r="271" spans="2:65" s="1" customFormat="1" ht="16.5" customHeight="1">
      <c r="B271" s="41"/>
      <c r="C271" s="252" t="s">
        <v>462</v>
      </c>
      <c r="D271" s="252" t="s">
        <v>322</v>
      </c>
      <c r="E271" s="253" t="s">
        <v>1137</v>
      </c>
      <c r="F271" s="254" t="s">
        <v>1138</v>
      </c>
      <c r="G271" s="255" t="s">
        <v>312</v>
      </c>
      <c r="H271" s="256">
        <v>12</v>
      </c>
      <c r="I271" s="257"/>
      <c r="J271" s="258">
        <f>ROUND(I271*H271,2)</f>
        <v>0</v>
      </c>
      <c r="K271" s="254" t="s">
        <v>76</v>
      </c>
      <c r="L271" s="259"/>
      <c r="M271" s="260" t="s">
        <v>76</v>
      </c>
      <c r="N271" s="261" t="s">
        <v>48</v>
      </c>
      <c r="O271" s="42"/>
      <c r="P271" s="214">
        <f>O271*H271</f>
        <v>0</v>
      </c>
      <c r="Q271" s="214">
        <v>0</v>
      </c>
      <c r="R271" s="214">
        <f>Q271*H271</f>
        <v>0</v>
      </c>
      <c r="S271" s="214">
        <v>0</v>
      </c>
      <c r="T271" s="215">
        <f>S271*H271</f>
        <v>0</v>
      </c>
      <c r="AR271" s="24" t="s">
        <v>995</v>
      </c>
      <c r="AT271" s="24" t="s">
        <v>322</v>
      </c>
      <c r="AU271" s="24" t="s">
        <v>189</v>
      </c>
      <c r="AY271" s="24" t="s">
        <v>253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24" t="s">
        <v>85</v>
      </c>
      <c r="BK271" s="216">
        <f>ROUND(I271*H271,2)</f>
        <v>0</v>
      </c>
      <c r="BL271" s="24" t="s">
        <v>571</v>
      </c>
      <c r="BM271" s="24" t="s">
        <v>1139</v>
      </c>
    </row>
    <row r="272" spans="2:51" s="12" customFormat="1" ht="27">
      <c r="B272" s="217"/>
      <c r="C272" s="218"/>
      <c r="D272" s="219" t="s">
        <v>261</v>
      </c>
      <c r="E272" s="220" t="s">
        <v>76</v>
      </c>
      <c r="F272" s="221" t="s">
        <v>1131</v>
      </c>
      <c r="G272" s="218"/>
      <c r="H272" s="220" t="s">
        <v>76</v>
      </c>
      <c r="I272" s="222"/>
      <c r="J272" s="218"/>
      <c r="K272" s="218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261</v>
      </c>
      <c r="AU272" s="227" t="s">
        <v>189</v>
      </c>
      <c r="AV272" s="12" t="s">
        <v>85</v>
      </c>
      <c r="AW272" s="12" t="s">
        <v>40</v>
      </c>
      <c r="AX272" s="12" t="s">
        <v>78</v>
      </c>
      <c r="AY272" s="227" t="s">
        <v>253</v>
      </c>
    </row>
    <row r="273" spans="2:51" s="13" customFormat="1" ht="13.5">
      <c r="B273" s="228"/>
      <c r="C273" s="229"/>
      <c r="D273" s="219" t="s">
        <v>261</v>
      </c>
      <c r="E273" s="230" t="s">
        <v>76</v>
      </c>
      <c r="F273" s="231" t="s">
        <v>963</v>
      </c>
      <c r="G273" s="229"/>
      <c r="H273" s="232">
        <v>12</v>
      </c>
      <c r="I273" s="233"/>
      <c r="J273" s="229"/>
      <c r="K273" s="229"/>
      <c r="L273" s="234"/>
      <c r="M273" s="235"/>
      <c r="N273" s="236"/>
      <c r="O273" s="236"/>
      <c r="P273" s="236"/>
      <c r="Q273" s="236"/>
      <c r="R273" s="236"/>
      <c r="S273" s="236"/>
      <c r="T273" s="237"/>
      <c r="AT273" s="238" t="s">
        <v>261</v>
      </c>
      <c r="AU273" s="238" t="s">
        <v>189</v>
      </c>
      <c r="AV273" s="13" t="s">
        <v>87</v>
      </c>
      <c r="AW273" s="13" t="s">
        <v>40</v>
      </c>
      <c r="AX273" s="13" t="s">
        <v>78</v>
      </c>
      <c r="AY273" s="238" t="s">
        <v>253</v>
      </c>
    </row>
    <row r="274" spans="2:51" s="14" customFormat="1" ht="13.5">
      <c r="B274" s="239"/>
      <c r="C274" s="240"/>
      <c r="D274" s="219" t="s">
        <v>261</v>
      </c>
      <c r="E274" s="241" t="s">
        <v>76</v>
      </c>
      <c r="F274" s="242" t="s">
        <v>264</v>
      </c>
      <c r="G274" s="240"/>
      <c r="H274" s="243">
        <v>12</v>
      </c>
      <c r="I274" s="244"/>
      <c r="J274" s="240"/>
      <c r="K274" s="240"/>
      <c r="L274" s="245"/>
      <c r="M274" s="246"/>
      <c r="N274" s="247"/>
      <c r="O274" s="247"/>
      <c r="P274" s="247"/>
      <c r="Q274" s="247"/>
      <c r="R274" s="247"/>
      <c r="S274" s="247"/>
      <c r="T274" s="248"/>
      <c r="AT274" s="249" t="s">
        <v>261</v>
      </c>
      <c r="AU274" s="249" t="s">
        <v>189</v>
      </c>
      <c r="AV274" s="14" t="s">
        <v>259</v>
      </c>
      <c r="AW274" s="14" t="s">
        <v>40</v>
      </c>
      <c r="AX274" s="14" t="s">
        <v>85</v>
      </c>
      <c r="AY274" s="249" t="s">
        <v>253</v>
      </c>
    </row>
    <row r="275" spans="2:63" s="11" customFormat="1" ht="22.35" customHeight="1">
      <c r="B275" s="189"/>
      <c r="C275" s="190"/>
      <c r="D275" s="191" t="s">
        <v>77</v>
      </c>
      <c r="E275" s="203" t="s">
        <v>1140</v>
      </c>
      <c r="F275" s="203" t="s">
        <v>1141</v>
      </c>
      <c r="G275" s="190"/>
      <c r="H275" s="190"/>
      <c r="I275" s="193"/>
      <c r="J275" s="204">
        <f>BK275</f>
        <v>0</v>
      </c>
      <c r="K275" s="190"/>
      <c r="L275" s="195"/>
      <c r="M275" s="196"/>
      <c r="N275" s="197"/>
      <c r="O275" s="197"/>
      <c r="P275" s="198">
        <f>SUM(P276:P289)</f>
        <v>0</v>
      </c>
      <c r="Q275" s="197"/>
      <c r="R275" s="198">
        <f>SUM(R276:R289)</f>
        <v>0</v>
      </c>
      <c r="S275" s="197"/>
      <c r="T275" s="199">
        <f>SUM(T276:T289)</f>
        <v>0</v>
      </c>
      <c r="AR275" s="200" t="s">
        <v>259</v>
      </c>
      <c r="AT275" s="201" t="s">
        <v>77</v>
      </c>
      <c r="AU275" s="201" t="s">
        <v>87</v>
      </c>
      <c r="AY275" s="200" t="s">
        <v>253</v>
      </c>
      <c r="BK275" s="202">
        <f>SUM(BK276:BK289)</f>
        <v>0</v>
      </c>
    </row>
    <row r="276" spans="2:65" s="1" customFormat="1" ht="16.5" customHeight="1">
      <c r="B276" s="41"/>
      <c r="C276" s="205" t="s">
        <v>468</v>
      </c>
      <c r="D276" s="205" t="s">
        <v>255</v>
      </c>
      <c r="E276" s="206" t="s">
        <v>1142</v>
      </c>
      <c r="F276" s="207" t="s">
        <v>1143</v>
      </c>
      <c r="G276" s="208" t="s">
        <v>479</v>
      </c>
      <c r="H276" s="209">
        <v>1</v>
      </c>
      <c r="I276" s="210"/>
      <c r="J276" s="211">
        <f>ROUND(I276*H276,2)</f>
        <v>0</v>
      </c>
      <c r="K276" s="207" t="s">
        <v>981</v>
      </c>
      <c r="L276" s="61"/>
      <c r="M276" s="212" t="s">
        <v>76</v>
      </c>
      <c r="N276" s="213" t="s">
        <v>48</v>
      </c>
      <c r="O276" s="42"/>
      <c r="P276" s="214">
        <f>O276*H276</f>
        <v>0</v>
      </c>
      <c r="Q276" s="214">
        <v>0</v>
      </c>
      <c r="R276" s="214">
        <f>Q276*H276</f>
        <v>0</v>
      </c>
      <c r="S276" s="214">
        <v>0</v>
      </c>
      <c r="T276" s="215">
        <f>S276*H276</f>
        <v>0</v>
      </c>
      <c r="AR276" s="24" t="s">
        <v>1144</v>
      </c>
      <c r="AT276" s="24" t="s">
        <v>255</v>
      </c>
      <c r="AU276" s="24" t="s">
        <v>189</v>
      </c>
      <c r="AY276" s="24" t="s">
        <v>253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24" t="s">
        <v>85</v>
      </c>
      <c r="BK276" s="216">
        <f>ROUND(I276*H276,2)</f>
        <v>0</v>
      </c>
      <c r="BL276" s="24" t="s">
        <v>1144</v>
      </c>
      <c r="BM276" s="24" t="s">
        <v>1145</v>
      </c>
    </row>
    <row r="277" spans="2:51" s="12" customFormat="1" ht="13.5">
      <c r="B277" s="217"/>
      <c r="C277" s="218"/>
      <c r="D277" s="219" t="s">
        <v>261</v>
      </c>
      <c r="E277" s="220" t="s">
        <v>76</v>
      </c>
      <c r="F277" s="221" t="s">
        <v>1146</v>
      </c>
      <c r="G277" s="218"/>
      <c r="H277" s="220" t="s">
        <v>76</v>
      </c>
      <c r="I277" s="222"/>
      <c r="J277" s="218"/>
      <c r="K277" s="218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261</v>
      </c>
      <c r="AU277" s="227" t="s">
        <v>189</v>
      </c>
      <c r="AV277" s="12" t="s">
        <v>85</v>
      </c>
      <c r="AW277" s="12" t="s">
        <v>40</v>
      </c>
      <c r="AX277" s="12" t="s">
        <v>78</v>
      </c>
      <c r="AY277" s="227" t="s">
        <v>253</v>
      </c>
    </row>
    <row r="278" spans="2:51" s="13" customFormat="1" ht="13.5">
      <c r="B278" s="228"/>
      <c r="C278" s="229"/>
      <c r="D278" s="219" t="s">
        <v>261</v>
      </c>
      <c r="E278" s="230" t="s">
        <v>76</v>
      </c>
      <c r="F278" s="231" t="s">
        <v>85</v>
      </c>
      <c r="G278" s="229"/>
      <c r="H278" s="232">
        <v>1</v>
      </c>
      <c r="I278" s="233"/>
      <c r="J278" s="229"/>
      <c r="K278" s="229"/>
      <c r="L278" s="234"/>
      <c r="M278" s="235"/>
      <c r="N278" s="236"/>
      <c r="O278" s="236"/>
      <c r="P278" s="236"/>
      <c r="Q278" s="236"/>
      <c r="R278" s="236"/>
      <c r="S278" s="236"/>
      <c r="T278" s="237"/>
      <c r="AT278" s="238" t="s">
        <v>261</v>
      </c>
      <c r="AU278" s="238" t="s">
        <v>189</v>
      </c>
      <c r="AV278" s="13" t="s">
        <v>87</v>
      </c>
      <c r="AW278" s="13" t="s">
        <v>40</v>
      </c>
      <c r="AX278" s="13" t="s">
        <v>78</v>
      </c>
      <c r="AY278" s="238" t="s">
        <v>253</v>
      </c>
    </row>
    <row r="279" spans="2:51" s="14" customFormat="1" ht="13.5">
      <c r="B279" s="239"/>
      <c r="C279" s="240"/>
      <c r="D279" s="219" t="s">
        <v>261</v>
      </c>
      <c r="E279" s="241" t="s">
        <v>76</v>
      </c>
      <c r="F279" s="242" t="s">
        <v>264</v>
      </c>
      <c r="G279" s="240"/>
      <c r="H279" s="243">
        <v>1</v>
      </c>
      <c r="I279" s="244"/>
      <c r="J279" s="240"/>
      <c r="K279" s="240"/>
      <c r="L279" s="245"/>
      <c r="M279" s="246"/>
      <c r="N279" s="247"/>
      <c r="O279" s="247"/>
      <c r="P279" s="247"/>
      <c r="Q279" s="247"/>
      <c r="R279" s="247"/>
      <c r="S279" s="247"/>
      <c r="T279" s="248"/>
      <c r="AT279" s="249" t="s">
        <v>261</v>
      </c>
      <c r="AU279" s="249" t="s">
        <v>189</v>
      </c>
      <c r="AV279" s="14" t="s">
        <v>259</v>
      </c>
      <c r="AW279" s="14" t="s">
        <v>40</v>
      </c>
      <c r="AX279" s="14" t="s">
        <v>85</v>
      </c>
      <c r="AY279" s="249" t="s">
        <v>253</v>
      </c>
    </row>
    <row r="280" spans="2:65" s="1" customFormat="1" ht="16.5" customHeight="1">
      <c r="B280" s="41"/>
      <c r="C280" s="205" t="s">
        <v>476</v>
      </c>
      <c r="D280" s="205" t="s">
        <v>255</v>
      </c>
      <c r="E280" s="206" t="s">
        <v>1147</v>
      </c>
      <c r="F280" s="207" t="s">
        <v>1148</v>
      </c>
      <c r="G280" s="208" t="s">
        <v>479</v>
      </c>
      <c r="H280" s="209">
        <v>1</v>
      </c>
      <c r="I280" s="210"/>
      <c r="J280" s="211">
        <f>ROUND(I280*H280,2)</f>
        <v>0</v>
      </c>
      <c r="K280" s="207" t="s">
        <v>981</v>
      </c>
      <c r="L280" s="61"/>
      <c r="M280" s="212" t="s">
        <v>76</v>
      </c>
      <c r="N280" s="213" t="s">
        <v>48</v>
      </c>
      <c r="O280" s="42"/>
      <c r="P280" s="214">
        <f>O280*H280</f>
        <v>0</v>
      </c>
      <c r="Q280" s="214">
        <v>0</v>
      </c>
      <c r="R280" s="214">
        <f>Q280*H280</f>
        <v>0</v>
      </c>
      <c r="S280" s="214">
        <v>0</v>
      </c>
      <c r="T280" s="215">
        <f>S280*H280</f>
        <v>0</v>
      </c>
      <c r="AR280" s="24" t="s">
        <v>1144</v>
      </c>
      <c r="AT280" s="24" t="s">
        <v>255</v>
      </c>
      <c r="AU280" s="24" t="s">
        <v>189</v>
      </c>
      <c r="AY280" s="24" t="s">
        <v>253</v>
      </c>
      <c r="BE280" s="216">
        <f>IF(N280="základní",J280,0)</f>
        <v>0</v>
      </c>
      <c r="BF280" s="216">
        <f>IF(N280="snížená",J280,0)</f>
        <v>0</v>
      </c>
      <c r="BG280" s="216">
        <f>IF(N280="zákl. přenesená",J280,0)</f>
        <v>0</v>
      </c>
      <c r="BH280" s="216">
        <f>IF(N280="sníž. přenesená",J280,0)</f>
        <v>0</v>
      </c>
      <c r="BI280" s="216">
        <f>IF(N280="nulová",J280,0)</f>
        <v>0</v>
      </c>
      <c r="BJ280" s="24" t="s">
        <v>85</v>
      </c>
      <c r="BK280" s="216">
        <f>ROUND(I280*H280,2)</f>
        <v>0</v>
      </c>
      <c r="BL280" s="24" t="s">
        <v>1144</v>
      </c>
      <c r="BM280" s="24" t="s">
        <v>1149</v>
      </c>
    </row>
    <row r="281" spans="2:65" s="1" customFormat="1" ht="16.5" customHeight="1">
      <c r="B281" s="41"/>
      <c r="C281" s="252" t="s">
        <v>483</v>
      </c>
      <c r="D281" s="252" t="s">
        <v>322</v>
      </c>
      <c r="E281" s="253" t="s">
        <v>1150</v>
      </c>
      <c r="F281" s="254" t="s">
        <v>1151</v>
      </c>
      <c r="G281" s="255" t="s">
        <v>479</v>
      </c>
      <c r="H281" s="256">
        <v>1</v>
      </c>
      <c r="I281" s="257"/>
      <c r="J281" s="258">
        <f>ROUND(I281*H281,2)</f>
        <v>0</v>
      </c>
      <c r="K281" s="254" t="s">
        <v>76</v>
      </c>
      <c r="L281" s="259"/>
      <c r="M281" s="260" t="s">
        <v>76</v>
      </c>
      <c r="N281" s="261" t="s">
        <v>48</v>
      </c>
      <c r="O281" s="42"/>
      <c r="P281" s="214">
        <f>O281*H281</f>
        <v>0</v>
      </c>
      <c r="Q281" s="214">
        <v>0</v>
      </c>
      <c r="R281" s="214">
        <f>Q281*H281</f>
        <v>0</v>
      </c>
      <c r="S281" s="214">
        <v>0</v>
      </c>
      <c r="T281" s="215">
        <f>S281*H281</f>
        <v>0</v>
      </c>
      <c r="AR281" s="24" t="s">
        <v>1144</v>
      </c>
      <c r="AT281" s="24" t="s">
        <v>322</v>
      </c>
      <c r="AU281" s="24" t="s">
        <v>189</v>
      </c>
      <c r="AY281" s="24" t="s">
        <v>253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24" t="s">
        <v>85</v>
      </c>
      <c r="BK281" s="216">
        <f>ROUND(I281*H281,2)</f>
        <v>0</v>
      </c>
      <c r="BL281" s="24" t="s">
        <v>1144</v>
      </c>
      <c r="BM281" s="24" t="s">
        <v>1152</v>
      </c>
    </row>
    <row r="282" spans="2:51" s="12" customFormat="1" ht="13.5">
      <c r="B282" s="217"/>
      <c r="C282" s="218"/>
      <c r="D282" s="219" t="s">
        <v>261</v>
      </c>
      <c r="E282" s="220" t="s">
        <v>76</v>
      </c>
      <c r="F282" s="221" t="s">
        <v>1153</v>
      </c>
      <c r="G282" s="218"/>
      <c r="H282" s="220" t="s">
        <v>76</v>
      </c>
      <c r="I282" s="222"/>
      <c r="J282" s="218"/>
      <c r="K282" s="218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261</v>
      </c>
      <c r="AU282" s="227" t="s">
        <v>189</v>
      </c>
      <c r="AV282" s="12" t="s">
        <v>85</v>
      </c>
      <c r="AW282" s="12" t="s">
        <v>40</v>
      </c>
      <c r="AX282" s="12" t="s">
        <v>78</v>
      </c>
      <c r="AY282" s="227" t="s">
        <v>253</v>
      </c>
    </row>
    <row r="283" spans="2:51" s="13" customFormat="1" ht="13.5">
      <c r="B283" s="228"/>
      <c r="C283" s="229"/>
      <c r="D283" s="219" t="s">
        <v>261</v>
      </c>
      <c r="E283" s="230" t="s">
        <v>76</v>
      </c>
      <c r="F283" s="231" t="s">
        <v>85</v>
      </c>
      <c r="G283" s="229"/>
      <c r="H283" s="232">
        <v>1</v>
      </c>
      <c r="I283" s="233"/>
      <c r="J283" s="229"/>
      <c r="K283" s="229"/>
      <c r="L283" s="234"/>
      <c r="M283" s="235"/>
      <c r="N283" s="236"/>
      <c r="O283" s="236"/>
      <c r="P283" s="236"/>
      <c r="Q283" s="236"/>
      <c r="R283" s="236"/>
      <c r="S283" s="236"/>
      <c r="T283" s="237"/>
      <c r="AT283" s="238" t="s">
        <v>261</v>
      </c>
      <c r="AU283" s="238" t="s">
        <v>189</v>
      </c>
      <c r="AV283" s="13" t="s">
        <v>87</v>
      </c>
      <c r="AW283" s="13" t="s">
        <v>40</v>
      </c>
      <c r="AX283" s="13" t="s">
        <v>78</v>
      </c>
      <c r="AY283" s="238" t="s">
        <v>253</v>
      </c>
    </row>
    <row r="284" spans="2:51" s="14" customFormat="1" ht="13.5">
      <c r="B284" s="239"/>
      <c r="C284" s="240"/>
      <c r="D284" s="219" t="s">
        <v>261</v>
      </c>
      <c r="E284" s="241" t="s">
        <v>76</v>
      </c>
      <c r="F284" s="242" t="s">
        <v>264</v>
      </c>
      <c r="G284" s="240"/>
      <c r="H284" s="243">
        <v>1</v>
      </c>
      <c r="I284" s="244"/>
      <c r="J284" s="240"/>
      <c r="K284" s="240"/>
      <c r="L284" s="245"/>
      <c r="M284" s="246"/>
      <c r="N284" s="247"/>
      <c r="O284" s="247"/>
      <c r="P284" s="247"/>
      <c r="Q284" s="247"/>
      <c r="R284" s="247"/>
      <c r="S284" s="247"/>
      <c r="T284" s="248"/>
      <c r="AT284" s="249" t="s">
        <v>261</v>
      </c>
      <c r="AU284" s="249" t="s">
        <v>189</v>
      </c>
      <c r="AV284" s="14" t="s">
        <v>259</v>
      </c>
      <c r="AW284" s="14" t="s">
        <v>40</v>
      </c>
      <c r="AX284" s="14" t="s">
        <v>85</v>
      </c>
      <c r="AY284" s="249" t="s">
        <v>253</v>
      </c>
    </row>
    <row r="285" spans="2:65" s="1" customFormat="1" ht="38.25" customHeight="1">
      <c r="B285" s="41"/>
      <c r="C285" s="205" t="s">
        <v>488</v>
      </c>
      <c r="D285" s="205" t="s">
        <v>255</v>
      </c>
      <c r="E285" s="206" t="s">
        <v>1154</v>
      </c>
      <c r="F285" s="207" t="s">
        <v>1155</v>
      </c>
      <c r="G285" s="208" t="s">
        <v>155</v>
      </c>
      <c r="H285" s="209">
        <v>1</v>
      </c>
      <c r="I285" s="210"/>
      <c r="J285" s="211">
        <f>ROUND(I285*H285,2)</f>
        <v>0</v>
      </c>
      <c r="K285" s="207" t="s">
        <v>981</v>
      </c>
      <c r="L285" s="61"/>
      <c r="M285" s="212" t="s">
        <v>76</v>
      </c>
      <c r="N285" s="213" t="s">
        <v>48</v>
      </c>
      <c r="O285" s="42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AR285" s="24" t="s">
        <v>338</v>
      </c>
      <c r="AT285" s="24" t="s">
        <v>255</v>
      </c>
      <c r="AU285" s="24" t="s">
        <v>189</v>
      </c>
      <c r="AY285" s="24" t="s">
        <v>253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24" t="s">
        <v>85</v>
      </c>
      <c r="BK285" s="216">
        <f>ROUND(I285*H285,2)</f>
        <v>0</v>
      </c>
      <c r="BL285" s="24" t="s">
        <v>338</v>
      </c>
      <c r="BM285" s="24" t="s">
        <v>1156</v>
      </c>
    </row>
    <row r="286" spans="2:65" s="1" customFormat="1" ht="25.5" customHeight="1">
      <c r="B286" s="41"/>
      <c r="C286" s="205" t="s">
        <v>493</v>
      </c>
      <c r="D286" s="205" t="s">
        <v>255</v>
      </c>
      <c r="E286" s="206" t="s">
        <v>1157</v>
      </c>
      <c r="F286" s="207" t="s">
        <v>1158</v>
      </c>
      <c r="G286" s="208" t="s">
        <v>1159</v>
      </c>
      <c r="H286" s="209">
        <v>4</v>
      </c>
      <c r="I286" s="210"/>
      <c r="J286" s="211">
        <f>ROUND(I286*H286,2)</f>
        <v>0</v>
      </c>
      <c r="K286" s="207" t="s">
        <v>981</v>
      </c>
      <c r="L286" s="61"/>
      <c r="M286" s="212" t="s">
        <v>76</v>
      </c>
      <c r="N286" s="213" t="s">
        <v>48</v>
      </c>
      <c r="O286" s="42"/>
      <c r="P286" s="214">
        <f>O286*H286</f>
        <v>0</v>
      </c>
      <c r="Q286" s="214">
        <v>0</v>
      </c>
      <c r="R286" s="214">
        <f>Q286*H286</f>
        <v>0</v>
      </c>
      <c r="S286" s="214">
        <v>0</v>
      </c>
      <c r="T286" s="215">
        <f>S286*H286</f>
        <v>0</v>
      </c>
      <c r="AR286" s="24" t="s">
        <v>1144</v>
      </c>
      <c r="AT286" s="24" t="s">
        <v>255</v>
      </c>
      <c r="AU286" s="24" t="s">
        <v>189</v>
      </c>
      <c r="AY286" s="24" t="s">
        <v>253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24" t="s">
        <v>85</v>
      </c>
      <c r="BK286" s="216">
        <f>ROUND(I286*H286,2)</f>
        <v>0</v>
      </c>
      <c r="BL286" s="24" t="s">
        <v>1144</v>
      </c>
      <c r="BM286" s="24" t="s">
        <v>1160</v>
      </c>
    </row>
    <row r="287" spans="2:51" s="12" customFormat="1" ht="13.5">
      <c r="B287" s="217"/>
      <c r="C287" s="218"/>
      <c r="D287" s="219" t="s">
        <v>261</v>
      </c>
      <c r="E287" s="220" t="s">
        <v>76</v>
      </c>
      <c r="F287" s="221" t="s">
        <v>1161</v>
      </c>
      <c r="G287" s="218"/>
      <c r="H287" s="220" t="s">
        <v>76</v>
      </c>
      <c r="I287" s="222"/>
      <c r="J287" s="218"/>
      <c r="K287" s="218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261</v>
      </c>
      <c r="AU287" s="227" t="s">
        <v>189</v>
      </c>
      <c r="AV287" s="12" t="s">
        <v>85</v>
      </c>
      <c r="AW287" s="12" t="s">
        <v>40</v>
      </c>
      <c r="AX287" s="12" t="s">
        <v>78</v>
      </c>
      <c r="AY287" s="227" t="s">
        <v>253</v>
      </c>
    </row>
    <row r="288" spans="2:51" s="13" customFormat="1" ht="13.5">
      <c r="B288" s="228"/>
      <c r="C288" s="229"/>
      <c r="D288" s="219" t="s">
        <v>261</v>
      </c>
      <c r="E288" s="230" t="s">
        <v>76</v>
      </c>
      <c r="F288" s="231" t="s">
        <v>259</v>
      </c>
      <c r="G288" s="229"/>
      <c r="H288" s="232">
        <v>4</v>
      </c>
      <c r="I288" s="233"/>
      <c r="J288" s="229"/>
      <c r="K288" s="229"/>
      <c r="L288" s="234"/>
      <c r="M288" s="235"/>
      <c r="N288" s="236"/>
      <c r="O288" s="236"/>
      <c r="P288" s="236"/>
      <c r="Q288" s="236"/>
      <c r="R288" s="236"/>
      <c r="S288" s="236"/>
      <c r="T288" s="237"/>
      <c r="AT288" s="238" t="s">
        <v>261</v>
      </c>
      <c r="AU288" s="238" t="s">
        <v>189</v>
      </c>
      <c r="AV288" s="13" t="s">
        <v>87</v>
      </c>
      <c r="AW288" s="13" t="s">
        <v>40</v>
      </c>
      <c r="AX288" s="13" t="s">
        <v>78</v>
      </c>
      <c r="AY288" s="238" t="s">
        <v>253</v>
      </c>
    </row>
    <row r="289" spans="2:51" s="14" customFormat="1" ht="13.5">
      <c r="B289" s="239"/>
      <c r="C289" s="240"/>
      <c r="D289" s="219" t="s">
        <v>261</v>
      </c>
      <c r="E289" s="241" t="s">
        <v>76</v>
      </c>
      <c r="F289" s="242" t="s">
        <v>264</v>
      </c>
      <c r="G289" s="240"/>
      <c r="H289" s="243">
        <v>4</v>
      </c>
      <c r="I289" s="244"/>
      <c r="J289" s="240"/>
      <c r="K289" s="240"/>
      <c r="L289" s="245"/>
      <c r="M289" s="262"/>
      <c r="N289" s="263"/>
      <c r="O289" s="263"/>
      <c r="P289" s="263"/>
      <c r="Q289" s="263"/>
      <c r="R289" s="263"/>
      <c r="S289" s="263"/>
      <c r="T289" s="264"/>
      <c r="AT289" s="249" t="s">
        <v>261</v>
      </c>
      <c r="AU289" s="249" t="s">
        <v>189</v>
      </c>
      <c r="AV289" s="14" t="s">
        <v>259</v>
      </c>
      <c r="AW289" s="14" t="s">
        <v>40</v>
      </c>
      <c r="AX289" s="14" t="s">
        <v>85</v>
      </c>
      <c r="AY289" s="249" t="s">
        <v>253</v>
      </c>
    </row>
    <row r="290" spans="2:12" s="1" customFormat="1" ht="6.95" customHeight="1">
      <c r="B290" s="56"/>
      <c r="C290" s="57"/>
      <c r="D290" s="57"/>
      <c r="E290" s="57"/>
      <c r="F290" s="57"/>
      <c r="G290" s="57"/>
      <c r="H290" s="57"/>
      <c r="I290" s="150"/>
      <c r="J290" s="57"/>
      <c r="K290" s="57"/>
      <c r="L290" s="61"/>
    </row>
  </sheetData>
  <sheetProtection algorithmName="SHA-512" hashValue="tJoVdeyZzNAHhxHtZtMWtvONAEjIRSkXbqNxRpkvAn3p6utJ2B7HuZ0CIRpMBY8mv54rSawMVDoDWdtho9iu4Q==" saltValue="GW3qTQK7YQZmDWZxougkGb8onEuNTvaA7JYhsxTLPSR4b+pMX4WL73t+PyFplHE/KXFavkZelditAqur4ZrLoA==" spinCount="100000" sheet="1" objects="1" scenarios="1" formatColumns="0" formatRows="0" autoFilter="0"/>
  <autoFilter ref="C86:K289"/>
  <mergeCells count="13">
    <mergeCell ref="E79:H79"/>
    <mergeCell ref="G1:H1"/>
    <mergeCell ref="L2:V2"/>
    <mergeCell ref="E49:H49"/>
    <mergeCell ref="E51:H51"/>
    <mergeCell ref="J55:J56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3"/>
  <sheetViews>
    <sheetView showGridLines="0" workbookViewId="0" topLeftCell="A1">
      <pane ySplit="1" topLeftCell="A1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106</v>
      </c>
      <c r="G1" s="396" t="s">
        <v>107</v>
      </c>
      <c r="H1" s="396"/>
      <c r="I1" s="124"/>
      <c r="J1" s="123" t="s">
        <v>108</v>
      </c>
      <c r="K1" s="122" t="s">
        <v>109</v>
      </c>
      <c r="L1" s="123" t="s">
        <v>110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24" t="s">
        <v>105</v>
      </c>
    </row>
    <row r="3" spans="2:46" ht="6.95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87</v>
      </c>
    </row>
    <row r="4" spans="2:46" ht="36.95" customHeight="1">
      <c r="B4" s="28"/>
      <c r="C4" s="29"/>
      <c r="D4" s="30" t="s">
        <v>117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</row>
    <row r="7" spans="2:11" ht="16.5" customHeight="1">
      <c r="B7" s="28"/>
      <c r="C7" s="29"/>
      <c r="D7" s="29"/>
      <c r="E7" s="388" t="str">
        <f>'Rekapitulace stavby'!K6</f>
        <v>Obytná zóna na p.p.č. 2007/2 v k.ú. Cheb</v>
      </c>
      <c r="F7" s="389"/>
      <c r="G7" s="389"/>
      <c r="H7" s="389"/>
      <c r="I7" s="127"/>
      <c r="J7" s="29"/>
      <c r="K7" s="31"/>
    </row>
    <row r="8" spans="2:11" ht="13.5">
      <c r="B8" s="28"/>
      <c r="C8" s="29"/>
      <c r="D8" s="37" t="s">
        <v>128</v>
      </c>
      <c r="E8" s="29"/>
      <c r="F8" s="29"/>
      <c r="G8" s="29"/>
      <c r="H8" s="29"/>
      <c r="I8" s="127"/>
      <c r="J8" s="29"/>
      <c r="K8" s="31"/>
    </row>
    <row r="9" spans="2:11" s="1" customFormat="1" ht="16.5" customHeight="1">
      <c r="B9" s="41"/>
      <c r="C9" s="42"/>
      <c r="D9" s="42"/>
      <c r="E9" s="388" t="s">
        <v>1162</v>
      </c>
      <c r="F9" s="390"/>
      <c r="G9" s="390"/>
      <c r="H9" s="390"/>
      <c r="I9" s="128"/>
      <c r="J9" s="42"/>
      <c r="K9" s="45"/>
    </row>
    <row r="10" spans="2:11" s="1" customFormat="1" ht="13.5">
      <c r="B10" s="41"/>
      <c r="C10" s="42"/>
      <c r="D10" s="37" t="s">
        <v>134</v>
      </c>
      <c r="E10" s="42"/>
      <c r="F10" s="42"/>
      <c r="G10" s="42"/>
      <c r="H10" s="42"/>
      <c r="I10" s="128"/>
      <c r="J10" s="42"/>
      <c r="K10" s="45"/>
    </row>
    <row r="11" spans="2:11" s="1" customFormat="1" ht="36.95" customHeight="1">
      <c r="B11" s="41"/>
      <c r="C11" s="42"/>
      <c r="D11" s="42"/>
      <c r="E11" s="391" t="s">
        <v>1163</v>
      </c>
      <c r="F11" s="390"/>
      <c r="G11" s="390"/>
      <c r="H11" s="390"/>
      <c r="I11" s="128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8"/>
      <c r="J12" s="42"/>
      <c r="K12" s="45"/>
    </row>
    <row r="13" spans="2:11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9" t="s">
        <v>22</v>
      </c>
      <c r="J13" s="35" t="s">
        <v>23</v>
      </c>
      <c r="K13" s="45"/>
    </row>
    <row r="14" spans="2:11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9" t="s">
        <v>26</v>
      </c>
      <c r="J14" s="130" t="str">
        <f>'Rekapitulace stavby'!AN8</f>
        <v>27. 8. 2019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8"/>
      <c r="J15" s="42"/>
      <c r="K15" s="45"/>
    </row>
    <row r="16" spans="2:11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9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9" t="s">
        <v>32</v>
      </c>
      <c r="J17" s="35" t="s">
        <v>33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8"/>
      <c r="J18" s="42"/>
      <c r="K18" s="45"/>
    </row>
    <row r="19" spans="2:11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29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9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8"/>
      <c r="J21" s="42"/>
      <c r="K21" s="45"/>
    </row>
    <row r="22" spans="2:11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29" t="s">
        <v>29</v>
      </c>
      <c r="J22" s="35" t="s">
        <v>37</v>
      </c>
      <c r="K22" s="45"/>
    </row>
    <row r="23" spans="2:11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29" t="s">
        <v>32</v>
      </c>
      <c r="J23" s="35" t="s">
        <v>39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8"/>
      <c r="J24" s="42"/>
      <c r="K24" s="45"/>
    </row>
    <row r="25" spans="2:11" s="1" customFormat="1" ht="14.45" customHeight="1">
      <c r="B25" s="41"/>
      <c r="C25" s="42"/>
      <c r="D25" s="37" t="s">
        <v>41</v>
      </c>
      <c r="E25" s="42"/>
      <c r="F25" s="42"/>
      <c r="G25" s="42"/>
      <c r="H25" s="42"/>
      <c r="I25" s="128"/>
      <c r="J25" s="42"/>
      <c r="K25" s="45"/>
    </row>
    <row r="26" spans="2:11" s="7" customFormat="1" ht="409.5" customHeight="1">
      <c r="B26" s="131"/>
      <c r="C26" s="132"/>
      <c r="D26" s="132"/>
      <c r="E26" s="367" t="s">
        <v>1164</v>
      </c>
      <c r="F26" s="367"/>
      <c r="G26" s="367"/>
      <c r="H26" s="367"/>
      <c r="I26" s="133"/>
      <c r="J26" s="132"/>
      <c r="K26" s="134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8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6"/>
      <c r="J28" s="85"/>
      <c r="K28" s="137"/>
    </row>
    <row r="29" spans="2:11" s="1" customFormat="1" ht="25.35" customHeight="1">
      <c r="B29" s="41"/>
      <c r="C29" s="42"/>
      <c r="D29" s="138" t="s">
        <v>43</v>
      </c>
      <c r="E29" s="42"/>
      <c r="F29" s="42"/>
      <c r="G29" s="42"/>
      <c r="H29" s="42"/>
      <c r="I29" s="128"/>
      <c r="J29" s="139">
        <f>ROUND(J85,2)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6"/>
      <c r="J30" s="85"/>
      <c r="K30" s="137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40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41">
        <f>ROUND(SUM(BE85:BE102),2)</f>
        <v>0</v>
      </c>
      <c r="G32" s="42"/>
      <c r="H32" s="42"/>
      <c r="I32" s="142">
        <v>0.21</v>
      </c>
      <c r="J32" s="141">
        <f>ROUND(ROUND((SUM(BE85:BE102)),2)*I32,2)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41">
        <f>ROUND(SUM(BF85:BF102),2)</f>
        <v>0</v>
      </c>
      <c r="G33" s="42"/>
      <c r="H33" s="42"/>
      <c r="I33" s="142">
        <v>0.15</v>
      </c>
      <c r="J33" s="141">
        <f>ROUND(ROUND((SUM(BF85:BF102)),2)*I33,2)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41">
        <f>ROUND(SUM(BG85:BG102),2)</f>
        <v>0</v>
      </c>
      <c r="G34" s="42"/>
      <c r="H34" s="42"/>
      <c r="I34" s="142">
        <v>0.21</v>
      </c>
      <c r="J34" s="141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41">
        <f>ROUND(SUM(BH85:BH102),2)</f>
        <v>0</v>
      </c>
      <c r="G35" s="42"/>
      <c r="H35" s="42"/>
      <c r="I35" s="142">
        <v>0.15</v>
      </c>
      <c r="J35" s="141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41">
        <f>ROUND(SUM(BI85:BI102),2)</f>
        <v>0</v>
      </c>
      <c r="G36" s="42"/>
      <c r="H36" s="42"/>
      <c r="I36" s="142">
        <v>0</v>
      </c>
      <c r="J36" s="141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8"/>
      <c r="J37" s="42"/>
      <c r="K37" s="45"/>
    </row>
    <row r="38" spans="2:11" s="1" customFormat="1" ht="25.35" customHeight="1">
      <c r="B38" s="41"/>
      <c r="C38" s="143"/>
      <c r="D38" s="144" t="s">
        <v>53</v>
      </c>
      <c r="E38" s="79"/>
      <c r="F38" s="79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50"/>
      <c r="J39" s="57"/>
      <c r="K39" s="58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1"/>
      <c r="C44" s="30" t="s">
        <v>216</v>
      </c>
      <c r="D44" s="42"/>
      <c r="E44" s="42"/>
      <c r="F44" s="42"/>
      <c r="G44" s="42"/>
      <c r="H44" s="42"/>
      <c r="I44" s="128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8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8"/>
      <c r="J46" s="42"/>
      <c r="K46" s="45"/>
    </row>
    <row r="47" spans="2:11" s="1" customFormat="1" ht="16.5" customHeight="1">
      <c r="B47" s="41"/>
      <c r="C47" s="42"/>
      <c r="D47" s="42"/>
      <c r="E47" s="388" t="str">
        <f>E7</f>
        <v>Obytná zóna na p.p.č. 2007/2 v k.ú. Cheb</v>
      </c>
      <c r="F47" s="389"/>
      <c r="G47" s="389"/>
      <c r="H47" s="389"/>
      <c r="I47" s="128"/>
      <c r="J47" s="42"/>
      <c r="K47" s="45"/>
    </row>
    <row r="48" spans="2:11" ht="13.5">
      <c r="B48" s="28"/>
      <c r="C48" s="37" t="s">
        <v>128</v>
      </c>
      <c r="D48" s="29"/>
      <c r="E48" s="29"/>
      <c r="F48" s="29"/>
      <c r="G48" s="29"/>
      <c r="H48" s="29"/>
      <c r="I48" s="127"/>
      <c r="J48" s="29"/>
      <c r="K48" s="31"/>
    </row>
    <row r="49" spans="2:11" s="1" customFormat="1" ht="16.5" customHeight="1">
      <c r="B49" s="41"/>
      <c r="C49" s="42"/>
      <c r="D49" s="42"/>
      <c r="E49" s="388" t="s">
        <v>1162</v>
      </c>
      <c r="F49" s="390"/>
      <c r="G49" s="390"/>
      <c r="H49" s="390"/>
      <c r="I49" s="128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8"/>
      <c r="J50" s="42"/>
      <c r="K50" s="45"/>
    </row>
    <row r="51" spans="2:11" s="1" customFormat="1" ht="17.25" customHeight="1">
      <c r="B51" s="41"/>
      <c r="C51" s="42"/>
      <c r="D51" s="42"/>
      <c r="E51" s="391" t="str">
        <f>E11</f>
        <v>2018-37-VON-SP - VON- Soupis prací - Vedlejší a ostatní náklady</v>
      </c>
      <c r="F51" s="390"/>
      <c r="G51" s="390"/>
      <c r="H51" s="390"/>
      <c r="I51" s="128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8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ul. 17. listopadu, Cheb, Karlovarský kraj</v>
      </c>
      <c r="G53" s="42"/>
      <c r="H53" s="42"/>
      <c r="I53" s="129" t="s">
        <v>26</v>
      </c>
      <c r="J53" s="130" t="str">
        <f>IF(J14="","",J14)</f>
        <v>27. 8. 2019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8"/>
      <c r="J54" s="42"/>
      <c r="K54" s="45"/>
    </row>
    <row r="55" spans="2:11" s="1" customFormat="1" ht="13.5">
      <c r="B55" s="41"/>
      <c r="C55" s="37" t="s">
        <v>28</v>
      </c>
      <c r="D55" s="42"/>
      <c r="E55" s="42"/>
      <c r="F55" s="35" t="str">
        <f>E17</f>
        <v>Město Cheb</v>
      </c>
      <c r="G55" s="42"/>
      <c r="H55" s="42"/>
      <c r="I55" s="129" t="s">
        <v>36</v>
      </c>
      <c r="J55" s="367" t="str">
        <f>E23</f>
        <v>MH Projekt spol. s r.o.</v>
      </c>
      <c r="K55" s="45"/>
    </row>
    <row r="56" spans="2:11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8"/>
      <c r="J56" s="39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8"/>
      <c r="J57" s="42"/>
      <c r="K57" s="45"/>
    </row>
    <row r="58" spans="2:11" s="1" customFormat="1" ht="29.25" customHeight="1">
      <c r="B58" s="41"/>
      <c r="C58" s="155" t="s">
        <v>217</v>
      </c>
      <c r="D58" s="143"/>
      <c r="E58" s="143"/>
      <c r="F58" s="143"/>
      <c r="G58" s="143"/>
      <c r="H58" s="143"/>
      <c r="I58" s="156"/>
      <c r="J58" s="157" t="s">
        <v>218</v>
      </c>
      <c r="K58" s="158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8"/>
      <c r="J59" s="42"/>
      <c r="K59" s="45"/>
    </row>
    <row r="60" spans="2:47" s="1" customFormat="1" ht="29.25" customHeight="1">
      <c r="B60" s="41"/>
      <c r="C60" s="159" t="s">
        <v>219</v>
      </c>
      <c r="D60" s="42"/>
      <c r="E60" s="42"/>
      <c r="F60" s="42"/>
      <c r="G60" s="42"/>
      <c r="H60" s="42"/>
      <c r="I60" s="128"/>
      <c r="J60" s="139">
        <f>J85</f>
        <v>0</v>
      </c>
      <c r="K60" s="45"/>
      <c r="AU60" s="24" t="s">
        <v>220</v>
      </c>
    </row>
    <row r="61" spans="2:11" s="8" customFormat="1" ht="24.95" customHeight="1">
      <c r="B61" s="160"/>
      <c r="C61" s="161"/>
      <c r="D61" s="162" t="s">
        <v>1165</v>
      </c>
      <c r="E61" s="163"/>
      <c r="F61" s="163"/>
      <c r="G61" s="163"/>
      <c r="H61" s="163"/>
      <c r="I61" s="164"/>
      <c r="J61" s="165">
        <f>J86</f>
        <v>0</v>
      </c>
      <c r="K61" s="166"/>
    </row>
    <row r="62" spans="2:11" s="9" customFormat="1" ht="19.9" customHeight="1">
      <c r="B62" s="167"/>
      <c r="C62" s="168"/>
      <c r="D62" s="169" t="s">
        <v>1166</v>
      </c>
      <c r="E62" s="170"/>
      <c r="F62" s="170"/>
      <c r="G62" s="170"/>
      <c r="H62" s="170"/>
      <c r="I62" s="171"/>
      <c r="J62" s="172">
        <f>J87</f>
        <v>0</v>
      </c>
      <c r="K62" s="173"/>
    </row>
    <row r="63" spans="2:11" s="9" customFormat="1" ht="19.9" customHeight="1">
      <c r="B63" s="167"/>
      <c r="C63" s="168"/>
      <c r="D63" s="169" t="s">
        <v>1167</v>
      </c>
      <c r="E63" s="170"/>
      <c r="F63" s="170"/>
      <c r="G63" s="170"/>
      <c r="H63" s="170"/>
      <c r="I63" s="171"/>
      <c r="J63" s="172">
        <f>J98</f>
        <v>0</v>
      </c>
      <c r="K63" s="173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8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50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53"/>
      <c r="J69" s="60"/>
      <c r="K69" s="60"/>
      <c r="L69" s="61"/>
    </row>
    <row r="70" spans="2:12" s="1" customFormat="1" ht="36.95" customHeight="1">
      <c r="B70" s="41"/>
      <c r="C70" s="62" t="s">
        <v>237</v>
      </c>
      <c r="D70" s="63"/>
      <c r="E70" s="63"/>
      <c r="F70" s="63"/>
      <c r="G70" s="63"/>
      <c r="H70" s="63"/>
      <c r="I70" s="174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74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74"/>
      <c r="J72" s="63"/>
      <c r="K72" s="63"/>
      <c r="L72" s="61"/>
    </row>
    <row r="73" spans="2:12" s="1" customFormat="1" ht="16.5" customHeight="1">
      <c r="B73" s="41"/>
      <c r="C73" s="63"/>
      <c r="D73" s="63"/>
      <c r="E73" s="393" t="str">
        <f>E7</f>
        <v>Obytná zóna na p.p.č. 2007/2 v k.ú. Cheb</v>
      </c>
      <c r="F73" s="394"/>
      <c r="G73" s="394"/>
      <c r="H73" s="394"/>
      <c r="I73" s="174"/>
      <c r="J73" s="63"/>
      <c r="K73" s="63"/>
      <c r="L73" s="61"/>
    </row>
    <row r="74" spans="2:12" ht="13.5">
      <c r="B74" s="28"/>
      <c r="C74" s="65" t="s">
        <v>128</v>
      </c>
      <c r="D74" s="175"/>
      <c r="E74" s="175"/>
      <c r="F74" s="175"/>
      <c r="G74" s="175"/>
      <c r="H74" s="175"/>
      <c r="J74" s="175"/>
      <c r="K74" s="175"/>
      <c r="L74" s="176"/>
    </row>
    <row r="75" spans="2:12" s="1" customFormat="1" ht="16.5" customHeight="1">
      <c r="B75" s="41"/>
      <c r="C75" s="63"/>
      <c r="D75" s="63"/>
      <c r="E75" s="393" t="s">
        <v>1162</v>
      </c>
      <c r="F75" s="395"/>
      <c r="G75" s="395"/>
      <c r="H75" s="395"/>
      <c r="I75" s="174"/>
      <c r="J75" s="63"/>
      <c r="K75" s="63"/>
      <c r="L75" s="61"/>
    </row>
    <row r="76" spans="2:12" s="1" customFormat="1" ht="14.45" customHeight="1">
      <c r="B76" s="41"/>
      <c r="C76" s="65" t="s">
        <v>134</v>
      </c>
      <c r="D76" s="63"/>
      <c r="E76" s="63"/>
      <c r="F76" s="63"/>
      <c r="G76" s="63"/>
      <c r="H76" s="63"/>
      <c r="I76" s="174"/>
      <c r="J76" s="63"/>
      <c r="K76" s="63"/>
      <c r="L76" s="61"/>
    </row>
    <row r="77" spans="2:12" s="1" customFormat="1" ht="17.25" customHeight="1">
      <c r="B77" s="41"/>
      <c r="C77" s="63"/>
      <c r="D77" s="63"/>
      <c r="E77" s="375" t="str">
        <f>E11</f>
        <v>2018-37-VON-SP - VON- Soupis prací - Vedlejší a ostatní náklady</v>
      </c>
      <c r="F77" s="395"/>
      <c r="G77" s="395"/>
      <c r="H77" s="395"/>
      <c r="I77" s="174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4"/>
      <c r="J78" s="63"/>
      <c r="K78" s="63"/>
      <c r="L78" s="61"/>
    </row>
    <row r="79" spans="2:12" s="1" customFormat="1" ht="18" customHeight="1">
      <c r="B79" s="41"/>
      <c r="C79" s="65" t="s">
        <v>24</v>
      </c>
      <c r="D79" s="63"/>
      <c r="E79" s="63"/>
      <c r="F79" s="177" t="str">
        <f>F14</f>
        <v>ul. 17. listopadu, Cheb, Karlovarský kraj</v>
      </c>
      <c r="G79" s="63"/>
      <c r="H79" s="63"/>
      <c r="I79" s="178" t="s">
        <v>26</v>
      </c>
      <c r="J79" s="73" t="str">
        <f>IF(J14="","",J14)</f>
        <v>27. 8. 2019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4"/>
      <c r="J80" s="63"/>
      <c r="K80" s="63"/>
      <c r="L80" s="61"/>
    </row>
    <row r="81" spans="2:12" s="1" customFormat="1" ht="13.5">
      <c r="B81" s="41"/>
      <c r="C81" s="65" t="s">
        <v>28</v>
      </c>
      <c r="D81" s="63"/>
      <c r="E81" s="63"/>
      <c r="F81" s="177" t="str">
        <f>E17</f>
        <v>Město Cheb</v>
      </c>
      <c r="G81" s="63"/>
      <c r="H81" s="63"/>
      <c r="I81" s="178" t="s">
        <v>36</v>
      </c>
      <c r="J81" s="177" t="str">
        <f>E23</f>
        <v>MH Projekt spol. s r.o.</v>
      </c>
      <c r="K81" s="63"/>
      <c r="L81" s="61"/>
    </row>
    <row r="82" spans="2:12" s="1" customFormat="1" ht="14.45" customHeight="1">
      <c r="B82" s="41"/>
      <c r="C82" s="65" t="s">
        <v>34</v>
      </c>
      <c r="D82" s="63"/>
      <c r="E82" s="63"/>
      <c r="F82" s="177" t="str">
        <f>IF(E20="","",E20)</f>
        <v/>
      </c>
      <c r="G82" s="63"/>
      <c r="H82" s="63"/>
      <c r="I82" s="174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74"/>
      <c r="J83" s="63"/>
      <c r="K83" s="63"/>
      <c r="L83" s="61"/>
    </row>
    <row r="84" spans="2:20" s="10" customFormat="1" ht="29.25" customHeight="1">
      <c r="B84" s="179"/>
      <c r="C84" s="180" t="s">
        <v>238</v>
      </c>
      <c r="D84" s="181" t="s">
        <v>62</v>
      </c>
      <c r="E84" s="181" t="s">
        <v>58</v>
      </c>
      <c r="F84" s="181" t="s">
        <v>239</v>
      </c>
      <c r="G84" s="181" t="s">
        <v>240</v>
      </c>
      <c r="H84" s="181" t="s">
        <v>241</v>
      </c>
      <c r="I84" s="182" t="s">
        <v>242</v>
      </c>
      <c r="J84" s="181" t="s">
        <v>218</v>
      </c>
      <c r="K84" s="183" t="s">
        <v>243</v>
      </c>
      <c r="L84" s="184"/>
      <c r="M84" s="81" t="s">
        <v>244</v>
      </c>
      <c r="N84" s="82" t="s">
        <v>47</v>
      </c>
      <c r="O84" s="82" t="s">
        <v>245</v>
      </c>
      <c r="P84" s="82" t="s">
        <v>246</v>
      </c>
      <c r="Q84" s="82" t="s">
        <v>247</v>
      </c>
      <c r="R84" s="82" t="s">
        <v>248</v>
      </c>
      <c r="S84" s="82" t="s">
        <v>249</v>
      </c>
      <c r="T84" s="83" t="s">
        <v>250</v>
      </c>
    </row>
    <row r="85" spans="2:63" s="1" customFormat="1" ht="29.25" customHeight="1">
      <c r="B85" s="41"/>
      <c r="C85" s="87" t="s">
        <v>219</v>
      </c>
      <c r="D85" s="63"/>
      <c r="E85" s="63"/>
      <c r="F85" s="63"/>
      <c r="G85" s="63"/>
      <c r="H85" s="63"/>
      <c r="I85" s="174"/>
      <c r="J85" s="185">
        <f>BK85</f>
        <v>0</v>
      </c>
      <c r="K85" s="63"/>
      <c r="L85" s="61"/>
      <c r="M85" s="84"/>
      <c r="N85" s="85"/>
      <c r="O85" s="85"/>
      <c r="P85" s="186">
        <f>P86</f>
        <v>0</v>
      </c>
      <c r="Q85" s="85"/>
      <c r="R85" s="186">
        <f>R86</f>
        <v>0</v>
      </c>
      <c r="S85" s="85"/>
      <c r="T85" s="187">
        <f>T86</f>
        <v>0</v>
      </c>
      <c r="AT85" s="24" t="s">
        <v>77</v>
      </c>
      <c r="AU85" s="24" t="s">
        <v>220</v>
      </c>
      <c r="BK85" s="188">
        <f>BK86</f>
        <v>0</v>
      </c>
    </row>
    <row r="86" spans="2:63" s="11" customFormat="1" ht="37.35" customHeight="1">
      <c r="B86" s="189"/>
      <c r="C86" s="190"/>
      <c r="D86" s="191" t="s">
        <v>77</v>
      </c>
      <c r="E86" s="192" t="s">
        <v>1168</v>
      </c>
      <c r="F86" s="192" t="s">
        <v>1169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P87+P98</f>
        <v>0</v>
      </c>
      <c r="Q86" s="197"/>
      <c r="R86" s="198">
        <f>R87+R98</f>
        <v>0</v>
      </c>
      <c r="S86" s="197"/>
      <c r="T86" s="199">
        <f>T87+T98</f>
        <v>0</v>
      </c>
      <c r="AR86" s="200" t="s">
        <v>278</v>
      </c>
      <c r="AT86" s="201" t="s">
        <v>77</v>
      </c>
      <c r="AU86" s="201" t="s">
        <v>78</v>
      </c>
      <c r="AY86" s="200" t="s">
        <v>253</v>
      </c>
      <c r="BK86" s="202">
        <f>BK87+BK98</f>
        <v>0</v>
      </c>
    </row>
    <row r="87" spans="2:63" s="11" customFormat="1" ht="19.9" customHeight="1">
      <c r="B87" s="189"/>
      <c r="C87" s="190"/>
      <c r="D87" s="191" t="s">
        <v>77</v>
      </c>
      <c r="E87" s="203" t="s">
        <v>1170</v>
      </c>
      <c r="F87" s="203" t="s">
        <v>1171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SUM(P88:P97)</f>
        <v>0</v>
      </c>
      <c r="Q87" s="197"/>
      <c r="R87" s="198">
        <f>SUM(R88:R97)</f>
        <v>0</v>
      </c>
      <c r="S87" s="197"/>
      <c r="T87" s="199">
        <f>SUM(T88:T97)</f>
        <v>0</v>
      </c>
      <c r="AR87" s="200" t="s">
        <v>278</v>
      </c>
      <c r="AT87" s="201" t="s">
        <v>77</v>
      </c>
      <c r="AU87" s="201" t="s">
        <v>85</v>
      </c>
      <c r="AY87" s="200" t="s">
        <v>253</v>
      </c>
      <c r="BK87" s="202">
        <f>SUM(BK88:BK97)</f>
        <v>0</v>
      </c>
    </row>
    <row r="88" spans="2:65" s="1" customFormat="1" ht="16.5" customHeight="1">
      <c r="B88" s="41"/>
      <c r="C88" s="205" t="s">
        <v>85</v>
      </c>
      <c r="D88" s="205" t="s">
        <v>255</v>
      </c>
      <c r="E88" s="206" t="s">
        <v>1172</v>
      </c>
      <c r="F88" s="207" t="s">
        <v>1173</v>
      </c>
      <c r="G88" s="208" t="s">
        <v>1174</v>
      </c>
      <c r="H88" s="209">
        <v>1</v>
      </c>
      <c r="I88" s="210"/>
      <c r="J88" s="211">
        <f>ROUND(I88*H88,2)</f>
        <v>0</v>
      </c>
      <c r="K88" s="207" t="s">
        <v>258</v>
      </c>
      <c r="L88" s="61"/>
      <c r="M88" s="212" t="s">
        <v>76</v>
      </c>
      <c r="N88" s="213" t="s">
        <v>48</v>
      </c>
      <c r="O88" s="42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AR88" s="24" t="s">
        <v>1144</v>
      </c>
      <c r="AT88" s="24" t="s">
        <v>255</v>
      </c>
      <c r="AU88" s="24" t="s">
        <v>87</v>
      </c>
      <c r="AY88" s="24" t="s">
        <v>253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24" t="s">
        <v>85</v>
      </c>
      <c r="BK88" s="216">
        <f>ROUND(I88*H88,2)</f>
        <v>0</v>
      </c>
      <c r="BL88" s="24" t="s">
        <v>1144</v>
      </c>
      <c r="BM88" s="24" t="s">
        <v>1175</v>
      </c>
    </row>
    <row r="89" spans="2:47" s="1" customFormat="1" ht="40.5">
      <c r="B89" s="41"/>
      <c r="C89" s="63"/>
      <c r="D89" s="219" t="s">
        <v>301</v>
      </c>
      <c r="E89" s="63"/>
      <c r="F89" s="250" t="s">
        <v>1176</v>
      </c>
      <c r="G89" s="63"/>
      <c r="H89" s="63"/>
      <c r="I89" s="174"/>
      <c r="J89" s="63"/>
      <c r="K89" s="63"/>
      <c r="L89" s="61"/>
      <c r="M89" s="251"/>
      <c r="N89" s="42"/>
      <c r="O89" s="42"/>
      <c r="P89" s="42"/>
      <c r="Q89" s="42"/>
      <c r="R89" s="42"/>
      <c r="S89" s="42"/>
      <c r="T89" s="78"/>
      <c r="AT89" s="24" t="s">
        <v>301</v>
      </c>
      <c r="AU89" s="24" t="s">
        <v>87</v>
      </c>
    </row>
    <row r="90" spans="2:65" s="1" customFormat="1" ht="16.5" customHeight="1">
      <c r="B90" s="41"/>
      <c r="C90" s="205" t="s">
        <v>87</v>
      </c>
      <c r="D90" s="205" t="s">
        <v>255</v>
      </c>
      <c r="E90" s="206" t="s">
        <v>1177</v>
      </c>
      <c r="F90" s="207" t="s">
        <v>1178</v>
      </c>
      <c r="G90" s="208" t="s">
        <v>1174</v>
      </c>
      <c r="H90" s="209">
        <v>1</v>
      </c>
      <c r="I90" s="210"/>
      <c r="J90" s="211">
        <f>ROUND(I90*H90,2)</f>
        <v>0</v>
      </c>
      <c r="K90" s="207" t="s">
        <v>258</v>
      </c>
      <c r="L90" s="61"/>
      <c r="M90" s="212" t="s">
        <v>76</v>
      </c>
      <c r="N90" s="213" t="s">
        <v>48</v>
      </c>
      <c r="O90" s="42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AR90" s="24" t="s">
        <v>1144</v>
      </c>
      <c r="AT90" s="24" t="s">
        <v>255</v>
      </c>
      <c r="AU90" s="24" t="s">
        <v>87</v>
      </c>
      <c r="AY90" s="24" t="s">
        <v>253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24" t="s">
        <v>85</v>
      </c>
      <c r="BK90" s="216">
        <f>ROUND(I90*H90,2)</f>
        <v>0</v>
      </c>
      <c r="BL90" s="24" t="s">
        <v>1144</v>
      </c>
      <c r="BM90" s="24" t="s">
        <v>1179</v>
      </c>
    </row>
    <row r="91" spans="2:47" s="1" customFormat="1" ht="27">
      <c r="B91" s="41"/>
      <c r="C91" s="63"/>
      <c r="D91" s="219" t="s">
        <v>301</v>
      </c>
      <c r="E91" s="63"/>
      <c r="F91" s="250" t="s">
        <v>1180</v>
      </c>
      <c r="G91" s="63"/>
      <c r="H91" s="63"/>
      <c r="I91" s="174"/>
      <c r="J91" s="63"/>
      <c r="K91" s="63"/>
      <c r="L91" s="61"/>
      <c r="M91" s="251"/>
      <c r="N91" s="42"/>
      <c r="O91" s="42"/>
      <c r="P91" s="42"/>
      <c r="Q91" s="42"/>
      <c r="R91" s="42"/>
      <c r="S91" s="42"/>
      <c r="T91" s="78"/>
      <c r="AT91" s="24" t="s">
        <v>301</v>
      </c>
      <c r="AU91" s="24" t="s">
        <v>87</v>
      </c>
    </row>
    <row r="92" spans="2:65" s="1" customFormat="1" ht="16.5" customHeight="1">
      <c r="B92" s="41"/>
      <c r="C92" s="205" t="s">
        <v>189</v>
      </c>
      <c r="D92" s="205" t="s">
        <v>255</v>
      </c>
      <c r="E92" s="206" t="s">
        <v>1181</v>
      </c>
      <c r="F92" s="207" t="s">
        <v>1182</v>
      </c>
      <c r="G92" s="208" t="s">
        <v>1174</v>
      </c>
      <c r="H92" s="209">
        <v>1</v>
      </c>
      <c r="I92" s="210"/>
      <c r="J92" s="211">
        <f>ROUND(I92*H92,2)</f>
        <v>0</v>
      </c>
      <c r="K92" s="207" t="s">
        <v>258</v>
      </c>
      <c r="L92" s="61"/>
      <c r="M92" s="212" t="s">
        <v>76</v>
      </c>
      <c r="N92" s="213" t="s">
        <v>48</v>
      </c>
      <c r="O92" s="42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AR92" s="24" t="s">
        <v>1144</v>
      </c>
      <c r="AT92" s="24" t="s">
        <v>255</v>
      </c>
      <c r="AU92" s="24" t="s">
        <v>87</v>
      </c>
      <c r="AY92" s="24" t="s">
        <v>253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24" t="s">
        <v>85</v>
      </c>
      <c r="BK92" s="216">
        <f>ROUND(I92*H92,2)</f>
        <v>0</v>
      </c>
      <c r="BL92" s="24" t="s">
        <v>1144</v>
      </c>
      <c r="BM92" s="24" t="s">
        <v>1183</v>
      </c>
    </row>
    <row r="93" spans="2:47" s="1" customFormat="1" ht="67.5">
      <c r="B93" s="41"/>
      <c r="C93" s="63"/>
      <c r="D93" s="219" t="s">
        <v>301</v>
      </c>
      <c r="E93" s="63"/>
      <c r="F93" s="250" t="s">
        <v>1184</v>
      </c>
      <c r="G93" s="63"/>
      <c r="H93" s="63"/>
      <c r="I93" s="174"/>
      <c r="J93" s="63"/>
      <c r="K93" s="63"/>
      <c r="L93" s="61"/>
      <c r="M93" s="251"/>
      <c r="N93" s="42"/>
      <c r="O93" s="42"/>
      <c r="P93" s="42"/>
      <c r="Q93" s="42"/>
      <c r="R93" s="42"/>
      <c r="S93" s="42"/>
      <c r="T93" s="78"/>
      <c r="AT93" s="24" t="s">
        <v>301</v>
      </c>
      <c r="AU93" s="24" t="s">
        <v>87</v>
      </c>
    </row>
    <row r="94" spans="2:65" s="1" customFormat="1" ht="16.5" customHeight="1">
      <c r="B94" s="41"/>
      <c r="C94" s="205" t="s">
        <v>259</v>
      </c>
      <c r="D94" s="205" t="s">
        <v>255</v>
      </c>
      <c r="E94" s="206" t="s">
        <v>1142</v>
      </c>
      <c r="F94" s="207" t="s">
        <v>1143</v>
      </c>
      <c r="G94" s="208" t="s">
        <v>1174</v>
      </c>
      <c r="H94" s="209">
        <v>1</v>
      </c>
      <c r="I94" s="210"/>
      <c r="J94" s="211">
        <f>ROUND(I94*H94,2)</f>
        <v>0</v>
      </c>
      <c r="K94" s="207" t="s">
        <v>258</v>
      </c>
      <c r="L94" s="61"/>
      <c r="M94" s="212" t="s">
        <v>76</v>
      </c>
      <c r="N94" s="213" t="s">
        <v>48</v>
      </c>
      <c r="O94" s="42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AR94" s="24" t="s">
        <v>1144</v>
      </c>
      <c r="AT94" s="24" t="s">
        <v>255</v>
      </c>
      <c r="AU94" s="24" t="s">
        <v>87</v>
      </c>
      <c r="AY94" s="24" t="s">
        <v>253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24" t="s">
        <v>85</v>
      </c>
      <c r="BK94" s="216">
        <f>ROUND(I94*H94,2)</f>
        <v>0</v>
      </c>
      <c r="BL94" s="24" t="s">
        <v>1144</v>
      </c>
      <c r="BM94" s="24" t="s">
        <v>1185</v>
      </c>
    </row>
    <row r="95" spans="2:47" s="1" customFormat="1" ht="94.5">
      <c r="B95" s="41"/>
      <c r="C95" s="63"/>
      <c r="D95" s="219" t="s">
        <v>301</v>
      </c>
      <c r="E95" s="63"/>
      <c r="F95" s="250" t="s">
        <v>1186</v>
      </c>
      <c r="G95" s="63"/>
      <c r="H95" s="63"/>
      <c r="I95" s="174"/>
      <c r="J95" s="63"/>
      <c r="K95" s="63"/>
      <c r="L95" s="61"/>
      <c r="M95" s="251"/>
      <c r="N95" s="42"/>
      <c r="O95" s="42"/>
      <c r="P95" s="42"/>
      <c r="Q95" s="42"/>
      <c r="R95" s="42"/>
      <c r="S95" s="42"/>
      <c r="T95" s="78"/>
      <c r="AT95" s="24" t="s">
        <v>301</v>
      </c>
      <c r="AU95" s="24" t="s">
        <v>87</v>
      </c>
    </row>
    <row r="96" spans="2:65" s="1" customFormat="1" ht="16.5" customHeight="1">
      <c r="B96" s="41"/>
      <c r="C96" s="205" t="s">
        <v>278</v>
      </c>
      <c r="D96" s="205" t="s">
        <v>255</v>
      </c>
      <c r="E96" s="206" t="s">
        <v>1187</v>
      </c>
      <c r="F96" s="207" t="s">
        <v>1188</v>
      </c>
      <c r="G96" s="208" t="s">
        <v>919</v>
      </c>
      <c r="H96" s="209">
        <v>1</v>
      </c>
      <c r="I96" s="210"/>
      <c r="J96" s="211">
        <f>ROUND(I96*H96,2)</f>
        <v>0</v>
      </c>
      <c r="K96" s="207" t="s">
        <v>76</v>
      </c>
      <c r="L96" s="61"/>
      <c r="M96" s="212" t="s">
        <v>76</v>
      </c>
      <c r="N96" s="213" t="s">
        <v>48</v>
      </c>
      <c r="O96" s="42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AR96" s="24" t="s">
        <v>1144</v>
      </c>
      <c r="AT96" s="24" t="s">
        <v>255</v>
      </c>
      <c r="AU96" s="24" t="s">
        <v>87</v>
      </c>
      <c r="AY96" s="24" t="s">
        <v>253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24" t="s">
        <v>85</v>
      </c>
      <c r="BK96" s="216">
        <f>ROUND(I96*H96,2)</f>
        <v>0</v>
      </c>
      <c r="BL96" s="24" t="s">
        <v>1144</v>
      </c>
      <c r="BM96" s="24" t="s">
        <v>1189</v>
      </c>
    </row>
    <row r="97" spans="2:47" s="1" customFormat="1" ht="40.5">
      <c r="B97" s="41"/>
      <c r="C97" s="63"/>
      <c r="D97" s="219" t="s">
        <v>301</v>
      </c>
      <c r="E97" s="63"/>
      <c r="F97" s="250" t="s">
        <v>1190</v>
      </c>
      <c r="G97" s="63"/>
      <c r="H97" s="63"/>
      <c r="I97" s="174"/>
      <c r="J97" s="63"/>
      <c r="K97" s="63"/>
      <c r="L97" s="61"/>
      <c r="M97" s="251"/>
      <c r="N97" s="42"/>
      <c r="O97" s="42"/>
      <c r="P97" s="42"/>
      <c r="Q97" s="42"/>
      <c r="R97" s="42"/>
      <c r="S97" s="42"/>
      <c r="T97" s="78"/>
      <c r="AT97" s="24" t="s">
        <v>301</v>
      </c>
      <c r="AU97" s="24" t="s">
        <v>87</v>
      </c>
    </row>
    <row r="98" spans="2:63" s="11" customFormat="1" ht="29.85" customHeight="1">
      <c r="B98" s="189"/>
      <c r="C98" s="190"/>
      <c r="D98" s="191" t="s">
        <v>77</v>
      </c>
      <c r="E98" s="203" t="s">
        <v>1191</v>
      </c>
      <c r="F98" s="203" t="s">
        <v>1192</v>
      </c>
      <c r="G98" s="190"/>
      <c r="H98" s="190"/>
      <c r="I98" s="193"/>
      <c r="J98" s="204">
        <f>BK98</f>
        <v>0</v>
      </c>
      <c r="K98" s="190"/>
      <c r="L98" s="195"/>
      <c r="M98" s="196"/>
      <c r="N98" s="197"/>
      <c r="O98" s="197"/>
      <c r="P98" s="198">
        <f>SUM(P99:P102)</f>
        <v>0</v>
      </c>
      <c r="Q98" s="197"/>
      <c r="R98" s="198">
        <f>SUM(R99:R102)</f>
        <v>0</v>
      </c>
      <c r="S98" s="197"/>
      <c r="T98" s="199">
        <f>SUM(T99:T102)</f>
        <v>0</v>
      </c>
      <c r="AR98" s="200" t="s">
        <v>278</v>
      </c>
      <c r="AT98" s="201" t="s">
        <v>77</v>
      </c>
      <c r="AU98" s="201" t="s">
        <v>85</v>
      </c>
      <c r="AY98" s="200" t="s">
        <v>253</v>
      </c>
      <c r="BK98" s="202">
        <f>SUM(BK99:BK102)</f>
        <v>0</v>
      </c>
    </row>
    <row r="99" spans="2:65" s="1" customFormat="1" ht="16.5" customHeight="1">
      <c r="B99" s="41"/>
      <c r="C99" s="205" t="s">
        <v>193</v>
      </c>
      <c r="D99" s="205" t="s">
        <v>255</v>
      </c>
      <c r="E99" s="206" t="s">
        <v>1193</v>
      </c>
      <c r="F99" s="207" t="s">
        <v>1192</v>
      </c>
      <c r="G99" s="208" t="s">
        <v>1174</v>
      </c>
      <c r="H99" s="209">
        <v>1</v>
      </c>
      <c r="I99" s="210"/>
      <c r="J99" s="211">
        <f>ROUND(I99*H99,2)</f>
        <v>0</v>
      </c>
      <c r="K99" s="207" t="s">
        <v>258</v>
      </c>
      <c r="L99" s="61"/>
      <c r="M99" s="212" t="s">
        <v>76</v>
      </c>
      <c r="N99" s="213" t="s">
        <v>48</v>
      </c>
      <c r="O99" s="42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AR99" s="24" t="s">
        <v>1144</v>
      </c>
      <c r="AT99" s="24" t="s">
        <v>255</v>
      </c>
      <c r="AU99" s="24" t="s">
        <v>87</v>
      </c>
      <c r="AY99" s="24" t="s">
        <v>253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24" t="s">
        <v>85</v>
      </c>
      <c r="BK99" s="216">
        <f>ROUND(I99*H99,2)</f>
        <v>0</v>
      </c>
      <c r="BL99" s="24" t="s">
        <v>1144</v>
      </c>
      <c r="BM99" s="24" t="s">
        <v>1194</v>
      </c>
    </row>
    <row r="100" spans="2:47" s="1" customFormat="1" ht="135">
      <c r="B100" s="41"/>
      <c r="C100" s="63"/>
      <c r="D100" s="219" t="s">
        <v>301</v>
      </c>
      <c r="E100" s="63"/>
      <c r="F100" s="250" t="s">
        <v>1195</v>
      </c>
      <c r="G100" s="63"/>
      <c r="H100" s="63"/>
      <c r="I100" s="174"/>
      <c r="J100" s="63"/>
      <c r="K100" s="63"/>
      <c r="L100" s="61"/>
      <c r="M100" s="251"/>
      <c r="N100" s="42"/>
      <c r="O100" s="42"/>
      <c r="P100" s="42"/>
      <c r="Q100" s="42"/>
      <c r="R100" s="42"/>
      <c r="S100" s="42"/>
      <c r="T100" s="78"/>
      <c r="AT100" s="24" t="s">
        <v>301</v>
      </c>
      <c r="AU100" s="24" t="s">
        <v>87</v>
      </c>
    </row>
    <row r="101" spans="2:65" s="1" customFormat="1" ht="16.5" customHeight="1">
      <c r="B101" s="41"/>
      <c r="C101" s="205" t="s">
        <v>288</v>
      </c>
      <c r="D101" s="205" t="s">
        <v>255</v>
      </c>
      <c r="E101" s="206" t="s">
        <v>1196</v>
      </c>
      <c r="F101" s="207" t="s">
        <v>1197</v>
      </c>
      <c r="G101" s="208" t="s">
        <v>1174</v>
      </c>
      <c r="H101" s="209">
        <v>1</v>
      </c>
      <c r="I101" s="210"/>
      <c r="J101" s="211">
        <f>ROUND(I101*H101,2)</f>
        <v>0</v>
      </c>
      <c r="K101" s="207" t="s">
        <v>258</v>
      </c>
      <c r="L101" s="61"/>
      <c r="M101" s="212" t="s">
        <v>76</v>
      </c>
      <c r="N101" s="213" t="s">
        <v>48</v>
      </c>
      <c r="O101" s="42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AR101" s="24" t="s">
        <v>1144</v>
      </c>
      <c r="AT101" s="24" t="s">
        <v>255</v>
      </c>
      <c r="AU101" s="24" t="s">
        <v>87</v>
      </c>
      <c r="AY101" s="24" t="s">
        <v>253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24" t="s">
        <v>85</v>
      </c>
      <c r="BK101" s="216">
        <f>ROUND(I101*H101,2)</f>
        <v>0</v>
      </c>
      <c r="BL101" s="24" t="s">
        <v>1144</v>
      </c>
      <c r="BM101" s="24" t="s">
        <v>1198</v>
      </c>
    </row>
    <row r="102" spans="2:47" s="1" customFormat="1" ht="162">
      <c r="B102" s="41"/>
      <c r="C102" s="63"/>
      <c r="D102" s="219" t="s">
        <v>301</v>
      </c>
      <c r="E102" s="63"/>
      <c r="F102" s="250" t="s">
        <v>1199</v>
      </c>
      <c r="G102" s="63"/>
      <c r="H102" s="63"/>
      <c r="I102" s="174"/>
      <c r="J102" s="63"/>
      <c r="K102" s="63"/>
      <c r="L102" s="61"/>
      <c r="M102" s="265"/>
      <c r="N102" s="266"/>
      <c r="O102" s="266"/>
      <c r="P102" s="266"/>
      <c r="Q102" s="266"/>
      <c r="R102" s="266"/>
      <c r="S102" s="266"/>
      <c r="T102" s="267"/>
      <c r="AT102" s="24" t="s">
        <v>301</v>
      </c>
      <c r="AU102" s="24" t="s">
        <v>87</v>
      </c>
    </row>
    <row r="103" spans="2:12" s="1" customFormat="1" ht="6.95" customHeight="1">
      <c r="B103" s="56"/>
      <c r="C103" s="57"/>
      <c r="D103" s="57"/>
      <c r="E103" s="57"/>
      <c r="F103" s="57"/>
      <c r="G103" s="57"/>
      <c r="H103" s="57"/>
      <c r="I103" s="150"/>
      <c r="J103" s="57"/>
      <c r="K103" s="57"/>
      <c r="L103" s="61"/>
    </row>
  </sheetData>
  <sheetProtection algorithmName="SHA-512" hashValue="OJaOx1xFPJB9UWRte1eaCauqPmpu9bNSsA7cEMol0wBZujKQxnCl09NN2embnrUpW704datEmsDmLryjTXx7WA==" saltValue="cWk/jUletzkT2Xwfcni5f2TauYWKM5FfYeLA0kL8RVt4aVwgobDACwS/2nx+pnxM/bbaUN/g/mfQdUJh+Py0+w==" spinCount="100000" sheet="1" objects="1" scenarios="1" formatColumns="0" formatRows="0" autoFilter="0"/>
  <autoFilter ref="C84:K102"/>
  <mergeCells count="13">
    <mergeCell ref="E77:H77"/>
    <mergeCell ref="G1:H1"/>
    <mergeCell ref="L2:V2"/>
    <mergeCell ref="E49:H49"/>
    <mergeCell ref="E51:H51"/>
    <mergeCell ref="J55:J56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8" customWidth="1"/>
    <col min="2" max="2" width="1.66796875" style="268" customWidth="1"/>
    <col min="3" max="4" width="5" style="268" customWidth="1"/>
    <col min="5" max="5" width="11.66015625" style="268" customWidth="1"/>
    <col min="6" max="6" width="9.16015625" style="268" customWidth="1"/>
    <col min="7" max="7" width="5" style="268" customWidth="1"/>
    <col min="8" max="8" width="77.83203125" style="268" customWidth="1"/>
    <col min="9" max="10" width="20" style="268" customWidth="1"/>
    <col min="11" max="11" width="1.66796875" style="268" customWidth="1"/>
  </cols>
  <sheetData>
    <row r="1" ht="37.5" customHeight="1"/>
    <row r="2" spans="2:11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pans="2:11" s="15" customFormat="1" ht="45" customHeight="1">
      <c r="B3" s="272"/>
      <c r="C3" s="400" t="s">
        <v>1200</v>
      </c>
      <c r="D3" s="400"/>
      <c r="E3" s="400"/>
      <c r="F3" s="400"/>
      <c r="G3" s="400"/>
      <c r="H3" s="400"/>
      <c r="I3" s="400"/>
      <c r="J3" s="400"/>
      <c r="K3" s="273"/>
    </row>
    <row r="4" spans="2:11" ht="25.5" customHeight="1">
      <c r="B4" s="274"/>
      <c r="C4" s="404" t="s">
        <v>1201</v>
      </c>
      <c r="D4" s="404"/>
      <c r="E4" s="404"/>
      <c r="F4" s="404"/>
      <c r="G4" s="404"/>
      <c r="H4" s="404"/>
      <c r="I4" s="404"/>
      <c r="J4" s="404"/>
      <c r="K4" s="275"/>
    </row>
    <row r="5" spans="2:11" ht="5.25" customHeight="1">
      <c r="B5" s="274"/>
      <c r="C5" s="276"/>
      <c r="D5" s="276"/>
      <c r="E5" s="276"/>
      <c r="F5" s="276"/>
      <c r="G5" s="276"/>
      <c r="H5" s="276"/>
      <c r="I5" s="276"/>
      <c r="J5" s="276"/>
      <c r="K5" s="275"/>
    </row>
    <row r="6" spans="2:11" ht="15" customHeight="1">
      <c r="B6" s="274"/>
      <c r="C6" s="402" t="s">
        <v>1202</v>
      </c>
      <c r="D6" s="402"/>
      <c r="E6" s="402"/>
      <c r="F6" s="402"/>
      <c r="G6" s="402"/>
      <c r="H6" s="402"/>
      <c r="I6" s="402"/>
      <c r="J6" s="402"/>
      <c r="K6" s="275"/>
    </row>
    <row r="7" spans="2:11" ht="15" customHeight="1">
      <c r="B7" s="278"/>
      <c r="C7" s="402" t="s">
        <v>1203</v>
      </c>
      <c r="D7" s="402"/>
      <c r="E7" s="402"/>
      <c r="F7" s="402"/>
      <c r="G7" s="402"/>
      <c r="H7" s="402"/>
      <c r="I7" s="402"/>
      <c r="J7" s="402"/>
      <c r="K7" s="275"/>
    </row>
    <row r="8" spans="2:11" ht="12.75" customHeight="1">
      <c r="B8" s="278"/>
      <c r="C8" s="277"/>
      <c r="D8" s="277"/>
      <c r="E8" s="277"/>
      <c r="F8" s="277"/>
      <c r="G8" s="277"/>
      <c r="H8" s="277"/>
      <c r="I8" s="277"/>
      <c r="J8" s="277"/>
      <c r="K8" s="275"/>
    </row>
    <row r="9" spans="2:11" ht="15" customHeight="1">
      <c r="B9" s="278"/>
      <c r="C9" s="402" t="s">
        <v>1204</v>
      </c>
      <c r="D9" s="402"/>
      <c r="E9" s="402"/>
      <c r="F9" s="402"/>
      <c r="G9" s="402"/>
      <c r="H9" s="402"/>
      <c r="I9" s="402"/>
      <c r="J9" s="402"/>
      <c r="K9" s="275"/>
    </row>
    <row r="10" spans="2:11" ht="15" customHeight="1">
      <c r="B10" s="278"/>
      <c r="C10" s="277"/>
      <c r="D10" s="402" t="s">
        <v>1205</v>
      </c>
      <c r="E10" s="402"/>
      <c r="F10" s="402"/>
      <c r="G10" s="402"/>
      <c r="H10" s="402"/>
      <c r="I10" s="402"/>
      <c r="J10" s="402"/>
      <c r="K10" s="275"/>
    </row>
    <row r="11" spans="2:11" ht="15" customHeight="1">
      <c r="B11" s="278"/>
      <c r="C11" s="279"/>
      <c r="D11" s="402" t="s">
        <v>1206</v>
      </c>
      <c r="E11" s="402"/>
      <c r="F11" s="402"/>
      <c r="G11" s="402"/>
      <c r="H11" s="402"/>
      <c r="I11" s="402"/>
      <c r="J11" s="402"/>
      <c r="K11" s="275"/>
    </row>
    <row r="12" spans="2:11" ht="12.75" customHeight="1">
      <c r="B12" s="278"/>
      <c r="C12" s="279"/>
      <c r="D12" s="279"/>
      <c r="E12" s="279"/>
      <c r="F12" s="279"/>
      <c r="G12" s="279"/>
      <c r="H12" s="279"/>
      <c r="I12" s="279"/>
      <c r="J12" s="279"/>
      <c r="K12" s="275"/>
    </row>
    <row r="13" spans="2:11" ht="15" customHeight="1">
      <c r="B13" s="278"/>
      <c r="C13" s="279"/>
      <c r="D13" s="402" t="s">
        <v>1207</v>
      </c>
      <c r="E13" s="402"/>
      <c r="F13" s="402"/>
      <c r="G13" s="402"/>
      <c r="H13" s="402"/>
      <c r="I13" s="402"/>
      <c r="J13" s="402"/>
      <c r="K13" s="275"/>
    </row>
    <row r="14" spans="2:11" ht="15" customHeight="1">
      <c r="B14" s="278"/>
      <c r="C14" s="279"/>
      <c r="D14" s="402" t="s">
        <v>1208</v>
      </c>
      <c r="E14" s="402"/>
      <c r="F14" s="402"/>
      <c r="G14" s="402"/>
      <c r="H14" s="402"/>
      <c r="I14" s="402"/>
      <c r="J14" s="402"/>
      <c r="K14" s="275"/>
    </row>
    <row r="15" spans="2:11" ht="15" customHeight="1">
      <c r="B15" s="278"/>
      <c r="C15" s="279"/>
      <c r="D15" s="402" t="s">
        <v>1209</v>
      </c>
      <c r="E15" s="402"/>
      <c r="F15" s="402"/>
      <c r="G15" s="402"/>
      <c r="H15" s="402"/>
      <c r="I15" s="402"/>
      <c r="J15" s="402"/>
      <c r="K15" s="275"/>
    </row>
    <row r="16" spans="2:11" ht="15" customHeight="1">
      <c r="B16" s="278"/>
      <c r="C16" s="279"/>
      <c r="D16" s="279"/>
      <c r="E16" s="280" t="s">
        <v>84</v>
      </c>
      <c r="F16" s="402" t="s">
        <v>1210</v>
      </c>
      <c r="G16" s="402"/>
      <c r="H16" s="402"/>
      <c r="I16" s="402"/>
      <c r="J16" s="402"/>
      <c r="K16" s="275"/>
    </row>
    <row r="17" spans="2:11" ht="15" customHeight="1">
      <c r="B17" s="278"/>
      <c r="C17" s="279"/>
      <c r="D17" s="279"/>
      <c r="E17" s="280" t="s">
        <v>1211</v>
      </c>
      <c r="F17" s="402" t="s">
        <v>1212</v>
      </c>
      <c r="G17" s="402"/>
      <c r="H17" s="402"/>
      <c r="I17" s="402"/>
      <c r="J17" s="402"/>
      <c r="K17" s="275"/>
    </row>
    <row r="18" spans="2:11" ht="15" customHeight="1">
      <c r="B18" s="278"/>
      <c r="C18" s="279"/>
      <c r="D18" s="279"/>
      <c r="E18" s="280" t="s">
        <v>1213</v>
      </c>
      <c r="F18" s="402" t="s">
        <v>1214</v>
      </c>
      <c r="G18" s="402"/>
      <c r="H18" s="402"/>
      <c r="I18" s="402"/>
      <c r="J18" s="402"/>
      <c r="K18" s="275"/>
    </row>
    <row r="19" spans="2:11" ht="15" customHeight="1">
      <c r="B19" s="278"/>
      <c r="C19" s="279"/>
      <c r="D19" s="279"/>
      <c r="E19" s="280" t="s">
        <v>1215</v>
      </c>
      <c r="F19" s="402" t="s">
        <v>1216</v>
      </c>
      <c r="G19" s="402"/>
      <c r="H19" s="402"/>
      <c r="I19" s="402"/>
      <c r="J19" s="402"/>
      <c r="K19" s="275"/>
    </row>
    <row r="20" spans="2:11" ht="15" customHeight="1">
      <c r="B20" s="278"/>
      <c r="C20" s="279"/>
      <c r="D20" s="279"/>
      <c r="E20" s="280" t="s">
        <v>1140</v>
      </c>
      <c r="F20" s="402" t="s">
        <v>1141</v>
      </c>
      <c r="G20" s="402"/>
      <c r="H20" s="402"/>
      <c r="I20" s="402"/>
      <c r="J20" s="402"/>
      <c r="K20" s="275"/>
    </row>
    <row r="21" spans="2:11" ht="15" customHeight="1">
      <c r="B21" s="278"/>
      <c r="C21" s="279"/>
      <c r="D21" s="279"/>
      <c r="E21" s="280" t="s">
        <v>91</v>
      </c>
      <c r="F21" s="402" t="s">
        <v>1217</v>
      </c>
      <c r="G21" s="402"/>
      <c r="H21" s="402"/>
      <c r="I21" s="402"/>
      <c r="J21" s="402"/>
      <c r="K21" s="275"/>
    </row>
    <row r="22" spans="2:11" ht="12.75" customHeight="1">
      <c r="B22" s="278"/>
      <c r="C22" s="279"/>
      <c r="D22" s="279"/>
      <c r="E22" s="279"/>
      <c r="F22" s="279"/>
      <c r="G22" s="279"/>
      <c r="H22" s="279"/>
      <c r="I22" s="279"/>
      <c r="J22" s="279"/>
      <c r="K22" s="275"/>
    </row>
    <row r="23" spans="2:11" ht="15" customHeight="1">
      <c r="B23" s="278"/>
      <c r="C23" s="402" t="s">
        <v>1218</v>
      </c>
      <c r="D23" s="402"/>
      <c r="E23" s="402"/>
      <c r="F23" s="402"/>
      <c r="G23" s="402"/>
      <c r="H23" s="402"/>
      <c r="I23" s="402"/>
      <c r="J23" s="402"/>
      <c r="K23" s="275"/>
    </row>
    <row r="24" spans="2:11" ht="15" customHeight="1">
      <c r="B24" s="278"/>
      <c r="C24" s="402" t="s">
        <v>1219</v>
      </c>
      <c r="D24" s="402"/>
      <c r="E24" s="402"/>
      <c r="F24" s="402"/>
      <c r="G24" s="402"/>
      <c r="H24" s="402"/>
      <c r="I24" s="402"/>
      <c r="J24" s="402"/>
      <c r="K24" s="275"/>
    </row>
    <row r="25" spans="2:11" ht="15" customHeight="1">
      <c r="B25" s="278"/>
      <c r="C25" s="277"/>
      <c r="D25" s="402" t="s">
        <v>1220</v>
      </c>
      <c r="E25" s="402"/>
      <c r="F25" s="402"/>
      <c r="G25" s="402"/>
      <c r="H25" s="402"/>
      <c r="I25" s="402"/>
      <c r="J25" s="402"/>
      <c r="K25" s="275"/>
    </row>
    <row r="26" spans="2:11" ht="15" customHeight="1">
      <c r="B26" s="278"/>
      <c r="C26" s="279"/>
      <c r="D26" s="402" t="s">
        <v>1221</v>
      </c>
      <c r="E26" s="402"/>
      <c r="F26" s="402"/>
      <c r="G26" s="402"/>
      <c r="H26" s="402"/>
      <c r="I26" s="402"/>
      <c r="J26" s="402"/>
      <c r="K26" s="275"/>
    </row>
    <row r="27" spans="2:11" ht="12.75" customHeight="1">
      <c r="B27" s="278"/>
      <c r="C27" s="279"/>
      <c r="D27" s="279"/>
      <c r="E27" s="279"/>
      <c r="F27" s="279"/>
      <c r="G27" s="279"/>
      <c r="H27" s="279"/>
      <c r="I27" s="279"/>
      <c r="J27" s="279"/>
      <c r="K27" s="275"/>
    </row>
    <row r="28" spans="2:11" ht="15" customHeight="1">
      <c r="B28" s="278"/>
      <c r="C28" s="279"/>
      <c r="D28" s="402" t="s">
        <v>1222</v>
      </c>
      <c r="E28" s="402"/>
      <c r="F28" s="402"/>
      <c r="G28" s="402"/>
      <c r="H28" s="402"/>
      <c r="I28" s="402"/>
      <c r="J28" s="402"/>
      <c r="K28" s="275"/>
    </row>
    <row r="29" spans="2:11" ht="15" customHeight="1">
      <c r="B29" s="278"/>
      <c r="C29" s="279"/>
      <c r="D29" s="402" t="s">
        <v>1223</v>
      </c>
      <c r="E29" s="402"/>
      <c r="F29" s="402"/>
      <c r="G29" s="402"/>
      <c r="H29" s="402"/>
      <c r="I29" s="402"/>
      <c r="J29" s="402"/>
      <c r="K29" s="275"/>
    </row>
    <row r="30" spans="2:11" ht="12.75" customHeight="1">
      <c r="B30" s="278"/>
      <c r="C30" s="279"/>
      <c r="D30" s="279"/>
      <c r="E30" s="279"/>
      <c r="F30" s="279"/>
      <c r="G30" s="279"/>
      <c r="H30" s="279"/>
      <c r="I30" s="279"/>
      <c r="J30" s="279"/>
      <c r="K30" s="275"/>
    </row>
    <row r="31" spans="2:11" ht="15" customHeight="1">
      <c r="B31" s="278"/>
      <c r="C31" s="279"/>
      <c r="D31" s="402" t="s">
        <v>1224</v>
      </c>
      <c r="E31" s="402"/>
      <c r="F31" s="402"/>
      <c r="G31" s="402"/>
      <c r="H31" s="402"/>
      <c r="I31" s="402"/>
      <c r="J31" s="402"/>
      <c r="K31" s="275"/>
    </row>
    <row r="32" spans="2:11" ht="15" customHeight="1">
      <c r="B32" s="278"/>
      <c r="C32" s="279"/>
      <c r="D32" s="402" t="s">
        <v>1225</v>
      </c>
      <c r="E32" s="402"/>
      <c r="F32" s="402"/>
      <c r="G32" s="402"/>
      <c r="H32" s="402"/>
      <c r="I32" s="402"/>
      <c r="J32" s="402"/>
      <c r="K32" s="275"/>
    </row>
    <row r="33" spans="2:11" ht="15" customHeight="1">
      <c r="B33" s="278"/>
      <c r="C33" s="279"/>
      <c r="D33" s="402" t="s">
        <v>1226</v>
      </c>
      <c r="E33" s="402"/>
      <c r="F33" s="402"/>
      <c r="G33" s="402"/>
      <c r="H33" s="402"/>
      <c r="I33" s="402"/>
      <c r="J33" s="402"/>
      <c r="K33" s="275"/>
    </row>
    <row r="34" spans="2:11" ht="15" customHeight="1">
      <c r="B34" s="278"/>
      <c r="C34" s="279"/>
      <c r="D34" s="277"/>
      <c r="E34" s="281" t="s">
        <v>238</v>
      </c>
      <c r="F34" s="277"/>
      <c r="G34" s="402" t="s">
        <v>1227</v>
      </c>
      <c r="H34" s="402"/>
      <c r="I34" s="402"/>
      <c r="J34" s="402"/>
      <c r="K34" s="275"/>
    </row>
    <row r="35" spans="2:11" ht="30.75" customHeight="1">
      <c r="B35" s="278"/>
      <c r="C35" s="279"/>
      <c r="D35" s="277"/>
      <c r="E35" s="281" t="s">
        <v>1228</v>
      </c>
      <c r="F35" s="277"/>
      <c r="G35" s="402" t="s">
        <v>1229</v>
      </c>
      <c r="H35" s="402"/>
      <c r="I35" s="402"/>
      <c r="J35" s="402"/>
      <c r="K35" s="275"/>
    </row>
    <row r="36" spans="2:11" ht="15" customHeight="1">
      <c r="B36" s="278"/>
      <c r="C36" s="279"/>
      <c r="D36" s="277"/>
      <c r="E36" s="281" t="s">
        <v>58</v>
      </c>
      <c r="F36" s="277"/>
      <c r="G36" s="402" t="s">
        <v>1230</v>
      </c>
      <c r="H36" s="402"/>
      <c r="I36" s="402"/>
      <c r="J36" s="402"/>
      <c r="K36" s="275"/>
    </row>
    <row r="37" spans="2:11" ht="15" customHeight="1">
      <c r="B37" s="278"/>
      <c r="C37" s="279"/>
      <c r="D37" s="277"/>
      <c r="E37" s="281" t="s">
        <v>239</v>
      </c>
      <c r="F37" s="277"/>
      <c r="G37" s="402" t="s">
        <v>1231</v>
      </c>
      <c r="H37" s="402"/>
      <c r="I37" s="402"/>
      <c r="J37" s="402"/>
      <c r="K37" s="275"/>
    </row>
    <row r="38" spans="2:11" ht="15" customHeight="1">
      <c r="B38" s="278"/>
      <c r="C38" s="279"/>
      <c r="D38" s="277"/>
      <c r="E38" s="281" t="s">
        <v>240</v>
      </c>
      <c r="F38" s="277"/>
      <c r="G38" s="402" t="s">
        <v>1232</v>
      </c>
      <c r="H38" s="402"/>
      <c r="I38" s="402"/>
      <c r="J38" s="402"/>
      <c r="K38" s="275"/>
    </row>
    <row r="39" spans="2:11" ht="15" customHeight="1">
      <c r="B39" s="278"/>
      <c r="C39" s="279"/>
      <c r="D39" s="277"/>
      <c r="E39" s="281" t="s">
        <v>241</v>
      </c>
      <c r="F39" s="277"/>
      <c r="G39" s="402" t="s">
        <v>1233</v>
      </c>
      <c r="H39" s="402"/>
      <c r="I39" s="402"/>
      <c r="J39" s="402"/>
      <c r="K39" s="275"/>
    </row>
    <row r="40" spans="2:11" ht="15" customHeight="1">
      <c r="B40" s="278"/>
      <c r="C40" s="279"/>
      <c r="D40" s="277"/>
      <c r="E40" s="281" t="s">
        <v>1234</v>
      </c>
      <c r="F40" s="277"/>
      <c r="G40" s="402" t="s">
        <v>1235</v>
      </c>
      <c r="H40" s="402"/>
      <c r="I40" s="402"/>
      <c r="J40" s="402"/>
      <c r="K40" s="275"/>
    </row>
    <row r="41" spans="2:11" ht="15" customHeight="1">
      <c r="B41" s="278"/>
      <c r="C41" s="279"/>
      <c r="D41" s="277"/>
      <c r="E41" s="281"/>
      <c r="F41" s="277"/>
      <c r="G41" s="402" t="s">
        <v>1236</v>
      </c>
      <c r="H41" s="402"/>
      <c r="I41" s="402"/>
      <c r="J41" s="402"/>
      <c r="K41" s="275"/>
    </row>
    <row r="42" spans="2:11" ht="15" customHeight="1">
      <c r="B42" s="278"/>
      <c r="C42" s="279"/>
      <c r="D42" s="277"/>
      <c r="E42" s="281" t="s">
        <v>1237</v>
      </c>
      <c r="F42" s="277"/>
      <c r="G42" s="402" t="s">
        <v>1238</v>
      </c>
      <c r="H42" s="402"/>
      <c r="I42" s="402"/>
      <c r="J42" s="402"/>
      <c r="K42" s="275"/>
    </row>
    <row r="43" spans="2:11" ht="15" customHeight="1">
      <c r="B43" s="278"/>
      <c r="C43" s="279"/>
      <c r="D43" s="277"/>
      <c r="E43" s="281" t="s">
        <v>243</v>
      </c>
      <c r="F43" s="277"/>
      <c r="G43" s="402" t="s">
        <v>1239</v>
      </c>
      <c r="H43" s="402"/>
      <c r="I43" s="402"/>
      <c r="J43" s="402"/>
      <c r="K43" s="275"/>
    </row>
    <row r="44" spans="2:11" ht="12.75" customHeight="1">
      <c r="B44" s="278"/>
      <c r="C44" s="279"/>
      <c r="D44" s="277"/>
      <c r="E44" s="277"/>
      <c r="F44" s="277"/>
      <c r="G44" s="277"/>
      <c r="H44" s="277"/>
      <c r="I44" s="277"/>
      <c r="J44" s="277"/>
      <c r="K44" s="275"/>
    </row>
    <row r="45" spans="2:11" ht="15" customHeight="1">
      <c r="B45" s="278"/>
      <c r="C45" s="279"/>
      <c r="D45" s="402" t="s">
        <v>1240</v>
      </c>
      <c r="E45" s="402"/>
      <c r="F45" s="402"/>
      <c r="G45" s="402"/>
      <c r="H45" s="402"/>
      <c r="I45" s="402"/>
      <c r="J45" s="402"/>
      <c r="K45" s="275"/>
    </row>
    <row r="46" spans="2:11" ht="15" customHeight="1">
      <c r="B46" s="278"/>
      <c r="C46" s="279"/>
      <c r="D46" s="279"/>
      <c r="E46" s="402" t="s">
        <v>1241</v>
      </c>
      <c r="F46" s="402"/>
      <c r="G46" s="402"/>
      <c r="H46" s="402"/>
      <c r="I46" s="402"/>
      <c r="J46" s="402"/>
      <c r="K46" s="275"/>
    </row>
    <row r="47" spans="2:11" ht="15" customHeight="1">
      <c r="B47" s="278"/>
      <c r="C47" s="279"/>
      <c r="D47" s="279"/>
      <c r="E47" s="402" t="s">
        <v>1242</v>
      </c>
      <c r="F47" s="402"/>
      <c r="G47" s="402"/>
      <c r="H47" s="402"/>
      <c r="I47" s="402"/>
      <c r="J47" s="402"/>
      <c r="K47" s="275"/>
    </row>
    <row r="48" spans="2:11" ht="15" customHeight="1">
      <c r="B48" s="278"/>
      <c r="C48" s="279"/>
      <c r="D48" s="279"/>
      <c r="E48" s="402" t="s">
        <v>1243</v>
      </c>
      <c r="F48" s="402"/>
      <c r="G48" s="402"/>
      <c r="H48" s="402"/>
      <c r="I48" s="402"/>
      <c r="J48" s="402"/>
      <c r="K48" s="275"/>
    </row>
    <row r="49" spans="2:11" ht="15" customHeight="1">
      <c r="B49" s="278"/>
      <c r="C49" s="279"/>
      <c r="D49" s="402" t="s">
        <v>1244</v>
      </c>
      <c r="E49" s="402"/>
      <c r="F49" s="402"/>
      <c r="G49" s="402"/>
      <c r="H49" s="402"/>
      <c r="I49" s="402"/>
      <c r="J49" s="402"/>
      <c r="K49" s="275"/>
    </row>
    <row r="50" spans="2:11" ht="25.5" customHeight="1">
      <c r="B50" s="274"/>
      <c r="C50" s="404" t="s">
        <v>1245</v>
      </c>
      <c r="D50" s="404"/>
      <c r="E50" s="404"/>
      <c r="F50" s="404"/>
      <c r="G50" s="404"/>
      <c r="H50" s="404"/>
      <c r="I50" s="404"/>
      <c r="J50" s="404"/>
      <c r="K50" s="275"/>
    </row>
    <row r="51" spans="2:11" ht="5.25" customHeight="1">
      <c r="B51" s="274"/>
      <c r="C51" s="276"/>
      <c r="D51" s="276"/>
      <c r="E51" s="276"/>
      <c r="F51" s="276"/>
      <c r="G51" s="276"/>
      <c r="H51" s="276"/>
      <c r="I51" s="276"/>
      <c r="J51" s="276"/>
      <c r="K51" s="275"/>
    </row>
    <row r="52" spans="2:11" ht="15" customHeight="1">
      <c r="B52" s="274"/>
      <c r="C52" s="402" t="s">
        <v>1246</v>
      </c>
      <c r="D52" s="402"/>
      <c r="E52" s="402"/>
      <c r="F52" s="402"/>
      <c r="G52" s="402"/>
      <c r="H52" s="402"/>
      <c r="I52" s="402"/>
      <c r="J52" s="402"/>
      <c r="K52" s="275"/>
    </row>
    <row r="53" spans="2:11" ht="15" customHeight="1">
      <c r="B53" s="274"/>
      <c r="C53" s="402" t="s">
        <v>1247</v>
      </c>
      <c r="D53" s="402"/>
      <c r="E53" s="402"/>
      <c r="F53" s="402"/>
      <c r="G53" s="402"/>
      <c r="H53" s="402"/>
      <c r="I53" s="402"/>
      <c r="J53" s="402"/>
      <c r="K53" s="275"/>
    </row>
    <row r="54" spans="2:11" ht="12.75" customHeight="1">
      <c r="B54" s="274"/>
      <c r="C54" s="277"/>
      <c r="D54" s="277"/>
      <c r="E54" s="277"/>
      <c r="F54" s="277"/>
      <c r="G54" s="277"/>
      <c r="H54" s="277"/>
      <c r="I54" s="277"/>
      <c r="J54" s="277"/>
      <c r="K54" s="275"/>
    </row>
    <row r="55" spans="2:11" ht="15" customHeight="1">
      <c r="B55" s="274"/>
      <c r="C55" s="402" t="s">
        <v>1248</v>
      </c>
      <c r="D55" s="402"/>
      <c r="E55" s="402"/>
      <c r="F55" s="402"/>
      <c r="G55" s="402"/>
      <c r="H55" s="402"/>
      <c r="I55" s="402"/>
      <c r="J55" s="402"/>
      <c r="K55" s="275"/>
    </row>
    <row r="56" spans="2:11" ht="15" customHeight="1">
      <c r="B56" s="274"/>
      <c r="C56" s="279"/>
      <c r="D56" s="402" t="s">
        <v>1249</v>
      </c>
      <c r="E56" s="402"/>
      <c r="F56" s="402"/>
      <c r="G56" s="402"/>
      <c r="H56" s="402"/>
      <c r="I56" s="402"/>
      <c r="J56" s="402"/>
      <c r="K56" s="275"/>
    </row>
    <row r="57" spans="2:11" ht="15" customHeight="1">
      <c r="B57" s="274"/>
      <c r="C57" s="279"/>
      <c r="D57" s="402" t="s">
        <v>1250</v>
      </c>
      <c r="E57" s="402"/>
      <c r="F57" s="402"/>
      <c r="G57" s="402"/>
      <c r="H57" s="402"/>
      <c r="I57" s="402"/>
      <c r="J57" s="402"/>
      <c r="K57" s="275"/>
    </row>
    <row r="58" spans="2:11" ht="15" customHeight="1">
      <c r="B58" s="274"/>
      <c r="C58" s="279"/>
      <c r="D58" s="402" t="s">
        <v>1251</v>
      </c>
      <c r="E58" s="402"/>
      <c r="F58" s="402"/>
      <c r="G58" s="402"/>
      <c r="H58" s="402"/>
      <c r="I58" s="402"/>
      <c r="J58" s="402"/>
      <c r="K58" s="275"/>
    </row>
    <row r="59" spans="2:11" ht="15" customHeight="1">
      <c r="B59" s="274"/>
      <c r="C59" s="279"/>
      <c r="D59" s="402" t="s">
        <v>1252</v>
      </c>
      <c r="E59" s="402"/>
      <c r="F59" s="402"/>
      <c r="G59" s="402"/>
      <c r="H59" s="402"/>
      <c r="I59" s="402"/>
      <c r="J59" s="402"/>
      <c r="K59" s="275"/>
    </row>
    <row r="60" spans="2:11" ht="15" customHeight="1">
      <c r="B60" s="274"/>
      <c r="C60" s="279"/>
      <c r="D60" s="403" t="s">
        <v>1253</v>
      </c>
      <c r="E60" s="403"/>
      <c r="F60" s="403"/>
      <c r="G60" s="403"/>
      <c r="H60" s="403"/>
      <c r="I60" s="403"/>
      <c r="J60" s="403"/>
      <c r="K60" s="275"/>
    </row>
    <row r="61" spans="2:11" ht="15" customHeight="1">
      <c r="B61" s="274"/>
      <c r="C61" s="279"/>
      <c r="D61" s="402" t="s">
        <v>1254</v>
      </c>
      <c r="E61" s="402"/>
      <c r="F61" s="402"/>
      <c r="G61" s="402"/>
      <c r="H61" s="402"/>
      <c r="I61" s="402"/>
      <c r="J61" s="402"/>
      <c r="K61" s="275"/>
    </row>
    <row r="62" spans="2:11" ht="12.75" customHeight="1">
      <c r="B62" s="274"/>
      <c r="C62" s="279"/>
      <c r="D62" s="279"/>
      <c r="E62" s="282"/>
      <c r="F62" s="279"/>
      <c r="G62" s="279"/>
      <c r="H62" s="279"/>
      <c r="I62" s="279"/>
      <c r="J62" s="279"/>
      <c r="K62" s="275"/>
    </row>
    <row r="63" spans="2:11" ht="15" customHeight="1">
      <c r="B63" s="274"/>
      <c r="C63" s="279"/>
      <c r="D63" s="402" t="s">
        <v>1255</v>
      </c>
      <c r="E63" s="402"/>
      <c r="F63" s="402"/>
      <c r="G63" s="402"/>
      <c r="H63" s="402"/>
      <c r="I63" s="402"/>
      <c r="J63" s="402"/>
      <c r="K63" s="275"/>
    </row>
    <row r="64" spans="2:11" ht="15" customHeight="1">
      <c r="B64" s="274"/>
      <c r="C64" s="279"/>
      <c r="D64" s="403" t="s">
        <v>1256</v>
      </c>
      <c r="E64" s="403"/>
      <c r="F64" s="403"/>
      <c r="G64" s="403"/>
      <c r="H64" s="403"/>
      <c r="I64" s="403"/>
      <c r="J64" s="403"/>
      <c r="K64" s="275"/>
    </row>
    <row r="65" spans="2:11" ht="15" customHeight="1">
      <c r="B65" s="274"/>
      <c r="C65" s="279"/>
      <c r="D65" s="402" t="s">
        <v>1257</v>
      </c>
      <c r="E65" s="402"/>
      <c r="F65" s="402"/>
      <c r="G65" s="402"/>
      <c r="H65" s="402"/>
      <c r="I65" s="402"/>
      <c r="J65" s="402"/>
      <c r="K65" s="275"/>
    </row>
    <row r="66" spans="2:11" ht="15" customHeight="1">
      <c r="B66" s="274"/>
      <c r="C66" s="279"/>
      <c r="D66" s="402" t="s">
        <v>1258</v>
      </c>
      <c r="E66" s="402"/>
      <c r="F66" s="402"/>
      <c r="G66" s="402"/>
      <c r="H66" s="402"/>
      <c r="I66" s="402"/>
      <c r="J66" s="402"/>
      <c r="K66" s="275"/>
    </row>
    <row r="67" spans="2:11" ht="15" customHeight="1">
      <c r="B67" s="274"/>
      <c r="C67" s="279"/>
      <c r="D67" s="402" t="s">
        <v>1259</v>
      </c>
      <c r="E67" s="402"/>
      <c r="F67" s="402"/>
      <c r="G67" s="402"/>
      <c r="H67" s="402"/>
      <c r="I67" s="402"/>
      <c r="J67" s="402"/>
      <c r="K67" s="275"/>
    </row>
    <row r="68" spans="2:11" ht="15" customHeight="1">
      <c r="B68" s="274"/>
      <c r="C68" s="279"/>
      <c r="D68" s="402" t="s">
        <v>1260</v>
      </c>
      <c r="E68" s="402"/>
      <c r="F68" s="402"/>
      <c r="G68" s="402"/>
      <c r="H68" s="402"/>
      <c r="I68" s="402"/>
      <c r="J68" s="402"/>
      <c r="K68" s="275"/>
    </row>
    <row r="69" spans="2:11" ht="12.75" customHeight="1">
      <c r="B69" s="283"/>
      <c r="C69" s="284"/>
      <c r="D69" s="284"/>
      <c r="E69" s="284"/>
      <c r="F69" s="284"/>
      <c r="G69" s="284"/>
      <c r="H69" s="284"/>
      <c r="I69" s="284"/>
      <c r="J69" s="284"/>
      <c r="K69" s="285"/>
    </row>
    <row r="70" spans="2:11" ht="18.75" customHeight="1">
      <c r="B70" s="286"/>
      <c r="C70" s="286"/>
      <c r="D70" s="286"/>
      <c r="E70" s="286"/>
      <c r="F70" s="286"/>
      <c r="G70" s="286"/>
      <c r="H70" s="286"/>
      <c r="I70" s="286"/>
      <c r="J70" s="286"/>
      <c r="K70" s="287"/>
    </row>
    <row r="71" spans="2:11" ht="18.75" customHeight="1">
      <c r="B71" s="287"/>
      <c r="C71" s="287"/>
      <c r="D71" s="287"/>
      <c r="E71" s="287"/>
      <c r="F71" s="287"/>
      <c r="G71" s="287"/>
      <c r="H71" s="287"/>
      <c r="I71" s="287"/>
      <c r="J71" s="287"/>
      <c r="K71" s="287"/>
    </row>
    <row r="72" spans="2:11" ht="7.5" customHeight="1">
      <c r="B72" s="288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2:11" ht="45" customHeight="1">
      <c r="B73" s="291"/>
      <c r="C73" s="401" t="s">
        <v>110</v>
      </c>
      <c r="D73" s="401"/>
      <c r="E73" s="401"/>
      <c r="F73" s="401"/>
      <c r="G73" s="401"/>
      <c r="H73" s="401"/>
      <c r="I73" s="401"/>
      <c r="J73" s="401"/>
      <c r="K73" s="292"/>
    </row>
    <row r="74" spans="2:11" ht="17.25" customHeight="1">
      <c r="B74" s="291"/>
      <c r="C74" s="293" t="s">
        <v>1261</v>
      </c>
      <c r="D74" s="293"/>
      <c r="E74" s="293"/>
      <c r="F74" s="293" t="s">
        <v>1262</v>
      </c>
      <c r="G74" s="294"/>
      <c r="H74" s="293" t="s">
        <v>239</v>
      </c>
      <c r="I74" s="293" t="s">
        <v>62</v>
      </c>
      <c r="J74" s="293" t="s">
        <v>1263</v>
      </c>
      <c r="K74" s="292"/>
    </row>
    <row r="75" spans="2:11" ht="17.25" customHeight="1">
      <c r="B75" s="291"/>
      <c r="C75" s="295" t="s">
        <v>1264</v>
      </c>
      <c r="D75" s="295"/>
      <c r="E75" s="295"/>
      <c r="F75" s="296" t="s">
        <v>1265</v>
      </c>
      <c r="G75" s="297"/>
      <c r="H75" s="295"/>
      <c r="I75" s="295"/>
      <c r="J75" s="295" t="s">
        <v>1266</v>
      </c>
      <c r="K75" s="292"/>
    </row>
    <row r="76" spans="2:11" ht="5.25" customHeight="1">
      <c r="B76" s="291"/>
      <c r="C76" s="298"/>
      <c r="D76" s="298"/>
      <c r="E76" s="298"/>
      <c r="F76" s="298"/>
      <c r="G76" s="299"/>
      <c r="H76" s="298"/>
      <c r="I76" s="298"/>
      <c r="J76" s="298"/>
      <c r="K76" s="292"/>
    </row>
    <row r="77" spans="2:11" ht="15" customHeight="1">
      <c r="B77" s="291"/>
      <c r="C77" s="281" t="s">
        <v>58</v>
      </c>
      <c r="D77" s="298"/>
      <c r="E77" s="298"/>
      <c r="F77" s="300" t="s">
        <v>1267</v>
      </c>
      <c r="G77" s="299"/>
      <c r="H77" s="281" t="s">
        <v>1268</v>
      </c>
      <c r="I77" s="281" t="s">
        <v>1269</v>
      </c>
      <c r="J77" s="281">
        <v>20</v>
      </c>
      <c r="K77" s="292"/>
    </row>
    <row r="78" spans="2:11" ht="15" customHeight="1">
      <c r="B78" s="291"/>
      <c r="C78" s="281" t="s">
        <v>1270</v>
      </c>
      <c r="D78" s="281"/>
      <c r="E78" s="281"/>
      <c r="F78" s="300" t="s">
        <v>1267</v>
      </c>
      <c r="G78" s="299"/>
      <c r="H78" s="281" t="s">
        <v>1271</v>
      </c>
      <c r="I78" s="281" t="s">
        <v>1269</v>
      </c>
      <c r="J78" s="281">
        <v>120</v>
      </c>
      <c r="K78" s="292"/>
    </row>
    <row r="79" spans="2:11" ht="15" customHeight="1">
      <c r="B79" s="301"/>
      <c r="C79" s="281" t="s">
        <v>1272</v>
      </c>
      <c r="D79" s="281"/>
      <c r="E79" s="281"/>
      <c r="F79" s="300" t="s">
        <v>1273</v>
      </c>
      <c r="G79" s="299"/>
      <c r="H79" s="281" t="s">
        <v>1274</v>
      </c>
      <c r="I79" s="281" t="s">
        <v>1269</v>
      </c>
      <c r="J79" s="281">
        <v>50</v>
      </c>
      <c r="K79" s="292"/>
    </row>
    <row r="80" spans="2:11" ht="15" customHeight="1">
      <c r="B80" s="301"/>
      <c r="C80" s="281" t="s">
        <v>1275</v>
      </c>
      <c r="D80" s="281"/>
      <c r="E80" s="281"/>
      <c r="F80" s="300" t="s">
        <v>1267</v>
      </c>
      <c r="G80" s="299"/>
      <c r="H80" s="281" t="s">
        <v>1276</v>
      </c>
      <c r="I80" s="281" t="s">
        <v>1277</v>
      </c>
      <c r="J80" s="281"/>
      <c r="K80" s="292"/>
    </row>
    <row r="81" spans="2:11" ht="15" customHeight="1">
      <c r="B81" s="301"/>
      <c r="C81" s="302" t="s">
        <v>1278</v>
      </c>
      <c r="D81" s="302"/>
      <c r="E81" s="302"/>
      <c r="F81" s="303" t="s">
        <v>1273</v>
      </c>
      <c r="G81" s="302"/>
      <c r="H81" s="302" t="s">
        <v>1279</v>
      </c>
      <c r="I81" s="302" t="s">
        <v>1269</v>
      </c>
      <c r="J81" s="302">
        <v>15</v>
      </c>
      <c r="K81" s="292"/>
    </row>
    <row r="82" spans="2:11" ht="15" customHeight="1">
      <c r="B82" s="301"/>
      <c r="C82" s="302" t="s">
        <v>1280</v>
      </c>
      <c r="D82" s="302"/>
      <c r="E82" s="302"/>
      <c r="F82" s="303" t="s">
        <v>1273</v>
      </c>
      <c r="G82" s="302"/>
      <c r="H82" s="302" t="s">
        <v>1281</v>
      </c>
      <c r="I82" s="302" t="s">
        <v>1269</v>
      </c>
      <c r="J82" s="302">
        <v>15</v>
      </c>
      <c r="K82" s="292"/>
    </row>
    <row r="83" spans="2:11" ht="15" customHeight="1">
      <c r="B83" s="301"/>
      <c r="C83" s="302" t="s">
        <v>1282</v>
      </c>
      <c r="D83" s="302"/>
      <c r="E83" s="302"/>
      <c r="F83" s="303" t="s">
        <v>1273</v>
      </c>
      <c r="G83" s="302"/>
      <c r="H83" s="302" t="s">
        <v>1283</v>
      </c>
      <c r="I83" s="302" t="s">
        <v>1269</v>
      </c>
      <c r="J83" s="302">
        <v>20</v>
      </c>
      <c r="K83" s="292"/>
    </row>
    <row r="84" spans="2:11" ht="15" customHeight="1">
      <c r="B84" s="301"/>
      <c r="C84" s="302" t="s">
        <v>1284</v>
      </c>
      <c r="D84" s="302"/>
      <c r="E84" s="302"/>
      <c r="F84" s="303" t="s">
        <v>1273</v>
      </c>
      <c r="G84" s="302"/>
      <c r="H84" s="302" t="s">
        <v>1285</v>
      </c>
      <c r="I84" s="302" t="s">
        <v>1269</v>
      </c>
      <c r="J84" s="302">
        <v>20</v>
      </c>
      <c r="K84" s="292"/>
    </row>
    <row r="85" spans="2:11" ht="15" customHeight="1">
      <c r="B85" s="301"/>
      <c r="C85" s="281" t="s">
        <v>1286</v>
      </c>
      <c r="D85" s="281"/>
      <c r="E85" s="281"/>
      <c r="F85" s="300" t="s">
        <v>1273</v>
      </c>
      <c r="G85" s="299"/>
      <c r="H85" s="281" t="s">
        <v>1287</v>
      </c>
      <c r="I85" s="281" t="s">
        <v>1269</v>
      </c>
      <c r="J85" s="281">
        <v>50</v>
      </c>
      <c r="K85" s="292"/>
    </row>
    <row r="86" spans="2:11" ht="15" customHeight="1">
      <c r="B86" s="301"/>
      <c r="C86" s="281" t="s">
        <v>1288</v>
      </c>
      <c r="D86" s="281"/>
      <c r="E86" s="281"/>
      <c r="F86" s="300" t="s">
        <v>1273</v>
      </c>
      <c r="G86" s="299"/>
      <c r="H86" s="281" t="s">
        <v>1289</v>
      </c>
      <c r="I86" s="281" t="s">
        <v>1269</v>
      </c>
      <c r="J86" s="281">
        <v>20</v>
      </c>
      <c r="K86" s="292"/>
    </row>
    <row r="87" spans="2:11" ht="15" customHeight="1">
      <c r="B87" s="301"/>
      <c r="C87" s="281" t="s">
        <v>1290</v>
      </c>
      <c r="D87" s="281"/>
      <c r="E87" s="281"/>
      <c r="F87" s="300" t="s">
        <v>1273</v>
      </c>
      <c r="G87" s="299"/>
      <c r="H87" s="281" t="s">
        <v>1291</v>
      </c>
      <c r="I87" s="281" t="s">
        <v>1269</v>
      </c>
      <c r="J87" s="281">
        <v>20</v>
      </c>
      <c r="K87" s="292"/>
    </row>
    <row r="88" spans="2:11" ht="15" customHeight="1">
      <c r="B88" s="301"/>
      <c r="C88" s="281" t="s">
        <v>1292</v>
      </c>
      <c r="D88" s="281"/>
      <c r="E88" s="281"/>
      <c r="F88" s="300" t="s">
        <v>1273</v>
      </c>
      <c r="G88" s="299"/>
      <c r="H88" s="281" t="s">
        <v>1293</v>
      </c>
      <c r="I88" s="281" t="s">
        <v>1269</v>
      </c>
      <c r="J88" s="281">
        <v>50</v>
      </c>
      <c r="K88" s="292"/>
    </row>
    <row r="89" spans="2:11" ht="15" customHeight="1">
      <c r="B89" s="301"/>
      <c r="C89" s="281" t="s">
        <v>1294</v>
      </c>
      <c r="D89" s="281"/>
      <c r="E89" s="281"/>
      <c r="F89" s="300" t="s">
        <v>1273</v>
      </c>
      <c r="G89" s="299"/>
      <c r="H89" s="281" t="s">
        <v>1294</v>
      </c>
      <c r="I89" s="281" t="s">
        <v>1269</v>
      </c>
      <c r="J89" s="281">
        <v>50</v>
      </c>
      <c r="K89" s="292"/>
    </row>
    <row r="90" spans="2:11" ht="15" customHeight="1">
      <c r="B90" s="301"/>
      <c r="C90" s="281" t="s">
        <v>244</v>
      </c>
      <c r="D90" s="281"/>
      <c r="E90" s="281"/>
      <c r="F90" s="300" t="s">
        <v>1273</v>
      </c>
      <c r="G90" s="299"/>
      <c r="H90" s="281" t="s">
        <v>1295</v>
      </c>
      <c r="I90" s="281" t="s">
        <v>1269</v>
      </c>
      <c r="J90" s="281">
        <v>255</v>
      </c>
      <c r="K90" s="292"/>
    </row>
    <row r="91" spans="2:11" ht="15" customHeight="1">
      <c r="B91" s="301"/>
      <c r="C91" s="281" t="s">
        <v>1296</v>
      </c>
      <c r="D91" s="281"/>
      <c r="E91" s="281"/>
      <c r="F91" s="300" t="s">
        <v>1267</v>
      </c>
      <c r="G91" s="299"/>
      <c r="H91" s="281" t="s">
        <v>1297</v>
      </c>
      <c r="I91" s="281" t="s">
        <v>1298</v>
      </c>
      <c r="J91" s="281"/>
      <c r="K91" s="292"/>
    </row>
    <row r="92" spans="2:11" ht="15" customHeight="1">
      <c r="B92" s="301"/>
      <c r="C92" s="281" t="s">
        <v>1299</v>
      </c>
      <c r="D92" s="281"/>
      <c r="E92" s="281"/>
      <c r="F92" s="300" t="s">
        <v>1267</v>
      </c>
      <c r="G92" s="299"/>
      <c r="H92" s="281" t="s">
        <v>1300</v>
      </c>
      <c r="I92" s="281" t="s">
        <v>1301</v>
      </c>
      <c r="J92" s="281"/>
      <c r="K92" s="292"/>
    </row>
    <row r="93" spans="2:11" ht="15" customHeight="1">
      <c r="B93" s="301"/>
      <c r="C93" s="281" t="s">
        <v>1302</v>
      </c>
      <c r="D93" s="281"/>
      <c r="E93" s="281"/>
      <c r="F93" s="300" t="s">
        <v>1267</v>
      </c>
      <c r="G93" s="299"/>
      <c r="H93" s="281" t="s">
        <v>1302</v>
      </c>
      <c r="I93" s="281" t="s">
        <v>1301</v>
      </c>
      <c r="J93" s="281"/>
      <c r="K93" s="292"/>
    </row>
    <row r="94" spans="2:11" ht="15" customHeight="1">
      <c r="B94" s="301"/>
      <c r="C94" s="281" t="s">
        <v>43</v>
      </c>
      <c r="D94" s="281"/>
      <c r="E94" s="281"/>
      <c r="F94" s="300" t="s">
        <v>1267</v>
      </c>
      <c r="G94" s="299"/>
      <c r="H94" s="281" t="s">
        <v>1303</v>
      </c>
      <c r="I94" s="281" t="s">
        <v>1301</v>
      </c>
      <c r="J94" s="281"/>
      <c r="K94" s="292"/>
    </row>
    <row r="95" spans="2:11" ht="15" customHeight="1">
      <c r="B95" s="301"/>
      <c r="C95" s="281" t="s">
        <v>53</v>
      </c>
      <c r="D95" s="281"/>
      <c r="E95" s="281"/>
      <c r="F95" s="300" t="s">
        <v>1267</v>
      </c>
      <c r="G95" s="299"/>
      <c r="H95" s="281" t="s">
        <v>1304</v>
      </c>
      <c r="I95" s="281" t="s">
        <v>1301</v>
      </c>
      <c r="J95" s="281"/>
      <c r="K95" s="292"/>
    </row>
    <row r="96" spans="2:11" ht="15" customHeight="1">
      <c r="B96" s="304"/>
      <c r="C96" s="305"/>
      <c r="D96" s="305"/>
      <c r="E96" s="305"/>
      <c r="F96" s="305"/>
      <c r="G96" s="305"/>
      <c r="H96" s="305"/>
      <c r="I96" s="305"/>
      <c r="J96" s="305"/>
      <c r="K96" s="306"/>
    </row>
    <row r="97" spans="2:11" ht="18.75" customHeight="1">
      <c r="B97" s="307"/>
      <c r="C97" s="308"/>
      <c r="D97" s="308"/>
      <c r="E97" s="308"/>
      <c r="F97" s="308"/>
      <c r="G97" s="308"/>
      <c r="H97" s="308"/>
      <c r="I97" s="308"/>
      <c r="J97" s="308"/>
      <c r="K97" s="307"/>
    </row>
    <row r="98" spans="2:11" ht="18.75" customHeight="1">
      <c r="B98" s="287"/>
      <c r="C98" s="287"/>
      <c r="D98" s="287"/>
      <c r="E98" s="287"/>
      <c r="F98" s="287"/>
      <c r="G98" s="287"/>
      <c r="H98" s="287"/>
      <c r="I98" s="287"/>
      <c r="J98" s="287"/>
      <c r="K98" s="287"/>
    </row>
    <row r="99" spans="2:11" ht="7.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90"/>
    </row>
    <row r="100" spans="2:11" ht="45" customHeight="1">
      <c r="B100" s="291"/>
      <c r="C100" s="401" t="s">
        <v>1305</v>
      </c>
      <c r="D100" s="401"/>
      <c r="E100" s="401"/>
      <c r="F100" s="401"/>
      <c r="G100" s="401"/>
      <c r="H100" s="401"/>
      <c r="I100" s="401"/>
      <c r="J100" s="401"/>
      <c r="K100" s="292"/>
    </row>
    <row r="101" spans="2:11" ht="17.25" customHeight="1">
      <c r="B101" s="291"/>
      <c r="C101" s="293" t="s">
        <v>1261</v>
      </c>
      <c r="D101" s="293"/>
      <c r="E101" s="293"/>
      <c r="F101" s="293" t="s">
        <v>1262</v>
      </c>
      <c r="G101" s="294"/>
      <c r="H101" s="293" t="s">
        <v>239</v>
      </c>
      <c r="I101" s="293" t="s">
        <v>62</v>
      </c>
      <c r="J101" s="293" t="s">
        <v>1263</v>
      </c>
      <c r="K101" s="292"/>
    </row>
    <row r="102" spans="2:11" ht="17.25" customHeight="1">
      <c r="B102" s="291"/>
      <c r="C102" s="295" t="s">
        <v>1264</v>
      </c>
      <c r="D102" s="295"/>
      <c r="E102" s="295"/>
      <c r="F102" s="296" t="s">
        <v>1265</v>
      </c>
      <c r="G102" s="297"/>
      <c r="H102" s="295"/>
      <c r="I102" s="295"/>
      <c r="J102" s="295" t="s">
        <v>1266</v>
      </c>
      <c r="K102" s="292"/>
    </row>
    <row r="103" spans="2:11" ht="5.25" customHeight="1">
      <c r="B103" s="291"/>
      <c r="C103" s="293"/>
      <c r="D103" s="293"/>
      <c r="E103" s="293"/>
      <c r="F103" s="293"/>
      <c r="G103" s="309"/>
      <c r="H103" s="293"/>
      <c r="I103" s="293"/>
      <c r="J103" s="293"/>
      <c r="K103" s="292"/>
    </row>
    <row r="104" spans="2:11" ht="15" customHeight="1">
      <c r="B104" s="291"/>
      <c r="C104" s="281" t="s">
        <v>58</v>
      </c>
      <c r="D104" s="298"/>
      <c r="E104" s="298"/>
      <c r="F104" s="300" t="s">
        <v>1267</v>
      </c>
      <c r="G104" s="309"/>
      <c r="H104" s="281" t="s">
        <v>1306</v>
      </c>
      <c r="I104" s="281" t="s">
        <v>1269</v>
      </c>
      <c r="J104" s="281">
        <v>20</v>
      </c>
      <c r="K104" s="292"/>
    </row>
    <row r="105" spans="2:11" ht="15" customHeight="1">
      <c r="B105" s="291"/>
      <c r="C105" s="281" t="s">
        <v>1270</v>
      </c>
      <c r="D105" s="281"/>
      <c r="E105" s="281"/>
      <c r="F105" s="300" t="s">
        <v>1267</v>
      </c>
      <c r="G105" s="281"/>
      <c r="H105" s="281" t="s">
        <v>1306</v>
      </c>
      <c r="I105" s="281" t="s">
        <v>1269</v>
      </c>
      <c r="J105" s="281">
        <v>120</v>
      </c>
      <c r="K105" s="292"/>
    </row>
    <row r="106" spans="2:11" ht="15" customHeight="1">
      <c r="B106" s="301"/>
      <c r="C106" s="281" t="s">
        <v>1272</v>
      </c>
      <c r="D106" s="281"/>
      <c r="E106" s="281"/>
      <c r="F106" s="300" t="s">
        <v>1273</v>
      </c>
      <c r="G106" s="281"/>
      <c r="H106" s="281" t="s">
        <v>1306</v>
      </c>
      <c r="I106" s="281" t="s">
        <v>1269</v>
      </c>
      <c r="J106" s="281">
        <v>50</v>
      </c>
      <c r="K106" s="292"/>
    </row>
    <row r="107" spans="2:11" ht="15" customHeight="1">
      <c r="B107" s="301"/>
      <c r="C107" s="281" t="s">
        <v>1275</v>
      </c>
      <c r="D107" s="281"/>
      <c r="E107" s="281"/>
      <c r="F107" s="300" t="s">
        <v>1267</v>
      </c>
      <c r="G107" s="281"/>
      <c r="H107" s="281" t="s">
        <v>1306</v>
      </c>
      <c r="I107" s="281" t="s">
        <v>1277</v>
      </c>
      <c r="J107" s="281"/>
      <c r="K107" s="292"/>
    </row>
    <row r="108" spans="2:11" ht="15" customHeight="1">
      <c r="B108" s="301"/>
      <c r="C108" s="281" t="s">
        <v>1286</v>
      </c>
      <c r="D108" s="281"/>
      <c r="E108" s="281"/>
      <c r="F108" s="300" t="s">
        <v>1273</v>
      </c>
      <c r="G108" s="281"/>
      <c r="H108" s="281" t="s">
        <v>1306</v>
      </c>
      <c r="I108" s="281" t="s">
        <v>1269</v>
      </c>
      <c r="J108" s="281">
        <v>50</v>
      </c>
      <c r="K108" s="292"/>
    </row>
    <row r="109" spans="2:11" ht="15" customHeight="1">
      <c r="B109" s="301"/>
      <c r="C109" s="281" t="s">
        <v>1294</v>
      </c>
      <c r="D109" s="281"/>
      <c r="E109" s="281"/>
      <c r="F109" s="300" t="s">
        <v>1273</v>
      </c>
      <c r="G109" s="281"/>
      <c r="H109" s="281" t="s">
        <v>1306</v>
      </c>
      <c r="I109" s="281" t="s">
        <v>1269</v>
      </c>
      <c r="J109" s="281">
        <v>50</v>
      </c>
      <c r="K109" s="292"/>
    </row>
    <row r="110" spans="2:11" ht="15" customHeight="1">
      <c r="B110" s="301"/>
      <c r="C110" s="281" t="s">
        <v>1292</v>
      </c>
      <c r="D110" s="281"/>
      <c r="E110" s="281"/>
      <c r="F110" s="300" t="s">
        <v>1273</v>
      </c>
      <c r="G110" s="281"/>
      <c r="H110" s="281" t="s">
        <v>1306</v>
      </c>
      <c r="I110" s="281" t="s">
        <v>1269</v>
      </c>
      <c r="J110" s="281">
        <v>50</v>
      </c>
      <c r="K110" s="292"/>
    </row>
    <row r="111" spans="2:11" ht="15" customHeight="1">
      <c r="B111" s="301"/>
      <c r="C111" s="281" t="s">
        <v>58</v>
      </c>
      <c r="D111" s="281"/>
      <c r="E111" s="281"/>
      <c r="F111" s="300" t="s">
        <v>1267</v>
      </c>
      <c r="G111" s="281"/>
      <c r="H111" s="281" t="s">
        <v>1307</v>
      </c>
      <c r="I111" s="281" t="s">
        <v>1269</v>
      </c>
      <c r="J111" s="281">
        <v>20</v>
      </c>
      <c r="K111" s="292"/>
    </row>
    <row r="112" spans="2:11" ht="15" customHeight="1">
      <c r="B112" s="301"/>
      <c r="C112" s="281" t="s">
        <v>1308</v>
      </c>
      <c r="D112" s="281"/>
      <c r="E112" s="281"/>
      <c r="F112" s="300" t="s">
        <v>1267</v>
      </c>
      <c r="G112" s="281"/>
      <c r="H112" s="281" t="s">
        <v>1309</v>
      </c>
      <c r="I112" s="281" t="s">
        <v>1269</v>
      </c>
      <c r="J112" s="281">
        <v>120</v>
      </c>
      <c r="K112" s="292"/>
    </row>
    <row r="113" spans="2:11" ht="15" customHeight="1">
      <c r="B113" s="301"/>
      <c r="C113" s="281" t="s">
        <v>43</v>
      </c>
      <c r="D113" s="281"/>
      <c r="E113" s="281"/>
      <c r="F113" s="300" t="s">
        <v>1267</v>
      </c>
      <c r="G113" s="281"/>
      <c r="H113" s="281" t="s">
        <v>1310</v>
      </c>
      <c r="I113" s="281" t="s">
        <v>1301</v>
      </c>
      <c r="J113" s="281"/>
      <c r="K113" s="292"/>
    </row>
    <row r="114" spans="2:11" ht="15" customHeight="1">
      <c r="B114" s="301"/>
      <c r="C114" s="281" t="s">
        <v>53</v>
      </c>
      <c r="D114" s="281"/>
      <c r="E114" s="281"/>
      <c r="F114" s="300" t="s">
        <v>1267</v>
      </c>
      <c r="G114" s="281"/>
      <c r="H114" s="281" t="s">
        <v>1311</v>
      </c>
      <c r="I114" s="281" t="s">
        <v>1301</v>
      </c>
      <c r="J114" s="281"/>
      <c r="K114" s="292"/>
    </row>
    <row r="115" spans="2:11" ht="15" customHeight="1">
      <c r="B115" s="301"/>
      <c r="C115" s="281" t="s">
        <v>62</v>
      </c>
      <c r="D115" s="281"/>
      <c r="E115" s="281"/>
      <c r="F115" s="300" t="s">
        <v>1267</v>
      </c>
      <c r="G115" s="281"/>
      <c r="H115" s="281" t="s">
        <v>1312</v>
      </c>
      <c r="I115" s="281" t="s">
        <v>1313</v>
      </c>
      <c r="J115" s="281"/>
      <c r="K115" s="292"/>
    </row>
    <row r="116" spans="2:11" ht="15" customHeight="1">
      <c r="B116" s="304"/>
      <c r="C116" s="310"/>
      <c r="D116" s="310"/>
      <c r="E116" s="310"/>
      <c r="F116" s="310"/>
      <c r="G116" s="310"/>
      <c r="H116" s="310"/>
      <c r="I116" s="310"/>
      <c r="J116" s="310"/>
      <c r="K116" s="306"/>
    </row>
    <row r="117" spans="2:11" ht="18.75" customHeight="1">
      <c r="B117" s="311"/>
      <c r="C117" s="277"/>
      <c r="D117" s="277"/>
      <c r="E117" s="277"/>
      <c r="F117" s="312"/>
      <c r="G117" s="277"/>
      <c r="H117" s="277"/>
      <c r="I117" s="277"/>
      <c r="J117" s="277"/>
      <c r="K117" s="311"/>
    </row>
    <row r="118" spans="2:11" ht="18.75" customHeight="1"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</row>
    <row r="119" spans="2:11" ht="7.5" customHeight="1">
      <c r="B119" s="313"/>
      <c r="C119" s="314"/>
      <c r="D119" s="314"/>
      <c r="E119" s="314"/>
      <c r="F119" s="314"/>
      <c r="G119" s="314"/>
      <c r="H119" s="314"/>
      <c r="I119" s="314"/>
      <c r="J119" s="314"/>
      <c r="K119" s="315"/>
    </row>
    <row r="120" spans="2:11" ht="45" customHeight="1">
      <c r="B120" s="316"/>
      <c r="C120" s="400" t="s">
        <v>1314</v>
      </c>
      <c r="D120" s="400"/>
      <c r="E120" s="400"/>
      <c r="F120" s="400"/>
      <c r="G120" s="400"/>
      <c r="H120" s="400"/>
      <c r="I120" s="400"/>
      <c r="J120" s="400"/>
      <c r="K120" s="317"/>
    </row>
    <row r="121" spans="2:11" ht="17.25" customHeight="1">
      <c r="B121" s="318"/>
      <c r="C121" s="293" t="s">
        <v>1261</v>
      </c>
      <c r="D121" s="293"/>
      <c r="E121" s="293"/>
      <c r="F121" s="293" t="s">
        <v>1262</v>
      </c>
      <c r="G121" s="294"/>
      <c r="H121" s="293" t="s">
        <v>239</v>
      </c>
      <c r="I121" s="293" t="s">
        <v>62</v>
      </c>
      <c r="J121" s="293" t="s">
        <v>1263</v>
      </c>
      <c r="K121" s="319"/>
    </row>
    <row r="122" spans="2:11" ht="17.25" customHeight="1">
      <c r="B122" s="318"/>
      <c r="C122" s="295" t="s">
        <v>1264</v>
      </c>
      <c r="D122" s="295"/>
      <c r="E122" s="295"/>
      <c r="F122" s="296" t="s">
        <v>1265</v>
      </c>
      <c r="G122" s="297"/>
      <c r="H122" s="295"/>
      <c r="I122" s="295"/>
      <c r="J122" s="295" t="s">
        <v>1266</v>
      </c>
      <c r="K122" s="319"/>
    </row>
    <row r="123" spans="2:11" ht="5.25" customHeight="1">
      <c r="B123" s="320"/>
      <c r="C123" s="298"/>
      <c r="D123" s="298"/>
      <c r="E123" s="298"/>
      <c r="F123" s="298"/>
      <c r="G123" s="281"/>
      <c r="H123" s="298"/>
      <c r="I123" s="298"/>
      <c r="J123" s="298"/>
      <c r="K123" s="321"/>
    </row>
    <row r="124" spans="2:11" ht="15" customHeight="1">
      <c r="B124" s="320"/>
      <c r="C124" s="281" t="s">
        <v>1270</v>
      </c>
      <c r="D124" s="298"/>
      <c r="E124" s="298"/>
      <c r="F124" s="300" t="s">
        <v>1267</v>
      </c>
      <c r="G124" s="281"/>
      <c r="H124" s="281" t="s">
        <v>1306</v>
      </c>
      <c r="I124" s="281" t="s">
        <v>1269</v>
      </c>
      <c r="J124" s="281">
        <v>120</v>
      </c>
      <c r="K124" s="322"/>
    </row>
    <row r="125" spans="2:11" ht="15" customHeight="1">
      <c r="B125" s="320"/>
      <c r="C125" s="281" t="s">
        <v>1315</v>
      </c>
      <c r="D125" s="281"/>
      <c r="E125" s="281"/>
      <c r="F125" s="300" t="s">
        <v>1267</v>
      </c>
      <c r="G125" s="281"/>
      <c r="H125" s="281" t="s">
        <v>1316</v>
      </c>
      <c r="I125" s="281" t="s">
        <v>1269</v>
      </c>
      <c r="J125" s="281" t="s">
        <v>1317</v>
      </c>
      <c r="K125" s="322"/>
    </row>
    <row r="126" spans="2:11" ht="15" customHeight="1">
      <c r="B126" s="320"/>
      <c r="C126" s="281" t="s">
        <v>91</v>
      </c>
      <c r="D126" s="281"/>
      <c r="E126" s="281"/>
      <c r="F126" s="300" t="s">
        <v>1267</v>
      </c>
      <c r="G126" s="281"/>
      <c r="H126" s="281" t="s">
        <v>1318</v>
      </c>
      <c r="I126" s="281" t="s">
        <v>1269</v>
      </c>
      <c r="J126" s="281" t="s">
        <v>1317</v>
      </c>
      <c r="K126" s="322"/>
    </row>
    <row r="127" spans="2:11" ht="15" customHeight="1">
      <c r="B127" s="320"/>
      <c r="C127" s="281" t="s">
        <v>1278</v>
      </c>
      <c r="D127" s="281"/>
      <c r="E127" s="281"/>
      <c r="F127" s="300" t="s">
        <v>1273</v>
      </c>
      <c r="G127" s="281"/>
      <c r="H127" s="281" t="s">
        <v>1279</v>
      </c>
      <c r="I127" s="281" t="s">
        <v>1269</v>
      </c>
      <c r="J127" s="281">
        <v>15</v>
      </c>
      <c r="K127" s="322"/>
    </row>
    <row r="128" spans="2:11" ht="15" customHeight="1">
      <c r="B128" s="320"/>
      <c r="C128" s="302" t="s">
        <v>1280</v>
      </c>
      <c r="D128" s="302"/>
      <c r="E128" s="302"/>
      <c r="F128" s="303" t="s">
        <v>1273</v>
      </c>
      <c r="G128" s="302"/>
      <c r="H128" s="302" t="s">
        <v>1281</v>
      </c>
      <c r="I128" s="302" t="s">
        <v>1269</v>
      </c>
      <c r="J128" s="302">
        <v>15</v>
      </c>
      <c r="K128" s="322"/>
    </row>
    <row r="129" spans="2:11" ht="15" customHeight="1">
      <c r="B129" s="320"/>
      <c r="C129" s="302" t="s">
        <v>1282</v>
      </c>
      <c r="D129" s="302"/>
      <c r="E129" s="302"/>
      <c r="F129" s="303" t="s">
        <v>1273</v>
      </c>
      <c r="G129" s="302"/>
      <c r="H129" s="302" t="s">
        <v>1283</v>
      </c>
      <c r="I129" s="302" t="s">
        <v>1269</v>
      </c>
      <c r="J129" s="302">
        <v>20</v>
      </c>
      <c r="K129" s="322"/>
    </row>
    <row r="130" spans="2:11" ht="15" customHeight="1">
      <c r="B130" s="320"/>
      <c r="C130" s="302" t="s">
        <v>1284</v>
      </c>
      <c r="D130" s="302"/>
      <c r="E130" s="302"/>
      <c r="F130" s="303" t="s">
        <v>1273</v>
      </c>
      <c r="G130" s="302"/>
      <c r="H130" s="302" t="s">
        <v>1285</v>
      </c>
      <c r="I130" s="302" t="s">
        <v>1269</v>
      </c>
      <c r="J130" s="302">
        <v>20</v>
      </c>
      <c r="K130" s="322"/>
    </row>
    <row r="131" spans="2:11" ht="15" customHeight="1">
      <c r="B131" s="320"/>
      <c r="C131" s="281" t="s">
        <v>1272</v>
      </c>
      <c r="D131" s="281"/>
      <c r="E131" s="281"/>
      <c r="F131" s="300" t="s">
        <v>1273</v>
      </c>
      <c r="G131" s="281"/>
      <c r="H131" s="281" t="s">
        <v>1306</v>
      </c>
      <c r="I131" s="281" t="s">
        <v>1269</v>
      </c>
      <c r="J131" s="281">
        <v>50</v>
      </c>
      <c r="K131" s="322"/>
    </row>
    <row r="132" spans="2:11" ht="15" customHeight="1">
      <c r="B132" s="320"/>
      <c r="C132" s="281" t="s">
        <v>1286</v>
      </c>
      <c r="D132" s="281"/>
      <c r="E132" s="281"/>
      <c r="F132" s="300" t="s">
        <v>1273</v>
      </c>
      <c r="G132" s="281"/>
      <c r="H132" s="281" t="s">
        <v>1306</v>
      </c>
      <c r="I132" s="281" t="s">
        <v>1269</v>
      </c>
      <c r="J132" s="281">
        <v>50</v>
      </c>
      <c r="K132" s="322"/>
    </row>
    <row r="133" spans="2:11" ht="15" customHeight="1">
      <c r="B133" s="320"/>
      <c r="C133" s="281" t="s">
        <v>1292</v>
      </c>
      <c r="D133" s="281"/>
      <c r="E133" s="281"/>
      <c r="F133" s="300" t="s">
        <v>1273</v>
      </c>
      <c r="G133" s="281"/>
      <c r="H133" s="281" t="s">
        <v>1306</v>
      </c>
      <c r="I133" s="281" t="s">
        <v>1269</v>
      </c>
      <c r="J133" s="281">
        <v>50</v>
      </c>
      <c r="K133" s="322"/>
    </row>
    <row r="134" spans="2:11" ht="15" customHeight="1">
      <c r="B134" s="320"/>
      <c r="C134" s="281" t="s">
        <v>1294</v>
      </c>
      <c r="D134" s="281"/>
      <c r="E134" s="281"/>
      <c r="F134" s="300" t="s">
        <v>1273</v>
      </c>
      <c r="G134" s="281"/>
      <c r="H134" s="281" t="s">
        <v>1306</v>
      </c>
      <c r="I134" s="281" t="s">
        <v>1269</v>
      </c>
      <c r="J134" s="281">
        <v>50</v>
      </c>
      <c r="K134" s="322"/>
    </row>
    <row r="135" spans="2:11" ht="15" customHeight="1">
      <c r="B135" s="320"/>
      <c r="C135" s="281" t="s">
        <v>244</v>
      </c>
      <c r="D135" s="281"/>
      <c r="E135" s="281"/>
      <c r="F135" s="300" t="s">
        <v>1273</v>
      </c>
      <c r="G135" s="281"/>
      <c r="H135" s="281" t="s">
        <v>1319</v>
      </c>
      <c r="I135" s="281" t="s">
        <v>1269</v>
      </c>
      <c r="J135" s="281">
        <v>255</v>
      </c>
      <c r="K135" s="322"/>
    </row>
    <row r="136" spans="2:11" ht="15" customHeight="1">
      <c r="B136" s="320"/>
      <c r="C136" s="281" t="s">
        <v>1296</v>
      </c>
      <c r="D136" s="281"/>
      <c r="E136" s="281"/>
      <c r="F136" s="300" t="s">
        <v>1267</v>
      </c>
      <c r="G136" s="281"/>
      <c r="H136" s="281" t="s">
        <v>1320</v>
      </c>
      <c r="I136" s="281" t="s">
        <v>1298</v>
      </c>
      <c r="J136" s="281"/>
      <c r="K136" s="322"/>
    </row>
    <row r="137" spans="2:11" ht="15" customHeight="1">
      <c r="B137" s="320"/>
      <c r="C137" s="281" t="s">
        <v>1299</v>
      </c>
      <c r="D137" s="281"/>
      <c r="E137" s="281"/>
      <c r="F137" s="300" t="s">
        <v>1267</v>
      </c>
      <c r="G137" s="281"/>
      <c r="H137" s="281" t="s">
        <v>1321</v>
      </c>
      <c r="I137" s="281" t="s">
        <v>1301</v>
      </c>
      <c r="J137" s="281"/>
      <c r="K137" s="322"/>
    </row>
    <row r="138" spans="2:11" ht="15" customHeight="1">
      <c r="B138" s="320"/>
      <c r="C138" s="281" t="s">
        <v>1302</v>
      </c>
      <c r="D138" s="281"/>
      <c r="E138" s="281"/>
      <c r="F138" s="300" t="s">
        <v>1267</v>
      </c>
      <c r="G138" s="281"/>
      <c r="H138" s="281" t="s">
        <v>1302</v>
      </c>
      <c r="I138" s="281" t="s">
        <v>1301</v>
      </c>
      <c r="J138" s="281"/>
      <c r="K138" s="322"/>
    </row>
    <row r="139" spans="2:11" ht="15" customHeight="1">
      <c r="B139" s="320"/>
      <c r="C139" s="281" t="s">
        <v>43</v>
      </c>
      <c r="D139" s="281"/>
      <c r="E139" s="281"/>
      <c r="F139" s="300" t="s">
        <v>1267</v>
      </c>
      <c r="G139" s="281"/>
      <c r="H139" s="281" t="s">
        <v>1322</v>
      </c>
      <c r="I139" s="281" t="s">
        <v>1301</v>
      </c>
      <c r="J139" s="281"/>
      <c r="K139" s="322"/>
    </row>
    <row r="140" spans="2:11" ht="15" customHeight="1">
      <c r="B140" s="320"/>
      <c r="C140" s="281" t="s">
        <v>1323</v>
      </c>
      <c r="D140" s="281"/>
      <c r="E140" s="281"/>
      <c r="F140" s="300" t="s">
        <v>1267</v>
      </c>
      <c r="G140" s="281"/>
      <c r="H140" s="281" t="s">
        <v>1324</v>
      </c>
      <c r="I140" s="281" t="s">
        <v>1301</v>
      </c>
      <c r="J140" s="281"/>
      <c r="K140" s="322"/>
    </row>
    <row r="141" spans="2:11" ht="15" customHeight="1">
      <c r="B141" s="323"/>
      <c r="C141" s="324"/>
      <c r="D141" s="324"/>
      <c r="E141" s="324"/>
      <c r="F141" s="324"/>
      <c r="G141" s="324"/>
      <c r="H141" s="324"/>
      <c r="I141" s="324"/>
      <c r="J141" s="324"/>
      <c r="K141" s="325"/>
    </row>
    <row r="142" spans="2:11" ht="18.75" customHeight="1">
      <c r="B142" s="277"/>
      <c r="C142" s="277"/>
      <c r="D142" s="277"/>
      <c r="E142" s="277"/>
      <c r="F142" s="312"/>
      <c r="G142" s="277"/>
      <c r="H142" s="277"/>
      <c r="I142" s="277"/>
      <c r="J142" s="277"/>
      <c r="K142" s="277"/>
    </row>
    <row r="143" spans="2:11" ht="18.75" customHeight="1"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</row>
    <row r="144" spans="2:11" ht="7.5" customHeight="1">
      <c r="B144" s="288"/>
      <c r="C144" s="289"/>
      <c r="D144" s="289"/>
      <c r="E144" s="289"/>
      <c r="F144" s="289"/>
      <c r="G144" s="289"/>
      <c r="H144" s="289"/>
      <c r="I144" s="289"/>
      <c r="J144" s="289"/>
      <c r="K144" s="290"/>
    </row>
    <row r="145" spans="2:11" ht="45" customHeight="1">
      <c r="B145" s="291"/>
      <c r="C145" s="401" t="s">
        <v>1325</v>
      </c>
      <c r="D145" s="401"/>
      <c r="E145" s="401"/>
      <c r="F145" s="401"/>
      <c r="G145" s="401"/>
      <c r="H145" s="401"/>
      <c r="I145" s="401"/>
      <c r="J145" s="401"/>
      <c r="K145" s="292"/>
    </row>
    <row r="146" spans="2:11" ht="17.25" customHeight="1">
      <c r="B146" s="291"/>
      <c r="C146" s="293" t="s">
        <v>1261</v>
      </c>
      <c r="D146" s="293"/>
      <c r="E146" s="293"/>
      <c r="F146" s="293" t="s">
        <v>1262</v>
      </c>
      <c r="G146" s="294"/>
      <c r="H146" s="293" t="s">
        <v>239</v>
      </c>
      <c r="I146" s="293" t="s">
        <v>62</v>
      </c>
      <c r="J146" s="293" t="s">
        <v>1263</v>
      </c>
      <c r="K146" s="292"/>
    </row>
    <row r="147" spans="2:11" ht="17.25" customHeight="1">
      <c r="B147" s="291"/>
      <c r="C147" s="295" t="s">
        <v>1264</v>
      </c>
      <c r="D147" s="295"/>
      <c r="E147" s="295"/>
      <c r="F147" s="296" t="s">
        <v>1265</v>
      </c>
      <c r="G147" s="297"/>
      <c r="H147" s="295"/>
      <c r="I147" s="295"/>
      <c r="J147" s="295" t="s">
        <v>1266</v>
      </c>
      <c r="K147" s="292"/>
    </row>
    <row r="148" spans="2:11" ht="5.25" customHeight="1">
      <c r="B148" s="301"/>
      <c r="C148" s="298"/>
      <c r="D148" s="298"/>
      <c r="E148" s="298"/>
      <c r="F148" s="298"/>
      <c r="G148" s="299"/>
      <c r="H148" s="298"/>
      <c r="I148" s="298"/>
      <c r="J148" s="298"/>
      <c r="K148" s="322"/>
    </row>
    <row r="149" spans="2:11" ht="15" customHeight="1">
      <c r="B149" s="301"/>
      <c r="C149" s="326" t="s">
        <v>1270</v>
      </c>
      <c r="D149" s="281"/>
      <c r="E149" s="281"/>
      <c r="F149" s="327" t="s">
        <v>1267</v>
      </c>
      <c r="G149" s="281"/>
      <c r="H149" s="326" t="s">
        <v>1306</v>
      </c>
      <c r="I149" s="326" t="s">
        <v>1269</v>
      </c>
      <c r="J149" s="326">
        <v>120</v>
      </c>
      <c r="K149" s="322"/>
    </row>
    <row r="150" spans="2:11" ht="15" customHeight="1">
      <c r="B150" s="301"/>
      <c r="C150" s="326" t="s">
        <v>1315</v>
      </c>
      <c r="D150" s="281"/>
      <c r="E150" s="281"/>
      <c r="F150" s="327" t="s">
        <v>1267</v>
      </c>
      <c r="G150" s="281"/>
      <c r="H150" s="326" t="s">
        <v>1326</v>
      </c>
      <c r="I150" s="326" t="s">
        <v>1269</v>
      </c>
      <c r="J150" s="326" t="s">
        <v>1317</v>
      </c>
      <c r="K150" s="322"/>
    </row>
    <row r="151" spans="2:11" ht="15" customHeight="1">
      <c r="B151" s="301"/>
      <c r="C151" s="326" t="s">
        <v>91</v>
      </c>
      <c r="D151" s="281"/>
      <c r="E151" s="281"/>
      <c r="F151" s="327" t="s">
        <v>1267</v>
      </c>
      <c r="G151" s="281"/>
      <c r="H151" s="326" t="s">
        <v>1327</v>
      </c>
      <c r="I151" s="326" t="s">
        <v>1269</v>
      </c>
      <c r="J151" s="326" t="s">
        <v>1317</v>
      </c>
      <c r="K151" s="322"/>
    </row>
    <row r="152" spans="2:11" ht="15" customHeight="1">
      <c r="B152" s="301"/>
      <c r="C152" s="326" t="s">
        <v>1272</v>
      </c>
      <c r="D152" s="281"/>
      <c r="E152" s="281"/>
      <c r="F152" s="327" t="s">
        <v>1273</v>
      </c>
      <c r="G152" s="281"/>
      <c r="H152" s="326" t="s">
        <v>1306</v>
      </c>
      <c r="I152" s="326" t="s">
        <v>1269</v>
      </c>
      <c r="J152" s="326">
        <v>50</v>
      </c>
      <c r="K152" s="322"/>
    </row>
    <row r="153" spans="2:11" ht="15" customHeight="1">
      <c r="B153" s="301"/>
      <c r="C153" s="326" t="s">
        <v>1275</v>
      </c>
      <c r="D153" s="281"/>
      <c r="E153" s="281"/>
      <c r="F153" s="327" t="s">
        <v>1267</v>
      </c>
      <c r="G153" s="281"/>
      <c r="H153" s="326" t="s">
        <v>1306</v>
      </c>
      <c r="I153" s="326" t="s">
        <v>1277</v>
      </c>
      <c r="J153" s="326"/>
      <c r="K153" s="322"/>
    </row>
    <row r="154" spans="2:11" ht="15" customHeight="1">
      <c r="B154" s="301"/>
      <c r="C154" s="326" t="s">
        <v>1286</v>
      </c>
      <c r="D154" s="281"/>
      <c r="E154" s="281"/>
      <c r="F154" s="327" t="s">
        <v>1273</v>
      </c>
      <c r="G154" s="281"/>
      <c r="H154" s="326" t="s">
        <v>1306</v>
      </c>
      <c r="I154" s="326" t="s">
        <v>1269</v>
      </c>
      <c r="J154" s="326">
        <v>50</v>
      </c>
      <c r="K154" s="322"/>
    </row>
    <row r="155" spans="2:11" ht="15" customHeight="1">
      <c r="B155" s="301"/>
      <c r="C155" s="326" t="s">
        <v>1294</v>
      </c>
      <c r="D155" s="281"/>
      <c r="E155" s="281"/>
      <c r="F155" s="327" t="s">
        <v>1273</v>
      </c>
      <c r="G155" s="281"/>
      <c r="H155" s="326" t="s">
        <v>1306</v>
      </c>
      <c r="I155" s="326" t="s">
        <v>1269</v>
      </c>
      <c r="J155" s="326">
        <v>50</v>
      </c>
      <c r="K155" s="322"/>
    </row>
    <row r="156" spans="2:11" ht="15" customHeight="1">
      <c r="B156" s="301"/>
      <c r="C156" s="326" t="s">
        <v>1292</v>
      </c>
      <c r="D156" s="281"/>
      <c r="E156" s="281"/>
      <c r="F156" s="327" t="s">
        <v>1273</v>
      </c>
      <c r="G156" s="281"/>
      <c r="H156" s="326" t="s">
        <v>1306</v>
      </c>
      <c r="I156" s="326" t="s">
        <v>1269</v>
      </c>
      <c r="J156" s="326">
        <v>50</v>
      </c>
      <c r="K156" s="322"/>
    </row>
    <row r="157" spans="2:11" ht="15" customHeight="1">
      <c r="B157" s="301"/>
      <c r="C157" s="326" t="s">
        <v>217</v>
      </c>
      <c r="D157" s="281"/>
      <c r="E157" s="281"/>
      <c r="F157" s="327" t="s">
        <v>1267</v>
      </c>
      <c r="G157" s="281"/>
      <c r="H157" s="326" t="s">
        <v>1328</v>
      </c>
      <c r="I157" s="326" t="s">
        <v>1269</v>
      </c>
      <c r="J157" s="326" t="s">
        <v>1329</v>
      </c>
      <c r="K157" s="322"/>
    </row>
    <row r="158" spans="2:11" ht="15" customHeight="1">
      <c r="B158" s="301"/>
      <c r="C158" s="326" t="s">
        <v>1330</v>
      </c>
      <c r="D158" s="281"/>
      <c r="E158" s="281"/>
      <c r="F158" s="327" t="s">
        <v>1267</v>
      </c>
      <c r="G158" s="281"/>
      <c r="H158" s="326" t="s">
        <v>1331</v>
      </c>
      <c r="I158" s="326" t="s">
        <v>1301</v>
      </c>
      <c r="J158" s="326"/>
      <c r="K158" s="322"/>
    </row>
    <row r="159" spans="2:11" ht="15" customHeight="1">
      <c r="B159" s="328"/>
      <c r="C159" s="310"/>
      <c r="D159" s="310"/>
      <c r="E159" s="310"/>
      <c r="F159" s="310"/>
      <c r="G159" s="310"/>
      <c r="H159" s="310"/>
      <c r="I159" s="310"/>
      <c r="J159" s="310"/>
      <c r="K159" s="329"/>
    </row>
    <row r="160" spans="2:11" ht="18.75" customHeight="1">
      <c r="B160" s="277"/>
      <c r="C160" s="281"/>
      <c r="D160" s="281"/>
      <c r="E160" s="281"/>
      <c r="F160" s="300"/>
      <c r="G160" s="281"/>
      <c r="H160" s="281"/>
      <c r="I160" s="281"/>
      <c r="J160" s="281"/>
      <c r="K160" s="277"/>
    </row>
    <row r="161" spans="2:11" ht="18.75" customHeight="1"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</row>
    <row r="162" spans="2:11" ht="7.5" customHeight="1">
      <c r="B162" s="269"/>
      <c r="C162" s="270"/>
      <c r="D162" s="270"/>
      <c r="E162" s="270"/>
      <c r="F162" s="270"/>
      <c r="G162" s="270"/>
      <c r="H162" s="270"/>
      <c r="I162" s="270"/>
      <c r="J162" s="270"/>
      <c r="K162" s="271"/>
    </row>
    <row r="163" spans="2:11" ht="45" customHeight="1">
      <c r="B163" s="272"/>
      <c r="C163" s="400" t="s">
        <v>1332</v>
      </c>
      <c r="D163" s="400"/>
      <c r="E163" s="400"/>
      <c r="F163" s="400"/>
      <c r="G163" s="400"/>
      <c r="H163" s="400"/>
      <c r="I163" s="400"/>
      <c r="J163" s="400"/>
      <c r="K163" s="273"/>
    </row>
    <row r="164" spans="2:11" ht="17.25" customHeight="1">
      <c r="B164" s="272"/>
      <c r="C164" s="293" t="s">
        <v>1261</v>
      </c>
      <c r="D164" s="293"/>
      <c r="E164" s="293"/>
      <c r="F164" s="293" t="s">
        <v>1262</v>
      </c>
      <c r="G164" s="330"/>
      <c r="H164" s="331" t="s">
        <v>239</v>
      </c>
      <c r="I164" s="331" t="s">
        <v>62</v>
      </c>
      <c r="J164" s="293" t="s">
        <v>1263</v>
      </c>
      <c r="K164" s="273"/>
    </row>
    <row r="165" spans="2:11" ht="17.25" customHeight="1">
      <c r="B165" s="274"/>
      <c r="C165" s="295" t="s">
        <v>1264</v>
      </c>
      <c r="D165" s="295"/>
      <c r="E165" s="295"/>
      <c r="F165" s="296" t="s">
        <v>1265</v>
      </c>
      <c r="G165" s="332"/>
      <c r="H165" s="333"/>
      <c r="I165" s="333"/>
      <c r="J165" s="295" t="s">
        <v>1266</v>
      </c>
      <c r="K165" s="275"/>
    </row>
    <row r="166" spans="2:11" ht="5.25" customHeight="1">
      <c r="B166" s="301"/>
      <c r="C166" s="298"/>
      <c r="D166" s="298"/>
      <c r="E166" s="298"/>
      <c r="F166" s="298"/>
      <c r="G166" s="299"/>
      <c r="H166" s="298"/>
      <c r="I166" s="298"/>
      <c r="J166" s="298"/>
      <c r="K166" s="322"/>
    </row>
    <row r="167" spans="2:11" ht="15" customHeight="1">
      <c r="B167" s="301"/>
      <c r="C167" s="281" t="s">
        <v>1270</v>
      </c>
      <c r="D167" s="281"/>
      <c r="E167" s="281"/>
      <c r="F167" s="300" t="s">
        <v>1267</v>
      </c>
      <c r="G167" s="281"/>
      <c r="H167" s="281" t="s">
        <v>1306</v>
      </c>
      <c r="I167" s="281" t="s">
        <v>1269</v>
      </c>
      <c r="J167" s="281">
        <v>120</v>
      </c>
      <c r="K167" s="322"/>
    </row>
    <row r="168" spans="2:11" ht="15" customHeight="1">
      <c r="B168" s="301"/>
      <c r="C168" s="281" t="s">
        <v>1315</v>
      </c>
      <c r="D168" s="281"/>
      <c r="E168" s="281"/>
      <c r="F168" s="300" t="s">
        <v>1267</v>
      </c>
      <c r="G168" s="281"/>
      <c r="H168" s="281" t="s">
        <v>1316</v>
      </c>
      <c r="I168" s="281" t="s">
        <v>1269</v>
      </c>
      <c r="J168" s="281" t="s">
        <v>1317</v>
      </c>
      <c r="K168" s="322"/>
    </row>
    <row r="169" spans="2:11" ht="15" customHeight="1">
      <c r="B169" s="301"/>
      <c r="C169" s="281" t="s">
        <v>91</v>
      </c>
      <c r="D169" s="281"/>
      <c r="E169" s="281"/>
      <c r="F169" s="300" t="s">
        <v>1267</v>
      </c>
      <c r="G169" s="281"/>
      <c r="H169" s="281" t="s">
        <v>1333</v>
      </c>
      <c r="I169" s="281" t="s">
        <v>1269</v>
      </c>
      <c r="J169" s="281" t="s">
        <v>1317</v>
      </c>
      <c r="K169" s="322"/>
    </row>
    <row r="170" spans="2:11" ht="15" customHeight="1">
      <c r="B170" s="301"/>
      <c r="C170" s="281" t="s">
        <v>1272</v>
      </c>
      <c r="D170" s="281"/>
      <c r="E170" s="281"/>
      <c r="F170" s="300" t="s">
        <v>1273</v>
      </c>
      <c r="G170" s="281"/>
      <c r="H170" s="281" t="s">
        <v>1333</v>
      </c>
      <c r="I170" s="281" t="s">
        <v>1269</v>
      </c>
      <c r="J170" s="281">
        <v>50</v>
      </c>
      <c r="K170" s="322"/>
    </row>
    <row r="171" spans="2:11" ht="15" customHeight="1">
      <c r="B171" s="301"/>
      <c r="C171" s="281" t="s">
        <v>1275</v>
      </c>
      <c r="D171" s="281"/>
      <c r="E171" s="281"/>
      <c r="F171" s="300" t="s">
        <v>1267</v>
      </c>
      <c r="G171" s="281"/>
      <c r="H171" s="281" t="s">
        <v>1333</v>
      </c>
      <c r="I171" s="281" t="s">
        <v>1277</v>
      </c>
      <c r="J171" s="281"/>
      <c r="K171" s="322"/>
    </row>
    <row r="172" spans="2:11" ht="15" customHeight="1">
      <c r="B172" s="301"/>
      <c r="C172" s="281" t="s">
        <v>1286</v>
      </c>
      <c r="D172" s="281"/>
      <c r="E172" s="281"/>
      <c r="F172" s="300" t="s">
        <v>1273</v>
      </c>
      <c r="G172" s="281"/>
      <c r="H172" s="281" t="s">
        <v>1333</v>
      </c>
      <c r="I172" s="281" t="s">
        <v>1269</v>
      </c>
      <c r="J172" s="281">
        <v>50</v>
      </c>
      <c r="K172" s="322"/>
    </row>
    <row r="173" spans="2:11" ht="15" customHeight="1">
      <c r="B173" s="301"/>
      <c r="C173" s="281" t="s">
        <v>1294</v>
      </c>
      <c r="D173" s="281"/>
      <c r="E173" s="281"/>
      <c r="F173" s="300" t="s">
        <v>1273</v>
      </c>
      <c r="G173" s="281"/>
      <c r="H173" s="281" t="s">
        <v>1333</v>
      </c>
      <c r="I173" s="281" t="s">
        <v>1269</v>
      </c>
      <c r="J173" s="281">
        <v>50</v>
      </c>
      <c r="K173" s="322"/>
    </row>
    <row r="174" spans="2:11" ht="15" customHeight="1">
      <c r="B174" s="301"/>
      <c r="C174" s="281" t="s">
        <v>1292</v>
      </c>
      <c r="D174" s="281"/>
      <c r="E174" s="281"/>
      <c r="F174" s="300" t="s">
        <v>1273</v>
      </c>
      <c r="G174" s="281"/>
      <c r="H174" s="281" t="s">
        <v>1333</v>
      </c>
      <c r="I174" s="281" t="s">
        <v>1269</v>
      </c>
      <c r="J174" s="281">
        <v>50</v>
      </c>
      <c r="K174" s="322"/>
    </row>
    <row r="175" spans="2:11" ht="15" customHeight="1">
      <c r="B175" s="301"/>
      <c r="C175" s="281" t="s">
        <v>238</v>
      </c>
      <c r="D175" s="281"/>
      <c r="E175" s="281"/>
      <c r="F175" s="300" t="s">
        <v>1267</v>
      </c>
      <c r="G175" s="281"/>
      <c r="H175" s="281" t="s">
        <v>1334</v>
      </c>
      <c r="I175" s="281" t="s">
        <v>1335</v>
      </c>
      <c r="J175" s="281"/>
      <c r="K175" s="322"/>
    </row>
    <row r="176" spans="2:11" ht="15" customHeight="1">
      <c r="B176" s="301"/>
      <c r="C176" s="281" t="s">
        <v>62</v>
      </c>
      <c r="D176" s="281"/>
      <c r="E176" s="281"/>
      <c r="F176" s="300" t="s">
        <v>1267</v>
      </c>
      <c r="G176" s="281"/>
      <c r="H176" s="281" t="s">
        <v>1336</v>
      </c>
      <c r="I176" s="281" t="s">
        <v>1337</v>
      </c>
      <c r="J176" s="281">
        <v>1</v>
      </c>
      <c r="K176" s="322"/>
    </row>
    <row r="177" spans="2:11" ht="15" customHeight="1">
      <c r="B177" s="301"/>
      <c r="C177" s="281" t="s">
        <v>58</v>
      </c>
      <c r="D177" s="281"/>
      <c r="E177" s="281"/>
      <c r="F177" s="300" t="s">
        <v>1267</v>
      </c>
      <c r="G177" s="281"/>
      <c r="H177" s="281" t="s">
        <v>1338</v>
      </c>
      <c r="I177" s="281" t="s">
        <v>1269</v>
      </c>
      <c r="J177" s="281">
        <v>20</v>
      </c>
      <c r="K177" s="322"/>
    </row>
    <row r="178" spans="2:11" ht="15" customHeight="1">
      <c r="B178" s="301"/>
      <c r="C178" s="281" t="s">
        <v>239</v>
      </c>
      <c r="D178" s="281"/>
      <c r="E178" s="281"/>
      <c r="F178" s="300" t="s">
        <v>1267</v>
      </c>
      <c r="G178" s="281"/>
      <c r="H178" s="281" t="s">
        <v>1339</v>
      </c>
      <c r="I178" s="281" t="s">
        <v>1269</v>
      </c>
      <c r="J178" s="281">
        <v>255</v>
      </c>
      <c r="K178" s="322"/>
    </row>
    <row r="179" spans="2:11" ht="15" customHeight="1">
      <c r="B179" s="301"/>
      <c r="C179" s="281" t="s">
        <v>240</v>
      </c>
      <c r="D179" s="281"/>
      <c r="E179" s="281"/>
      <c r="F179" s="300" t="s">
        <v>1267</v>
      </c>
      <c r="G179" s="281"/>
      <c r="H179" s="281" t="s">
        <v>1232</v>
      </c>
      <c r="I179" s="281" t="s">
        <v>1269</v>
      </c>
      <c r="J179" s="281">
        <v>10</v>
      </c>
      <c r="K179" s="322"/>
    </row>
    <row r="180" spans="2:11" ht="15" customHeight="1">
      <c r="B180" s="301"/>
      <c r="C180" s="281" t="s">
        <v>241</v>
      </c>
      <c r="D180" s="281"/>
      <c r="E180" s="281"/>
      <c r="F180" s="300" t="s">
        <v>1267</v>
      </c>
      <c r="G180" s="281"/>
      <c r="H180" s="281" t="s">
        <v>1340</v>
      </c>
      <c r="I180" s="281" t="s">
        <v>1301</v>
      </c>
      <c r="J180" s="281"/>
      <c r="K180" s="322"/>
    </row>
    <row r="181" spans="2:11" ht="15" customHeight="1">
      <c r="B181" s="301"/>
      <c r="C181" s="281" t="s">
        <v>1341</v>
      </c>
      <c r="D181" s="281"/>
      <c r="E181" s="281"/>
      <c r="F181" s="300" t="s">
        <v>1267</v>
      </c>
      <c r="G181" s="281"/>
      <c r="H181" s="281" t="s">
        <v>1342</v>
      </c>
      <c r="I181" s="281" t="s">
        <v>1301</v>
      </c>
      <c r="J181" s="281"/>
      <c r="K181" s="322"/>
    </row>
    <row r="182" spans="2:11" ht="15" customHeight="1">
      <c r="B182" s="301"/>
      <c r="C182" s="281" t="s">
        <v>1330</v>
      </c>
      <c r="D182" s="281"/>
      <c r="E182" s="281"/>
      <c r="F182" s="300" t="s">
        <v>1267</v>
      </c>
      <c r="G182" s="281"/>
      <c r="H182" s="281" t="s">
        <v>1343</v>
      </c>
      <c r="I182" s="281" t="s">
        <v>1301</v>
      </c>
      <c r="J182" s="281"/>
      <c r="K182" s="322"/>
    </row>
    <row r="183" spans="2:11" ht="15" customHeight="1">
      <c r="B183" s="301"/>
      <c r="C183" s="281" t="s">
        <v>243</v>
      </c>
      <c r="D183" s="281"/>
      <c r="E183" s="281"/>
      <c r="F183" s="300" t="s">
        <v>1273</v>
      </c>
      <c r="G183" s="281"/>
      <c r="H183" s="281" t="s">
        <v>1344</v>
      </c>
      <c r="I183" s="281" t="s">
        <v>1269</v>
      </c>
      <c r="J183" s="281">
        <v>50</v>
      </c>
      <c r="K183" s="322"/>
    </row>
    <row r="184" spans="2:11" ht="15" customHeight="1">
      <c r="B184" s="301"/>
      <c r="C184" s="281" t="s">
        <v>1345</v>
      </c>
      <c r="D184" s="281"/>
      <c r="E184" s="281"/>
      <c r="F184" s="300" t="s">
        <v>1273</v>
      </c>
      <c r="G184" s="281"/>
      <c r="H184" s="281" t="s">
        <v>1346</v>
      </c>
      <c r="I184" s="281" t="s">
        <v>1347</v>
      </c>
      <c r="J184" s="281"/>
      <c r="K184" s="322"/>
    </row>
    <row r="185" spans="2:11" ht="15" customHeight="1">
      <c r="B185" s="301"/>
      <c r="C185" s="281" t="s">
        <v>1348</v>
      </c>
      <c r="D185" s="281"/>
      <c r="E185" s="281"/>
      <c r="F185" s="300" t="s">
        <v>1273</v>
      </c>
      <c r="G185" s="281"/>
      <c r="H185" s="281" t="s">
        <v>1349</v>
      </c>
      <c r="I185" s="281" t="s">
        <v>1347</v>
      </c>
      <c r="J185" s="281"/>
      <c r="K185" s="322"/>
    </row>
    <row r="186" spans="2:11" ht="15" customHeight="1">
      <c r="B186" s="301"/>
      <c r="C186" s="281" t="s">
        <v>1350</v>
      </c>
      <c r="D186" s="281"/>
      <c r="E186" s="281"/>
      <c r="F186" s="300" t="s">
        <v>1273</v>
      </c>
      <c r="G186" s="281"/>
      <c r="H186" s="281" t="s">
        <v>1351</v>
      </c>
      <c r="I186" s="281" t="s">
        <v>1347</v>
      </c>
      <c r="J186" s="281"/>
      <c r="K186" s="322"/>
    </row>
    <row r="187" spans="2:11" ht="15" customHeight="1">
      <c r="B187" s="301"/>
      <c r="C187" s="334" t="s">
        <v>1352</v>
      </c>
      <c r="D187" s="281"/>
      <c r="E187" s="281"/>
      <c r="F187" s="300" t="s">
        <v>1273</v>
      </c>
      <c r="G187" s="281"/>
      <c r="H187" s="281" t="s">
        <v>1353</v>
      </c>
      <c r="I187" s="281" t="s">
        <v>1354</v>
      </c>
      <c r="J187" s="335" t="s">
        <v>1355</v>
      </c>
      <c r="K187" s="322"/>
    </row>
    <row r="188" spans="2:11" ht="15" customHeight="1">
      <c r="B188" s="301"/>
      <c r="C188" s="286" t="s">
        <v>47</v>
      </c>
      <c r="D188" s="281"/>
      <c r="E188" s="281"/>
      <c r="F188" s="300" t="s">
        <v>1267</v>
      </c>
      <c r="G188" s="281"/>
      <c r="H188" s="277" t="s">
        <v>1356</v>
      </c>
      <c r="I188" s="281" t="s">
        <v>1357</v>
      </c>
      <c r="J188" s="281"/>
      <c r="K188" s="322"/>
    </row>
    <row r="189" spans="2:11" ht="15" customHeight="1">
      <c r="B189" s="301"/>
      <c r="C189" s="286" t="s">
        <v>1358</v>
      </c>
      <c r="D189" s="281"/>
      <c r="E189" s="281"/>
      <c r="F189" s="300" t="s">
        <v>1267</v>
      </c>
      <c r="G189" s="281"/>
      <c r="H189" s="281" t="s">
        <v>1359</v>
      </c>
      <c r="I189" s="281" t="s">
        <v>1301</v>
      </c>
      <c r="J189" s="281"/>
      <c r="K189" s="322"/>
    </row>
    <row r="190" spans="2:11" ht="15" customHeight="1">
      <c r="B190" s="301"/>
      <c r="C190" s="286" t="s">
        <v>963</v>
      </c>
      <c r="D190" s="281"/>
      <c r="E190" s="281"/>
      <c r="F190" s="300" t="s">
        <v>1267</v>
      </c>
      <c r="G190" s="281"/>
      <c r="H190" s="281" t="s">
        <v>1360</v>
      </c>
      <c r="I190" s="281" t="s">
        <v>1301</v>
      </c>
      <c r="J190" s="281"/>
      <c r="K190" s="322"/>
    </row>
    <row r="191" spans="2:11" ht="15" customHeight="1">
      <c r="B191" s="301"/>
      <c r="C191" s="286" t="s">
        <v>1361</v>
      </c>
      <c r="D191" s="281"/>
      <c r="E191" s="281"/>
      <c r="F191" s="300" t="s">
        <v>1273</v>
      </c>
      <c r="G191" s="281"/>
      <c r="H191" s="281" t="s">
        <v>1362</v>
      </c>
      <c r="I191" s="281" t="s">
        <v>1301</v>
      </c>
      <c r="J191" s="281"/>
      <c r="K191" s="322"/>
    </row>
    <row r="192" spans="2:11" ht="15" customHeight="1">
      <c r="B192" s="328"/>
      <c r="C192" s="336"/>
      <c r="D192" s="310"/>
      <c r="E192" s="310"/>
      <c r="F192" s="310"/>
      <c r="G192" s="310"/>
      <c r="H192" s="310"/>
      <c r="I192" s="310"/>
      <c r="J192" s="310"/>
      <c r="K192" s="329"/>
    </row>
    <row r="193" spans="2:11" ht="18.75" customHeight="1">
      <c r="B193" s="277"/>
      <c r="C193" s="281"/>
      <c r="D193" s="281"/>
      <c r="E193" s="281"/>
      <c r="F193" s="300"/>
      <c r="G193" s="281"/>
      <c r="H193" s="281"/>
      <c r="I193" s="281"/>
      <c r="J193" s="281"/>
      <c r="K193" s="277"/>
    </row>
    <row r="194" spans="2:11" ht="18.75" customHeight="1">
      <c r="B194" s="277"/>
      <c r="C194" s="281"/>
      <c r="D194" s="281"/>
      <c r="E194" s="281"/>
      <c r="F194" s="300"/>
      <c r="G194" s="281"/>
      <c r="H194" s="281"/>
      <c r="I194" s="281"/>
      <c r="J194" s="281"/>
      <c r="K194" s="277"/>
    </row>
    <row r="195" spans="2:11" ht="18.75" customHeight="1">
      <c r="B195" s="287"/>
      <c r="C195" s="287"/>
      <c r="D195" s="287"/>
      <c r="E195" s="287"/>
      <c r="F195" s="287"/>
      <c r="G195" s="287"/>
      <c r="H195" s="287"/>
      <c r="I195" s="287"/>
      <c r="J195" s="287"/>
      <c r="K195" s="287"/>
    </row>
    <row r="196" spans="2:11" ht="13.5">
      <c r="B196" s="269"/>
      <c r="C196" s="270"/>
      <c r="D196" s="270"/>
      <c r="E196" s="270"/>
      <c r="F196" s="270"/>
      <c r="G196" s="270"/>
      <c r="H196" s="270"/>
      <c r="I196" s="270"/>
      <c r="J196" s="270"/>
      <c r="K196" s="271"/>
    </row>
    <row r="197" spans="2:11" ht="21">
      <c r="B197" s="272"/>
      <c r="C197" s="400" t="s">
        <v>1363</v>
      </c>
      <c r="D197" s="400"/>
      <c r="E197" s="400"/>
      <c r="F197" s="400"/>
      <c r="G197" s="400"/>
      <c r="H197" s="400"/>
      <c r="I197" s="400"/>
      <c r="J197" s="400"/>
      <c r="K197" s="273"/>
    </row>
    <row r="198" spans="2:11" ht="25.5" customHeight="1">
      <c r="B198" s="272"/>
      <c r="C198" s="337" t="s">
        <v>1364</v>
      </c>
      <c r="D198" s="337"/>
      <c r="E198" s="337"/>
      <c r="F198" s="337" t="s">
        <v>1365</v>
      </c>
      <c r="G198" s="338"/>
      <c r="H198" s="399" t="s">
        <v>1366</v>
      </c>
      <c r="I198" s="399"/>
      <c r="J198" s="399"/>
      <c r="K198" s="273"/>
    </row>
    <row r="199" spans="2:11" ht="5.25" customHeight="1">
      <c r="B199" s="301"/>
      <c r="C199" s="298"/>
      <c r="D199" s="298"/>
      <c r="E199" s="298"/>
      <c r="F199" s="298"/>
      <c r="G199" s="281"/>
      <c r="H199" s="298"/>
      <c r="I199" s="298"/>
      <c r="J199" s="298"/>
      <c r="K199" s="322"/>
    </row>
    <row r="200" spans="2:11" ht="15" customHeight="1">
      <c r="B200" s="301"/>
      <c r="C200" s="281" t="s">
        <v>1357</v>
      </c>
      <c r="D200" s="281"/>
      <c r="E200" s="281"/>
      <c r="F200" s="300" t="s">
        <v>48</v>
      </c>
      <c r="G200" s="281"/>
      <c r="H200" s="398" t="s">
        <v>1367</v>
      </c>
      <c r="I200" s="398"/>
      <c r="J200" s="398"/>
      <c r="K200" s="322"/>
    </row>
    <row r="201" spans="2:11" ht="15" customHeight="1">
      <c r="B201" s="301"/>
      <c r="C201" s="307"/>
      <c r="D201" s="281"/>
      <c r="E201" s="281"/>
      <c r="F201" s="300" t="s">
        <v>49</v>
      </c>
      <c r="G201" s="281"/>
      <c r="H201" s="398" t="s">
        <v>1368</v>
      </c>
      <c r="I201" s="398"/>
      <c r="J201" s="398"/>
      <c r="K201" s="322"/>
    </row>
    <row r="202" spans="2:11" ht="15" customHeight="1">
      <c r="B202" s="301"/>
      <c r="C202" s="307"/>
      <c r="D202" s="281"/>
      <c r="E202" s="281"/>
      <c r="F202" s="300" t="s">
        <v>52</v>
      </c>
      <c r="G202" s="281"/>
      <c r="H202" s="398" t="s">
        <v>1369</v>
      </c>
      <c r="I202" s="398"/>
      <c r="J202" s="398"/>
      <c r="K202" s="322"/>
    </row>
    <row r="203" spans="2:11" ht="15" customHeight="1">
      <c r="B203" s="301"/>
      <c r="C203" s="281"/>
      <c r="D203" s="281"/>
      <c r="E203" s="281"/>
      <c r="F203" s="300" t="s">
        <v>50</v>
      </c>
      <c r="G203" s="281"/>
      <c r="H203" s="398" t="s">
        <v>1370</v>
      </c>
      <c r="I203" s="398"/>
      <c r="J203" s="398"/>
      <c r="K203" s="322"/>
    </row>
    <row r="204" spans="2:11" ht="15" customHeight="1">
      <c r="B204" s="301"/>
      <c r="C204" s="281"/>
      <c r="D204" s="281"/>
      <c r="E204" s="281"/>
      <c r="F204" s="300" t="s">
        <v>51</v>
      </c>
      <c r="G204" s="281"/>
      <c r="H204" s="398" t="s">
        <v>1371</v>
      </c>
      <c r="I204" s="398"/>
      <c r="J204" s="398"/>
      <c r="K204" s="322"/>
    </row>
    <row r="205" spans="2:11" ht="15" customHeight="1">
      <c r="B205" s="301"/>
      <c r="C205" s="281"/>
      <c r="D205" s="281"/>
      <c r="E205" s="281"/>
      <c r="F205" s="300"/>
      <c r="G205" s="281"/>
      <c r="H205" s="281"/>
      <c r="I205" s="281"/>
      <c r="J205" s="281"/>
      <c r="K205" s="322"/>
    </row>
    <row r="206" spans="2:11" ht="15" customHeight="1">
      <c r="B206" s="301"/>
      <c r="C206" s="281" t="s">
        <v>1313</v>
      </c>
      <c r="D206" s="281"/>
      <c r="E206" s="281"/>
      <c r="F206" s="300" t="s">
        <v>84</v>
      </c>
      <c r="G206" s="281"/>
      <c r="H206" s="398" t="s">
        <v>1372</v>
      </c>
      <c r="I206" s="398"/>
      <c r="J206" s="398"/>
      <c r="K206" s="322"/>
    </row>
    <row r="207" spans="2:11" ht="15" customHeight="1">
      <c r="B207" s="301"/>
      <c r="C207" s="307"/>
      <c r="D207" s="281"/>
      <c r="E207" s="281"/>
      <c r="F207" s="300" t="s">
        <v>1213</v>
      </c>
      <c r="G207" s="281"/>
      <c r="H207" s="398" t="s">
        <v>1214</v>
      </c>
      <c r="I207" s="398"/>
      <c r="J207" s="398"/>
      <c r="K207" s="322"/>
    </row>
    <row r="208" spans="2:11" ht="15" customHeight="1">
      <c r="B208" s="301"/>
      <c r="C208" s="281"/>
      <c r="D208" s="281"/>
      <c r="E208" s="281"/>
      <c r="F208" s="300" t="s">
        <v>1211</v>
      </c>
      <c r="G208" s="281"/>
      <c r="H208" s="398" t="s">
        <v>1373</v>
      </c>
      <c r="I208" s="398"/>
      <c r="J208" s="398"/>
      <c r="K208" s="322"/>
    </row>
    <row r="209" spans="2:11" ht="15" customHeight="1">
      <c r="B209" s="339"/>
      <c r="C209" s="307"/>
      <c r="D209" s="307"/>
      <c r="E209" s="307"/>
      <c r="F209" s="300" t="s">
        <v>1215</v>
      </c>
      <c r="G209" s="286"/>
      <c r="H209" s="397" t="s">
        <v>1216</v>
      </c>
      <c r="I209" s="397"/>
      <c r="J209" s="397"/>
      <c r="K209" s="340"/>
    </row>
    <row r="210" spans="2:11" ht="15" customHeight="1">
      <c r="B210" s="339"/>
      <c r="C210" s="307"/>
      <c r="D210" s="307"/>
      <c r="E210" s="307"/>
      <c r="F210" s="300" t="s">
        <v>1140</v>
      </c>
      <c r="G210" s="286"/>
      <c r="H210" s="397" t="s">
        <v>1374</v>
      </c>
      <c r="I210" s="397"/>
      <c r="J210" s="397"/>
      <c r="K210" s="340"/>
    </row>
    <row r="211" spans="2:11" ht="15" customHeight="1">
      <c r="B211" s="339"/>
      <c r="C211" s="307"/>
      <c r="D211" s="307"/>
      <c r="E211" s="307"/>
      <c r="F211" s="341"/>
      <c r="G211" s="286"/>
      <c r="H211" s="342"/>
      <c r="I211" s="342"/>
      <c r="J211" s="342"/>
      <c r="K211" s="340"/>
    </row>
    <row r="212" spans="2:11" ht="15" customHeight="1">
      <c r="B212" s="339"/>
      <c r="C212" s="281" t="s">
        <v>1337</v>
      </c>
      <c r="D212" s="307"/>
      <c r="E212" s="307"/>
      <c r="F212" s="300">
        <v>1</v>
      </c>
      <c r="G212" s="286"/>
      <c r="H212" s="397" t="s">
        <v>1375</v>
      </c>
      <c r="I212" s="397"/>
      <c r="J212" s="397"/>
      <c r="K212" s="340"/>
    </row>
    <row r="213" spans="2:11" ht="15" customHeight="1">
      <c r="B213" s="339"/>
      <c r="C213" s="307"/>
      <c r="D213" s="307"/>
      <c r="E213" s="307"/>
      <c r="F213" s="300">
        <v>2</v>
      </c>
      <c r="G213" s="286"/>
      <c r="H213" s="397" t="s">
        <v>1376</v>
      </c>
      <c r="I213" s="397"/>
      <c r="J213" s="397"/>
      <c r="K213" s="340"/>
    </row>
    <row r="214" spans="2:11" ht="15" customHeight="1">
      <c r="B214" s="339"/>
      <c r="C214" s="307"/>
      <c r="D214" s="307"/>
      <c r="E214" s="307"/>
      <c r="F214" s="300">
        <v>3</v>
      </c>
      <c r="G214" s="286"/>
      <c r="H214" s="397" t="s">
        <v>1377</v>
      </c>
      <c r="I214" s="397"/>
      <c r="J214" s="397"/>
      <c r="K214" s="340"/>
    </row>
    <row r="215" spans="2:11" ht="15" customHeight="1">
      <c r="B215" s="339"/>
      <c r="C215" s="307"/>
      <c r="D215" s="307"/>
      <c r="E215" s="307"/>
      <c r="F215" s="300">
        <v>4</v>
      </c>
      <c r="G215" s="286"/>
      <c r="H215" s="397" t="s">
        <v>1378</v>
      </c>
      <c r="I215" s="397"/>
      <c r="J215" s="397"/>
      <c r="K215" s="340"/>
    </row>
    <row r="216" spans="2:11" ht="12.75" customHeight="1">
      <c r="B216" s="343"/>
      <c r="C216" s="344"/>
      <c r="D216" s="344"/>
      <c r="E216" s="344"/>
      <c r="F216" s="344"/>
      <c r="G216" s="344"/>
      <c r="H216" s="344"/>
      <c r="I216" s="344"/>
      <c r="J216" s="344"/>
      <c r="K216" s="345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Havi-WORK\Martin Haueisen</dc:creator>
  <cp:keywords/>
  <dc:description/>
  <cp:lastModifiedBy>Martin Haueisen</cp:lastModifiedBy>
  <cp:lastPrinted>2019-09-10T10:08:03Z</cp:lastPrinted>
  <dcterms:created xsi:type="dcterms:W3CDTF">2019-09-10T10:06:03Z</dcterms:created>
  <dcterms:modified xsi:type="dcterms:W3CDTF">2019-09-10T10:08:07Z</dcterms:modified>
  <cp:category/>
  <cp:version/>
  <cp:contentType/>
  <cp:contentStatus/>
</cp:coreProperties>
</file>