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SO 001 - Příprava staveni..." sheetId="2" r:id="rId2"/>
    <sheet name="SO 102 - Přeložka MO2k 6,..." sheetId="3" r:id="rId3"/>
    <sheet name="SO 104 - Oprava a odvodně..." sheetId="4" r:id="rId4"/>
    <sheet name="SO 301 - Dešťová kanalizace" sheetId="5" r:id="rId5"/>
    <sheet name="SO 701 - Náhradní oplocen..." sheetId="6" r:id="rId6"/>
    <sheet name="VRN - VRN Vedlejší rozpoč..." sheetId="7" r:id="rId7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'SO 001 - Příprava staveni...'!$C$121:$K$285</definedName>
    <definedName name="_xlnm.Print_Area" localSheetId="1">'SO 001 - Příprava staveni...'!$C$4:$J$76,'SO 001 - Příprava staveni...'!$C$82:$J$103,'SO 001 - Příprava staveni...'!$C$109:$K$285</definedName>
    <definedName name="_xlnm.Print_Titles" localSheetId="1">'SO 001 - Příprava staveni...'!$121:$121</definedName>
    <definedName name="_xlnm._FilterDatabase" localSheetId="2" hidden="1">'SO 102 - Přeložka MO2k 6,...'!$C$123:$K$350</definedName>
    <definedName name="_xlnm.Print_Area" localSheetId="2">'SO 102 - Přeložka MO2k 6,...'!$C$4:$J$76,'SO 102 - Přeložka MO2k 6,...'!$C$82:$J$105,'SO 102 - Přeložka MO2k 6,...'!$C$111:$K$350</definedName>
    <definedName name="_xlnm.Print_Titles" localSheetId="2">'SO 102 - Přeložka MO2k 6,...'!$123:$123</definedName>
    <definedName name="_xlnm._FilterDatabase" localSheetId="3" hidden="1">'SO 104 - Oprava a odvodně...'!$C$122:$K$323</definedName>
    <definedName name="_xlnm.Print_Area" localSheetId="3">'SO 104 - Oprava a odvodně...'!$C$4:$J$76,'SO 104 - Oprava a odvodně...'!$C$82:$J$104,'SO 104 - Oprava a odvodně...'!$C$110:$K$323</definedName>
    <definedName name="_xlnm.Print_Titles" localSheetId="3">'SO 104 - Oprava a odvodně...'!$122:$122</definedName>
    <definedName name="_xlnm._FilterDatabase" localSheetId="4" hidden="1">'SO 301 - Dešťová kanalizace'!$C$120:$K$283</definedName>
    <definedName name="_xlnm.Print_Area" localSheetId="4">'SO 301 - Dešťová kanalizace'!$C$4:$J$76,'SO 301 - Dešťová kanalizace'!$C$82:$J$102,'SO 301 - Dešťová kanalizace'!$C$108:$K$283</definedName>
    <definedName name="_xlnm.Print_Titles" localSheetId="4">'SO 301 - Dešťová kanalizace'!$120:$120</definedName>
    <definedName name="_xlnm._FilterDatabase" localSheetId="5" hidden="1">'SO 701 - Náhradní oplocen...'!$C$119:$K$158</definedName>
    <definedName name="_xlnm.Print_Area" localSheetId="5">'SO 701 - Náhradní oplocen...'!$C$4:$J$76,'SO 701 - Náhradní oplocen...'!$C$82:$J$101,'SO 701 - Náhradní oplocen...'!$C$107:$K$158</definedName>
    <definedName name="_xlnm.Print_Titles" localSheetId="5">'SO 701 - Náhradní oplocen...'!$119:$119</definedName>
    <definedName name="_xlnm._FilterDatabase" localSheetId="6" hidden="1">'VRN - VRN Vedlejší rozpoč...'!$C$120:$K$239</definedName>
    <definedName name="_xlnm.Print_Area" localSheetId="6">'VRN - VRN Vedlejší rozpoč...'!$C$4:$J$76,'VRN - VRN Vedlejší rozpoč...'!$C$82:$J$102,'VRN - VRN Vedlejší rozpoč...'!$C$108:$K$239</definedName>
    <definedName name="_xlnm.Print_Titles" localSheetId="6">'VRN - VRN Vedlejší rozpoč...'!$120:$120</definedName>
  </definedNames>
  <calcPr/>
</workbook>
</file>

<file path=xl/calcChain.xml><?xml version="1.0" encoding="utf-8"?>
<calcChain xmlns="http://schemas.openxmlformats.org/spreadsheetml/2006/main">
  <c i="7" l="1" r="J37"/>
  <c r="J36"/>
  <c i="1" r="AY100"/>
  <c i="7" r="J35"/>
  <c i="1" r="AX100"/>
  <c i="7" r="BI236"/>
  <c r="BH236"/>
  <c r="BG236"/>
  <c r="BF236"/>
  <c r="T236"/>
  <c r="R236"/>
  <c r="P236"/>
  <c r="BI231"/>
  <c r="BH231"/>
  <c r="BG231"/>
  <c r="BF231"/>
  <c r="T231"/>
  <c r="R231"/>
  <c r="P231"/>
  <c r="BI227"/>
  <c r="BH227"/>
  <c r="BG227"/>
  <c r="BF227"/>
  <c r="T227"/>
  <c r="R227"/>
  <c r="P227"/>
  <c r="BI222"/>
  <c r="BH222"/>
  <c r="BG222"/>
  <c r="BF222"/>
  <c r="T222"/>
  <c r="R222"/>
  <c r="P222"/>
  <c r="BI218"/>
  <c r="BH218"/>
  <c r="BG218"/>
  <c r="BF218"/>
  <c r="T218"/>
  <c r="R218"/>
  <c r="P218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J118"/>
  <c r="J117"/>
  <c r="F117"/>
  <c r="F115"/>
  <c r="E113"/>
  <c r="J92"/>
  <c r="J91"/>
  <c r="F91"/>
  <c r="F89"/>
  <c r="E87"/>
  <c r="J18"/>
  <c r="E18"/>
  <c r="F92"/>
  <c r="J17"/>
  <c r="J12"/>
  <c r="J115"/>
  <c r="E7"/>
  <c r="E85"/>
  <c i="6" r="J37"/>
  <c r="J36"/>
  <c i="1" r="AY99"/>
  <c i="6" r="J35"/>
  <c i="1" r="AX99"/>
  <c i="6"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3"/>
  <c r="BH133"/>
  <c r="BG133"/>
  <c r="BF133"/>
  <c r="T133"/>
  <c r="T122"/>
  <c r="R133"/>
  <c r="R122"/>
  <c r="P133"/>
  <c r="P122"/>
  <c r="BI128"/>
  <c r="BH128"/>
  <c r="BG128"/>
  <c r="BF128"/>
  <c r="T128"/>
  <c r="R128"/>
  <c r="P128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92"/>
  <c r="J17"/>
  <c r="J12"/>
  <c r="J89"/>
  <c r="E7"/>
  <c r="E85"/>
  <c i="5" r="J37"/>
  <c r="J36"/>
  <c i="1" r="AY98"/>
  <c i="5" r="J35"/>
  <c i="1" r="AX98"/>
  <c i="5" r="BI280"/>
  <c r="BH280"/>
  <c r="BG280"/>
  <c r="BF280"/>
  <c r="T280"/>
  <c r="R280"/>
  <c r="P280"/>
  <c r="BI276"/>
  <c r="BH276"/>
  <c r="BG276"/>
  <c r="BF276"/>
  <c r="T276"/>
  <c r="R276"/>
  <c r="P276"/>
  <c r="BI273"/>
  <c r="BH273"/>
  <c r="BG273"/>
  <c r="BF273"/>
  <c r="T273"/>
  <c r="R273"/>
  <c r="P273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0"/>
  <c r="BH230"/>
  <c r="BG230"/>
  <c r="BF230"/>
  <c r="T230"/>
  <c r="R230"/>
  <c r="P230"/>
  <c r="BI227"/>
  <c r="BH227"/>
  <c r="BG227"/>
  <c r="BF227"/>
  <c r="T227"/>
  <c r="R227"/>
  <c r="P227"/>
  <c r="BI223"/>
  <c r="BH223"/>
  <c r="BG223"/>
  <c r="BF223"/>
  <c r="T223"/>
  <c r="R223"/>
  <c r="P223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7"/>
  <c r="BH197"/>
  <c r="BG197"/>
  <c r="BF197"/>
  <c r="T197"/>
  <c r="R197"/>
  <c r="P197"/>
  <c r="BI193"/>
  <c r="BH193"/>
  <c r="BG193"/>
  <c r="BF193"/>
  <c r="T193"/>
  <c r="R193"/>
  <c r="P193"/>
  <c r="BI188"/>
  <c r="BH188"/>
  <c r="BG188"/>
  <c r="BF188"/>
  <c r="T188"/>
  <c r="R188"/>
  <c r="P188"/>
  <c r="BI183"/>
  <c r="BH183"/>
  <c r="BG183"/>
  <c r="BF183"/>
  <c r="T183"/>
  <c r="R183"/>
  <c r="P183"/>
  <c r="BI179"/>
  <c r="BH179"/>
  <c r="BG179"/>
  <c r="BF179"/>
  <c r="T179"/>
  <c r="R179"/>
  <c r="P179"/>
  <c r="BI174"/>
  <c r="BH174"/>
  <c r="BG174"/>
  <c r="BF174"/>
  <c r="T174"/>
  <c r="R174"/>
  <c r="P174"/>
  <c r="BI167"/>
  <c r="BH167"/>
  <c r="BG167"/>
  <c r="BF167"/>
  <c r="T167"/>
  <c r="R167"/>
  <c r="P167"/>
  <c r="BI162"/>
  <c r="BH162"/>
  <c r="BG162"/>
  <c r="BF162"/>
  <c r="T162"/>
  <c r="R162"/>
  <c r="P162"/>
  <c r="BI157"/>
  <c r="BH157"/>
  <c r="BG157"/>
  <c r="BF157"/>
  <c r="T157"/>
  <c r="R157"/>
  <c r="P157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2"/>
  <c r="BH142"/>
  <c r="BG142"/>
  <c r="BF142"/>
  <c r="T142"/>
  <c r="R142"/>
  <c r="P142"/>
  <c r="BI133"/>
  <c r="BH133"/>
  <c r="BG133"/>
  <c r="BF133"/>
  <c r="T133"/>
  <c r="R133"/>
  <c r="P133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115"/>
  <c r="E7"/>
  <c r="E111"/>
  <c i="4" r="J37"/>
  <c r="J36"/>
  <c i="1" r="AY97"/>
  <c i="4" r="J35"/>
  <c i="1" r="AX97"/>
  <c i="4" r="BI322"/>
  <c r="BH322"/>
  <c r="BG322"/>
  <c r="BF322"/>
  <c r="T322"/>
  <c r="T321"/>
  <c r="R322"/>
  <c r="R321"/>
  <c r="P322"/>
  <c r="P321"/>
  <c r="BI319"/>
  <c r="BH319"/>
  <c r="BG319"/>
  <c r="BF319"/>
  <c r="T319"/>
  <c r="R319"/>
  <c r="P319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6"/>
  <c r="BH306"/>
  <c r="BG306"/>
  <c r="BF306"/>
  <c r="T306"/>
  <c r="R306"/>
  <c r="P306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1"/>
  <c r="BH241"/>
  <c r="BG241"/>
  <c r="BF241"/>
  <c r="T241"/>
  <c r="R241"/>
  <c r="P241"/>
  <c r="BI236"/>
  <c r="BH236"/>
  <c r="BG236"/>
  <c r="BF236"/>
  <c r="T236"/>
  <c r="R236"/>
  <c r="P236"/>
  <c r="BI230"/>
  <c r="BH230"/>
  <c r="BG230"/>
  <c r="BF230"/>
  <c r="T230"/>
  <c r="R230"/>
  <c r="P230"/>
  <c r="BI226"/>
  <c r="BH226"/>
  <c r="BG226"/>
  <c r="BF226"/>
  <c r="T226"/>
  <c r="R226"/>
  <c r="P226"/>
  <c r="BI222"/>
  <c r="BH222"/>
  <c r="BG222"/>
  <c r="BF222"/>
  <c r="T222"/>
  <c r="R222"/>
  <c r="P222"/>
  <c r="BI219"/>
  <c r="BH219"/>
  <c r="BG219"/>
  <c r="BF219"/>
  <c r="T219"/>
  <c r="R219"/>
  <c r="P219"/>
  <c r="BI215"/>
  <c r="BH215"/>
  <c r="BG215"/>
  <c r="BF215"/>
  <c r="T215"/>
  <c r="R215"/>
  <c r="P215"/>
  <c r="BI211"/>
  <c r="BH211"/>
  <c r="BG211"/>
  <c r="BF211"/>
  <c r="T211"/>
  <c r="R211"/>
  <c r="P211"/>
  <c r="BI208"/>
  <c r="BH208"/>
  <c r="BG208"/>
  <c r="BF208"/>
  <c r="T208"/>
  <c r="R208"/>
  <c r="P208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92"/>
  <c r="J17"/>
  <c r="J12"/>
  <c r="J89"/>
  <c r="E7"/>
  <c r="E113"/>
  <c i="3" r="J37"/>
  <c r="J36"/>
  <c i="1" r="AY96"/>
  <c i="3" r="J35"/>
  <c i="1" r="AX96"/>
  <c i="3" r="BI349"/>
  <c r="BH349"/>
  <c r="BG349"/>
  <c r="BF349"/>
  <c r="T349"/>
  <c r="T348"/>
  <c r="R349"/>
  <c r="R348"/>
  <c r="P349"/>
  <c r="P348"/>
  <c r="BI345"/>
  <c r="BH345"/>
  <c r="BG345"/>
  <c r="BF345"/>
  <c r="T345"/>
  <c r="R345"/>
  <c r="P345"/>
  <c r="BI343"/>
  <c r="BH343"/>
  <c r="BG343"/>
  <c r="BF343"/>
  <c r="T343"/>
  <c r="R343"/>
  <c r="P343"/>
  <c r="BI340"/>
  <c r="BH340"/>
  <c r="BG340"/>
  <c r="BF340"/>
  <c r="T340"/>
  <c r="R340"/>
  <c r="P340"/>
  <c r="BI337"/>
  <c r="BH337"/>
  <c r="BG337"/>
  <c r="BF337"/>
  <c r="T337"/>
  <c r="R337"/>
  <c r="P337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5"/>
  <c r="BH275"/>
  <c r="BG275"/>
  <c r="BF275"/>
  <c r="T275"/>
  <c r="R275"/>
  <c r="P275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3"/>
  <c r="BH253"/>
  <c r="BG253"/>
  <c r="BF253"/>
  <c r="T253"/>
  <c r="R253"/>
  <c r="P253"/>
  <c r="BI249"/>
  <c r="BH249"/>
  <c r="BG249"/>
  <c r="BF249"/>
  <c r="T249"/>
  <c r="R249"/>
  <c r="P249"/>
  <c r="BI246"/>
  <c r="BH246"/>
  <c r="BG246"/>
  <c r="BF246"/>
  <c r="T246"/>
  <c r="R246"/>
  <c r="P246"/>
  <c r="BI242"/>
  <c r="BH242"/>
  <c r="BG242"/>
  <c r="BF242"/>
  <c r="T242"/>
  <c r="R242"/>
  <c r="P242"/>
  <c r="BI240"/>
  <c r="BH240"/>
  <c r="BG240"/>
  <c r="BF240"/>
  <c r="T240"/>
  <c r="R240"/>
  <c r="P240"/>
  <c r="BI233"/>
  <c r="BH233"/>
  <c r="BG233"/>
  <c r="BF233"/>
  <c r="T233"/>
  <c r="R233"/>
  <c r="P233"/>
  <c r="BI227"/>
  <c r="BH227"/>
  <c r="BG227"/>
  <c r="BF227"/>
  <c r="T227"/>
  <c r="R227"/>
  <c r="P227"/>
  <c r="BI224"/>
  <c r="BH224"/>
  <c r="BG224"/>
  <c r="BF224"/>
  <c r="T224"/>
  <c r="R224"/>
  <c r="P224"/>
  <c r="BI220"/>
  <c r="BH220"/>
  <c r="BG220"/>
  <c r="BF220"/>
  <c r="T220"/>
  <c r="R220"/>
  <c r="P220"/>
  <c r="BI216"/>
  <c r="BH216"/>
  <c r="BG216"/>
  <c r="BF216"/>
  <c r="T216"/>
  <c r="R216"/>
  <c r="P216"/>
  <c r="BI214"/>
  <c r="BH214"/>
  <c r="BG214"/>
  <c r="BF214"/>
  <c r="T214"/>
  <c r="R214"/>
  <c r="P214"/>
  <c r="BI211"/>
  <c r="BH211"/>
  <c r="BG211"/>
  <c r="BF211"/>
  <c r="T211"/>
  <c r="R211"/>
  <c r="P211"/>
  <c r="BI207"/>
  <c r="BH207"/>
  <c r="BG207"/>
  <c r="BF207"/>
  <c r="T207"/>
  <c r="R207"/>
  <c r="P207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6"/>
  <c r="BH146"/>
  <c r="BG146"/>
  <c r="BF146"/>
  <c r="T146"/>
  <c r="R146"/>
  <c r="P146"/>
  <c r="BI142"/>
  <c r="BH142"/>
  <c r="BG142"/>
  <c r="BF142"/>
  <c r="T142"/>
  <c r="R142"/>
  <c r="P142"/>
  <c r="BI139"/>
  <c r="BH139"/>
  <c r="BG139"/>
  <c r="BF139"/>
  <c r="T139"/>
  <c r="R139"/>
  <c r="P139"/>
  <c r="BI133"/>
  <c r="BH133"/>
  <c r="BG133"/>
  <c r="BF133"/>
  <c r="T133"/>
  <c r="R133"/>
  <c r="P133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2" r="J37"/>
  <c r="J36"/>
  <c i="1" r="AY95"/>
  <c i="2" r="J35"/>
  <c i="1" r="AX95"/>
  <c i="2" r="BI284"/>
  <c r="BH284"/>
  <c r="BG284"/>
  <c r="BF284"/>
  <c r="T284"/>
  <c r="R284"/>
  <c r="P284"/>
  <c r="BI281"/>
  <c r="BH281"/>
  <c r="BG281"/>
  <c r="BF281"/>
  <c r="T281"/>
  <c r="R281"/>
  <c r="P281"/>
  <c r="BI275"/>
  <c r="BH275"/>
  <c r="BG275"/>
  <c r="BF275"/>
  <c r="T275"/>
  <c r="R275"/>
  <c r="P275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0"/>
  <c r="BH250"/>
  <c r="BG250"/>
  <c r="BF250"/>
  <c r="T250"/>
  <c r="T249"/>
  <c r="R250"/>
  <c r="R249"/>
  <c r="P250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27"/>
  <c r="BH227"/>
  <c r="BG227"/>
  <c r="BF227"/>
  <c r="T227"/>
  <c r="R227"/>
  <c r="P227"/>
  <c r="BI221"/>
  <c r="BH221"/>
  <c r="BG221"/>
  <c r="BF221"/>
  <c r="T221"/>
  <c r="R221"/>
  <c r="P221"/>
  <c r="BI217"/>
  <c r="BH217"/>
  <c r="BG217"/>
  <c r="BF217"/>
  <c r="T217"/>
  <c r="R217"/>
  <c r="P217"/>
  <c r="BI211"/>
  <c r="BH211"/>
  <c r="BG211"/>
  <c r="BF211"/>
  <c r="T211"/>
  <c r="R211"/>
  <c r="P211"/>
  <c r="BI207"/>
  <c r="BH207"/>
  <c r="BG207"/>
  <c r="BF207"/>
  <c r="T207"/>
  <c r="R207"/>
  <c r="P207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0"/>
  <c r="BH190"/>
  <c r="BG190"/>
  <c r="BF190"/>
  <c r="T190"/>
  <c r="R190"/>
  <c r="P190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112"/>
  <c i="1" r="L90"/>
  <c r="AM90"/>
  <c r="AM89"/>
  <c r="L89"/>
  <c r="AM87"/>
  <c r="L87"/>
  <c r="L85"/>
  <c r="L84"/>
  <c i="7" r="BK236"/>
  <c r="J231"/>
  <c r="J222"/>
  <c r="BK218"/>
  <c r="J213"/>
  <c r="J210"/>
  <c r="BK207"/>
  <c r="BK202"/>
  <c r="BK199"/>
  <c r="J199"/>
  <c r="J197"/>
  <c r="BK195"/>
  <c r="BK183"/>
  <c r="J181"/>
  <c r="BK178"/>
  <c r="J175"/>
  <c r="J172"/>
  <c r="J167"/>
  <c r="BK164"/>
  <c r="BK160"/>
  <c r="J147"/>
  <c r="J138"/>
  <c r="J135"/>
  <c r="J132"/>
  <c r="BK129"/>
  <c r="J123"/>
  <c i="6" r="BK156"/>
  <c r="J150"/>
  <c r="BK123"/>
  <c i="5" r="J280"/>
  <c r="BK267"/>
  <c r="BK265"/>
  <c r="BK263"/>
  <c r="J259"/>
  <c r="J250"/>
  <c r="BK247"/>
  <c r="BK243"/>
  <c r="BK239"/>
  <c r="J237"/>
  <c r="J235"/>
  <c r="BK233"/>
  <c r="BK230"/>
  <c r="BK227"/>
  <c r="J223"/>
  <c r="J221"/>
  <c r="J217"/>
  <c r="BK210"/>
  <c r="BK199"/>
  <c r="BK197"/>
  <c r="BK188"/>
  <c r="J179"/>
  <c r="J167"/>
  <c r="BK162"/>
  <c r="BK157"/>
  <c r="BK133"/>
  <c r="BK124"/>
  <c i="4" r="J314"/>
  <c r="BK306"/>
  <c r="BK297"/>
  <c r="J291"/>
  <c r="J283"/>
  <c r="BK281"/>
  <c r="J277"/>
  <c r="BK268"/>
  <c r="J265"/>
  <c r="BK262"/>
  <c r="BK256"/>
  <c r="BK254"/>
  <c r="BK251"/>
  <c r="J248"/>
  <c r="BK230"/>
  <c r="BK226"/>
  <c r="J211"/>
  <c r="BK198"/>
  <c r="BK189"/>
  <c r="BK186"/>
  <c r="BK182"/>
  <c r="J178"/>
  <c r="BK160"/>
  <c r="J154"/>
  <c r="BK146"/>
  <c r="BK144"/>
  <c r="J138"/>
  <c r="BK134"/>
  <c i="3" r="J345"/>
  <c r="BK334"/>
  <c r="J329"/>
  <c r="J326"/>
  <c r="BK322"/>
  <c r="J313"/>
  <c r="BK308"/>
  <c r="BK294"/>
  <c r="J292"/>
  <c r="BK284"/>
  <c r="BK282"/>
  <c r="BK253"/>
  <c r="J240"/>
  <c r="J227"/>
  <c r="BK207"/>
  <c r="BK204"/>
  <c r="BK196"/>
  <c r="J193"/>
  <c r="J184"/>
  <c r="BK180"/>
  <c r="BK177"/>
  <c r="BK172"/>
  <c r="BK169"/>
  <c r="J166"/>
  <c r="J161"/>
  <c r="J157"/>
  <c r="BK154"/>
  <c r="J151"/>
  <c r="J146"/>
  <c r="BK142"/>
  <c r="J139"/>
  <c r="J133"/>
  <c r="BK127"/>
  <c i="2" r="J281"/>
  <c r="J275"/>
  <c r="J272"/>
  <c r="J268"/>
  <c r="J266"/>
  <c r="BK263"/>
  <c r="J260"/>
  <c r="BK255"/>
  <c r="BK250"/>
  <c r="BK243"/>
  <c r="BK240"/>
  <c r="BK238"/>
  <c r="J235"/>
  <c r="BK232"/>
  <c r="J221"/>
  <c r="BK211"/>
  <c r="J207"/>
  <c r="BK201"/>
  <c r="J195"/>
  <c r="J186"/>
  <c r="J180"/>
  <c r="J169"/>
  <c r="J154"/>
  <c r="BK145"/>
  <c r="J142"/>
  <c r="BK136"/>
  <c r="BK133"/>
  <c r="BK130"/>
  <c r="J125"/>
  <c i="7" r="BK231"/>
  <c r="BK227"/>
  <c r="J227"/>
  <c r="BK213"/>
  <c r="J207"/>
  <c r="BK204"/>
  <c r="J202"/>
  <c r="BK189"/>
  <c r="J186"/>
  <c r="J183"/>
  <c r="J178"/>
  <c r="BK172"/>
  <c r="BK169"/>
  <c r="J164"/>
  <c r="J160"/>
  <c r="J157"/>
  <c r="BK154"/>
  <c r="J150"/>
  <c r="BK144"/>
  <c r="BK141"/>
  <c r="BK138"/>
  <c r="BK132"/>
  <c r="BK126"/>
  <c r="BK123"/>
  <c i="6" r="J156"/>
  <c r="BK154"/>
  <c r="J152"/>
  <c r="BK147"/>
  <c r="BK143"/>
  <c r="J139"/>
  <c r="BK133"/>
  <c r="J128"/>
  <c r="J123"/>
  <c i="5" r="J276"/>
  <c r="BK273"/>
  <c r="J267"/>
  <c r="J263"/>
  <c r="BK261"/>
  <c r="J256"/>
  <c r="BK253"/>
  <c r="BK250"/>
  <c r="J247"/>
  <c r="BK245"/>
  <c r="J243"/>
  <c r="BK241"/>
  <c r="BK237"/>
  <c r="BK221"/>
  <c r="J214"/>
  <c r="J210"/>
  <c r="J207"/>
  <c r="J203"/>
  <c r="J199"/>
  <c r="J197"/>
  <c r="J193"/>
  <c r="BK183"/>
  <c r="BK179"/>
  <c r="BK174"/>
  <c r="BK152"/>
  <c r="BK148"/>
  <c r="BK146"/>
  <c r="J142"/>
  <c r="J133"/>
  <c r="J124"/>
  <c i="4" r="BK319"/>
  <c r="J316"/>
  <c r="BK301"/>
  <c r="J299"/>
  <c r="J297"/>
  <c r="J295"/>
  <c r="BK293"/>
  <c r="J288"/>
  <c r="BK286"/>
  <c r="BK283"/>
  <c r="J281"/>
  <c r="J272"/>
  <c r="BK270"/>
  <c r="BK258"/>
  <c r="J256"/>
  <c r="J251"/>
  <c r="J241"/>
  <c r="BK222"/>
  <c r="BK219"/>
  <c r="J215"/>
  <c r="J195"/>
  <c r="J192"/>
  <c r="J186"/>
  <c r="J182"/>
  <c r="BK175"/>
  <c r="J168"/>
  <c r="BK165"/>
  <c r="J160"/>
  <c r="J157"/>
  <c r="BK154"/>
  <c r="J146"/>
  <c i="3" r="BK349"/>
  <c r="J349"/>
  <c r="BK345"/>
  <c r="J337"/>
  <c r="J334"/>
  <c r="J332"/>
  <c r="J324"/>
  <c r="J320"/>
  <c r="J318"/>
  <c r="BK313"/>
  <c r="J311"/>
  <c r="BK296"/>
  <c r="J294"/>
  <c r="BK290"/>
  <c r="J288"/>
  <c r="J282"/>
  <c r="J269"/>
  <c r="BK266"/>
  <c r="J261"/>
  <c r="BK256"/>
  <c r="J249"/>
  <c r="BK246"/>
  <c r="BK240"/>
  <c r="J233"/>
  <c r="BK227"/>
  <c r="BK224"/>
  <c r="J220"/>
  <c r="BK211"/>
  <c r="J207"/>
  <c r="J204"/>
  <c r="J196"/>
  <c r="BK193"/>
  <c r="J180"/>
  <c r="J177"/>
  <c r="BK157"/>
  <c r="J127"/>
  <c i="2" r="BK247"/>
  <c r="J247"/>
  <c r="BK245"/>
  <c r="J245"/>
  <c r="BK235"/>
  <c r="J232"/>
  <c r="BK227"/>
  <c r="BK221"/>
  <c r="BK217"/>
  <c r="J211"/>
  <c r="BK197"/>
  <c r="J190"/>
  <c r="BK186"/>
  <c r="J183"/>
  <c r="BK169"/>
  <c r="BK166"/>
  <c r="J160"/>
  <c r="BK148"/>
  <c r="J136"/>
  <c r="J130"/>
  <c i="7" r="J236"/>
  <c r="BK222"/>
  <c r="J218"/>
  <c r="BK210"/>
  <c r="J204"/>
  <c r="BK197"/>
  <c r="J195"/>
  <c r="J189"/>
  <c r="BK186"/>
  <c r="BK181"/>
  <c r="BK175"/>
  <c r="J169"/>
  <c r="BK167"/>
  <c r="BK157"/>
  <c r="J154"/>
  <c r="BK150"/>
  <c r="BK147"/>
  <c r="J144"/>
  <c r="J141"/>
  <c r="BK135"/>
  <c r="J129"/>
  <c r="J126"/>
  <c i="6" r="J154"/>
  <c r="BK152"/>
  <c r="BK150"/>
  <c r="J147"/>
  <c r="J143"/>
  <c r="BK139"/>
  <c r="J133"/>
  <c r="BK128"/>
  <c i="5" r="BK280"/>
  <c r="BK276"/>
  <c r="J273"/>
  <c r="J265"/>
  <c r="J261"/>
  <c r="BK259"/>
  <c r="BK256"/>
  <c r="J253"/>
  <c r="J245"/>
  <c r="J241"/>
  <c r="J239"/>
  <c r="BK235"/>
  <c r="J233"/>
  <c r="J230"/>
  <c r="J227"/>
  <c r="BK223"/>
  <c r="BK217"/>
  <c r="BK214"/>
  <c r="BK207"/>
  <c r="BK203"/>
  <c r="BK193"/>
  <c r="J188"/>
  <c r="J183"/>
  <c r="J174"/>
  <c r="BK167"/>
  <c r="J162"/>
  <c r="J157"/>
  <c r="J152"/>
  <c r="J148"/>
  <c r="J146"/>
  <c r="BK142"/>
  <c i="4" r="BK316"/>
  <c r="BK314"/>
  <c r="J311"/>
  <c r="BK309"/>
  <c r="J306"/>
  <c r="J303"/>
  <c r="J301"/>
  <c r="BK299"/>
  <c r="BK295"/>
  <c r="J293"/>
  <c r="BK277"/>
  <c r="J274"/>
  <c r="BK272"/>
  <c r="J270"/>
  <c r="BK265"/>
  <c r="BK260"/>
  <c r="J258"/>
  <c r="BK246"/>
  <c r="BK241"/>
  <c r="BK236"/>
  <c r="J219"/>
  <c r="BK211"/>
  <c r="BK208"/>
  <c r="J204"/>
  <c r="BK201"/>
  <c r="BK195"/>
  <c r="J189"/>
  <c r="J175"/>
  <c r="BK171"/>
  <c r="J165"/>
  <c r="J149"/>
  <c r="J141"/>
  <c r="BK130"/>
  <c r="BK126"/>
  <c i="3" r="J343"/>
  <c r="BK340"/>
  <c r="BK329"/>
  <c r="BK326"/>
  <c r="BK324"/>
  <c r="BK305"/>
  <c r="BK302"/>
  <c r="J298"/>
  <c r="BK292"/>
  <c r="BK288"/>
  <c r="J286"/>
  <c r="BK279"/>
  <c r="BK275"/>
  <c r="BK272"/>
  <c r="BK269"/>
  <c r="J266"/>
  <c r="BK261"/>
  <c r="J256"/>
  <c r="J253"/>
  <c r="BK249"/>
  <c r="BK242"/>
  <c r="BK216"/>
  <c r="J214"/>
  <c r="J200"/>
  <c r="J190"/>
  <c r="BK187"/>
  <c r="J169"/>
  <c r="BK166"/>
  <c r="BK151"/>
  <c r="BK148"/>
  <c i="2" r="BK270"/>
  <c r="BK268"/>
  <c r="BK266"/>
  <c r="BK260"/>
  <c r="J257"/>
  <c r="BK253"/>
  <c r="J250"/>
  <c r="J217"/>
  <c r="J201"/>
  <c r="BK199"/>
  <c r="BK190"/>
  <c r="BK183"/>
  <c r="BK180"/>
  <c r="BK176"/>
  <c r="J173"/>
  <c r="BK163"/>
  <c r="BK160"/>
  <c r="J157"/>
  <c r="BK154"/>
  <c r="J151"/>
  <c r="BK142"/>
  <c r="J139"/>
  <c r="BK125"/>
  <c i="4" r="BK322"/>
  <c r="J322"/>
  <c r="J319"/>
  <c r="BK311"/>
  <c r="J309"/>
  <c r="BK303"/>
  <c r="BK291"/>
  <c r="BK288"/>
  <c r="J286"/>
  <c r="BK274"/>
  <c r="J268"/>
  <c r="J262"/>
  <c r="J260"/>
  <c r="J254"/>
  <c r="BK248"/>
  <c r="J246"/>
  <c r="J236"/>
  <c r="J230"/>
  <c r="J226"/>
  <c r="J222"/>
  <c r="BK215"/>
  <c r="J208"/>
  <c r="BK204"/>
  <c r="J201"/>
  <c r="J198"/>
  <c r="BK192"/>
  <c r="BK178"/>
  <c r="J171"/>
  <c r="BK168"/>
  <c r="BK157"/>
  <c r="BK149"/>
  <c r="J144"/>
  <c r="BK141"/>
  <c r="BK138"/>
  <c r="J134"/>
  <c r="J130"/>
  <c r="J126"/>
  <c i="3" r="BK343"/>
  <c r="J340"/>
  <c r="BK337"/>
  <c r="BK332"/>
  <c r="J322"/>
  <c r="BK320"/>
  <c r="BK318"/>
  <c r="BK311"/>
  <c r="J308"/>
  <c r="J305"/>
  <c r="J302"/>
  <c r="BK298"/>
  <c r="J296"/>
  <c r="J290"/>
  <c r="BK286"/>
  <c r="J284"/>
  <c r="J279"/>
  <c r="J275"/>
  <c r="J272"/>
  <c r="J246"/>
  <c r="J242"/>
  <c r="BK233"/>
  <c r="J224"/>
  <c r="BK220"/>
  <c r="J216"/>
  <c r="BK214"/>
  <c r="J211"/>
  <c r="BK200"/>
  <c r="BK190"/>
  <c r="J187"/>
  <c r="BK184"/>
  <c r="J172"/>
  <c r="BK161"/>
  <c r="J154"/>
  <c r="J148"/>
  <c r="BK146"/>
  <c r="J142"/>
  <c r="BK139"/>
  <c r="BK133"/>
  <c i="2" r="BK284"/>
  <c r="J284"/>
  <c r="BK281"/>
  <c r="BK275"/>
  <c r="BK272"/>
  <c r="J270"/>
  <c r="J263"/>
  <c r="BK257"/>
  <c r="J255"/>
  <c r="J253"/>
  <c r="J243"/>
  <c r="J240"/>
  <c r="J238"/>
  <c r="J227"/>
  <c r="BK207"/>
  <c r="J199"/>
  <c r="J197"/>
  <c r="BK195"/>
  <c r="J176"/>
  <c r="BK173"/>
  <c r="J166"/>
  <c r="J163"/>
  <c r="BK157"/>
  <c r="BK151"/>
  <c r="J148"/>
  <c r="J145"/>
  <c r="BK139"/>
  <c r="J133"/>
  <c i="1" r="AS94"/>
  <c i="2" l="1" r="R124"/>
  <c r="P252"/>
  <c r="R259"/>
  <c r="T274"/>
  <c i="3" r="T126"/>
  <c r="T160"/>
  <c r="R176"/>
  <c r="BK203"/>
  <c r="J203"/>
  <c r="J101"/>
  <c r="BK265"/>
  <c r="J265"/>
  <c r="J102"/>
  <c r="P304"/>
  <c i="4" r="P125"/>
  <c r="P148"/>
  <c r="P164"/>
  <c r="R214"/>
  <c i="7" r="R212"/>
  <c r="R177"/>
  <c i="2" r="P124"/>
  <c r="T252"/>
  <c r="T259"/>
  <c r="R274"/>
  <c i="3" r="BK126"/>
  <c r="J126"/>
  <c r="J98"/>
  <c r="BK160"/>
  <c r="J160"/>
  <c r="J99"/>
  <c r="BK176"/>
  <c r="J176"/>
  <c r="J100"/>
  <c r="T203"/>
  <c r="R265"/>
  <c r="BK304"/>
  <c r="J304"/>
  <c r="J103"/>
  <c i="4" r="R125"/>
  <c r="BK164"/>
  <c r="J164"/>
  <c r="J100"/>
  <c r="BK214"/>
  <c r="J214"/>
  <c r="J101"/>
  <c r="BK285"/>
  <c r="J285"/>
  <c r="J102"/>
  <c r="T285"/>
  <c i="5" r="T123"/>
  <c r="T187"/>
  <c r="T275"/>
  <c r="T206"/>
  <c i="6" r="BK146"/>
  <c r="J146"/>
  <c r="J100"/>
  <c r="R146"/>
  <c i="7" r="BK153"/>
  <c r="J153"/>
  <c r="J98"/>
  <c r="BK163"/>
  <c r="J163"/>
  <c r="J99"/>
  <c r="T163"/>
  <c r="P212"/>
  <c r="P177"/>
  <c i="2" r="T124"/>
  <c r="T123"/>
  <c r="T122"/>
  <c r="R252"/>
  <c r="P259"/>
  <c r="P274"/>
  <c i="3" r="R126"/>
  <c r="R160"/>
  <c r="P176"/>
  <c r="P203"/>
  <c r="T265"/>
  <c r="R304"/>
  <c i="4" r="T125"/>
  <c r="T148"/>
  <c r="T164"/>
  <c r="T214"/>
  <c r="R285"/>
  <c i="5" r="R123"/>
  <c r="R187"/>
  <c r="P275"/>
  <c r="P206"/>
  <c i="6" r="BK138"/>
  <c r="J138"/>
  <c r="J99"/>
  <c r="T138"/>
  <c r="T121"/>
  <c r="T120"/>
  <c r="T146"/>
  <c i="7" r="R153"/>
  <c r="R122"/>
  <c r="R121"/>
  <c r="P163"/>
  <c r="BK212"/>
  <c r="J212"/>
  <c r="J101"/>
  <c i="2" r="BK124"/>
  <c r="J124"/>
  <c r="J98"/>
  <c r="BK252"/>
  <c r="J252"/>
  <c r="J100"/>
  <c r="BK259"/>
  <c r="J259"/>
  <c r="J101"/>
  <c r="BK274"/>
  <c r="J274"/>
  <c r="J102"/>
  <c i="3" r="P126"/>
  <c r="P160"/>
  <c r="T176"/>
  <c r="R203"/>
  <c r="P265"/>
  <c r="T304"/>
  <c i="4" r="BK125"/>
  <c r="J125"/>
  <c r="J98"/>
  <c r="BK148"/>
  <c r="J148"/>
  <c r="J99"/>
  <c r="R148"/>
  <c r="R164"/>
  <c r="P214"/>
  <c r="P285"/>
  <c i="5" r="BK123"/>
  <c r="J123"/>
  <c r="J98"/>
  <c r="P123"/>
  <c r="BK187"/>
  <c r="J187"/>
  <c r="J99"/>
  <c r="P187"/>
  <c r="BK275"/>
  <c r="J275"/>
  <c r="J101"/>
  <c r="R275"/>
  <c r="R206"/>
  <c i="6" r="P138"/>
  <c r="P121"/>
  <c r="P120"/>
  <c i="1" r="AU99"/>
  <c i="6" r="R138"/>
  <c r="R121"/>
  <c r="R120"/>
  <c r="P146"/>
  <c i="7" r="P153"/>
  <c r="P122"/>
  <c r="P121"/>
  <c i="1" r="AU100"/>
  <c i="7" r="T153"/>
  <c r="R163"/>
  <c r="T212"/>
  <c r="T177"/>
  <c i="2" r="E85"/>
  <c r="BE125"/>
  <c r="BE163"/>
  <c r="BE166"/>
  <c r="BE183"/>
  <c r="BE186"/>
  <c r="BE211"/>
  <c r="BE217"/>
  <c r="BE266"/>
  <c r="BE284"/>
  <c i="3" r="E85"/>
  <c r="BE151"/>
  <c r="BE157"/>
  <c r="BE249"/>
  <c r="BE279"/>
  <c r="BE290"/>
  <c r="BE292"/>
  <c r="BE322"/>
  <c r="BE326"/>
  <c i="4" r="E85"/>
  <c r="F120"/>
  <c r="BE146"/>
  <c r="BE171"/>
  <c r="BE192"/>
  <c r="BE211"/>
  <c r="BE236"/>
  <c r="BE256"/>
  <c r="BE277"/>
  <c r="BE293"/>
  <c r="BE297"/>
  <c r="BE299"/>
  <c r="BE316"/>
  <c r="BE319"/>
  <c r="BE322"/>
  <c i="2" r="J89"/>
  <c r="F119"/>
  <c r="BE130"/>
  <c r="BE145"/>
  <c r="BE148"/>
  <c r="BE195"/>
  <c r="BE207"/>
  <c r="BE232"/>
  <c r="BE235"/>
  <c r="BE260"/>
  <c r="BE272"/>
  <c r="BE275"/>
  <c r="BE281"/>
  <c i="3" r="J89"/>
  <c r="BE127"/>
  <c r="BE142"/>
  <c r="BE154"/>
  <c r="BE169"/>
  <c r="BE172"/>
  <c r="BE177"/>
  <c r="BE180"/>
  <c r="BE190"/>
  <c r="BE193"/>
  <c r="BE200"/>
  <c r="BE204"/>
  <c r="BE207"/>
  <c r="BE224"/>
  <c r="BE233"/>
  <c r="BE240"/>
  <c r="BE242"/>
  <c r="BE256"/>
  <c r="BE261"/>
  <c r="BE282"/>
  <c r="BE305"/>
  <c r="BE308"/>
  <c r="BE313"/>
  <c r="BE320"/>
  <c r="BE332"/>
  <c r="BE334"/>
  <c r="BE343"/>
  <c r="BE345"/>
  <c r="BK348"/>
  <c r="J348"/>
  <c r="J104"/>
  <c i="4" r="J117"/>
  <c r="BE144"/>
  <c r="BE149"/>
  <c r="BE154"/>
  <c r="BE175"/>
  <c r="BE178"/>
  <c r="BE186"/>
  <c r="BE189"/>
  <c r="BE195"/>
  <c r="BE222"/>
  <c r="BE248"/>
  <c r="BE254"/>
  <c r="BE268"/>
  <c r="BE281"/>
  <c r="BE283"/>
  <c r="BE288"/>
  <c r="BE295"/>
  <c i="5" r="E85"/>
  <c r="F118"/>
  <c r="BE133"/>
  <c r="BE167"/>
  <c r="BE179"/>
  <c r="BE188"/>
  <c r="BE199"/>
  <c r="BE203"/>
  <c r="BE210"/>
  <c r="BE214"/>
  <c r="BE221"/>
  <c r="BE227"/>
  <c r="BE233"/>
  <c r="BE237"/>
  <c r="BE253"/>
  <c r="BE256"/>
  <c r="BE259"/>
  <c r="BE263"/>
  <c r="BE265"/>
  <c r="BE267"/>
  <c r="BE276"/>
  <c i="6" r="E110"/>
  <c r="J114"/>
  <c r="F117"/>
  <c r="BE143"/>
  <c r="BE147"/>
  <c r="BE150"/>
  <c r="BE154"/>
  <c r="BK122"/>
  <c r="J122"/>
  <c r="J98"/>
  <c i="7" r="J89"/>
  <c r="E111"/>
  <c r="BE123"/>
  <c r="BE132"/>
  <c r="BE135"/>
  <c r="BE141"/>
  <c r="BE144"/>
  <c r="BE147"/>
  <c r="BE154"/>
  <c r="BE167"/>
  <c r="BE172"/>
  <c r="BE178"/>
  <c r="BE183"/>
  <c r="BE207"/>
  <c r="BE218"/>
  <c r="BE222"/>
  <c i="2" r="BE133"/>
  <c r="BE136"/>
  <c r="BE139"/>
  <c r="BE142"/>
  <c r="BE151"/>
  <c r="BE154"/>
  <c r="BE176"/>
  <c r="BE199"/>
  <c r="BE201"/>
  <c r="BE238"/>
  <c r="BE240"/>
  <c r="BE243"/>
  <c r="BE245"/>
  <c r="BE247"/>
  <c r="BE250"/>
  <c r="BE253"/>
  <c r="BE255"/>
  <c r="BE257"/>
  <c r="BE263"/>
  <c r="BE268"/>
  <c i="3" r="F92"/>
  <c r="BE133"/>
  <c r="BE139"/>
  <c r="BE146"/>
  <c r="BE148"/>
  <c r="BE161"/>
  <c r="BE166"/>
  <c r="BE187"/>
  <c r="BE196"/>
  <c r="BE214"/>
  <c r="BE253"/>
  <c r="BE275"/>
  <c r="BE284"/>
  <c r="BE298"/>
  <c r="BE302"/>
  <c r="BE349"/>
  <c i="4" r="BE130"/>
  <c r="BE134"/>
  <c r="BE138"/>
  <c r="BE141"/>
  <c r="BE157"/>
  <c r="BE168"/>
  <c r="BE198"/>
  <c r="BE201"/>
  <c r="BE204"/>
  <c r="BE208"/>
  <c r="BE226"/>
  <c r="BE230"/>
  <c r="BE246"/>
  <c r="BE251"/>
  <c r="BE260"/>
  <c r="BE262"/>
  <c r="BE265"/>
  <c r="BE291"/>
  <c r="BE303"/>
  <c r="BE306"/>
  <c r="BE309"/>
  <c r="BE311"/>
  <c i="5" r="J89"/>
  <c r="BE142"/>
  <c r="BE146"/>
  <c r="BE148"/>
  <c r="BE162"/>
  <c r="BE174"/>
  <c r="BE183"/>
  <c r="BE193"/>
  <c r="BE217"/>
  <c r="BE239"/>
  <c r="BE243"/>
  <c r="BE247"/>
  <c r="BE250"/>
  <c r="BE261"/>
  <c r="BK206"/>
  <c r="J206"/>
  <c r="J100"/>
  <c i="6" r="BE123"/>
  <c r="BE139"/>
  <c r="BE152"/>
  <c i="7" r="F118"/>
  <c r="BE129"/>
  <c r="BE138"/>
  <c r="BE160"/>
  <c r="BE164"/>
  <c r="BE175"/>
  <c r="BE181"/>
  <c r="BE186"/>
  <c r="BE195"/>
  <c r="BE197"/>
  <c r="BE199"/>
  <c r="BE202"/>
  <c r="BE210"/>
  <c r="BE213"/>
  <c r="BE227"/>
  <c r="BE231"/>
  <c i="2" r="BE157"/>
  <c r="BE160"/>
  <c r="BE169"/>
  <c r="BE173"/>
  <c r="BE180"/>
  <c r="BE190"/>
  <c r="BE197"/>
  <c r="BE221"/>
  <c r="BE227"/>
  <c r="BE270"/>
  <c r="BK249"/>
  <c r="J249"/>
  <c r="J99"/>
  <c i="3" r="BE184"/>
  <c r="BE211"/>
  <c r="BE216"/>
  <c r="BE220"/>
  <c r="BE227"/>
  <c r="BE246"/>
  <c r="BE266"/>
  <c r="BE269"/>
  <c r="BE272"/>
  <c r="BE286"/>
  <c r="BE288"/>
  <c r="BE294"/>
  <c r="BE296"/>
  <c r="BE311"/>
  <c r="BE318"/>
  <c r="BE324"/>
  <c r="BE329"/>
  <c r="BE337"/>
  <c r="BE340"/>
  <c i="4" r="BE126"/>
  <c r="BE160"/>
  <c r="BE165"/>
  <c r="BE182"/>
  <c r="BE215"/>
  <c r="BE219"/>
  <c r="BE241"/>
  <c r="BE258"/>
  <c r="BE270"/>
  <c r="BE272"/>
  <c r="BE274"/>
  <c r="BE286"/>
  <c r="BE301"/>
  <c r="BE314"/>
  <c r="BK321"/>
  <c r="J321"/>
  <c r="J103"/>
  <c i="5" r="BE124"/>
  <c r="BE152"/>
  <c r="BE157"/>
  <c r="BE197"/>
  <c r="BE207"/>
  <c r="BE223"/>
  <c r="BE230"/>
  <c r="BE235"/>
  <c r="BE241"/>
  <c r="BE245"/>
  <c r="BE273"/>
  <c r="BE280"/>
  <c i="6" r="BE128"/>
  <c r="BE133"/>
  <c r="BE156"/>
  <c i="7" r="BE126"/>
  <c r="BE150"/>
  <c r="BE157"/>
  <c r="BE169"/>
  <c r="BE189"/>
  <c r="BE204"/>
  <c r="BE236"/>
  <c r="BK177"/>
  <c r="J177"/>
  <c r="J100"/>
  <c i="2" r="F36"/>
  <c i="1" r="BC95"/>
  <c i="4" r="J34"/>
  <c i="1" r="AW97"/>
  <c i="3" r="F37"/>
  <c i="1" r="BD96"/>
  <c i="5" r="F34"/>
  <c i="1" r="BA98"/>
  <c i="2" r="F35"/>
  <c i="1" r="BB95"/>
  <c i="7" r="F36"/>
  <c i="1" r="BC100"/>
  <c i="5" r="F36"/>
  <c i="1" r="BC98"/>
  <c i="4" r="F37"/>
  <c i="1" r="BD97"/>
  <c i="6" r="J34"/>
  <c i="1" r="AW99"/>
  <c i="4" r="F34"/>
  <c i="1" r="BA97"/>
  <c i="6" r="F37"/>
  <c i="1" r="BD99"/>
  <c i="7" r="F37"/>
  <c i="1" r="BD100"/>
  <c i="4" r="F36"/>
  <c i="1" r="BC97"/>
  <c i="6" r="F35"/>
  <c i="1" r="BB99"/>
  <c i="3" r="F36"/>
  <c i="1" r="BC96"/>
  <c i="2" r="F34"/>
  <c i="1" r="BA95"/>
  <c i="3" r="F34"/>
  <c i="1" r="BA96"/>
  <c i="5" r="F37"/>
  <c i="1" r="BD98"/>
  <c i="5" r="J34"/>
  <c i="1" r="AW98"/>
  <c i="5" r="F35"/>
  <c i="1" r="BB98"/>
  <c i="7" r="J34"/>
  <c i="1" r="AW100"/>
  <c i="2" r="J34"/>
  <c i="1" r="AW95"/>
  <c i="3" r="F35"/>
  <c i="1" r="BB96"/>
  <c i="2" r="F37"/>
  <c i="1" r="BD95"/>
  <c i="6" r="F36"/>
  <c i="1" r="BC99"/>
  <c i="7" r="F35"/>
  <c i="1" r="BB100"/>
  <c i="3" r="J34"/>
  <c i="1" r="AW96"/>
  <c i="4" r="F35"/>
  <c i="1" r="BB97"/>
  <c i="6" r="F34"/>
  <c i="1" r="BA99"/>
  <c i="7" r="F34"/>
  <c i="1" r="BA100"/>
  <c i="7" l="1" r="T122"/>
  <c r="T121"/>
  <c i="5" r="P122"/>
  <c r="P121"/>
  <c i="1" r="AU98"/>
  <c i="5" r="T122"/>
  <c r="T121"/>
  <c i="4" r="P124"/>
  <c r="P123"/>
  <c i="1" r="AU97"/>
  <c i="3" r="T125"/>
  <c r="T124"/>
  <c i="4" r="R124"/>
  <c r="R123"/>
  <c i="3" r="P125"/>
  <c r="P124"/>
  <c i="1" r="AU96"/>
  <c i="4" r="T124"/>
  <c r="T123"/>
  <c i="3" r="R125"/>
  <c r="R124"/>
  <c i="2" r="R123"/>
  <c r="R122"/>
  <c i="5" r="R122"/>
  <c r="R121"/>
  <c i="2" r="P123"/>
  <c r="P122"/>
  <c i="1" r="AU95"/>
  <c i="7" r="BK122"/>
  <c r="J122"/>
  <c r="J97"/>
  <c i="3" r="BK125"/>
  <c r="J125"/>
  <c r="J97"/>
  <c i="5" r="BK122"/>
  <c r="J122"/>
  <c r="J97"/>
  <c i="2" r="BK123"/>
  <c r="J123"/>
  <c r="J97"/>
  <c i="4" r="BK124"/>
  <c r="BK123"/>
  <c r="J123"/>
  <c i="6" r="BK121"/>
  <c r="J121"/>
  <c r="J97"/>
  <c i="3" r="J33"/>
  <c i="1" r="AV96"/>
  <c r="AT96"/>
  <c i="6" r="J33"/>
  <c i="1" r="AV99"/>
  <c r="AT99"/>
  <c r="BC94"/>
  <c r="W32"/>
  <c i="3" r="F33"/>
  <c i="1" r="AZ96"/>
  <c i="4" r="J30"/>
  <c i="1" r="AG97"/>
  <c r="BB94"/>
  <c r="W31"/>
  <c i="6" r="F33"/>
  <c i="1" r="AZ99"/>
  <c r="BA94"/>
  <c r="AW94"/>
  <c r="AK30"/>
  <c i="2" r="J33"/>
  <c i="1" r="AV95"/>
  <c r="AT95"/>
  <c i="4" r="J33"/>
  <c i="1" r="AV97"/>
  <c r="AT97"/>
  <c r="BD94"/>
  <c r="W33"/>
  <c i="7" r="J33"/>
  <c i="1" r="AV100"/>
  <c r="AT100"/>
  <c i="5" r="F33"/>
  <c i="1" r="AZ98"/>
  <c i="4" r="F33"/>
  <c i="1" r="AZ97"/>
  <c i="7" r="F33"/>
  <c i="1" r="AZ100"/>
  <c i="2" r="F33"/>
  <c i="1" r="AZ95"/>
  <c i="5" r="J33"/>
  <c i="1" r="AV98"/>
  <c r="AT98"/>
  <c i="4" l="1" r="J39"/>
  <c i="3" r="BK124"/>
  <c r="J124"/>
  <c i="4" r="J96"/>
  <c r="J124"/>
  <c r="J97"/>
  <c i="7" r="BK121"/>
  <c r="J121"/>
  <c r="J96"/>
  <c i="5" r="BK121"/>
  <c r="J121"/>
  <c i="2" r="BK122"/>
  <c r="J122"/>
  <c i="6" r="BK120"/>
  <c r="J120"/>
  <c i="1" r="AN97"/>
  <c r="AZ94"/>
  <c r="W29"/>
  <c r="AU94"/>
  <c r="AY94"/>
  <c i="2" r="J30"/>
  <c i="1" r="AG95"/>
  <c r="AN95"/>
  <c r="W30"/>
  <c r="AX94"/>
  <c i="6" r="J30"/>
  <c i="1" r="AG99"/>
  <c r="AN99"/>
  <c i="3" r="J30"/>
  <c i="1" r="AG96"/>
  <c r="AN96"/>
  <c i="5" r="J30"/>
  <c i="1" r="AG98"/>
  <c r="AN98"/>
  <c i="2" l="1" r="J96"/>
  <c r="J39"/>
  <c i="3" r="J96"/>
  <c i="5" r="J96"/>
  <c i="6" r="J39"/>
  <c r="J96"/>
  <c i="5" r="J39"/>
  <c i="3" r="J39"/>
  <c i="1" r="AV94"/>
  <c r="AK29"/>
  <c i="7" r="J30"/>
  <c i="1" r="AG100"/>
  <c r="AN100"/>
  <c i="7" l="1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<sst xmlns="http://schemas.openxmlformats.org/spreadsheetml/2006/main">
  <si>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</si>
  <si>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</si>
  <si>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</si>
  <si>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</si>
  <si>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</si>
  <si>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{970cc1f9-90f4-4631-83b0-19ad3acde1ae}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</si>
  <si>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</si>
  <si>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</si>
  <si>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</si>
  <si>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</si>
  <si>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</si>
  <si>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</si>
  <si>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</si>
  <si>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</si>
  <si>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332020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</si>
  <si>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</si>
  <si>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</si>
  <si>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Cyklostezka Cheb - Waldsassen III. a</t>
  </si>
  <si>
    <t>KSO:</t>
  </si>
  <si>
    <t>822</t>
  </si>
  <si>
    <t>CC-CZ:</t>
  </si>
  <si>
    <t>2</t>
  </si>
  <si>
    <t>Místo:</t>
  </si>
  <si>
    <t>Háje u Chebu, Slapany</t>
  </si>
  <si>
    <t>Datum:</t>
  </si>
  <si>
    <t>24. 7. 2020</t>
  </si>
  <si>
    <t>CZ-CPV:</t>
  </si>
  <si>
    <t>45000000-7</t>
  </si>
  <si>
    <t>CZ-CPA:</t>
  </si>
  <si>
    <t>42</t>
  </si>
  <si>
    <t>Zadavatel:</t>
  </si>
  <si>
    <t>IČ:</t>
  </si>
  <si>
    <t>Město Cheb</t>
  </si>
  <si>
    <t>DIČ:</t>
  </si>
  <si>
    <t>Uchazeč:</t>
  </si>
  <si>
    <t>Vyplň údaj</t>
  </si>
  <si>
    <t>Projektant:</t>
  </si>
  <si>
    <t>DSVA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</si>
  <si>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</si>
  <si>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</si>
  <si>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</si>
  <si>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</si>
  <si>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</si>
  <si>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</si>
  <si>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</si>
  <si>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</si>
  <si>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</si>
  <si>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</si>
  <si>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</si>
  <si>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</si>
  <si>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</si>
  <si>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</si>
  <si>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</si>
  <si>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</si>
  <si>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</si>
  <si>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</si>
  <si>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</si>
  <si>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</si>
  <si>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</si>
  <si>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</si>
  <si>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</si>
  <si>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</si>
  <si>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</si>
  <si>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</si>
  <si>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</si>
  <si>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</si>
  <si>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</si>
  <si>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</si>
  <si>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</si>
  <si>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</si>
  <si>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</si>
  <si>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</si>
  <si>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</si>
  <si>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</si>
  <si>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</si>
  <si>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</si>
  <si>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</si>
  <si>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</si>
  <si>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</si>
  <si>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</si>
  <si>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</si>
  <si>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</si>
  <si>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</si>
  <si>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</si>
  <si>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</si>
  <si>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</si>
  <si>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</si>
  <si>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 a kácení</t>
  </si>
  <si>
    <t>STA</t>
  </si>
  <si>
    <t>1</t>
  </si>
  <si>
    <t>{a3831f51-25bb-4e04-9a98-15d7e3b683b1}</t>
  </si>
  <si>
    <t>SO 102</t>
  </si>
  <si>
    <t>Přeložka MO2k 6,5/6,5/40</t>
  </si>
  <si>
    <t>{cc523a71-a784-4cc1-8e79-d653f1cf7e5d}</t>
  </si>
  <si>
    <t>SO 104</t>
  </si>
  <si>
    <t>Oprava a odvodnění MK</t>
  </si>
  <si>
    <t>{0afe2fdf-5828-49be-861b-7888b5595c45}</t>
  </si>
  <si>
    <t>SO 301</t>
  </si>
  <si>
    <t>Dešťová kanalizace</t>
  </si>
  <si>
    <t>{8be198ce-860d-4be9-a5e9-9f28eddcac37}</t>
  </si>
  <si>
    <t>SO 701</t>
  </si>
  <si>
    <t>Náhradní oplocení p.p.č. 61/19, kú. Podhrad</t>
  </si>
  <si>
    <t>{94ad05bd-bf52-4df9-89ae-190570ca51ff}</t>
  </si>
  <si>
    <t>VRN</t>
  </si>
  <si>
    <t>VRN Vedlejší rozpočtové náklady</t>
  </si>
  <si>
    <t>{49691f6b-7310-4999-a7ac-519fea68d6cd}</t>
  </si>
  <si>
    <t>KRYCÍ LIST SOUPISU PRACÍ</t>
  </si>
  <si>
    <t>Objekt:</t>
  </si>
  <si>
    <t>SO 001 - Příprava staveniště a kácení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</si>
  <si>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</si>
  <si>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</si>
  <si>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</si>
  <si>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</si>
  <si>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</si>
  <si>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</si>
  <si>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</si>
  <si>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</si>
  <si>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</si>
  <si>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</si>
  <si>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</si>
  <si>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</si>
  <si>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</si>
  <si>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</si>
  <si>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</si>
  <si>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</si>
  <si>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</si>
  <si>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</si>
  <si>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</si>
  <si>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</si>
  <si>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</si>
  <si>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</si>
  <si>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</si>
  <si>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</si>
  <si>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</si>
  <si>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</si>
  <si>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</si>
  <si>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</si>
  <si>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</si>
  <si>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</si>
  <si>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</si>
  <si>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</si>
  <si>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CS ÚRS 2020 01</t>
  </si>
  <si>
    <t>4</t>
  </si>
  <si>
    <t>1976676289</t>
  </si>
  <si>
    <t>PP</t>
  </si>
  <si>
    <t>VV</t>
  </si>
  <si>
    <t>4830"pro stavbu III.a</t>
  </si>
  <si>
    <t>(3*265,833)+(3*280)"pro vytvoření figury ve stavbě III.b</t>
  </si>
  <si>
    <t>Součet</t>
  </si>
  <si>
    <t>112101101</t>
  </si>
  <si>
    <t>Odstranění stromů listnatých průměru kmene do 300 mm</t>
  </si>
  <si>
    <t>kus</t>
  </si>
  <si>
    <t>766107640</t>
  </si>
  <si>
    <t>P</t>
  </si>
  <si>
    <t>Poznámka k položce:_x000d_
Položka je včetně:_x000d_
- stromy připravit na zkrácené výřezy s předkacováním a odvětvením, určení směru pádu stromu, očištění tohoto směru od překážek_x000d_
- pokácené kmeny odvětvit, rozřezat na špalky, přemístit na hromady_x000d_
- nacenění včetně všech předpokládaných terénních a klimatických podmínek_x000d_
- včetně přibližování dřeva potahem z místa P (přibližování) do místa OM (odvozní místo), naložení v místě P dřevní hmoty, doprava, složení na hromady v místě OM_x000d_
- včetně naložení v místě OM na odvozní vozidlo_x000d_
- včetně odvozu na místo likvidace dle volby zhotovitele_x000d_
- včetně likvidace veškeré dřevní hmoty na náklady zhotovitele (možná skládka, štěpkování, jiné)_x000d_
- ostatní přidružené a pomocné práce včetně materialu_x000d_
- veškeré uvedené rozepsané práce budou zahrnuty v ceně</t>
  </si>
  <si>
    <t>3</t>
  </si>
  <si>
    <t>112101102</t>
  </si>
  <si>
    <t>Odstranění stromů listnatých průměru kmene do 500 mm</t>
  </si>
  <si>
    <t>-1361163327</t>
  </si>
  <si>
    <t>112101103</t>
  </si>
  <si>
    <t>Odstranění stromů listnatých průměru kmene do 700 mm</t>
  </si>
  <si>
    <t>713905840</t>
  </si>
  <si>
    <t>5</t>
  </si>
  <si>
    <t>112101121</t>
  </si>
  <si>
    <t>Odstranění stromů jehličnatých průměru kmene do 300 mm</t>
  </si>
  <si>
    <t>126790039</t>
  </si>
  <si>
    <t>6</t>
  </si>
  <si>
    <t>112101122</t>
  </si>
  <si>
    <t>Odstranění stromů jehličnatých průměru kmene do 500 mm</t>
  </si>
  <si>
    <t>898000502</t>
  </si>
  <si>
    <t>7</t>
  </si>
  <si>
    <t>111211231</t>
  </si>
  <si>
    <t>Snesení listnatého klestu D do 30 cm ve svahu do 1:3</t>
  </si>
  <si>
    <t>493386114</t>
  </si>
  <si>
    <t>Poznámka k položce:_x000d_
text položky pro daný průměr stromu_x000d_
Položka je včetně:_x000d_
- včetně uložení na hromady_x000d_
- nacenění včetně všech předpokládaných terénních a klimatických podmínek_x000d_
- včetně přibližování dřeva potahem z místa P (přibližování) do místa OM (odvozní místo), naložení v místě P dřevní hmoty, doprava, složení na hromady v místě OM_x000d_
- včetně naložení v místě OM na odvozní vozidlo_x000d_
- včetně odvozu na místo likvidace dle volby zhotovitele_x000d_
- včetně likvidace veškeré dřevní hmoty na náklady zhotovitele (možná skládka, štěpkování, jiné)_x000d_
- ostatní přidružené a pomocné práce včetně materialu_x000d_
- veškeré uvedené rozepsané práce budou zahrnuty v ceně</t>
  </si>
  <si>
    <t>8</t>
  </si>
  <si>
    <t>111211232</t>
  </si>
  <si>
    <t>Snesení listnatého klestu D přes 30 cm ve svahu do 1:3</t>
  </si>
  <si>
    <t>257484138</t>
  </si>
  <si>
    <t>9</t>
  </si>
  <si>
    <t>111211211</t>
  </si>
  <si>
    <t>Snesení jehličnatého klestu D do 30 cm ve svahu do 1:3</t>
  </si>
  <si>
    <t>-1485680674</t>
  </si>
  <si>
    <t>10</t>
  </si>
  <si>
    <t>111211212</t>
  </si>
  <si>
    <t>Snesení jehličnatého klestu D přes 30 cm ve svahu do 1:3</t>
  </si>
  <si>
    <t>-1841359537</t>
  </si>
  <si>
    <t>11</t>
  </si>
  <si>
    <t>112251101</t>
  </si>
  <si>
    <t>Odstranění pařezů D do 400 mm</t>
  </si>
  <si>
    <t>-1929363482</t>
  </si>
  <si>
    <t>Poznámka k položce:_x000d_
včetně zemních prací a záhozu jámy nenamrzavým materialem a hutnění, nákup, doprava, zabudování nenamrzavého materialu_x000d_
- jedná se o pařezy kácených stromů a pařezy již stávající_x000d_
- nacenění včetně všech předpokládaných terénních a klimatických podmínek_x000d_
- včetně přibližování dřeva potahem z místa P (přibližování) do místa OM (odvozní místo), naložení v místě P dřevní hmoty, doprava, složení na hromady v místě OM_x000d_
- ostatní přidružené a pomocné práce včetně materialu</t>
  </si>
  <si>
    <t>12</t>
  </si>
  <si>
    <t>112251102</t>
  </si>
  <si>
    <t>Odstranění pařezů D do 600 mm</t>
  </si>
  <si>
    <t>-583289104</t>
  </si>
  <si>
    <t>13</t>
  </si>
  <si>
    <t>112251103</t>
  </si>
  <si>
    <t>Odstranění pařezů D do 800 mm</t>
  </si>
  <si>
    <t>-1180722198</t>
  </si>
  <si>
    <t>14</t>
  </si>
  <si>
    <t>112251104</t>
  </si>
  <si>
    <t>Odstranění pařezů D do 900 mm</t>
  </si>
  <si>
    <t>-1301125075</t>
  </si>
  <si>
    <t>162306112</t>
  </si>
  <si>
    <t>Vodorovné přemístění do 1000 m bez naložení výkopku ze zemin schopných zúrodnění</t>
  </si>
  <si>
    <t>m3</t>
  </si>
  <si>
    <t>-1707728271</t>
  </si>
  <si>
    <t xml:space="preserve">Poznámka k položce:_x000d_
na mezideponii pro další využití, upozornění : průjezd tunelem je možný jen pro menší nákladní vozidlo cca. š*d*v  =  2,5 x 7 x 3m, tyto omezující podmínky nutno započíst v ceně</t>
  </si>
  <si>
    <t>6467,499*0,2</t>
  </si>
  <si>
    <t>16</t>
  </si>
  <si>
    <t>162201423</t>
  </si>
  <si>
    <t>Vodorovné přemístění pařezů do 1 km D do 900 mm</t>
  </si>
  <si>
    <t>-1287449691</t>
  </si>
  <si>
    <t>Poznámka k položce:_x000d_
- včetně naložení v místě OM na odvozní vozidlo_x000d_
- ostatní přidružené a pomocné práce včetně materialu</t>
  </si>
  <si>
    <t>17</t>
  </si>
  <si>
    <t>162301973</t>
  </si>
  <si>
    <t>Příplatek k vodorovnému přemístění pařezů D 900 mm ZKD 1 km</t>
  </si>
  <si>
    <t>-1177881710</t>
  </si>
  <si>
    <t>Poznámka k položce:_x000d_
Položka včetně:_x000d_
- odvoz na místo likvidace dle volby zhotovitele_x000d_
- předpoklad do 5 km_x000d_
- včetně likvidace veškeré dřevní hmoty na náklady zhotovitele (možná skládka, štěpkování a jiné)_x000d_
- ostatní přidružené a pomocné práce včetně materialu_x000d_
- veškeré uvedené práce budou zahrnuty v ceně položky</t>
  </si>
  <si>
    <t>99*5</t>
  </si>
  <si>
    <t>18</t>
  </si>
  <si>
    <t>111251101</t>
  </si>
  <si>
    <t>Odstranění křovin a stromů průměru kmene do 100 mm i s kořeny sklonu terénu do 1:5 z celkové plochy do 100 m2 strojně</t>
  </si>
  <si>
    <t>334902801</t>
  </si>
  <si>
    <t>Poznámka k položce:_x000d_
- včetně přibližování dřeva potahem do 1000 m z místa P do místa OM, naložení v místě P, doprava, složení v místě OM na řízené hromady_x000d_
- ostatní přidružené a pomocné práce včetně materialu</t>
  </si>
  <si>
    <t>19</t>
  </si>
  <si>
    <t>162301501</t>
  </si>
  <si>
    <t>Vodorovné přemístění křovin do 5 km D kmene do 100 mm</t>
  </si>
  <si>
    <t>1949983980</t>
  </si>
  <si>
    <t>20</t>
  </si>
  <si>
    <t>162301981</t>
  </si>
  <si>
    <t>Příplatek k vodorovnému přemístění křovin D kmene do 100 mm ZKD 1 km</t>
  </si>
  <si>
    <t>61060526</t>
  </si>
  <si>
    <t>Poznámka k položce:_x000d_
Položka včetně:_x000d_
- odvoz na místo likvidace dle volby zhotovitele_x000d_
- předpoklad do 5 km_x000d_
- včetně likvidace veškeré dřevní hmoty na náklady zhotovitele (možná skládka, štěpkování, jiné)_x000d_
- ostatní přidružené a pomocné práce včetně materialu_x000d_
- veškeré uvedené práce budou zahrnuty v ceně položky</t>
  </si>
  <si>
    <t>5*115</t>
  </si>
  <si>
    <t>113107413</t>
  </si>
  <si>
    <t>Odstranění podkladu z kameniva těženého tl 300 mm při překopech strojně pl do 15 m2</t>
  </si>
  <si>
    <t>851183998</t>
  </si>
  <si>
    <t>1100"pod vozovkou</t>
  </si>
  <si>
    <t>460"ostatní</t>
  </si>
  <si>
    <t>22</t>
  </si>
  <si>
    <t>113107443</t>
  </si>
  <si>
    <t>Odstranění podkladu živičných tl 150 mm při překopech strojně pl do 15 m2</t>
  </si>
  <si>
    <t>-684258150</t>
  </si>
  <si>
    <t>23</t>
  </si>
  <si>
    <t>113151111</t>
  </si>
  <si>
    <t>Rozebrání zpevněných ploch ze silničních dílců</t>
  </si>
  <si>
    <t>-540252337</t>
  </si>
  <si>
    <t>24</t>
  </si>
  <si>
    <t>113154123</t>
  </si>
  <si>
    <t>Frézování živičného krytu tl 50 mm pruh š 1 m pl do 500 m2 bez překážek v trase</t>
  </si>
  <si>
    <t>1845376717</t>
  </si>
  <si>
    <t>25</t>
  </si>
  <si>
    <t>122252206</t>
  </si>
  <si>
    <t>Odkopávky a prokopávky nezapažené pro silnice a dálnice v hornině třídy těžitelnosti I objem do 5000 m3 strojně</t>
  </si>
  <si>
    <t>168573228</t>
  </si>
  <si>
    <t>1292*0,95"SO 104</t>
  </si>
  <si>
    <t>250*0,95"reserva ostatní</t>
  </si>
  <si>
    <t>(1694+1149-270)*0,95"SO 102 s odečtením ornice</t>
  </si>
  <si>
    <t>26</t>
  </si>
  <si>
    <t>162351104</t>
  </si>
  <si>
    <t>Vodorovné přemístění do 1000 m výkopku/sypaniny z horniny třídy těžitelnosti I, skupiny 1 až 3</t>
  </si>
  <si>
    <t>1313208089</t>
  </si>
  <si>
    <t xml:space="preserve">Poznámka k položce:_x000d_
upozornění : průjezd tunelem je možný jen pro menší nákladní vozidlo cca. š*d*v  =  2,5 x 7 x 3m, tyto omezující podmínky nutno započíst v ceně</t>
  </si>
  <si>
    <t>3909,25</t>
  </si>
  <si>
    <t>27</t>
  </si>
  <si>
    <t>122452204</t>
  </si>
  <si>
    <t>Odkopávky a prokopávky nezapažené pro silnice a dálnice v hornině třídy těžitelnosti II objem do 500 m3 strojně</t>
  </si>
  <si>
    <t>1622307346</t>
  </si>
  <si>
    <t>1292*0,05"SO 104</t>
  </si>
  <si>
    <t>250*0,05"reserva ostatní</t>
  </si>
  <si>
    <t>(1694+1149-270)*0,05"SO 102 s odečtením ornice</t>
  </si>
  <si>
    <t>28</t>
  </si>
  <si>
    <t>162351124</t>
  </si>
  <si>
    <t>Vodorovné přemístění do 1000 m výkopku/sypaniny z hornin třídy těžitelnosti II, skupiny 4 a 5</t>
  </si>
  <si>
    <t>-137417507</t>
  </si>
  <si>
    <t>205,75</t>
  </si>
  <si>
    <t>29</t>
  </si>
  <si>
    <t>171152101</t>
  </si>
  <si>
    <t>Uložení sypaniny z hornin soudržných do násypů zhutněných silnic a dálnic</t>
  </si>
  <si>
    <t>1353443006</t>
  </si>
  <si>
    <t>Poznámka k položce:_x000d_
srovnání terénu pro vytvoření figury ve stavbě III.b</t>
  </si>
  <si>
    <t>3*3*280"pravá figura, v=3m, š=3m v patě</t>
  </si>
  <si>
    <t>2*3*265,833"levá figura, v=3m, š=2m v patě</t>
  </si>
  <si>
    <t>30</t>
  </si>
  <si>
    <t>-1265020386</t>
  </si>
  <si>
    <t>Poznámka k položce:_x000d_
vytvoření svahů, uložení výkopku podél budoucí cyklostezky IIIb vlevo a vpravo v předpokládané délce 300 m od mostu směrem k Hájům</t>
  </si>
  <si>
    <t>1548 "uložení nového štěrkopísku</t>
  </si>
  <si>
    <t>31</t>
  </si>
  <si>
    <t>M</t>
  </si>
  <si>
    <t>58331200</t>
  </si>
  <si>
    <t>štěrkopísek netříděný zásypový</t>
  </si>
  <si>
    <t>t</t>
  </si>
  <si>
    <t>188573106</t>
  </si>
  <si>
    <t>1548*1,9"materiál do násypu</t>
  </si>
  <si>
    <t>32</t>
  </si>
  <si>
    <t>181152302</t>
  </si>
  <si>
    <t>Úprava pláně pro silnice a dálnice v zářezech se zhutněním</t>
  </si>
  <si>
    <t>811644390</t>
  </si>
  <si>
    <t>10000"včetně svahů</t>
  </si>
  <si>
    <t>33</t>
  </si>
  <si>
    <t>979094441</t>
  </si>
  <si>
    <t>Očištění vybouraných silničních dílců s původním spárováním z kameniva těženého</t>
  </si>
  <si>
    <t>-969195748</t>
  </si>
  <si>
    <t>34</t>
  </si>
  <si>
    <t>IP 01</t>
  </si>
  <si>
    <t>přeložení pomníku</t>
  </si>
  <si>
    <t>892254033</t>
  </si>
  <si>
    <t>Poznámka k položce:_x000d_
včetně všech prací souvisejících</t>
  </si>
  <si>
    <t>35</t>
  </si>
  <si>
    <t>966073811</t>
  </si>
  <si>
    <t>Rozebrání vrat a vrátek k oplocení plochy do 6 m2</t>
  </si>
  <si>
    <t>351438952</t>
  </si>
  <si>
    <t>36</t>
  </si>
  <si>
    <t>966006132</t>
  </si>
  <si>
    <t>Odstranění značek dopravních nebo orientačních se sloupky s betonovými patkami</t>
  </si>
  <si>
    <t>109878460</t>
  </si>
  <si>
    <t>37</t>
  </si>
  <si>
    <t>966006211</t>
  </si>
  <si>
    <t>Odstranění svislých dopravních značek ze sloupů, sloupků nebo konzol</t>
  </si>
  <si>
    <t>-574445839</t>
  </si>
  <si>
    <t>Svislé a kompletní konstrukce</t>
  </si>
  <si>
    <t>38</t>
  </si>
  <si>
    <t>348101230</t>
  </si>
  <si>
    <t>Osazení vrat a vrátek k oplocení na ocelové sloupky do 6 m2</t>
  </si>
  <si>
    <t>-1701832135</t>
  </si>
  <si>
    <t>Komunikace pozemní</t>
  </si>
  <si>
    <t>39</t>
  </si>
  <si>
    <t>573211107</t>
  </si>
  <si>
    <t>Postřik živičný spojovací z asfaltu v množství 0,30 kg/m2 - typ A</t>
  </si>
  <si>
    <t>-1188586958</t>
  </si>
  <si>
    <t>40</t>
  </si>
  <si>
    <t>577134111</t>
  </si>
  <si>
    <t>Asfaltový beton vrstva obrusná ACO 11 (ABS) tř. I tl 40 mm š do 3 m z nemodifikovaného asfaltu - typ A</t>
  </si>
  <si>
    <t>-1895674396</t>
  </si>
  <si>
    <t>41</t>
  </si>
  <si>
    <t>599141111</t>
  </si>
  <si>
    <t>Vyplnění spár mezi silničními dílci živičnou zálivkou</t>
  </si>
  <si>
    <t>m</t>
  </si>
  <si>
    <t>143517480</t>
  </si>
  <si>
    <t>Ostatní konstrukce a práce, bourání</t>
  </si>
  <si>
    <t>911381812</t>
  </si>
  <si>
    <t>Odstranění silničního betonového svodidla délky 2 m výšky 0,8 m</t>
  </si>
  <si>
    <t>234992382</t>
  </si>
  <si>
    <t>Poznámka k položce:_x000d_
odstranění 4 ks svodidel v místě vjezdu a výjezdu do tunelu, včetně naložení a složení. odvoz do 100 m</t>
  </si>
  <si>
    <t>43</t>
  </si>
  <si>
    <t>911381113</t>
  </si>
  <si>
    <t>znovuosazení betonového svodidla</t>
  </si>
  <si>
    <t>-381529041</t>
  </si>
  <si>
    <t>Poznámka k položce:_x000d_
přemístěné 4 ks svodidla</t>
  </si>
  <si>
    <t>44</t>
  </si>
  <si>
    <t>919735112</t>
  </si>
  <si>
    <t>Řezání stávajícího živičného krytu hl do 100 mm</t>
  </si>
  <si>
    <t>1902469233</t>
  </si>
  <si>
    <t>45</t>
  </si>
  <si>
    <t>938908411</t>
  </si>
  <si>
    <t>Čištění vozovek splachováním vodou</t>
  </si>
  <si>
    <t>-861958701</t>
  </si>
  <si>
    <t>46</t>
  </si>
  <si>
    <t>938909311</t>
  </si>
  <si>
    <t>Čištění vozovek metením strojně podkladu nebo krytu betonového nebo živičného</t>
  </si>
  <si>
    <t>772294232</t>
  </si>
  <si>
    <t>47</t>
  </si>
  <si>
    <t>966071821</t>
  </si>
  <si>
    <t>Rozebrání oplocení z drátěného pletiva se čtvercovými oky výšky do 1,6 m</t>
  </si>
  <si>
    <t>292294784</t>
  </si>
  <si>
    <t>997</t>
  </si>
  <si>
    <t>Přesun sutě</t>
  </si>
  <si>
    <t>48</t>
  </si>
  <si>
    <t>997221561</t>
  </si>
  <si>
    <t>Vodorovná doprava suti z kusových materiálů do 1 km</t>
  </si>
  <si>
    <t>2137585719</t>
  </si>
  <si>
    <t>10"betony</t>
  </si>
  <si>
    <t>79"silniční dílce do skladu Chetes do 10km</t>
  </si>
  <si>
    <t>347"živice</t>
  </si>
  <si>
    <t>49</t>
  </si>
  <si>
    <t>997221569</t>
  </si>
  <si>
    <t>Příplatek ZKD 1 km u vodorovné dopravy suti z kusových materiálů</t>
  </si>
  <si>
    <t>886556463</t>
  </si>
  <si>
    <t>436*5</t>
  </si>
  <si>
    <t>50</t>
  </si>
  <si>
    <t>997221875</t>
  </si>
  <si>
    <t>Poplatek za uložení stavebního odpadu na recyklační skládce (skládkovné) asfaltového bez obsahu dehtu zatříděného do Katalogu odpadů pod kódem 17 03 02</t>
  </si>
  <si>
    <t>-665514799</t>
  </si>
  <si>
    <t>SO 102 - Přeložka MO2k 6,5/6,5/40</t>
  </si>
  <si>
    <t xml:space="preserve">    2 - Zakládání</t>
  </si>
  <si>
    <t xml:space="preserve">    8 - Trubní vedení</t>
  </si>
  <si>
    <t xml:space="preserve">    9 - Ostatní konstrukce a práce</t>
  </si>
  <si>
    <t xml:space="preserve">    998 - Přesun hmot</t>
  </si>
  <si>
    <t>131213101</t>
  </si>
  <si>
    <t>Hloubení jam v soudržných horninách třídy těžitelnosti I, skupiny 3 ručně</t>
  </si>
  <si>
    <t>126427156</t>
  </si>
  <si>
    <t>Poznámka k položce:_x000d_
Včetně příplatku za lepivost horniny</t>
  </si>
  <si>
    <t>40*0,4*0,4*0,5"sloupky poničeného oplocení</t>
  </si>
  <si>
    <t>55*0,4*0,4*0,5"sloupky dřevěného ohrazení</t>
  </si>
  <si>
    <t>132251255</t>
  </si>
  <si>
    <t>Hloubení rýh nezapažených š do 2000 mm v hornině třídy těžitelnosti I, skupiny 3 objem do 1000 m3 strojně</t>
  </si>
  <si>
    <t>-1074121131</t>
  </si>
  <si>
    <t>2*2*35"vsakovací rýha</t>
  </si>
  <si>
    <t>(5*2,5/2)*68"příkop</t>
  </si>
  <si>
    <t>80 "drenáž</t>
  </si>
  <si>
    <t>-1788865311</t>
  </si>
  <si>
    <t>185090248</t>
  </si>
  <si>
    <t>645</t>
  </si>
  <si>
    <t>181351103</t>
  </si>
  <si>
    <t>Rozprostření ornice tl vrstvy do 200 mm pl do 500 m2 v rovině nebo ve svahu do 1:5 strojně</t>
  </si>
  <si>
    <t>-1703873812</t>
  </si>
  <si>
    <t>181451122</t>
  </si>
  <si>
    <t>Založení lučního trávníku výsevem plochy přes 1000 m2 ve svahu do 1:2</t>
  </si>
  <si>
    <t>-1550657418</t>
  </si>
  <si>
    <t>Poznámka k položce:_x000d_
postupováno v souladu s TP 153</t>
  </si>
  <si>
    <t>00572100</t>
  </si>
  <si>
    <t>osivo jetelotráva intenzivní víceletá</t>
  </si>
  <si>
    <t>kg</t>
  </si>
  <si>
    <t>-1374440273</t>
  </si>
  <si>
    <t>3190*0,03 "Přepočtené koeficientem množství</t>
  </si>
  <si>
    <t>182151111</t>
  </si>
  <si>
    <t>Svahování v zářezech v hornině třídy těžitelnosti I, skupiny 1 až 3</t>
  </si>
  <si>
    <t>66128587</t>
  </si>
  <si>
    <t>2,5*70*2</t>
  </si>
  <si>
    <t>182351133</t>
  </si>
  <si>
    <t>Rozprostření ornice pl přes 500 m2 ve svahu nad 1:5 tl vrstvy do 200 mm strojně</t>
  </si>
  <si>
    <t>1659118597</t>
  </si>
  <si>
    <t>3190</t>
  </si>
  <si>
    <t>Zakládání</t>
  </si>
  <si>
    <t>211561111</t>
  </si>
  <si>
    <t>Výplň odvodňovacích žeber nebo trativodů kamenivem hrubým drceným frakce 4 až 16 mm</t>
  </si>
  <si>
    <t>1613015926</t>
  </si>
  <si>
    <t>Poznámka k položce:_x000d_
nákup,doprava,zabudování</t>
  </si>
  <si>
    <t>570*0,4*0,4</t>
  </si>
  <si>
    <t>211971110</t>
  </si>
  <si>
    <t>Zřízení opláštění žeber nebo trativodů geotextilií v rýze nebo zářezu sklonu do 1:2</t>
  </si>
  <si>
    <t>-1014419608</t>
  </si>
  <si>
    <t>570*1,5</t>
  </si>
  <si>
    <t>69311081</t>
  </si>
  <si>
    <t>geotextilie netkaná separační, ochranná, filtrační, drenážní PES 300g/m2</t>
  </si>
  <si>
    <t>-987488723</t>
  </si>
  <si>
    <t>Poznámka k položce:_x000d_
vodopropustná,nákup, doprava, zabudování</t>
  </si>
  <si>
    <t>212751104</t>
  </si>
  <si>
    <t>Trativod z drenážních trubek flexibilních PVC-U SN 4 perforace 360° otevřený výkop DN 100</t>
  </si>
  <si>
    <t>962487172</t>
  </si>
  <si>
    <t>Poznámka k položce:_x000d_
drenážní trubky_x000d_
včetně nákupu a dopravy drenážních trubek DN 100</t>
  </si>
  <si>
    <t>330+240</t>
  </si>
  <si>
    <t>348101240</t>
  </si>
  <si>
    <t>Osazení vrat a vrátek k oplocení na ocelové sloupky do 8 m2</t>
  </si>
  <si>
    <t>750181828</t>
  </si>
  <si>
    <t>Poznámka k položce:_x000d_
osazení původních vrat, délka 5m</t>
  </si>
  <si>
    <t>338171111</t>
  </si>
  <si>
    <t>Osazování sloupků a vzpěr plotových ocelových v do 2,00 m se zalitím MC</t>
  </si>
  <si>
    <t>-1233790175</t>
  </si>
  <si>
    <t>Poznámka k položce:_x000d_
nové oplocení poničené výstavbou</t>
  </si>
  <si>
    <t>45+40</t>
  </si>
  <si>
    <t>55342254</t>
  </si>
  <si>
    <t>sloupek plotový průběžný Pz a komaxitový 2250/38x1,5mm</t>
  </si>
  <si>
    <t>1299652621</t>
  </si>
  <si>
    <t>55342272</t>
  </si>
  <si>
    <t>vzpěra plotová 38x1,5mm včetně krytky s uchem 2000mm</t>
  </si>
  <si>
    <t>804189600</t>
  </si>
  <si>
    <t>348101210</t>
  </si>
  <si>
    <t>Osazení vrat a vrátek k oplocení na ocelové sloupky do 2 m2</t>
  </si>
  <si>
    <t>1853478227</t>
  </si>
  <si>
    <t>55342334</t>
  </si>
  <si>
    <t>branka plotová jednokřídlá Pz s PVC vrstvou 1000x1730mm</t>
  </si>
  <si>
    <t>-705583706</t>
  </si>
  <si>
    <t>348401153</t>
  </si>
  <si>
    <t>Montáž oplocení ze svařovaného pletiva s napínacími dráty výšky přes 1,5 do 2,0 m</t>
  </si>
  <si>
    <t>-1600674898</t>
  </si>
  <si>
    <t>135+120</t>
  </si>
  <si>
    <t>31324812</t>
  </si>
  <si>
    <t>svařované plotové pletivo v rolích 25m výšky 2,00m průměr drátu 3mm rozměr oka 38x76mm povrchová úprava Pz a komaxit</t>
  </si>
  <si>
    <t>-2070768343</t>
  </si>
  <si>
    <t>577134111.1</t>
  </si>
  <si>
    <t>-549321978</t>
  </si>
  <si>
    <t>2630</t>
  </si>
  <si>
    <t>Postřik živičný spojovací z asfaltu v množství 0,30 kg/m2</t>
  </si>
  <si>
    <t>-364521402</t>
  </si>
  <si>
    <t>Poznámka k položce:_x000d_
typ A</t>
  </si>
  <si>
    <t>577165112.1</t>
  </si>
  <si>
    <t>Asfaltový beton vrstva ložní ACL 16 (ABH) tl 70 mm š do 3 m z nemodifikovaného asfaltu - typ A</t>
  </si>
  <si>
    <t>-1099455219</t>
  </si>
  <si>
    <t>2630*1,15</t>
  </si>
  <si>
    <t>573111114</t>
  </si>
  <si>
    <t>Postřik živičný infiltrační s posypem z asfaltu množství 1,5-2 kg/m2 - typ A</t>
  </si>
  <si>
    <t>CS ÚRS 2014 01</t>
  </si>
  <si>
    <t>-891594643</t>
  </si>
  <si>
    <t>564851111.2</t>
  </si>
  <si>
    <t>Podklad ze štěrkodrtě ŠD tl 150 mm - typ A</t>
  </si>
  <si>
    <t>95391886</t>
  </si>
  <si>
    <t>Poznámka k položce:_x000d_
ŠD 0/32</t>
  </si>
  <si>
    <t>2762*1,15</t>
  </si>
  <si>
    <t>564851111.1</t>
  </si>
  <si>
    <t>1995807436</t>
  </si>
  <si>
    <t>Poznámka k položce:_x000d_
ŠD 0/63</t>
  </si>
  <si>
    <t>3176*1,15</t>
  </si>
  <si>
    <t>564251111</t>
  </si>
  <si>
    <t xml:space="preserve">Podklad nebo podsyp ze štěrkopísku ŠP 0/63  tl 150 mm</t>
  </si>
  <si>
    <t>1180249909</t>
  </si>
  <si>
    <t>Poznámka k položce:_x000d_
sanace AZ</t>
  </si>
  <si>
    <t>564271111</t>
  </si>
  <si>
    <t>Podklad nebo podsyp ze štěrkopísku ŠP 0/63 tl 250 mm</t>
  </si>
  <si>
    <t>-979808750</t>
  </si>
  <si>
    <t>5,5*43"výměna za HDK 32/63 st. km 0,078-0,121</t>
  </si>
  <si>
    <t>5,5*36"výměna za HDK 32/63 st. km 0,199-0,235</t>
  </si>
  <si>
    <t>564771111</t>
  </si>
  <si>
    <t>Podklad z kameniva hrubého drceného vel. 32-63 mm tl 250 mm</t>
  </si>
  <si>
    <t>665482771</t>
  </si>
  <si>
    <t>-236,5"použito ŠP 0/63 vest. km 0,078-0,121</t>
  </si>
  <si>
    <t>-198"použito ŠP 0/63 ve st. km 0,199-0,235</t>
  </si>
  <si>
    <t>3660</t>
  </si>
  <si>
    <t>577123111</t>
  </si>
  <si>
    <t>Asfaltový beton vrstva obrusná ACO 8 (ABJ) tl 30 mm š do 3 m z nemodifikovaného asfaltu - typ B</t>
  </si>
  <si>
    <t>-617447555</t>
  </si>
  <si>
    <t>-2012087101</t>
  </si>
  <si>
    <t>Poznámka k položce:_x000d_
typ B</t>
  </si>
  <si>
    <t>260</t>
  </si>
  <si>
    <t>565135111</t>
  </si>
  <si>
    <t>Asfaltový beton vrstva podkladní ACP 16 (obalované kamenivo OKS) tl 50 mm š do 3 m - typ B</t>
  </si>
  <si>
    <t>363066525</t>
  </si>
  <si>
    <t>260*1,05</t>
  </si>
  <si>
    <t>573111115</t>
  </si>
  <si>
    <t>Postřik živičný infiltrační s posypem z asfaltu množství 2,5 kg/m2 - typ B</t>
  </si>
  <si>
    <t>1452183284</t>
  </si>
  <si>
    <t>273</t>
  </si>
  <si>
    <t>569831111</t>
  </si>
  <si>
    <t>Zpevnění krajnic štěrkodrtí tl 100 mm</t>
  </si>
  <si>
    <t>1436244065</t>
  </si>
  <si>
    <t>235*0,5+100</t>
  </si>
  <si>
    <t>569903311</t>
  </si>
  <si>
    <t>Zřízení zemních krajnic se zhutněním</t>
  </si>
  <si>
    <t>1979667686</t>
  </si>
  <si>
    <t>100*0,1"stezka</t>
  </si>
  <si>
    <t>235*0,5*0,1"vozovka</t>
  </si>
  <si>
    <t>597661111</t>
  </si>
  <si>
    <t>Rigol dlážděný do lože z betonu tl 100 mm z dlažebních kostek drobných</t>
  </si>
  <si>
    <t>1923235203</t>
  </si>
  <si>
    <t>Poznámka k položce:_x000d_
délka žlabucca 20m, 5x řada kostek 9/11 do betonu</t>
  </si>
  <si>
    <t>Trubní vedení</t>
  </si>
  <si>
    <t>877310310</t>
  </si>
  <si>
    <t>Montáž kolen na kanalizačním potrubí z PP trub hladkých plnostěnných DN 150</t>
  </si>
  <si>
    <t>172427626</t>
  </si>
  <si>
    <t>28617182</t>
  </si>
  <si>
    <t>koleno kanalizační PP SN16 45° DN 150</t>
  </si>
  <si>
    <t>-988163609</t>
  </si>
  <si>
    <t>28617192</t>
  </si>
  <si>
    <t>koleno kanalizační PP SN16 87° DN 150</t>
  </si>
  <si>
    <t>2045452546</t>
  </si>
  <si>
    <t>895931111</t>
  </si>
  <si>
    <t>Vpusti kanalizačních horské z betonu prostého C12/15 velikosti 1500/900 mm</t>
  </si>
  <si>
    <t>1510195042</t>
  </si>
  <si>
    <t>Poznámka k položce:_x000d_
včetně nákup, doprava, osazení, obetonování, včetně nákup, osazení litinová mříž a rám</t>
  </si>
  <si>
    <t>895941311</t>
  </si>
  <si>
    <t>Zřízení vpusti kanalizační uliční z betonových dílců typ UVB-50</t>
  </si>
  <si>
    <t>407067171</t>
  </si>
  <si>
    <t>59223852</t>
  </si>
  <si>
    <t>dno pro uliční vpusť s kalovou prohlubní betonové 450x300x50mm</t>
  </si>
  <si>
    <t>-116111183</t>
  </si>
  <si>
    <t>59223854</t>
  </si>
  <si>
    <t>skruž pro uliční vpusť s výtokovým otvorem PVC betonová 450x350x50mm</t>
  </si>
  <si>
    <t>1244578074</t>
  </si>
  <si>
    <t>59223858</t>
  </si>
  <si>
    <t>skruž pro uliční vpusť horní betonová 450x570x50mm</t>
  </si>
  <si>
    <t>-593273497</t>
  </si>
  <si>
    <t>59223864</t>
  </si>
  <si>
    <t>prstenec pro uliční vpusť vyrovnávací betonový 390x60x130mm</t>
  </si>
  <si>
    <t>1985376465</t>
  </si>
  <si>
    <t>59223866</t>
  </si>
  <si>
    <t>skruž pro uliční vpusť přechodová betonová 450-270x295x50m</t>
  </si>
  <si>
    <t>-159695203</t>
  </si>
  <si>
    <t>55242320</t>
  </si>
  <si>
    <t>mříž vtoková litinová plochá 500x500mm</t>
  </si>
  <si>
    <t>1260340927</t>
  </si>
  <si>
    <t>55242328</t>
  </si>
  <si>
    <t>4-stranný rám pro mříž</t>
  </si>
  <si>
    <t>-1906993064</t>
  </si>
  <si>
    <t>28661789</t>
  </si>
  <si>
    <t>koš kalový ocelový pro silniční vpusť 425mm vč. madla</t>
  </si>
  <si>
    <t>1522557720</t>
  </si>
  <si>
    <t>51</t>
  </si>
  <si>
    <t>899204112</t>
  </si>
  <si>
    <t>Osazení mříží litinových včetně rámů a košů na bahno pro třídu zatížení D400, E600</t>
  </si>
  <si>
    <t>281919297</t>
  </si>
  <si>
    <t>14+2</t>
  </si>
  <si>
    <t>52</t>
  </si>
  <si>
    <t>899331111</t>
  </si>
  <si>
    <t xml:space="preserve">Výšková úprava uličního vstupu nebo vpusti </t>
  </si>
  <si>
    <t>-303549206</t>
  </si>
  <si>
    <t>Ostatní konstrukce a práce</t>
  </si>
  <si>
    <t>53</t>
  </si>
  <si>
    <t>911331111</t>
  </si>
  <si>
    <t>Svodidlo ocelové jednostranné zádržnosti N2 se zaberaněním sloupků v rozmezí do 2 m</t>
  </si>
  <si>
    <t>760444341</t>
  </si>
  <si>
    <t>139-32</t>
  </si>
  <si>
    <t>54</t>
  </si>
  <si>
    <t>911331412</t>
  </si>
  <si>
    <t>Náběh ocelového svodidla jednostranný délky do 12 m se zaberaněním sloupků v rozmezí do 2 m</t>
  </si>
  <si>
    <t>-311706898</t>
  </si>
  <si>
    <t>12+4+12+4</t>
  </si>
  <si>
    <t>55</t>
  </si>
  <si>
    <t>912221111</t>
  </si>
  <si>
    <t>Montáž směrového sloupku silničního ocelového pružného zinkovaného ručním beraněním</t>
  </si>
  <si>
    <t>303801635</t>
  </si>
  <si>
    <t>56</t>
  </si>
  <si>
    <t>40445165</t>
  </si>
  <si>
    <t>sloupek směrový silniční ocelový</t>
  </si>
  <si>
    <t>-166465822</t>
  </si>
  <si>
    <t>14"bílý směrový</t>
  </si>
  <si>
    <t>4"červený sjezdový</t>
  </si>
  <si>
    <t>57</t>
  </si>
  <si>
    <t>914111121</t>
  </si>
  <si>
    <t>Montáž svislé dopravní značky do velikosti 2 m2 objímkami na sloupek nebo konzolu</t>
  </si>
  <si>
    <t>-955514749</t>
  </si>
  <si>
    <t>58</t>
  </si>
  <si>
    <t>404440140</t>
  </si>
  <si>
    <t xml:space="preserve">značka dopravní svislá reflexní </t>
  </si>
  <si>
    <t>1396642783</t>
  </si>
  <si>
    <t>59</t>
  </si>
  <si>
    <t>914511111</t>
  </si>
  <si>
    <t>Montáž sloupku dopravních značek délky do 3,5 m s betonovým základem</t>
  </si>
  <si>
    <t>943921570</t>
  </si>
  <si>
    <t>60</t>
  </si>
  <si>
    <t>40445225</t>
  </si>
  <si>
    <t>sloupek pro dopravní značku Zn D 60mm v 3,5m</t>
  </si>
  <si>
    <t>-1365291466</t>
  </si>
  <si>
    <t>61</t>
  </si>
  <si>
    <t>59217022</t>
  </si>
  <si>
    <t>obrubník betonový chodníkový krajový 1000x150x250mm</t>
  </si>
  <si>
    <t>-1014446620</t>
  </si>
  <si>
    <t>Poznámka k položce:_x000d_
přechodový</t>
  </si>
  <si>
    <t>62</t>
  </si>
  <si>
    <t>916131213</t>
  </si>
  <si>
    <t>Osazení silničního obrubníku betonového stojatého s boční opěrou do lože z betonu prostého</t>
  </si>
  <si>
    <t>-532524825</t>
  </si>
  <si>
    <t>540+20</t>
  </si>
  <si>
    <t>63</t>
  </si>
  <si>
    <t>59217024</t>
  </si>
  <si>
    <t>obrubník betonový chodníkový 500x100x250mm</t>
  </si>
  <si>
    <t>1702174548</t>
  </si>
  <si>
    <t>64</t>
  </si>
  <si>
    <t>59217023</t>
  </si>
  <si>
    <t>obrubník betonový chodníkový 1000x150x250mm</t>
  </si>
  <si>
    <t>1874175149</t>
  </si>
  <si>
    <t>580"včetně řezání</t>
  </si>
  <si>
    <t>65</t>
  </si>
  <si>
    <t>916131113</t>
  </si>
  <si>
    <t>Osazení silničního obrubníku betonového ležatého s boční opěrou do lože z betonu prostého</t>
  </si>
  <si>
    <t>-255546426</t>
  </si>
  <si>
    <t>Poznámka k položce:_x000d_
položky ohledně příložných desek nahrazují tzv. carping, firma dodá dle PD a nacení carping v případě že je schopná jej dodat</t>
  </si>
  <si>
    <t>66</t>
  </si>
  <si>
    <t>59227034</t>
  </si>
  <si>
    <t>deska betonová příložná 500x330x100mm</t>
  </si>
  <si>
    <t>ks</t>
  </si>
  <si>
    <t>-1726476015</t>
  </si>
  <si>
    <t>540*3</t>
  </si>
  <si>
    <t>67</t>
  </si>
  <si>
    <t>919721102</t>
  </si>
  <si>
    <t>Geomříž pro stabilizaci podkladu tkaná z polyesteru podélná pevnost v tahu do 80 kN/m</t>
  </si>
  <si>
    <t>-1251632468</t>
  </si>
  <si>
    <t>68</t>
  </si>
  <si>
    <t>IP 02</t>
  </si>
  <si>
    <t>osazení přeloženého pomníčku</t>
  </si>
  <si>
    <t>124608794</t>
  </si>
  <si>
    <t>Poznámka k položce:_x000d_
zabudování,zemní práce, betonáž.</t>
  </si>
  <si>
    <t>998</t>
  </si>
  <si>
    <t>Přesun hmot</t>
  </si>
  <si>
    <t>69</t>
  </si>
  <si>
    <t>998225111</t>
  </si>
  <si>
    <t>Přesun hmot pro pozemní komunikace s krytem z kamene, monolitickým betonovým nebo živičným</t>
  </si>
  <si>
    <t>2115284286</t>
  </si>
  <si>
    <t>SO 104 - Oprava a odvodnění MK</t>
  </si>
  <si>
    <t xml:space="preserve">    6 - Práce pro KSUS</t>
  </si>
  <si>
    <t>2117449798</t>
  </si>
  <si>
    <t>-1936483472</t>
  </si>
  <si>
    <t>80</t>
  </si>
  <si>
    <t>825744191</t>
  </si>
  <si>
    <t>1869180383</t>
  </si>
  <si>
    <t>123602597</t>
  </si>
  <si>
    <t>1100*0,03 "Přepočtené koeficientem množství</t>
  </si>
  <si>
    <t>1479355046</t>
  </si>
  <si>
    <t>-916098630</t>
  </si>
  <si>
    <t>1501827169</t>
  </si>
  <si>
    <t>245*0,4*0,4</t>
  </si>
  <si>
    <t>1594785991</t>
  </si>
  <si>
    <t>245*1,5</t>
  </si>
  <si>
    <t>-2091953500</t>
  </si>
  <si>
    <t>1143484106</t>
  </si>
  <si>
    <t>110+135</t>
  </si>
  <si>
    <t>Asfaltový beton vrstva obrusná ACO 11 (ABS) tř. I tl 40 mm š do 3 m z nemodifikovaného asfaltu</t>
  </si>
  <si>
    <t>412650113</t>
  </si>
  <si>
    <t>-2010423376</t>
  </si>
  <si>
    <t>577165112</t>
  </si>
  <si>
    <t>Asfaltový beton vrstva ložní ACL 16 (ABH) tl 70 mm š do 3 m z nemodifikovaného asfaltu</t>
  </si>
  <si>
    <t>67045410</t>
  </si>
  <si>
    <t>790*1,05</t>
  </si>
  <si>
    <t>Postřik živičný infiltrační s posypem z asfaltu množství 2 kg/m2</t>
  </si>
  <si>
    <t>-786226078</t>
  </si>
  <si>
    <t>564851111</t>
  </si>
  <si>
    <t>Podklad ze štěrkodrtě ŠD tl 150 mm</t>
  </si>
  <si>
    <t>-488312799</t>
  </si>
  <si>
    <t>Poznámka k položce:_x000d_
ŠD 0/32 - typ A</t>
  </si>
  <si>
    <t>829,5*1,15</t>
  </si>
  <si>
    <t>-506306589</t>
  </si>
  <si>
    <t>Poznámka k položce:_x000d_
ŠD 0/63 - typ A</t>
  </si>
  <si>
    <t>953,925*1,15</t>
  </si>
  <si>
    <t>1477997205</t>
  </si>
  <si>
    <t>2106727134</t>
  </si>
  <si>
    <t>-1424251259</t>
  </si>
  <si>
    <t>48*0,5</t>
  </si>
  <si>
    <t>-1425130157</t>
  </si>
  <si>
    <t>48*0,5*0,1</t>
  </si>
  <si>
    <t>-959027011</t>
  </si>
  <si>
    <t>-2110696011</t>
  </si>
  <si>
    <t>195756681</t>
  </si>
  <si>
    <t>120*1,05</t>
  </si>
  <si>
    <t>480680657</t>
  </si>
  <si>
    <t>564871116</t>
  </si>
  <si>
    <t>Podklad ze štěrkodrtě ŠD tl. 300 mm</t>
  </si>
  <si>
    <t>-1613150532</t>
  </si>
  <si>
    <t>Poznámka k položce:_x000d_
ve sjezdu</t>
  </si>
  <si>
    <t>Práce pro KSUS</t>
  </si>
  <si>
    <t>1055478715</t>
  </si>
  <si>
    <t>Poznámka k položce:_x000d_
reprofilace příkopu, řez A</t>
  </si>
  <si>
    <t>405*3/2</t>
  </si>
  <si>
    <t>344030706</t>
  </si>
  <si>
    <t>4*2/2*135+30"včetně 30m klasického</t>
  </si>
  <si>
    <t>938902152</t>
  </si>
  <si>
    <t>Čistění příkopů strojně příkopovou frézou š dna přes 400 mm</t>
  </si>
  <si>
    <t>-64103596</t>
  </si>
  <si>
    <t>Poznámka k položce:_x000d_
řez A</t>
  </si>
  <si>
    <t>405</t>
  </si>
  <si>
    <t>-1933715531</t>
  </si>
  <si>
    <t>Poznámka k položce:_x000d_
řez B</t>
  </si>
  <si>
    <t>135</t>
  </si>
  <si>
    <t>122251104</t>
  </si>
  <si>
    <t>Odkopávky a prokopávky nezapažené v hornině třídy těžitelnosti I, skupiny 3 objem do 500 m3 strojně</t>
  </si>
  <si>
    <t>-1165288368</t>
  </si>
  <si>
    <t>405*0,4</t>
  </si>
  <si>
    <t>165*0,4</t>
  </si>
  <si>
    <t>100 "ostatní</t>
  </si>
  <si>
    <t>-1581106383</t>
  </si>
  <si>
    <t>328</t>
  </si>
  <si>
    <t>171152101-1</t>
  </si>
  <si>
    <t>-1226318950</t>
  </si>
  <si>
    <t>182351123</t>
  </si>
  <si>
    <t>Rozprostření ornice pl do 500 m2 ve svahu přes 1:5 tl vrstvy do 200 mm strojně</t>
  </si>
  <si>
    <t>244269391</t>
  </si>
  <si>
    <t>181411122</t>
  </si>
  <si>
    <t>Založení lučního trávníku výsevem plochy do 1000 m2 ve svahu do 1:2</t>
  </si>
  <si>
    <t>828841438</t>
  </si>
  <si>
    <t>Poznámka k položce:_x000d_
svahy pro KSUS_x000d_
postupováno v souladu s TP153</t>
  </si>
  <si>
    <t>248142859</t>
  </si>
  <si>
    <t>160*0,015 "Přepočtené koeficientem množství</t>
  </si>
  <si>
    <t>919441211</t>
  </si>
  <si>
    <t>Čelo propustku z lomového kamene pro propustek z trub DN 300 až 500</t>
  </si>
  <si>
    <t>809556299</t>
  </si>
  <si>
    <t>919441221</t>
  </si>
  <si>
    <t>Čelo propustku z lomového kamene pro propustek z trub DN 600 až 800</t>
  </si>
  <si>
    <t>1464962285</t>
  </si>
  <si>
    <t>919521120</t>
  </si>
  <si>
    <t>Zřízení silničního propustku z trub betonových nebo ŽB DN 400</t>
  </si>
  <si>
    <t>-82151855</t>
  </si>
  <si>
    <t>919521140</t>
  </si>
  <si>
    <t>Zřízení silničního propustku z trub betonových nebo ŽB DN 600</t>
  </si>
  <si>
    <t>753872186</t>
  </si>
  <si>
    <t>59221001</t>
  </si>
  <si>
    <t>trouba ŽB 8úhelníková zesílená DN 400</t>
  </si>
  <si>
    <t>-2122415610</t>
  </si>
  <si>
    <t>Poznámka k položce:_x000d_
TZP-Q_x000d_
D40x100x8cm</t>
  </si>
  <si>
    <t>59221002</t>
  </si>
  <si>
    <t>trouba ŽB 8úhelníková zesílená DN 600</t>
  </si>
  <si>
    <t>-319260264</t>
  </si>
  <si>
    <t>Poznámka k položce:_x000d_
TZP-Q_x000d_
D60x100x8cm</t>
  </si>
  <si>
    <t>919535557</t>
  </si>
  <si>
    <t>Obetonování trubního propustku betonem prostým tř. C 16/20</t>
  </si>
  <si>
    <t>-704440802</t>
  </si>
  <si>
    <t>594511111</t>
  </si>
  <si>
    <t>Dlažba z lomového kamene s provedením lože z betonu</t>
  </si>
  <si>
    <t>401657726</t>
  </si>
  <si>
    <t>935112111</t>
  </si>
  <si>
    <t>Osazení příkopového žlabu do betonu tl 100 mm z betonových tvárnic š 500 mm</t>
  </si>
  <si>
    <t>1174684844</t>
  </si>
  <si>
    <t>59227029</t>
  </si>
  <si>
    <t>žlabovka betonová TBZ 39-50 50x50x13 cm</t>
  </si>
  <si>
    <t>714846365</t>
  </si>
  <si>
    <t>540*2</t>
  </si>
  <si>
    <t>935111112</t>
  </si>
  <si>
    <t>Osazení příkopového žlabu do štěrkopísku tl 100 mm z betonových desek</t>
  </si>
  <si>
    <t>918133128</t>
  </si>
  <si>
    <t>Poznámka k položce:_x000d_
osazení příložných desek</t>
  </si>
  <si>
    <t>1350*0,5</t>
  </si>
  <si>
    <t>59227033</t>
  </si>
  <si>
    <t>deska betonová meliorační příložná 80x333x500mm</t>
  </si>
  <si>
    <t>434724812</t>
  </si>
  <si>
    <t>IP 26</t>
  </si>
  <si>
    <t>zrušení stáv. výustního objektu z pozemku p. Kočího</t>
  </si>
  <si>
    <t>kpl</t>
  </si>
  <si>
    <t>1469103253</t>
  </si>
  <si>
    <t>-1313127650</t>
  </si>
  <si>
    <t>1986992533</t>
  </si>
  <si>
    <t>Poznámka k položce:_x000d_
směrový sloupek bílý</t>
  </si>
  <si>
    <t>1403300275</t>
  </si>
  <si>
    <t>40445608</t>
  </si>
  <si>
    <t>značky upravující přednost P1, P4 700mm</t>
  </si>
  <si>
    <t>1338058204</t>
  </si>
  <si>
    <t>40445647</t>
  </si>
  <si>
    <t>dodatkové tabulky E1, E2a,b , E6, E9, E10 E12c, E17 500x500mm</t>
  </si>
  <si>
    <t>35639219</t>
  </si>
  <si>
    <t>-295304975</t>
  </si>
  <si>
    <t>-1429579129</t>
  </si>
  <si>
    <t>41100333</t>
  </si>
  <si>
    <t>577148987</t>
  </si>
  <si>
    <t>Poznámka k položce:_x000d_
včetně řezání</t>
  </si>
  <si>
    <t>335720705</t>
  </si>
  <si>
    <t>916231213</t>
  </si>
  <si>
    <t>Osazení chodníkového obrubníku betonového stojatého s boční opěrou do lože z betonu prostého</t>
  </si>
  <si>
    <t>-942876185</t>
  </si>
  <si>
    <t>-294909714</t>
  </si>
  <si>
    <t>-851549301</t>
  </si>
  <si>
    <t>171999180</t>
  </si>
  <si>
    <t>255*3</t>
  </si>
  <si>
    <t>966075141</t>
  </si>
  <si>
    <t>Odstranění kovového zábradlí vcelku</t>
  </si>
  <si>
    <t>1612371553</t>
  </si>
  <si>
    <t>-956122850</t>
  </si>
  <si>
    <t>SO 301 - Dešťová kanalizace</t>
  </si>
  <si>
    <t xml:space="preserve">      99 - Přesuny hmot</t>
  </si>
  <si>
    <t>131251204</t>
  </si>
  <si>
    <t>Hloubení jam zapažených v hornině třídy těžitelnosti I, skupiny 3 objem do 500 m3 strojně</t>
  </si>
  <si>
    <t>-154260593</t>
  </si>
  <si>
    <t>114 "šachty</t>
  </si>
  <si>
    <t>65 "vpusti</t>
  </si>
  <si>
    <t>16 "horská</t>
  </si>
  <si>
    <t>4 "výústní</t>
  </si>
  <si>
    <t>10 "ostatní</t>
  </si>
  <si>
    <t>132254206</t>
  </si>
  <si>
    <t>Hloubení zapažených rýh š do 2000 mm v hornině třídy těžitelnosti I, skupiny 3 objem do 5000 m3</t>
  </si>
  <si>
    <t>213763594</t>
  </si>
  <si>
    <t>Poznámka k položce:_x000d_
položka včetně lepivosti zeminy, dle geologie v tomto místě jsou písčité jíly</t>
  </si>
  <si>
    <t>315 "DN 300 v místě krajnice</t>
  </si>
  <si>
    <t>685 "DN 300 pod vozovkou</t>
  </si>
  <si>
    <t>61"DN 150 pod vozovkou</t>
  </si>
  <si>
    <t>19 "DN 200 pod vozovkou</t>
  </si>
  <si>
    <t>120"rezerva, ostatní</t>
  </si>
  <si>
    <t>151101102</t>
  </si>
  <si>
    <t>Zřízení příložného pažení a rozepření stěn rýh hl do 4 m</t>
  </si>
  <si>
    <t>741614327</t>
  </si>
  <si>
    <t>Poznámka k položce:_x000d_
posuvné bednění, cena zahrnuje rovněž přemístění pro další úsek</t>
  </si>
  <si>
    <t>20*2,5*2</t>
  </si>
  <si>
    <t>151101112</t>
  </si>
  <si>
    <t>Odstranění příložného pažení a rozepření stěn rýh hl do 4 m</t>
  </si>
  <si>
    <t>-1790100723</t>
  </si>
  <si>
    <t>161151103</t>
  </si>
  <si>
    <t>Svislé přemístění výkopku z horniny třídy těžitelnosti I, skupiny 1 až 3 hl výkopu přes 4 do 8 m</t>
  </si>
  <si>
    <t>-250288906</t>
  </si>
  <si>
    <t>1489</t>
  </si>
  <si>
    <t>-1112270748</t>
  </si>
  <si>
    <t>1200+209+80</t>
  </si>
  <si>
    <t>388172283</t>
  </si>
  <si>
    <t>174151101</t>
  </si>
  <si>
    <t>Zásyp jam, šachet rýh nebo kolem objektů sypaninou se zhutněním</t>
  </si>
  <si>
    <t>-1965336746</t>
  </si>
  <si>
    <t>Poznámka k položce:_x000d_
pro šachty, vpusti, výtokový objekt</t>
  </si>
  <si>
    <t>49+21+26+2,06</t>
  </si>
  <si>
    <t>174151101-1</t>
  </si>
  <si>
    <t>Zásyp a obsyp potrubí sypaninou se zhutněním</t>
  </si>
  <si>
    <t>601399844</t>
  </si>
  <si>
    <t>400 "DN 300 pod vozovkou</t>
  </si>
  <si>
    <t>26"DN 150</t>
  </si>
  <si>
    <t>6"DN 200</t>
  </si>
  <si>
    <t>300 "DN 300 pod krajnicí</t>
  </si>
  <si>
    <t>58337331</t>
  </si>
  <si>
    <t>štěrkopísek frakce 0/22</t>
  </si>
  <si>
    <t>-1648572348</t>
  </si>
  <si>
    <t>Poznámka k položce:_x000d_
obsyp a zásyp</t>
  </si>
  <si>
    <t>(732+98)*2,2</t>
  </si>
  <si>
    <t>58337303</t>
  </si>
  <si>
    <t>štěrkopísek frakce 0/8</t>
  </si>
  <si>
    <t>30761149</t>
  </si>
  <si>
    <t>758*0,1*2,2 "podsyp</t>
  </si>
  <si>
    <t>181951112</t>
  </si>
  <si>
    <t>Úprava pláně v hornině třídy těžitelnosti I, skupiny 1 až 3 se zhutněním</t>
  </si>
  <si>
    <t>1292581571</t>
  </si>
  <si>
    <t>540*1,2+70*1+40</t>
  </si>
  <si>
    <t>1091314067</t>
  </si>
  <si>
    <t>Poznámka k položce:_x000d_
nákup,doprava,zabudování, staveništní drenáž</t>
  </si>
  <si>
    <t>500*0,4*0,4</t>
  </si>
  <si>
    <t>-1409607929</t>
  </si>
  <si>
    <t>500</t>
  </si>
  <si>
    <t>213141111</t>
  </si>
  <si>
    <t>Zřízení vrstvy z geotextilie v rovině nebo ve sklonu do 1:5 š do 3 m</t>
  </si>
  <si>
    <t>1992274611</t>
  </si>
  <si>
    <t>69311010</t>
  </si>
  <si>
    <t>geotextilie tkaná výztužná PP pevnost v tahu 80kN/m pro dno výkopů rýh</t>
  </si>
  <si>
    <t>821371237</t>
  </si>
  <si>
    <t>Poznámka k položce:_x000d_
nákup, doprava</t>
  </si>
  <si>
    <t>800*1,15 "Přepočtené koeficientem množství</t>
  </si>
  <si>
    <t>452323161</t>
  </si>
  <si>
    <t>Želbet výústní objekt - 1 kus</t>
  </si>
  <si>
    <t>-1171578855</t>
  </si>
  <si>
    <t>Poznámka k položce:_x000d_
realizační detail zhotoví zhotovitel, jedná se o želbet výústní objekt dle TZ, z betonu tř. C 25/30 pro obetonování potrubí s kari sítí, podkladní beton, podsyp, kamenná dlažba 0,70 m 2, žabí klapka 1 ks DN 300, želbet čelo a římsa 1,5*1*0,3 s betonovým základem, rozkresleno v části : B.5.5 SO 301, včetně seříznutí a napojení DN 300</t>
  </si>
  <si>
    <t>871313121</t>
  </si>
  <si>
    <t>Montáž kanalizačního potrubí z PVC těsněné gumovým kroužkem otevřený výkop sklon do 20 % DN 160</t>
  </si>
  <si>
    <t>-1734706837</t>
  </si>
  <si>
    <t>Poznámka k položce:_x000d_
přípojka vpustí, montáž a napojení včetně nutného řezání trub, včetně těsnění</t>
  </si>
  <si>
    <t>28611164</t>
  </si>
  <si>
    <t>trubka kanalizační PVC DN 160x1000mm SN8</t>
  </si>
  <si>
    <t>1644721778</t>
  </si>
  <si>
    <t>Poznámka k položce:_x000d_
trubka KGEM s hrdlem 150x4,7x1m SN8KOEX</t>
  </si>
  <si>
    <t>67,961*1,03 "Přepočtené koeficientem množství</t>
  </si>
  <si>
    <t>871353121</t>
  </si>
  <si>
    <t>Montáž kanalizačního potrubí z PVC těsněné gumovým kroužkem otevřený výkop sklon do 20 % DN 200</t>
  </si>
  <si>
    <t>1359774403</t>
  </si>
  <si>
    <t>Poznámka k položce:_x000d_
přípojka horské vpusti</t>
  </si>
  <si>
    <t>28611176</t>
  </si>
  <si>
    <t>trubka kanalizační PVC DN 200x1000mm SN 8</t>
  </si>
  <si>
    <t>600510519</t>
  </si>
  <si>
    <t>Poznámka k položce:_x000d_
trubka KGEM s hrdlem 200x5,9x1m SN8KOEX</t>
  </si>
  <si>
    <t>19,417*1,03 "Přepočtené koeficientem množství</t>
  </si>
  <si>
    <t>871370410</t>
  </si>
  <si>
    <t>Montáž kanalizačního potrubí korugovaného SN 10 z polypropylenu DN 300</t>
  </si>
  <si>
    <t>-981862095</t>
  </si>
  <si>
    <t>28614153</t>
  </si>
  <si>
    <t>trubka kanalizační PP korugovaná DN 300x5000mm s hrdlem SN10</t>
  </si>
  <si>
    <t>513476776</t>
  </si>
  <si>
    <t xml:space="preserve">Poznámka k položce:_x000d_
ULTRA RIB  2</t>
  </si>
  <si>
    <t>104,854*1,03 "Přepočtené koeficientem množství</t>
  </si>
  <si>
    <t>877355211</t>
  </si>
  <si>
    <t>Montáž tvarovek z tvrdého PVC-systém KG nebo z polypropylenu-systém KG 2000 jednoosé DN 200</t>
  </si>
  <si>
    <t>-1643010924</t>
  </si>
  <si>
    <t>Poznámka k položce:_x000d_
těsněných kroužkem</t>
  </si>
  <si>
    <t>28611366</t>
  </si>
  <si>
    <t>koleno kanalizace PVC KG 200x45°</t>
  </si>
  <si>
    <t>11369689</t>
  </si>
  <si>
    <t>Poznámka k položce:_x000d_
koleno plastové KGB 150/200x45°</t>
  </si>
  <si>
    <t>894118001</t>
  </si>
  <si>
    <t>Příplatek ZKD 0,60 m výšky vstupu na potrubí</t>
  </si>
  <si>
    <t>-613760845</t>
  </si>
  <si>
    <t>894411121</t>
  </si>
  <si>
    <t>Zřízení šachet kanalizačních z betonových dílců na potrubí DN nad 200 do 300 dno beton tř. C 25/30</t>
  </si>
  <si>
    <t>-126973813</t>
  </si>
  <si>
    <t>59224000</t>
  </si>
  <si>
    <t>dílec betonový pro vstupní šachty 100x25x9cm</t>
  </si>
  <si>
    <t>-786054752</t>
  </si>
  <si>
    <t>59224001</t>
  </si>
  <si>
    <t>dílec betonový pro vstupní šachty 100x50x9cm</t>
  </si>
  <si>
    <t>-1823272456</t>
  </si>
  <si>
    <t>59224002</t>
  </si>
  <si>
    <t>dílec betonový pro vstupní šachty 100x100x9cm</t>
  </si>
  <si>
    <t>-1067423244</t>
  </si>
  <si>
    <t>59224029</t>
  </si>
  <si>
    <t>dno betonové šachtové DN 300 betonový žlab i nástupnice - schematická tabulka v PD SO 301</t>
  </si>
  <si>
    <t>-2042240628</t>
  </si>
  <si>
    <t>59224168</t>
  </si>
  <si>
    <t>skruž betonová přechodová 62,5/100x60x12cm, stupadla poplastovaná kapsová</t>
  </si>
  <si>
    <t>-193107142</t>
  </si>
  <si>
    <t>59224188</t>
  </si>
  <si>
    <t>prstenec šachtový vyrovnávací betonový 625x120x120mm</t>
  </si>
  <si>
    <t>-786287648</t>
  </si>
  <si>
    <t>Poznámka k položce:_x000d_
TBW-Q</t>
  </si>
  <si>
    <t>59224188-1</t>
  </si>
  <si>
    <t>skuž šachtová betonová 1000/250/120mm</t>
  </si>
  <si>
    <t>-819566307</t>
  </si>
  <si>
    <t>59224187</t>
  </si>
  <si>
    <t>prstenec šachtový vyrovnávací betonový 625x120x100mm</t>
  </si>
  <si>
    <t>1867268344</t>
  </si>
  <si>
    <t>59224185</t>
  </si>
  <si>
    <t>prstenec šachtový vyrovnávací betonový 625x120x60mm</t>
  </si>
  <si>
    <t>-1096430869</t>
  </si>
  <si>
    <t>895941999</t>
  </si>
  <si>
    <t>Začištění spojů revizních šachet z vnější i vnitřní strany</t>
  </si>
  <si>
    <t>-2061386243</t>
  </si>
  <si>
    <t>899104112</t>
  </si>
  <si>
    <t>Osazení poklopů litinových nebo ocelových včetně rámů pro třídu zatížení D400, E600</t>
  </si>
  <si>
    <t>-1535058749</t>
  </si>
  <si>
    <t>28661935</t>
  </si>
  <si>
    <t>poklop šachtový litinový dno DN 600 pro třídu zatížení D400</t>
  </si>
  <si>
    <t>1471559701</t>
  </si>
  <si>
    <t>892381111</t>
  </si>
  <si>
    <t>Tlaková zkouška těsnosti potrubí-zkouška do DN 300</t>
  </si>
  <si>
    <t>CS ÚRS 2010 01</t>
  </si>
  <si>
    <t>1820748520</t>
  </si>
  <si>
    <t>899722113</t>
  </si>
  <si>
    <t xml:space="preserve">Krytí potrubí z plastů výstražnou fólií z PVC </t>
  </si>
  <si>
    <t>CS ÚRS 2019 01</t>
  </si>
  <si>
    <t>-1461874385</t>
  </si>
  <si>
    <t>Poznámka k položce:_x000d_
nákup,doprava,položení</t>
  </si>
  <si>
    <t>200 "oprava u stáv. kabelu NN</t>
  </si>
  <si>
    <t>630 "deštová kanalizace</t>
  </si>
  <si>
    <t>359901211</t>
  </si>
  <si>
    <t>Monitoring stoky jakékoli výšky na nové kanalizaci</t>
  </si>
  <si>
    <t>-1445713175</t>
  </si>
  <si>
    <t>99</t>
  </si>
  <si>
    <t>Přesuny hmot</t>
  </si>
  <si>
    <t>-1030633660</t>
  </si>
  <si>
    <t>2100</t>
  </si>
  <si>
    <t>998276101.1</t>
  </si>
  <si>
    <t>Přesun hmot pro trubní vedení z trub z plastických hmot, bet. a kov. dílců otevřený výkop</t>
  </si>
  <si>
    <t>-1113862275</t>
  </si>
  <si>
    <t>95</t>
  </si>
  <si>
    <t>SO 701 - Náhradní oplocení p.p.č. 61/19, kú. Podhrad</t>
  </si>
  <si>
    <t>1981180527</t>
  </si>
  <si>
    <t>Poznámka k položce:_x000d_
Včetně příplatku za lepivost horniny, 14,85-13,2 = 1,65 m3 zůstane pro zpětný obsyp a zhutnění okolo patek, bude naceněno včetně těchto prací</t>
  </si>
  <si>
    <t>0,5*0,5*0,9*66</t>
  </si>
  <si>
    <t>208094280</t>
  </si>
  <si>
    <t>13,2</t>
  </si>
  <si>
    <t>964979469</t>
  </si>
  <si>
    <t>275311124</t>
  </si>
  <si>
    <t>Základové patky a bloky z betonu prostého C 12/15</t>
  </si>
  <si>
    <t>-2089991621</t>
  </si>
  <si>
    <t>0,5*0,5*0,8*66</t>
  </si>
  <si>
    <t>564231111</t>
  </si>
  <si>
    <t>Podklad nebo podsyp ze štěrkopísku ŠP tl 100 mm</t>
  </si>
  <si>
    <t>-1896963051</t>
  </si>
  <si>
    <t>16,3</t>
  </si>
  <si>
    <t>338121125</t>
  </si>
  <si>
    <t>Osazování sloupků a vzpěr ŽB plotových zabetonováním patky o objemu do 0,20 m3</t>
  </si>
  <si>
    <t>-1309898754</t>
  </si>
  <si>
    <t>Poznámka k položce:_x000d_
patka 0,5/0,5/0,8, 63 + 3 ks</t>
  </si>
  <si>
    <t>59231162</t>
  </si>
  <si>
    <t>sloupek s drážkami plotový řadový vyztužený beton 200x180x3400mm</t>
  </si>
  <si>
    <t>-339947745</t>
  </si>
  <si>
    <t>59231013</t>
  </si>
  <si>
    <t>sloupek plotový koncový vyztužený beton s drážkami 200x180x3400mm</t>
  </si>
  <si>
    <t>1030890583</t>
  </si>
  <si>
    <t>348121121</t>
  </si>
  <si>
    <t>Osazování ŽB desek plotových na MC 300x50x2000 mm</t>
  </si>
  <si>
    <t>1467592512</t>
  </si>
  <si>
    <t>IP 11</t>
  </si>
  <si>
    <t>Plotový dílec 200/50/4,5 cm</t>
  </si>
  <si>
    <t>-1290873842</t>
  </si>
  <si>
    <t>Poznámka k položce:_x000d_
betonový panel rovný, jednostranný štípaný kámen - přírodní_x000d_
položka obsahuje - nákup a dopravu</t>
  </si>
  <si>
    <t>VRN - VRN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</si>
  <si>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</si>
  <si>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</si>
  <si>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</si>
  <si>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Objízdná komunikace</t>
  </si>
  <si>
    <t xml:space="preserve">      998 - Přesun hmot</t>
  </si>
  <si>
    <t>Vedlejší rozpočtové náklady</t>
  </si>
  <si>
    <t>011314000</t>
  </si>
  <si>
    <t>Archeologický dohled</t>
  </si>
  <si>
    <t>1024</t>
  </si>
  <si>
    <t>1300159166</t>
  </si>
  <si>
    <t>Poznámka k položce:_x000d_
předpokládaný dohled archeologa během výstavby s frekvencí cca. 1 x týdně</t>
  </si>
  <si>
    <t>012103000.2</t>
  </si>
  <si>
    <t>Geodetické práce před výstavbou</t>
  </si>
  <si>
    <t>1798542650</t>
  </si>
  <si>
    <t>Poznámka k položce:_x000d_
vytyčení hranic pozemků,vytyčení staveniště a stavebního objektu, určení průběhu nadzemního nebo podzemního stávajícího i plánovaného vedení, určení vytyčovací sítě, ...</t>
  </si>
  <si>
    <t>012203000.1</t>
  </si>
  <si>
    <t>Geodetické práce při provádění stavby</t>
  </si>
  <si>
    <t>-34555818</t>
  </si>
  <si>
    <t xml:space="preserve">Poznámka k položce:_x000d_
výšková měření, výpočet objemů, atd. které mají charakter kontrolních a upřesnujících činností_x000d_
geodetické zaměřování všech inženýrských sítí - kanalizace deštová,  ostatní objekty stavby</t>
  </si>
  <si>
    <t>013244000.1</t>
  </si>
  <si>
    <t>Realisační dokumentace stavby (RDS)</t>
  </si>
  <si>
    <t>512</t>
  </si>
  <si>
    <t>585910908</t>
  </si>
  <si>
    <t>Poznámka k položce:_x000d_
dílčí detailní projekční práce nutné pro zhotovení stavebních objektů</t>
  </si>
  <si>
    <t>013254000.2</t>
  </si>
  <si>
    <t>Dokumentace skutečného provedení stavby (DSPS)</t>
  </si>
  <si>
    <t>1100242704</t>
  </si>
  <si>
    <t>Poznámka k položce:_x000d_
Platí pro všechny stavební objekty,se zakreslením změn podle skutečného stavu provedených prací s promítnutím do katastrální mapy, včetně eventuelního vyhotovení plánu údržby</t>
  </si>
  <si>
    <t>013254000-1.1</t>
  </si>
  <si>
    <t>Zaměření skutečného provedení stavby</t>
  </si>
  <si>
    <t>1540937319</t>
  </si>
  <si>
    <t xml:space="preserve">Poznámka k položce:_x000d_
geodetické zaměření provedení všech stavebních objektů, včetně  hloubek šachet a potrubí, hloubek uložení ostatních sítí, podéných profilů a dimenze všech nových inženýrských sítí,ostatní dle požadavku TDI a investora</t>
  </si>
  <si>
    <t>075</t>
  </si>
  <si>
    <t>Provozní vlivy - ochranná pásma</t>
  </si>
  <si>
    <t>-1927632566</t>
  </si>
  <si>
    <t>Poznámka k položce:_x000d_
elektrického vedení, vodárenská (vodní zdroje,vodojemy.čistírny vod,vodovodní řady),přírodních hodnot (zákaz poškození přírodního prostředí,zákaz hluku), protipožární a jiná, dále ochrana odkrytých stáv. zařízení dle stavebného povolení, obnovení výstražných folií porušených během stavby</t>
  </si>
  <si>
    <t>060001000</t>
  </si>
  <si>
    <t>Územní vlivy</t>
  </si>
  <si>
    <t>1726165102</t>
  </si>
  <si>
    <t>Poznámka k položce:_x000d_
Územní vlivy - nemožnost použití těžkých strojů hutnících, práce v blízkosti zástavby a další</t>
  </si>
  <si>
    <t>IP 33.1</t>
  </si>
  <si>
    <t>Vytyčení stáv. inženýrských sítí</t>
  </si>
  <si>
    <t>1000036731</t>
  </si>
  <si>
    <t>Poznámka k položce:_x000d_
vytyčení za účasti správce sítě nebo jeho pokynů, včetně určení dimenze a hloubky sítě, bude protokolováno, používáno při stavbě a součástí stavebního deníku</t>
  </si>
  <si>
    <t>043103000.1</t>
  </si>
  <si>
    <t>Zkoušky bez rozlišení</t>
  </si>
  <si>
    <t>989763079</t>
  </si>
  <si>
    <t>Poznámka k položce:_x000d_
veškeré nutné zkoušky dle ČSN, TP a dle požadavku TDI a investora (zemní pláň, hutnící, další)</t>
  </si>
  <si>
    <t>VRN3</t>
  </si>
  <si>
    <t>Zařízení staveniště</t>
  </si>
  <si>
    <t>032002000.1</t>
  </si>
  <si>
    <t>Zařízení staveniště včetně zrušení</t>
  </si>
  <si>
    <t>-1879612417</t>
  </si>
  <si>
    <t>Poznámka k položce:_x000d_
vybavení potřebná pro realizaci stavby, včetně nutného oddrenážování staveniště, včetně zřízení příjezdu, nutno respektovat vybavení dle Souhrnné zprávy, započíst veškerý nutný provoz a zabezpeční,včetně jeho likvidace s uvedením ploch do původního stavu, zajištění bezpečnosti účastníků realizace dané akce a veřejnosti (bezpečnostní tabulky, lávky, apod.), včetně napojení na inženýrské sítě a jejich poplatky, rozsah dle standartních směrnic</t>
  </si>
  <si>
    <t>034303000.1</t>
  </si>
  <si>
    <t>Dopravně-inženýrské opatření během stavby (DIO)</t>
  </si>
  <si>
    <t>750508593</t>
  </si>
  <si>
    <t>Poznámka k položce:_x000d_
dle nutnosti bude odsouhlaseno příslušným silničním úřadem, DI Policií, instalace včetně zachování jeho čistoty během výstavby, bude postupováno v souladu s PD částí ZOV s odkazem na eventuelní etapy</t>
  </si>
  <si>
    <t>034503000</t>
  </si>
  <si>
    <t>Informační tabule na staveništi</t>
  </si>
  <si>
    <t>337810809</t>
  </si>
  <si>
    <t>Poznámka k položce:_x000d_
informační tabule se základními údaji o stavbě, výroba, motáž, instalace, zemní práce, betonáž</t>
  </si>
  <si>
    <t>VRN4</t>
  </si>
  <si>
    <t>Inženýrská činnost</t>
  </si>
  <si>
    <t>045303000</t>
  </si>
  <si>
    <t>Koordinační a kompletační činnost dodavatele</t>
  </si>
  <si>
    <t>888376186</t>
  </si>
  <si>
    <t>Poznámka k položce:_x000d_
Koordinační a kompletační činnost dodavatele (koordinace s pracemi, které bude provádět jiný zhotovitel na SO Obce VH)</t>
  </si>
  <si>
    <t>045303000-1</t>
  </si>
  <si>
    <t>Koordinační práce se zhotovitelem O2</t>
  </si>
  <si>
    <t>-467131110</t>
  </si>
  <si>
    <t>IP 102</t>
  </si>
  <si>
    <t>Závěrečná zpráva</t>
  </si>
  <si>
    <t>1213078024</t>
  </si>
  <si>
    <t>Poznámka k položce:_x000d_
Závěrečná zpráva včetně fotodokumentace stavby a ostatní přílohy dle požadavku TD, investora a příslušných směrnic, v případě škod na majetku ze strany zhotovitele jdou tyto na náklady zhotovitele, zpracování podkladů pro vklad novostavby do katastru nemovitostí - 4 ks</t>
  </si>
  <si>
    <t>IP 36</t>
  </si>
  <si>
    <t xml:space="preserve">Splnění podmínek správců sítí dle  stavebního povolení</t>
  </si>
  <si>
    <t>1083689985</t>
  </si>
  <si>
    <t>Poznámka k položce:_x000d_
předání závěrečného paré se splněnými podmínkami správců včetně jejich stanovisek ke stavbě, počet kusů 4</t>
  </si>
  <si>
    <t>IP 35</t>
  </si>
  <si>
    <t>Geometrický plán stavby včetně všech kartografických prací</t>
  </si>
  <si>
    <t>-1234653244</t>
  </si>
  <si>
    <t>VRN5</t>
  </si>
  <si>
    <t>Objízdná komunikace</t>
  </si>
  <si>
    <t>121151114</t>
  </si>
  <si>
    <t>Sejmutí ornice plochy do 500 m2 tl vrstvy do 250 mm strojně</t>
  </si>
  <si>
    <t>719043656</t>
  </si>
  <si>
    <t>Poznámka k položce:_x000d_
včetně přemístění na mezideponii do 50 m</t>
  </si>
  <si>
    <t>181351004</t>
  </si>
  <si>
    <t>Rozprostření ornice tl vrstvy do 250 mm pl do 100 m2 v rovině nebo ve svahu do 1:5 strojně</t>
  </si>
  <si>
    <t>266511514</t>
  </si>
  <si>
    <t>181411121</t>
  </si>
  <si>
    <t>Založení lučního trávníku výsevem plochy do 1000 m2 v rovině a ve svahu do 1:5</t>
  </si>
  <si>
    <t>-1787729231</t>
  </si>
  <si>
    <t>Poznámka k položce:_x000d_
včetně 2 x zalití vodou</t>
  </si>
  <si>
    <t>1417561850</t>
  </si>
  <si>
    <t>250*0,015 "Přepočtené koeficientem množství</t>
  </si>
  <si>
    <t>122252204</t>
  </si>
  <si>
    <t>Odkopávky a prokopávky nezapažené pro silnice a dálnice v hornině třídy těžitelnosti I objem do 500 m3 strojně</t>
  </si>
  <si>
    <t>1441138706</t>
  </si>
  <si>
    <t>Poznámka k položce:_x000d_
uložení na mezideponii do 100 m</t>
  </si>
  <si>
    <t>75" výkopek navezeného recyklátu</t>
  </si>
  <si>
    <t>250*0,3 "výkopek stáv. zeminy</t>
  </si>
  <si>
    <t>-1625218484</t>
  </si>
  <si>
    <t>564971315</t>
  </si>
  <si>
    <t>Podklad z betonového recyklátu tl 250 mm</t>
  </si>
  <si>
    <t>-1960626692</t>
  </si>
  <si>
    <t>564811111</t>
  </si>
  <si>
    <t>Podklad ze štěrkodrtě ŠD tl 50 mm</t>
  </si>
  <si>
    <t>1215971027</t>
  </si>
  <si>
    <t>Poznámka k položce:_x000d_
lože pro osazení panelů</t>
  </si>
  <si>
    <t>291211111</t>
  </si>
  <si>
    <t>Zřízení plochy ze silničních panelů do lože tl 50 mm z kameniva</t>
  </si>
  <si>
    <t>1066698298</t>
  </si>
  <si>
    <t>59381001</t>
  </si>
  <si>
    <t>panel silniční 3,00x1,20x0,15m</t>
  </si>
  <si>
    <t>-38163776</t>
  </si>
  <si>
    <t>Poznámka k položce:_x000d_
pronájem, doprava a položení silničních želbet panelů na dobu uzavírky</t>
  </si>
  <si>
    <t>171151103</t>
  </si>
  <si>
    <t>Uložení sypaniny z hornin soudržných do násypů zhutněných</t>
  </si>
  <si>
    <t>1766515001</t>
  </si>
  <si>
    <t>Poznámka k položce:_x000d_
zpětný zásyp a hutnění stáv. výkopku</t>
  </si>
  <si>
    <t>1748062136</t>
  </si>
  <si>
    <t>998226011</t>
  </si>
  <si>
    <t>Přesun hmot pro pozemní komunikace a letiště s krytem montovaným z ŽB dílců</t>
  </si>
  <si>
    <t>-1964963402</t>
  </si>
  <si>
    <t xml:space="preserve">Poznámka k položce:_x000d_
130 tun x 2  pro cestu na stavbu a cestu ze stavby, položka je včetně naložení a složení jak pro řízení tak pro rozebrání</t>
  </si>
  <si>
    <t>130*2</t>
  </si>
  <si>
    <t>998226094</t>
  </si>
  <si>
    <t>Příplatek k přesunu hmot pro pozemní komunikace a letiště s krytem z ŽB dílců za přesun do 5000 m</t>
  </si>
  <si>
    <t>1962995957</t>
  </si>
  <si>
    <t>998226095</t>
  </si>
  <si>
    <t>Příplatek k přesunu hmot pro pozemní komunikace a letiště s krytem z ŽB dílců za přesun ZKD 5000 m</t>
  </si>
  <si>
    <t>-529699167</t>
  </si>
  <si>
    <t>Poznámka k položce:_x000d_
přesun panelů do 10 km celkově jedna cesta</t>
  </si>
  <si>
    <t>260*5</t>
  </si>
  <si>
    <t>15354950</t>
  </si>
  <si>
    <t>150 "betonový recyklát a štěrkodrt</t>
  </si>
  <si>
    <t>1006820082</t>
  </si>
  <si>
    <t>Poznámka k položce:_x000d_
položka je včetně složení ve skladu, recyklát nebude odvážen na skládku, bude skladován pro další možné použití</t>
  </si>
  <si>
    <t>150*10</t>
  </si>
  <si>
    <t>997221611</t>
  </si>
  <si>
    <t>Nakládání suti na dopravní prostředky pro vodorovnou dopravu</t>
  </si>
  <si>
    <t>20876996</t>
  </si>
  <si>
    <t>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</si>
</sst>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="1" customFormat="1" ht="29.28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35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33</v>
      </c>
      <c r="AL14" s="21"/>
      <c r="AM14" s="21"/>
      <c r="AN14" s="34" t="s">
        <v>35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38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33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38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="2" customFormat="1" ht="25.92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0"/>
    </row>
    <row r="29" s="3" customFormat="1" ht="14.4" customHeight="1">
      <c r="A29" s="3"/>
      <c r="B29" s="46"/>
      <c r="C29" s="47"/>
      <c r="D29" s="31" t="s">
        <v>45</v>
      </c>
      <c r="E29" s="47"/>
      <c r="F29" s="31" t="s">
        <v>46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1" t="s">
        <v>47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1" t="s">
        <v>48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1" t="s">
        <v>49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1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="2" customFormat="1" ht="25.92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2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332020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Cyklostezka Cheb - Waldsassen III. 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Háje u Chebu, Slapany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 "","",AN8)</f>
        <v>24. 7. 2020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36</v>
      </c>
      <c r="AJ89" s="40"/>
      <c r="AK89" s="40"/>
      <c r="AL89" s="40"/>
      <c r="AM89" s="80" t="str">
        <f>IF(E17="","",E17)</f>
        <v>DSVA s.r.o.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1" t="s">
        <v>34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39</v>
      </c>
      <c r="AJ90" s="40"/>
      <c r="AK90" s="40"/>
      <c r="AL90" s="40"/>
      <c r="AM90" s="80" t="str">
        <f>IF(E20="","",E20)</f>
        <v>DSVA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19</v>
      </c>
    </row>
    <row r="95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001 - Příprava staveni...'!J30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ROUND(SUM(AV95:AW95),2)</f>
        <v>0</v>
      </c>
      <c r="AU95" s="129">
        <f>'SO 001 - Příprava staveni...'!P122</f>
        <v>0</v>
      </c>
      <c r="AV95" s="128">
        <f>'SO 001 - Příprava staveni...'!J33</f>
        <v>0</v>
      </c>
      <c r="AW95" s="128">
        <f>'SO 001 - Příprava staveni...'!J34</f>
        <v>0</v>
      </c>
      <c r="AX95" s="128">
        <f>'SO 001 - Příprava staveni...'!J35</f>
        <v>0</v>
      </c>
      <c r="AY95" s="128">
        <f>'SO 001 - Příprava staveni...'!J36</f>
        <v>0</v>
      </c>
      <c r="AZ95" s="128">
        <f>'SO 001 - Příprava staveni...'!F33</f>
        <v>0</v>
      </c>
      <c r="BA95" s="128">
        <f>'SO 001 - Příprava staveni...'!F34</f>
        <v>0</v>
      </c>
      <c r="BB95" s="128">
        <f>'SO 001 - Příprava staveni...'!F35</f>
        <v>0</v>
      </c>
      <c r="BC95" s="128">
        <f>'SO 001 - Příprava staveni...'!F36</f>
        <v>0</v>
      </c>
      <c r="BD95" s="130">
        <f>'SO 001 - Příprava staveni...'!F37</f>
        <v>0</v>
      </c>
      <c r="BE95" s="7"/>
      <c r="BT95" s="131" t="s">
        <v>89</v>
      </c>
      <c r="BV95" s="131" t="s">
        <v>83</v>
      </c>
      <c r="BW95" s="131" t="s">
        <v>90</v>
      </c>
      <c r="BX95" s="131" t="s">
        <v>5</v>
      </c>
      <c r="CL95" s="131" t="s">
        <v>19</v>
      </c>
      <c r="CM95" s="131" t="s">
        <v>21</v>
      </c>
    </row>
    <row r="96" s="7" customFormat="1" ht="16.5" customHeight="1">
      <c r="A96" s="119" t="s">
        <v>85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Přeložka MO2k 6,...'!J30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27">
        <v>0</v>
      </c>
      <c r="AT96" s="128">
        <f>ROUND(SUM(AV96:AW96),2)</f>
        <v>0</v>
      </c>
      <c r="AU96" s="129">
        <f>'SO 102 - Přeložka MO2k 6,...'!P124</f>
        <v>0</v>
      </c>
      <c r="AV96" s="128">
        <f>'SO 102 - Přeložka MO2k 6,...'!J33</f>
        <v>0</v>
      </c>
      <c r="AW96" s="128">
        <f>'SO 102 - Přeložka MO2k 6,...'!J34</f>
        <v>0</v>
      </c>
      <c r="AX96" s="128">
        <f>'SO 102 - Přeložka MO2k 6,...'!J35</f>
        <v>0</v>
      </c>
      <c r="AY96" s="128">
        <f>'SO 102 - Přeložka MO2k 6,...'!J36</f>
        <v>0</v>
      </c>
      <c r="AZ96" s="128">
        <f>'SO 102 - Přeložka MO2k 6,...'!F33</f>
        <v>0</v>
      </c>
      <c r="BA96" s="128">
        <f>'SO 102 - Přeložka MO2k 6,...'!F34</f>
        <v>0</v>
      </c>
      <c r="BB96" s="128">
        <f>'SO 102 - Přeložka MO2k 6,...'!F35</f>
        <v>0</v>
      </c>
      <c r="BC96" s="128">
        <f>'SO 102 - Přeložka MO2k 6,...'!F36</f>
        <v>0</v>
      </c>
      <c r="BD96" s="130">
        <f>'SO 102 - Přeložka MO2k 6,...'!F37</f>
        <v>0</v>
      </c>
      <c r="BE96" s="7"/>
      <c r="BT96" s="131" t="s">
        <v>89</v>
      </c>
      <c r="BV96" s="131" t="s">
        <v>83</v>
      </c>
      <c r="BW96" s="131" t="s">
        <v>93</v>
      </c>
      <c r="BX96" s="131" t="s">
        <v>5</v>
      </c>
      <c r="CL96" s="131" t="s">
        <v>19</v>
      </c>
      <c r="CM96" s="131" t="s">
        <v>21</v>
      </c>
    </row>
    <row r="97" s="7" customFormat="1" ht="16.5" customHeight="1">
      <c r="A97" s="119" t="s">
        <v>85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104 - Oprava a odvodně...'!J30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88</v>
      </c>
      <c r="AR97" s="126"/>
      <c r="AS97" s="127">
        <v>0</v>
      </c>
      <c r="AT97" s="128">
        <f>ROUND(SUM(AV97:AW97),2)</f>
        <v>0</v>
      </c>
      <c r="AU97" s="129">
        <f>'SO 104 - Oprava a odvodně...'!P123</f>
        <v>0</v>
      </c>
      <c r="AV97" s="128">
        <f>'SO 104 - Oprava a odvodně...'!J33</f>
        <v>0</v>
      </c>
      <c r="AW97" s="128">
        <f>'SO 104 - Oprava a odvodně...'!J34</f>
        <v>0</v>
      </c>
      <c r="AX97" s="128">
        <f>'SO 104 - Oprava a odvodně...'!J35</f>
        <v>0</v>
      </c>
      <c r="AY97" s="128">
        <f>'SO 104 - Oprava a odvodně...'!J36</f>
        <v>0</v>
      </c>
      <c r="AZ97" s="128">
        <f>'SO 104 - Oprava a odvodně...'!F33</f>
        <v>0</v>
      </c>
      <c r="BA97" s="128">
        <f>'SO 104 - Oprava a odvodně...'!F34</f>
        <v>0</v>
      </c>
      <c r="BB97" s="128">
        <f>'SO 104 - Oprava a odvodně...'!F35</f>
        <v>0</v>
      </c>
      <c r="BC97" s="128">
        <f>'SO 104 - Oprava a odvodně...'!F36</f>
        <v>0</v>
      </c>
      <c r="BD97" s="130">
        <f>'SO 104 - Oprava a odvodně...'!F37</f>
        <v>0</v>
      </c>
      <c r="BE97" s="7"/>
      <c r="BT97" s="131" t="s">
        <v>89</v>
      </c>
      <c r="BV97" s="131" t="s">
        <v>83</v>
      </c>
      <c r="BW97" s="131" t="s">
        <v>96</v>
      </c>
      <c r="BX97" s="131" t="s">
        <v>5</v>
      </c>
      <c r="CL97" s="131" t="s">
        <v>19</v>
      </c>
      <c r="CM97" s="131" t="s">
        <v>21</v>
      </c>
    </row>
    <row r="98" s="7" customFormat="1" ht="16.5" customHeight="1">
      <c r="A98" s="119" t="s">
        <v>85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301 - Dešťová kanalizace'!J30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88</v>
      </c>
      <c r="AR98" s="126"/>
      <c r="AS98" s="127">
        <v>0</v>
      </c>
      <c r="AT98" s="128">
        <f>ROUND(SUM(AV98:AW98),2)</f>
        <v>0</v>
      </c>
      <c r="AU98" s="129">
        <f>'SO 301 - Dešťová kanalizace'!P121</f>
        <v>0</v>
      </c>
      <c r="AV98" s="128">
        <f>'SO 301 - Dešťová kanalizace'!J33</f>
        <v>0</v>
      </c>
      <c r="AW98" s="128">
        <f>'SO 301 - Dešťová kanalizace'!J34</f>
        <v>0</v>
      </c>
      <c r="AX98" s="128">
        <f>'SO 301 - Dešťová kanalizace'!J35</f>
        <v>0</v>
      </c>
      <c r="AY98" s="128">
        <f>'SO 301 - Dešťová kanalizace'!J36</f>
        <v>0</v>
      </c>
      <c r="AZ98" s="128">
        <f>'SO 301 - Dešťová kanalizace'!F33</f>
        <v>0</v>
      </c>
      <c r="BA98" s="128">
        <f>'SO 301 - Dešťová kanalizace'!F34</f>
        <v>0</v>
      </c>
      <c r="BB98" s="128">
        <f>'SO 301 - Dešťová kanalizace'!F35</f>
        <v>0</v>
      </c>
      <c r="BC98" s="128">
        <f>'SO 301 - Dešťová kanalizace'!F36</f>
        <v>0</v>
      </c>
      <c r="BD98" s="130">
        <f>'SO 301 - Dešťová kanalizace'!F37</f>
        <v>0</v>
      </c>
      <c r="BE98" s="7"/>
      <c r="BT98" s="131" t="s">
        <v>89</v>
      </c>
      <c r="BV98" s="131" t="s">
        <v>83</v>
      </c>
      <c r="BW98" s="131" t="s">
        <v>99</v>
      </c>
      <c r="BX98" s="131" t="s">
        <v>5</v>
      </c>
      <c r="CL98" s="131" t="s">
        <v>19</v>
      </c>
      <c r="CM98" s="131" t="s">
        <v>21</v>
      </c>
    </row>
    <row r="99" s="7" customFormat="1" ht="24.75" customHeight="1">
      <c r="A99" s="119" t="s">
        <v>85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701 - Náhradní oplocen...'!J30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88</v>
      </c>
      <c r="AR99" s="126"/>
      <c r="AS99" s="127">
        <v>0</v>
      </c>
      <c r="AT99" s="128">
        <f>ROUND(SUM(AV99:AW99),2)</f>
        <v>0</v>
      </c>
      <c r="AU99" s="129">
        <f>'SO 701 - Náhradní oplocen...'!P120</f>
        <v>0</v>
      </c>
      <c r="AV99" s="128">
        <f>'SO 701 - Náhradní oplocen...'!J33</f>
        <v>0</v>
      </c>
      <c r="AW99" s="128">
        <f>'SO 701 - Náhradní oplocen...'!J34</f>
        <v>0</v>
      </c>
      <c r="AX99" s="128">
        <f>'SO 701 - Náhradní oplocen...'!J35</f>
        <v>0</v>
      </c>
      <c r="AY99" s="128">
        <f>'SO 701 - Náhradní oplocen...'!J36</f>
        <v>0</v>
      </c>
      <c r="AZ99" s="128">
        <f>'SO 701 - Náhradní oplocen...'!F33</f>
        <v>0</v>
      </c>
      <c r="BA99" s="128">
        <f>'SO 701 - Náhradní oplocen...'!F34</f>
        <v>0</v>
      </c>
      <c r="BB99" s="128">
        <f>'SO 701 - Náhradní oplocen...'!F35</f>
        <v>0</v>
      </c>
      <c r="BC99" s="128">
        <f>'SO 701 - Náhradní oplocen...'!F36</f>
        <v>0</v>
      </c>
      <c r="BD99" s="130">
        <f>'SO 701 - Náhradní oplocen...'!F37</f>
        <v>0</v>
      </c>
      <c r="BE99" s="7"/>
      <c r="BT99" s="131" t="s">
        <v>89</v>
      </c>
      <c r="BV99" s="131" t="s">
        <v>83</v>
      </c>
      <c r="BW99" s="131" t="s">
        <v>102</v>
      </c>
      <c r="BX99" s="131" t="s">
        <v>5</v>
      </c>
      <c r="CL99" s="131" t="s">
        <v>19</v>
      </c>
      <c r="CM99" s="131" t="s">
        <v>21</v>
      </c>
    </row>
    <row r="100" s="7" customFormat="1" ht="16.5" customHeight="1">
      <c r="A100" s="119" t="s">
        <v>85</v>
      </c>
      <c r="B100" s="120"/>
      <c r="C100" s="121"/>
      <c r="D100" s="122" t="s">
        <v>103</v>
      </c>
      <c r="E100" s="122"/>
      <c r="F100" s="122"/>
      <c r="G100" s="122"/>
      <c r="H100" s="122"/>
      <c r="I100" s="123"/>
      <c r="J100" s="122" t="s">
        <v>104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'VRN - VRN Vedlejší rozpoč...'!J30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88</v>
      </c>
      <c r="AR100" s="126"/>
      <c r="AS100" s="132">
        <v>0</v>
      </c>
      <c r="AT100" s="133">
        <f>ROUND(SUM(AV100:AW100),2)</f>
        <v>0</v>
      </c>
      <c r="AU100" s="134">
        <f>'VRN - VRN Vedlejší rozpoč...'!P121</f>
        <v>0</v>
      </c>
      <c r="AV100" s="133">
        <f>'VRN - VRN Vedlejší rozpoč...'!J33</f>
        <v>0</v>
      </c>
      <c r="AW100" s="133">
        <f>'VRN - VRN Vedlejší rozpoč...'!J34</f>
        <v>0</v>
      </c>
      <c r="AX100" s="133">
        <f>'VRN - VRN Vedlejší rozpoč...'!J35</f>
        <v>0</v>
      </c>
      <c r="AY100" s="133">
        <f>'VRN - VRN Vedlejší rozpoč...'!J36</f>
        <v>0</v>
      </c>
      <c r="AZ100" s="133">
        <f>'VRN - VRN Vedlejší rozpoč...'!F33</f>
        <v>0</v>
      </c>
      <c r="BA100" s="133">
        <f>'VRN - VRN Vedlejší rozpoč...'!F34</f>
        <v>0</v>
      </c>
      <c r="BB100" s="133">
        <f>'VRN - VRN Vedlejší rozpoč...'!F35</f>
        <v>0</v>
      </c>
      <c r="BC100" s="133">
        <f>'VRN - VRN Vedlejší rozpoč...'!F36</f>
        <v>0</v>
      </c>
      <c r="BD100" s="135">
        <f>'VRN - VRN Vedlejší rozpoč...'!F37</f>
        <v>0</v>
      </c>
      <c r="BE100" s="7"/>
      <c r="BT100" s="131" t="s">
        <v>89</v>
      </c>
      <c r="BV100" s="131" t="s">
        <v>83</v>
      </c>
      <c r="BW100" s="131" t="s">
        <v>105</v>
      </c>
      <c r="BX100" s="131" t="s">
        <v>5</v>
      </c>
      <c r="CL100" s="131" t="s">
        <v>19</v>
      </c>
      <c r="CM100" s="131" t="s">
        <v>21</v>
      </c>
    </row>
    <row r="101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sheet="1" formatColumns="0" formatRows="0" objects="1" scenarios="1" spinCount="100000" saltValue="U3vDhRdlhOmw5ub40bwP5sVVGOl4j8xADJxTWMtCBpExXpvfVdXAWUh3btjRlriUi/KgoyVnmYAj0gaL5EEI0A==" hashValue="7TNqJ5ZWSRATk1e8spdvvagtZIbSqrAeVcFFHEft+dLjJl1dLDXpSllfEHq65vprN95xwgo3zkjLrndESeF6oA==" algorithmName="SHA-512" password="CC35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Příprava staveni...'!C2" display="/"/>
    <hyperlink ref="A96" location="'SO 102 - Přeložka MO2k 6,...'!C2" display="/"/>
    <hyperlink ref="A97" location="'SO 104 - Oprava a odvodně...'!C2" display="/"/>
    <hyperlink ref="A98" location="'SO 301 - Dešťová kanalizace'!C2" display="/"/>
    <hyperlink ref="A99" location="'SO 701 - Náhradní oplocen...'!C2" display="/"/>
    <hyperlink ref="A100" location="'VRN - VRN Vedlejší rozpoč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ROUND((SUM(BE122:BE285)),  2)</f>
        <v>0</v>
      </c>
      <c r="G33" s="38"/>
      <c r="H33" s="38"/>
      <c r="I33" s="162">
        <v>0.20999999999999999</v>
      </c>
      <c r="J33" s="161">
        <f>ROUND(((SUM(BE122:BE285))*I33),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ROUND((SUM(BF122:BF285)),  2)</f>
        <v>0</v>
      </c>
      <c r="G34" s="38"/>
      <c r="H34" s="38"/>
      <c r="I34" s="162">
        <v>0.14999999999999999</v>
      </c>
      <c r="J34" s="161">
        <f>ROUND(((SUM(BF122:BF285))*I34),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ROUND((SUM(BG122:BG285)),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ROUND((SUM(BH122:BH285)),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ROUND((SUM(BI122:BI285)),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001 - Příprava staveniště a kácení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116</v>
      </c>
      <c r="E99" s="203"/>
      <c r="F99" s="203"/>
      <c r="G99" s="203"/>
      <c r="H99" s="203"/>
      <c r="I99" s="204"/>
      <c r="J99" s="205">
        <f>J249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117</v>
      </c>
      <c r="E100" s="203"/>
      <c r="F100" s="203"/>
      <c r="G100" s="203"/>
      <c r="H100" s="203"/>
      <c r="I100" s="204"/>
      <c r="J100" s="205">
        <f>J252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118</v>
      </c>
      <c r="E101" s="203"/>
      <c r="F101" s="203"/>
      <c r="G101" s="203"/>
      <c r="H101" s="203"/>
      <c r="I101" s="204"/>
      <c r="J101" s="205">
        <f>J259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119</v>
      </c>
      <c r="E102" s="203"/>
      <c r="F102" s="203"/>
      <c r="G102" s="203"/>
      <c r="H102" s="203"/>
      <c r="I102" s="204"/>
      <c r="J102" s="205">
        <f>J274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2" t="s">
        <v>120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1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7" t="str">
        <f>E7</f>
        <v>Cyklostezka Cheb - Waldsassen III. a</v>
      </c>
      <c r="F112" s="31"/>
      <c r="G112" s="31"/>
      <c r="H112" s="31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1" t="s">
        <v>107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 001 - Příprava staveniště a kácení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1" t="s">
        <v>22</v>
      </c>
      <c r="D116" s="40"/>
      <c r="E116" s="40"/>
      <c r="F116" s="26" t="str">
        <f>F12</f>
        <v>Háje u Chebu, Slapany</v>
      </c>
      <c r="G116" s="40"/>
      <c r="H116" s="40"/>
      <c r="I116" s="147" t="s">
        <v>24</v>
      </c>
      <c r="J116" s="79" t="str">
        <f>IF(J12="","",J12)</f>
        <v>24. 7. 2020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1" t="s">
        <v>30</v>
      </c>
      <c r="D118" s="40"/>
      <c r="E118" s="40"/>
      <c r="F118" s="26" t="str">
        <f>E15</f>
        <v>Město Cheb</v>
      </c>
      <c r="G118" s="40"/>
      <c r="H118" s="40"/>
      <c r="I118" s="147" t="s">
        <v>36</v>
      </c>
      <c r="J118" s="36" t="str">
        <f>E21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1" t="s">
        <v>34</v>
      </c>
      <c r="D119" s="40"/>
      <c r="E119" s="40"/>
      <c r="F119" s="26" t="str">
        <f>IF(E18="","",E18)</f>
        <v>Vyplň údaj</v>
      </c>
      <c r="G119" s="40"/>
      <c r="H119" s="40"/>
      <c r="I119" s="147" t="s">
        <v>39</v>
      </c>
      <c r="J119" s="36" t="str">
        <f>E24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07"/>
      <c r="B121" s="208"/>
      <c r="C121" s="209" t="s">
        <v>121</v>
      </c>
      <c r="D121" s="210" t="s">
        <v>66</v>
      </c>
      <c r="E121" s="210" t="s">
        <v>62</v>
      </c>
      <c r="F121" s="210" t="s">
        <v>63</v>
      </c>
      <c r="G121" s="210" t="s">
        <v>122</v>
      </c>
      <c r="H121" s="210" t="s">
        <v>123</v>
      </c>
      <c r="I121" s="211" t="s">
        <v>124</v>
      </c>
      <c r="J121" s="210" t="s">
        <v>111</v>
      </c>
      <c r="K121" s="212" t="s">
        <v>125</v>
      </c>
      <c r="L121" s="213"/>
      <c r="M121" s="100" t="s">
        <v>1</v>
      </c>
      <c r="N121" s="101" t="s">
        <v>45</v>
      </c>
      <c r="O121" s="101" t="s">
        <v>126</v>
      </c>
      <c r="P121" s="101" t="s">
        <v>127</v>
      </c>
      <c r="Q121" s="101" t="s">
        <v>128</v>
      </c>
      <c r="R121" s="101" t="s">
        <v>129</v>
      </c>
      <c r="S121" s="101" t="s">
        <v>130</v>
      </c>
      <c r="T121" s="102" t="s">
        <v>131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="2" customFormat="1" ht="22.8" customHeight="1">
      <c r="A122" s="38"/>
      <c r="B122" s="39"/>
      <c r="C122" s="107" t="s">
        <v>132</v>
      </c>
      <c r="D122" s="40"/>
      <c r="E122" s="40"/>
      <c r="F122" s="40"/>
      <c r="G122" s="40"/>
      <c r="H122" s="40"/>
      <c r="I122" s="144"/>
      <c r="J122" s="214">
        <f>BK122</f>
        <v>0</v>
      </c>
      <c r="K122" s="40"/>
      <c r="L122" s="44"/>
      <c r="M122" s="103"/>
      <c r="N122" s="215"/>
      <c r="O122" s="104"/>
      <c r="P122" s="216">
        <f>P123</f>
        <v>0</v>
      </c>
      <c r="Q122" s="104"/>
      <c r="R122" s="216">
        <f>R123</f>
        <v>2946.8395099999998</v>
      </c>
      <c r="S122" s="104"/>
      <c r="T122" s="217">
        <f>T123</f>
        <v>1246.1908000000001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80</v>
      </c>
      <c r="AU122" s="16" t="s">
        <v>113</v>
      </c>
      <c r="BK122" s="218">
        <f>BK123</f>
        <v>0</v>
      </c>
    </row>
    <row r="123" s="12" customFormat="1" ht="25.92" customHeight="1">
      <c r="A123" s="12"/>
      <c r="B123" s="219"/>
      <c r="C123" s="220"/>
      <c r="D123" s="221" t="s">
        <v>80</v>
      </c>
      <c r="E123" s="222" t="s">
        <v>133</v>
      </c>
      <c r="F123" s="222" t="s">
        <v>134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P124+P249+P252+P259+P274</f>
        <v>0</v>
      </c>
      <c r="Q123" s="227"/>
      <c r="R123" s="228">
        <f>R124+R249+R252+R259+R274</f>
        <v>2946.8395099999998</v>
      </c>
      <c r="S123" s="227"/>
      <c r="T123" s="229">
        <f>T124+T249+T252+T259+T274</f>
        <v>1246.1908000000001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89</v>
      </c>
      <c r="AT123" s="231" t="s">
        <v>80</v>
      </c>
      <c r="AU123" s="231" t="s">
        <v>81</v>
      </c>
      <c r="AY123" s="230" t="s">
        <v>135</v>
      </c>
      <c r="BK123" s="232">
        <f>BK124+BK249+BK252+BK259+BK274</f>
        <v>0</v>
      </c>
    </row>
    <row r="124" s="12" customFormat="1" ht="22.8" customHeight="1">
      <c r="A124" s="12"/>
      <c r="B124" s="219"/>
      <c r="C124" s="220"/>
      <c r="D124" s="221" t="s">
        <v>80</v>
      </c>
      <c r="E124" s="233" t="s">
        <v>89</v>
      </c>
      <c r="F124" s="233" t="s">
        <v>136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SUM(P125:P248)</f>
        <v>0</v>
      </c>
      <c r="Q124" s="227"/>
      <c r="R124" s="228">
        <f>SUM(R125:R248)</f>
        <v>2941.8057499999995</v>
      </c>
      <c r="S124" s="227"/>
      <c r="T124" s="229">
        <f>SUM(T125:T248)</f>
        <v>1221.4260000000002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89</v>
      </c>
      <c r="AT124" s="231" t="s">
        <v>80</v>
      </c>
      <c r="AU124" s="231" t="s">
        <v>89</v>
      </c>
      <c r="AY124" s="230" t="s">
        <v>135</v>
      </c>
      <c r="BK124" s="232">
        <f>SUM(BK125:BK248)</f>
        <v>0</v>
      </c>
    </row>
    <row r="125" s="2" customFormat="1" ht="21.75" customHeight="1">
      <c r="A125" s="38"/>
      <c r="B125" s="39"/>
      <c r="C125" s="235" t="s">
        <v>89</v>
      </c>
      <c r="D125" s="235" t="s">
        <v>137</v>
      </c>
      <c r="E125" s="236" t="s">
        <v>138</v>
      </c>
      <c r="F125" s="237" t="s">
        <v>139</v>
      </c>
      <c r="G125" s="238" t="s">
        <v>140</v>
      </c>
      <c r="H125" s="239">
        <v>6467.4989999999998</v>
      </c>
      <c r="I125" s="240"/>
      <c r="J125" s="241">
        <f>ROUND(I125*H125,2)</f>
        <v>0</v>
      </c>
      <c r="K125" s="237" t="s">
        <v>141</v>
      </c>
      <c r="L125" s="44"/>
      <c r="M125" s="242" t="s">
        <v>1</v>
      </c>
      <c r="N125" s="243" t="s">
        <v>46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142</v>
      </c>
      <c r="AT125" s="246" t="s">
        <v>137</v>
      </c>
      <c r="AU125" s="246" t="s">
        <v>21</v>
      </c>
      <c r="AY125" s="16" t="s">
        <v>135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6" t="s">
        <v>89</v>
      </c>
      <c r="BK125" s="247">
        <f>ROUND(I125*H125,2)</f>
        <v>0</v>
      </c>
      <c r="BL125" s="16" t="s">
        <v>142</v>
      </c>
      <c r="BM125" s="246" t="s">
        <v>143</v>
      </c>
    </row>
    <row r="126" s="2" customFormat="1">
      <c r="A126" s="38"/>
      <c r="B126" s="39"/>
      <c r="C126" s="40"/>
      <c r="D126" s="248" t="s">
        <v>144</v>
      </c>
      <c r="E126" s="40"/>
      <c r="F126" s="249" t="s">
        <v>139</v>
      </c>
      <c r="G126" s="40"/>
      <c r="H126" s="40"/>
      <c r="I126" s="144"/>
      <c r="J126" s="40"/>
      <c r="K126" s="40"/>
      <c r="L126" s="44"/>
      <c r="M126" s="250"/>
      <c r="N126" s="25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144</v>
      </c>
      <c r="AU126" s="16" t="s">
        <v>21</v>
      </c>
    </row>
    <row r="127" s="13" customFormat="1">
      <c r="A127" s="13"/>
      <c r="B127" s="252"/>
      <c r="C127" s="253"/>
      <c r="D127" s="248" t="s">
        <v>145</v>
      </c>
      <c r="E127" s="254" t="s">
        <v>1</v>
      </c>
      <c r="F127" s="255" t="s">
        <v>146</v>
      </c>
      <c r="G127" s="253"/>
      <c r="H127" s="256">
        <v>4830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2" t="s">
        <v>145</v>
      </c>
      <c r="AU127" s="262" t="s">
        <v>21</v>
      </c>
      <c r="AV127" s="13" t="s">
        <v>21</v>
      </c>
      <c r="AW127" s="13" t="s">
        <v>38</v>
      </c>
      <c r="AX127" s="13" t="s">
        <v>81</v>
      </c>
      <c r="AY127" s="262" t="s">
        <v>135</v>
      </c>
    </row>
    <row r="128" s="13" customFormat="1">
      <c r="A128" s="13"/>
      <c r="B128" s="252"/>
      <c r="C128" s="253"/>
      <c r="D128" s="248" t="s">
        <v>145</v>
      </c>
      <c r="E128" s="254" t="s">
        <v>1</v>
      </c>
      <c r="F128" s="255" t="s">
        <v>147</v>
      </c>
      <c r="G128" s="253"/>
      <c r="H128" s="256">
        <v>1637.499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145</v>
      </c>
      <c r="AU128" s="262" t="s">
        <v>21</v>
      </c>
      <c r="AV128" s="13" t="s">
        <v>21</v>
      </c>
      <c r="AW128" s="13" t="s">
        <v>38</v>
      </c>
      <c r="AX128" s="13" t="s">
        <v>81</v>
      </c>
      <c r="AY128" s="262" t="s">
        <v>135</v>
      </c>
    </row>
    <row r="129" s="14" customFormat="1">
      <c r="A129" s="14"/>
      <c r="B129" s="263"/>
      <c r="C129" s="264"/>
      <c r="D129" s="248" t="s">
        <v>145</v>
      </c>
      <c r="E129" s="265" t="s">
        <v>1</v>
      </c>
      <c r="F129" s="266" t="s">
        <v>148</v>
      </c>
      <c r="G129" s="264"/>
      <c r="H129" s="267">
        <v>6467.4989999999998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3" t="s">
        <v>145</v>
      </c>
      <c r="AU129" s="273" t="s">
        <v>21</v>
      </c>
      <c r="AV129" s="14" t="s">
        <v>142</v>
      </c>
      <c r="AW129" s="14" t="s">
        <v>38</v>
      </c>
      <c r="AX129" s="14" t="s">
        <v>89</v>
      </c>
      <c r="AY129" s="273" t="s">
        <v>135</v>
      </c>
    </row>
    <row r="130" s="2" customFormat="1" ht="21.75" customHeight="1">
      <c r="A130" s="38"/>
      <c r="B130" s="39"/>
      <c r="C130" s="235" t="s">
        <v>21</v>
      </c>
      <c r="D130" s="235" t="s">
        <v>137</v>
      </c>
      <c r="E130" s="236" t="s">
        <v>149</v>
      </c>
      <c r="F130" s="237" t="s">
        <v>150</v>
      </c>
      <c r="G130" s="238" t="s">
        <v>151</v>
      </c>
      <c r="H130" s="239">
        <v>10</v>
      </c>
      <c r="I130" s="240"/>
      <c r="J130" s="241">
        <f>ROUND(I130*H130,2)</f>
        <v>0</v>
      </c>
      <c r="K130" s="237" t="s">
        <v>141</v>
      </c>
      <c r="L130" s="44"/>
      <c r="M130" s="242" t="s">
        <v>1</v>
      </c>
      <c r="N130" s="243" t="s">
        <v>46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142</v>
      </c>
      <c r="AT130" s="246" t="s">
        <v>137</v>
      </c>
      <c r="AU130" s="246" t="s">
        <v>21</v>
      </c>
      <c r="AY130" s="16" t="s">
        <v>135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6" t="s">
        <v>89</v>
      </c>
      <c r="BK130" s="247">
        <f>ROUND(I130*H130,2)</f>
        <v>0</v>
      </c>
      <c r="BL130" s="16" t="s">
        <v>142</v>
      </c>
      <c r="BM130" s="246" t="s">
        <v>152</v>
      </c>
    </row>
    <row r="131" s="2" customFormat="1">
      <c r="A131" s="38"/>
      <c r="B131" s="39"/>
      <c r="C131" s="40"/>
      <c r="D131" s="248" t="s">
        <v>144</v>
      </c>
      <c r="E131" s="40"/>
      <c r="F131" s="249" t="s">
        <v>150</v>
      </c>
      <c r="G131" s="40"/>
      <c r="H131" s="40"/>
      <c r="I131" s="144"/>
      <c r="J131" s="40"/>
      <c r="K131" s="40"/>
      <c r="L131" s="44"/>
      <c r="M131" s="250"/>
      <c r="N131" s="25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144</v>
      </c>
      <c r="AU131" s="16" t="s">
        <v>21</v>
      </c>
    </row>
    <row r="132" s="2" customFormat="1">
      <c r="A132" s="38"/>
      <c r="B132" s="39"/>
      <c r="C132" s="40"/>
      <c r="D132" s="248" t="s">
        <v>153</v>
      </c>
      <c r="E132" s="40"/>
      <c r="F132" s="274" t="s">
        <v>154</v>
      </c>
      <c r="G132" s="40"/>
      <c r="H132" s="40"/>
      <c r="I132" s="144"/>
      <c r="J132" s="40"/>
      <c r="K132" s="40"/>
      <c r="L132" s="44"/>
      <c r="M132" s="250"/>
      <c r="N132" s="25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153</v>
      </c>
      <c r="AU132" s="16" t="s">
        <v>21</v>
      </c>
    </row>
    <row r="133" s="2" customFormat="1" ht="21.75" customHeight="1">
      <c r="A133" s="38"/>
      <c r="B133" s="39"/>
      <c r="C133" s="235" t="s">
        <v>155</v>
      </c>
      <c r="D133" s="235" t="s">
        <v>137</v>
      </c>
      <c r="E133" s="236" t="s">
        <v>156</v>
      </c>
      <c r="F133" s="237" t="s">
        <v>157</v>
      </c>
      <c r="G133" s="238" t="s">
        <v>151</v>
      </c>
      <c r="H133" s="239">
        <v>13</v>
      </c>
      <c r="I133" s="240"/>
      <c r="J133" s="241">
        <f>ROUND(I133*H133,2)</f>
        <v>0</v>
      </c>
      <c r="K133" s="237" t="s">
        <v>141</v>
      </c>
      <c r="L133" s="44"/>
      <c r="M133" s="242" t="s">
        <v>1</v>
      </c>
      <c r="N133" s="243" t="s">
        <v>46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142</v>
      </c>
      <c r="AT133" s="246" t="s">
        <v>137</v>
      </c>
      <c r="AU133" s="246" t="s">
        <v>21</v>
      </c>
      <c r="AY133" s="16" t="s">
        <v>135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6" t="s">
        <v>89</v>
      </c>
      <c r="BK133" s="247">
        <f>ROUND(I133*H133,2)</f>
        <v>0</v>
      </c>
      <c r="BL133" s="16" t="s">
        <v>142</v>
      </c>
      <c r="BM133" s="246" t="s">
        <v>158</v>
      </c>
    </row>
    <row r="134" s="2" customFormat="1">
      <c r="A134" s="38"/>
      <c r="B134" s="39"/>
      <c r="C134" s="40"/>
      <c r="D134" s="248" t="s">
        <v>144</v>
      </c>
      <c r="E134" s="40"/>
      <c r="F134" s="249" t="s">
        <v>157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144</v>
      </c>
      <c r="AU134" s="16" t="s">
        <v>21</v>
      </c>
    </row>
    <row r="135" s="2" customFormat="1">
      <c r="A135" s="38"/>
      <c r="B135" s="39"/>
      <c r="C135" s="40"/>
      <c r="D135" s="248" t="s">
        <v>153</v>
      </c>
      <c r="E135" s="40"/>
      <c r="F135" s="274" t="s">
        <v>154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153</v>
      </c>
      <c r="AU135" s="16" t="s">
        <v>21</v>
      </c>
    </row>
    <row r="136" s="2" customFormat="1" ht="21.75" customHeight="1">
      <c r="A136" s="38"/>
      <c r="B136" s="39"/>
      <c r="C136" s="235" t="s">
        <v>142</v>
      </c>
      <c r="D136" s="235" t="s">
        <v>137</v>
      </c>
      <c r="E136" s="236" t="s">
        <v>159</v>
      </c>
      <c r="F136" s="237" t="s">
        <v>160</v>
      </c>
      <c r="G136" s="238" t="s">
        <v>151</v>
      </c>
      <c r="H136" s="239">
        <v>2</v>
      </c>
      <c r="I136" s="240"/>
      <c r="J136" s="241">
        <f>ROUND(I136*H136,2)</f>
        <v>0</v>
      </c>
      <c r="K136" s="237" t="s">
        <v>141</v>
      </c>
      <c r="L136" s="44"/>
      <c r="M136" s="242" t="s">
        <v>1</v>
      </c>
      <c r="N136" s="243" t="s">
        <v>46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142</v>
      </c>
      <c r="AT136" s="246" t="s">
        <v>137</v>
      </c>
      <c r="AU136" s="246" t="s">
        <v>21</v>
      </c>
      <c r="AY136" s="16" t="s">
        <v>135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6" t="s">
        <v>89</v>
      </c>
      <c r="BK136" s="247">
        <f>ROUND(I136*H136,2)</f>
        <v>0</v>
      </c>
      <c r="BL136" s="16" t="s">
        <v>142</v>
      </c>
      <c r="BM136" s="246" t="s">
        <v>161</v>
      </c>
    </row>
    <row r="137" s="2" customFormat="1">
      <c r="A137" s="38"/>
      <c r="B137" s="39"/>
      <c r="C137" s="40"/>
      <c r="D137" s="248" t="s">
        <v>144</v>
      </c>
      <c r="E137" s="40"/>
      <c r="F137" s="249" t="s">
        <v>160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144</v>
      </c>
      <c r="AU137" s="16" t="s">
        <v>21</v>
      </c>
    </row>
    <row r="138" s="2" customFormat="1">
      <c r="A138" s="38"/>
      <c r="B138" s="39"/>
      <c r="C138" s="40"/>
      <c r="D138" s="248" t="s">
        <v>153</v>
      </c>
      <c r="E138" s="40"/>
      <c r="F138" s="274" t="s">
        <v>154</v>
      </c>
      <c r="G138" s="40"/>
      <c r="H138" s="40"/>
      <c r="I138" s="144"/>
      <c r="J138" s="40"/>
      <c r="K138" s="40"/>
      <c r="L138" s="44"/>
      <c r="M138" s="250"/>
      <c r="N138" s="25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153</v>
      </c>
      <c r="AU138" s="16" t="s">
        <v>21</v>
      </c>
    </row>
    <row r="139" s="2" customFormat="1" ht="21.75" customHeight="1">
      <c r="A139" s="38"/>
      <c r="B139" s="39"/>
      <c r="C139" s="235" t="s">
        <v>162</v>
      </c>
      <c r="D139" s="235" t="s">
        <v>137</v>
      </c>
      <c r="E139" s="236" t="s">
        <v>163</v>
      </c>
      <c r="F139" s="237" t="s">
        <v>164</v>
      </c>
      <c r="G139" s="238" t="s">
        <v>151</v>
      </c>
      <c r="H139" s="239">
        <v>2</v>
      </c>
      <c r="I139" s="240"/>
      <c r="J139" s="241">
        <f>ROUND(I139*H139,2)</f>
        <v>0</v>
      </c>
      <c r="K139" s="237" t="s">
        <v>141</v>
      </c>
      <c r="L139" s="44"/>
      <c r="M139" s="242" t="s">
        <v>1</v>
      </c>
      <c r="N139" s="243" t="s">
        <v>46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142</v>
      </c>
      <c r="AT139" s="246" t="s">
        <v>137</v>
      </c>
      <c r="AU139" s="246" t="s">
        <v>21</v>
      </c>
      <c r="AY139" s="16" t="s">
        <v>135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6" t="s">
        <v>89</v>
      </c>
      <c r="BK139" s="247">
        <f>ROUND(I139*H139,2)</f>
        <v>0</v>
      </c>
      <c r="BL139" s="16" t="s">
        <v>142</v>
      </c>
      <c r="BM139" s="246" t="s">
        <v>165</v>
      </c>
    </row>
    <row r="140" s="2" customFormat="1">
      <c r="A140" s="38"/>
      <c r="B140" s="39"/>
      <c r="C140" s="40"/>
      <c r="D140" s="248" t="s">
        <v>144</v>
      </c>
      <c r="E140" s="40"/>
      <c r="F140" s="249" t="s">
        <v>164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144</v>
      </c>
      <c r="AU140" s="16" t="s">
        <v>21</v>
      </c>
    </row>
    <row r="141" s="2" customFormat="1">
      <c r="A141" s="38"/>
      <c r="B141" s="39"/>
      <c r="C141" s="40"/>
      <c r="D141" s="248" t="s">
        <v>153</v>
      </c>
      <c r="E141" s="40"/>
      <c r="F141" s="274" t="s">
        <v>154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153</v>
      </c>
      <c r="AU141" s="16" t="s">
        <v>21</v>
      </c>
    </row>
    <row r="142" s="2" customFormat="1" ht="21.75" customHeight="1">
      <c r="A142" s="38"/>
      <c r="B142" s="39"/>
      <c r="C142" s="235" t="s">
        <v>166</v>
      </c>
      <c r="D142" s="235" t="s">
        <v>137</v>
      </c>
      <c r="E142" s="236" t="s">
        <v>167</v>
      </c>
      <c r="F142" s="237" t="s">
        <v>168</v>
      </c>
      <c r="G142" s="238" t="s">
        <v>151</v>
      </c>
      <c r="H142" s="239">
        <v>2</v>
      </c>
      <c r="I142" s="240"/>
      <c r="J142" s="241">
        <f>ROUND(I142*H142,2)</f>
        <v>0</v>
      </c>
      <c r="K142" s="237" t="s">
        <v>141</v>
      </c>
      <c r="L142" s="44"/>
      <c r="M142" s="242" t="s">
        <v>1</v>
      </c>
      <c r="N142" s="243" t="s">
        <v>46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142</v>
      </c>
      <c r="AT142" s="246" t="s">
        <v>137</v>
      </c>
      <c r="AU142" s="246" t="s">
        <v>21</v>
      </c>
      <c r="AY142" s="16" t="s">
        <v>135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6" t="s">
        <v>89</v>
      </c>
      <c r="BK142" s="247">
        <f>ROUND(I142*H142,2)</f>
        <v>0</v>
      </c>
      <c r="BL142" s="16" t="s">
        <v>142</v>
      </c>
      <c r="BM142" s="246" t="s">
        <v>169</v>
      </c>
    </row>
    <row r="143" s="2" customFormat="1">
      <c r="A143" s="38"/>
      <c r="B143" s="39"/>
      <c r="C143" s="40"/>
      <c r="D143" s="248" t="s">
        <v>144</v>
      </c>
      <c r="E143" s="40"/>
      <c r="F143" s="249" t="s">
        <v>168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144</v>
      </c>
      <c r="AU143" s="16" t="s">
        <v>21</v>
      </c>
    </row>
    <row r="144" s="2" customFormat="1">
      <c r="A144" s="38"/>
      <c r="B144" s="39"/>
      <c r="C144" s="40"/>
      <c r="D144" s="248" t="s">
        <v>153</v>
      </c>
      <c r="E144" s="40"/>
      <c r="F144" s="274" t="s">
        <v>154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153</v>
      </c>
      <c r="AU144" s="16" t="s">
        <v>21</v>
      </c>
    </row>
    <row r="145" s="2" customFormat="1" ht="16.5" customHeight="1">
      <c r="A145" s="38"/>
      <c r="B145" s="39"/>
      <c r="C145" s="235" t="s">
        <v>170</v>
      </c>
      <c r="D145" s="235" t="s">
        <v>137</v>
      </c>
      <c r="E145" s="236" t="s">
        <v>171</v>
      </c>
      <c r="F145" s="237" t="s">
        <v>172</v>
      </c>
      <c r="G145" s="238" t="s">
        <v>151</v>
      </c>
      <c r="H145" s="239">
        <v>10</v>
      </c>
      <c r="I145" s="240"/>
      <c r="J145" s="241">
        <f>ROUND(I145*H145,2)</f>
        <v>0</v>
      </c>
      <c r="K145" s="237" t="s">
        <v>141</v>
      </c>
      <c r="L145" s="44"/>
      <c r="M145" s="242" t="s">
        <v>1</v>
      </c>
      <c r="N145" s="243" t="s">
        <v>46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142</v>
      </c>
      <c r="AT145" s="246" t="s">
        <v>137</v>
      </c>
      <c r="AU145" s="246" t="s">
        <v>21</v>
      </c>
      <c r="AY145" s="16" t="s">
        <v>135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6" t="s">
        <v>89</v>
      </c>
      <c r="BK145" s="247">
        <f>ROUND(I145*H145,2)</f>
        <v>0</v>
      </c>
      <c r="BL145" s="16" t="s">
        <v>142</v>
      </c>
      <c r="BM145" s="246" t="s">
        <v>173</v>
      </c>
    </row>
    <row r="146" s="2" customFormat="1">
      <c r="A146" s="38"/>
      <c r="B146" s="39"/>
      <c r="C146" s="40"/>
      <c r="D146" s="248" t="s">
        <v>144</v>
      </c>
      <c r="E146" s="40"/>
      <c r="F146" s="249" t="s">
        <v>172</v>
      </c>
      <c r="G146" s="40"/>
      <c r="H146" s="40"/>
      <c r="I146" s="144"/>
      <c r="J146" s="40"/>
      <c r="K146" s="40"/>
      <c r="L146" s="44"/>
      <c r="M146" s="250"/>
      <c r="N146" s="25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144</v>
      </c>
      <c r="AU146" s="16" t="s">
        <v>21</v>
      </c>
    </row>
    <row r="147" s="2" customFormat="1">
      <c r="A147" s="38"/>
      <c r="B147" s="39"/>
      <c r="C147" s="40"/>
      <c r="D147" s="248" t="s">
        <v>153</v>
      </c>
      <c r="E147" s="40"/>
      <c r="F147" s="274" t="s">
        <v>174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153</v>
      </c>
      <c r="AU147" s="16" t="s">
        <v>21</v>
      </c>
    </row>
    <row r="148" s="2" customFormat="1" ht="16.5" customHeight="1">
      <c r="A148" s="38"/>
      <c r="B148" s="39"/>
      <c r="C148" s="235" t="s">
        <v>175</v>
      </c>
      <c r="D148" s="235" t="s">
        <v>137</v>
      </c>
      <c r="E148" s="236" t="s">
        <v>176</v>
      </c>
      <c r="F148" s="237" t="s">
        <v>177</v>
      </c>
      <c r="G148" s="238" t="s">
        <v>151</v>
      </c>
      <c r="H148" s="239">
        <v>15</v>
      </c>
      <c r="I148" s="240"/>
      <c r="J148" s="241">
        <f>ROUND(I148*H148,2)</f>
        <v>0</v>
      </c>
      <c r="K148" s="237" t="s">
        <v>141</v>
      </c>
      <c r="L148" s="44"/>
      <c r="M148" s="242" t="s">
        <v>1</v>
      </c>
      <c r="N148" s="243" t="s">
        <v>46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142</v>
      </c>
      <c r="AT148" s="246" t="s">
        <v>137</v>
      </c>
      <c r="AU148" s="246" t="s">
        <v>21</v>
      </c>
      <c r="AY148" s="16" t="s">
        <v>135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6" t="s">
        <v>89</v>
      </c>
      <c r="BK148" s="247">
        <f>ROUND(I148*H148,2)</f>
        <v>0</v>
      </c>
      <c r="BL148" s="16" t="s">
        <v>142</v>
      </c>
      <c r="BM148" s="246" t="s">
        <v>178</v>
      </c>
    </row>
    <row r="149" s="2" customFormat="1">
      <c r="A149" s="38"/>
      <c r="B149" s="39"/>
      <c r="C149" s="40"/>
      <c r="D149" s="248" t="s">
        <v>144</v>
      </c>
      <c r="E149" s="40"/>
      <c r="F149" s="249" t="s">
        <v>177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144</v>
      </c>
      <c r="AU149" s="16" t="s">
        <v>21</v>
      </c>
    </row>
    <row r="150" s="2" customFormat="1">
      <c r="A150" s="38"/>
      <c r="B150" s="39"/>
      <c r="C150" s="40"/>
      <c r="D150" s="248" t="s">
        <v>153</v>
      </c>
      <c r="E150" s="40"/>
      <c r="F150" s="274" t="s">
        <v>174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153</v>
      </c>
      <c r="AU150" s="16" t="s">
        <v>21</v>
      </c>
    </row>
    <row r="151" s="2" customFormat="1" ht="21.75" customHeight="1">
      <c r="A151" s="38"/>
      <c r="B151" s="39"/>
      <c r="C151" s="235" t="s">
        <v>179</v>
      </c>
      <c r="D151" s="235" t="s">
        <v>137</v>
      </c>
      <c r="E151" s="236" t="s">
        <v>180</v>
      </c>
      <c r="F151" s="237" t="s">
        <v>181</v>
      </c>
      <c r="G151" s="238" t="s">
        <v>151</v>
      </c>
      <c r="H151" s="239">
        <v>2</v>
      </c>
      <c r="I151" s="240"/>
      <c r="J151" s="241">
        <f>ROUND(I151*H151,2)</f>
        <v>0</v>
      </c>
      <c r="K151" s="237" t="s">
        <v>141</v>
      </c>
      <c r="L151" s="44"/>
      <c r="M151" s="242" t="s">
        <v>1</v>
      </c>
      <c r="N151" s="243" t="s">
        <v>46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142</v>
      </c>
      <c r="AT151" s="246" t="s">
        <v>137</v>
      </c>
      <c r="AU151" s="246" t="s">
        <v>21</v>
      </c>
      <c r="AY151" s="16" t="s">
        <v>135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6" t="s">
        <v>89</v>
      </c>
      <c r="BK151" s="247">
        <f>ROUND(I151*H151,2)</f>
        <v>0</v>
      </c>
      <c r="BL151" s="16" t="s">
        <v>142</v>
      </c>
      <c r="BM151" s="246" t="s">
        <v>182</v>
      </c>
    </row>
    <row r="152" s="2" customFormat="1">
      <c r="A152" s="38"/>
      <c r="B152" s="39"/>
      <c r="C152" s="40"/>
      <c r="D152" s="248" t="s">
        <v>144</v>
      </c>
      <c r="E152" s="40"/>
      <c r="F152" s="249" t="s">
        <v>181</v>
      </c>
      <c r="G152" s="40"/>
      <c r="H152" s="40"/>
      <c r="I152" s="144"/>
      <c r="J152" s="40"/>
      <c r="K152" s="40"/>
      <c r="L152" s="44"/>
      <c r="M152" s="250"/>
      <c r="N152" s="25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144</v>
      </c>
      <c r="AU152" s="16" t="s">
        <v>21</v>
      </c>
    </row>
    <row r="153" s="2" customFormat="1">
      <c r="A153" s="38"/>
      <c r="B153" s="39"/>
      <c r="C153" s="40"/>
      <c r="D153" s="248" t="s">
        <v>153</v>
      </c>
      <c r="E153" s="40"/>
      <c r="F153" s="274" t="s">
        <v>174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153</v>
      </c>
      <c r="AU153" s="16" t="s">
        <v>21</v>
      </c>
    </row>
    <row r="154" s="2" customFormat="1" ht="21.75" customHeight="1">
      <c r="A154" s="38"/>
      <c r="B154" s="39"/>
      <c r="C154" s="235" t="s">
        <v>183</v>
      </c>
      <c r="D154" s="235" t="s">
        <v>137</v>
      </c>
      <c r="E154" s="236" t="s">
        <v>184</v>
      </c>
      <c r="F154" s="237" t="s">
        <v>185</v>
      </c>
      <c r="G154" s="238" t="s">
        <v>151</v>
      </c>
      <c r="H154" s="239">
        <v>2</v>
      </c>
      <c r="I154" s="240"/>
      <c r="J154" s="241">
        <f>ROUND(I154*H154,2)</f>
        <v>0</v>
      </c>
      <c r="K154" s="237" t="s">
        <v>141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142</v>
      </c>
      <c r="AT154" s="246" t="s">
        <v>137</v>
      </c>
      <c r="AU154" s="246" t="s">
        <v>21</v>
      </c>
      <c r="AY154" s="16" t="s">
        <v>135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6" t="s">
        <v>89</v>
      </c>
      <c r="BK154" s="247">
        <f>ROUND(I154*H154,2)</f>
        <v>0</v>
      </c>
      <c r="BL154" s="16" t="s">
        <v>142</v>
      </c>
      <c r="BM154" s="246" t="s">
        <v>186</v>
      </c>
    </row>
    <row r="155" s="2" customFormat="1">
      <c r="A155" s="38"/>
      <c r="B155" s="39"/>
      <c r="C155" s="40"/>
      <c r="D155" s="248" t="s">
        <v>144</v>
      </c>
      <c r="E155" s="40"/>
      <c r="F155" s="249" t="s">
        <v>185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144</v>
      </c>
      <c r="AU155" s="16" t="s">
        <v>21</v>
      </c>
    </row>
    <row r="156" s="2" customFormat="1">
      <c r="A156" s="38"/>
      <c r="B156" s="39"/>
      <c r="C156" s="40"/>
      <c r="D156" s="248" t="s">
        <v>153</v>
      </c>
      <c r="E156" s="40"/>
      <c r="F156" s="274" t="s">
        <v>174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153</v>
      </c>
      <c r="AU156" s="16" t="s">
        <v>21</v>
      </c>
    </row>
    <row r="157" s="2" customFormat="1" ht="16.5" customHeight="1">
      <c r="A157" s="38"/>
      <c r="B157" s="39"/>
      <c r="C157" s="235" t="s">
        <v>187</v>
      </c>
      <c r="D157" s="235" t="s">
        <v>137</v>
      </c>
      <c r="E157" s="236" t="s">
        <v>188</v>
      </c>
      <c r="F157" s="237" t="s">
        <v>189</v>
      </c>
      <c r="G157" s="238" t="s">
        <v>151</v>
      </c>
      <c r="H157" s="239">
        <v>16</v>
      </c>
      <c r="I157" s="240"/>
      <c r="J157" s="241">
        <f>ROUND(I157*H157,2)</f>
        <v>0</v>
      </c>
      <c r="K157" s="237" t="s">
        <v>141</v>
      </c>
      <c r="L157" s="44"/>
      <c r="M157" s="242" t="s">
        <v>1</v>
      </c>
      <c r="N157" s="243" t="s">
        <v>46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142</v>
      </c>
      <c r="AT157" s="246" t="s">
        <v>137</v>
      </c>
      <c r="AU157" s="246" t="s">
        <v>21</v>
      </c>
      <c r="AY157" s="16" t="s">
        <v>135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6" t="s">
        <v>89</v>
      </c>
      <c r="BK157" s="247">
        <f>ROUND(I157*H157,2)</f>
        <v>0</v>
      </c>
      <c r="BL157" s="16" t="s">
        <v>142</v>
      </c>
      <c r="BM157" s="246" t="s">
        <v>190</v>
      </c>
    </row>
    <row r="158" s="2" customFormat="1">
      <c r="A158" s="38"/>
      <c r="B158" s="39"/>
      <c r="C158" s="40"/>
      <c r="D158" s="248" t="s">
        <v>144</v>
      </c>
      <c r="E158" s="40"/>
      <c r="F158" s="249" t="s">
        <v>189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144</v>
      </c>
      <c r="AU158" s="16" t="s">
        <v>21</v>
      </c>
    </row>
    <row r="159" s="2" customFormat="1">
      <c r="A159" s="38"/>
      <c r="B159" s="39"/>
      <c r="C159" s="40"/>
      <c r="D159" s="248" t="s">
        <v>153</v>
      </c>
      <c r="E159" s="40"/>
      <c r="F159" s="274" t="s">
        <v>191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153</v>
      </c>
      <c r="AU159" s="16" t="s">
        <v>21</v>
      </c>
    </row>
    <row r="160" s="2" customFormat="1" ht="16.5" customHeight="1">
      <c r="A160" s="38"/>
      <c r="B160" s="39"/>
      <c r="C160" s="235" t="s">
        <v>192</v>
      </c>
      <c r="D160" s="235" t="s">
        <v>137</v>
      </c>
      <c r="E160" s="236" t="s">
        <v>193</v>
      </c>
      <c r="F160" s="237" t="s">
        <v>194</v>
      </c>
      <c r="G160" s="238" t="s">
        <v>151</v>
      </c>
      <c r="H160" s="239">
        <v>56</v>
      </c>
      <c r="I160" s="240"/>
      <c r="J160" s="241">
        <f>ROUND(I160*H160,2)</f>
        <v>0</v>
      </c>
      <c r="K160" s="237" t="s">
        <v>141</v>
      </c>
      <c r="L160" s="44"/>
      <c r="M160" s="242" t="s">
        <v>1</v>
      </c>
      <c r="N160" s="243" t="s">
        <v>46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142</v>
      </c>
      <c r="AT160" s="246" t="s">
        <v>137</v>
      </c>
      <c r="AU160" s="246" t="s">
        <v>21</v>
      </c>
      <c r="AY160" s="16" t="s">
        <v>135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6" t="s">
        <v>89</v>
      </c>
      <c r="BK160" s="247">
        <f>ROUND(I160*H160,2)</f>
        <v>0</v>
      </c>
      <c r="BL160" s="16" t="s">
        <v>142</v>
      </c>
      <c r="BM160" s="246" t="s">
        <v>195</v>
      </c>
    </row>
    <row r="161" s="2" customFormat="1">
      <c r="A161" s="38"/>
      <c r="B161" s="39"/>
      <c r="C161" s="40"/>
      <c r="D161" s="248" t="s">
        <v>144</v>
      </c>
      <c r="E161" s="40"/>
      <c r="F161" s="249" t="s">
        <v>194</v>
      </c>
      <c r="G161" s="40"/>
      <c r="H161" s="40"/>
      <c r="I161" s="144"/>
      <c r="J161" s="40"/>
      <c r="K161" s="40"/>
      <c r="L161" s="44"/>
      <c r="M161" s="250"/>
      <c r="N161" s="25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144</v>
      </c>
      <c r="AU161" s="16" t="s">
        <v>21</v>
      </c>
    </row>
    <row r="162" s="2" customFormat="1">
      <c r="A162" s="38"/>
      <c r="B162" s="39"/>
      <c r="C162" s="40"/>
      <c r="D162" s="248" t="s">
        <v>153</v>
      </c>
      <c r="E162" s="40"/>
      <c r="F162" s="274" t="s">
        <v>191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153</v>
      </c>
      <c r="AU162" s="16" t="s">
        <v>21</v>
      </c>
    </row>
    <row r="163" s="2" customFormat="1" ht="16.5" customHeight="1">
      <c r="A163" s="38"/>
      <c r="B163" s="39"/>
      <c r="C163" s="235" t="s">
        <v>196</v>
      </c>
      <c r="D163" s="235" t="s">
        <v>137</v>
      </c>
      <c r="E163" s="236" t="s">
        <v>197</v>
      </c>
      <c r="F163" s="237" t="s">
        <v>198</v>
      </c>
      <c r="G163" s="238" t="s">
        <v>151</v>
      </c>
      <c r="H163" s="239">
        <v>18</v>
      </c>
      <c r="I163" s="240"/>
      <c r="J163" s="241">
        <f>ROUND(I163*H163,2)</f>
        <v>0</v>
      </c>
      <c r="K163" s="237" t="s">
        <v>141</v>
      </c>
      <c r="L163" s="44"/>
      <c r="M163" s="242" t="s">
        <v>1</v>
      </c>
      <c r="N163" s="243" t="s">
        <v>46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142</v>
      </c>
      <c r="AT163" s="246" t="s">
        <v>137</v>
      </c>
      <c r="AU163" s="246" t="s">
        <v>21</v>
      </c>
      <c r="AY163" s="16" t="s">
        <v>135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6" t="s">
        <v>89</v>
      </c>
      <c r="BK163" s="247">
        <f>ROUND(I163*H163,2)</f>
        <v>0</v>
      </c>
      <c r="BL163" s="16" t="s">
        <v>142</v>
      </c>
      <c r="BM163" s="246" t="s">
        <v>199</v>
      </c>
    </row>
    <row r="164" s="2" customFormat="1">
      <c r="A164" s="38"/>
      <c r="B164" s="39"/>
      <c r="C164" s="40"/>
      <c r="D164" s="248" t="s">
        <v>144</v>
      </c>
      <c r="E164" s="40"/>
      <c r="F164" s="249" t="s">
        <v>198</v>
      </c>
      <c r="G164" s="40"/>
      <c r="H164" s="40"/>
      <c r="I164" s="144"/>
      <c r="J164" s="40"/>
      <c r="K164" s="40"/>
      <c r="L164" s="44"/>
      <c r="M164" s="250"/>
      <c r="N164" s="25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144</v>
      </c>
      <c r="AU164" s="16" t="s">
        <v>21</v>
      </c>
    </row>
    <row r="165" s="2" customFormat="1">
      <c r="A165" s="38"/>
      <c r="B165" s="39"/>
      <c r="C165" s="40"/>
      <c r="D165" s="248" t="s">
        <v>153</v>
      </c>
      <c r="E165" s="40"/>
      <c r="F165" s="274" t="s">
        <v>191</v>
      </c>
      <c r="G165" s="40"/>
      <c r="H165" s="40"/>
      <c r="I165" s="144"/>
      <c r="J165" s="40"/>
      <c r="K165" s="40"/>
      <c r="L165" s="44"/>
      <c r="M165" s="250"/>
      <c r="N165" s="25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6" t="s">
        <v>153</v>
      </c>
      <c r="AU165" s="16" t="s">
        <v>21</v>
      </c>
    </row>
    <row r="166" s="2" customFormat="1" ht="16.5" customHeight="1">
      <c r="A166" s="38"/>
      <c r="B166" s="39"/>
      <c r="C166" s="235" t="s">
        <v>200</v>
      </c>
      <c r="D166" s="235" t="s">
        <v>137</v>
      </c>
      <c r="E166" s="236" t="s">
        <v>201</v>
      </c>
      <c r="F166" s="237" t="s">
        <v>202</v>
      </c>
      <c r="G166" s="238" t="s">
        <v>151</v>
      </c>
      <c r="H166" s="239">
        <v>9</v>
      </c>
      <c r="I166" s="240"/>
      <c r="J166" s="241">
        <f>ROUND(I166*H166,2)</f>
        <v>0</v>
      </c>
      <c r="K166" s="237" t="s">
        <v>141</v>
      </c>
      <c r="L166" s="44"/>
      <c r="M166" s="242" t="s">
        <v>1</v>
      </c>
      <c r="N166" s="243" t="s">
        <v>46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142</v>
      </c>
      <c r="AT166" s="246" t="s">
        <v>137</v>
      </c>
      <c r="AU166" s="246" t="s">
        <v>21</v>
      </c>
      <c r="AY166" s="16" t="s">
        <v>135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6" t="s">
        <v>89</v>
      </c>
      <c r="BK166" s="247">
        <f>ROUND(I166*H166,2)</f>
        <v>0</v>
      </c>
      <c r="BL166" s="16" t="s">
        <v>142</v>
      </c>
      <c r="BM166" s="246" t="s">
        <v>203</v>
      </c>
    </row>
    <row r="167" s="2" customFormat="1">
      <c r="A167" s="38"/>
      <c r="B167" s="39"/>
      <c r="C167" s="40"/>
      <c r="D167" s="248" t="s">
        <v>144</v>
      </c>
      <c r="E167" s="40"/>
      <c r="F167" s="249" t="s">
        <v>202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144</v>
      </c>
      <c r="AU167" s="16" t="s">
        <v>21</v>
      </c>
    </row>
    <row r="168" s="2" customFormat="1">
      <c r="A168" s="38"/>
      <c r="B168" s="39"/>
      <c r="C168" s="40"/>
      <c r="D168" s="248" t="s">
        <v>153</v>
      </c>
      <c r="E168" s="40"/>
      <c r="F168" s="274" t="s">
        <v>191</v>
      </c>
      <c r="G168" s="40"/>
      <c r="H168" s="40"/>
      <c r="I168" s="144"/>
      <c r="J168" s="40"/>
      <c r="K168" s="40"/>
      <c r="L168" s="44"/>
      <c r="M168" s="250"/>
      <c r="N168" s="25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153</v>
      </c>
      <c r="AU168" s="16" t="s">
        <v>21</v>
      </c>
    </row>
    <row r="169" s="2" customFormat="1" ht="21.75" customHeight="1">
      <c r="A169" s="38"/>
      <c r="B169" s="39"/>
      <c r="C169" s="235" t="s">
        <v>8</v>
      </c>
      <c r="D169" s="235" t="s">
        <v>137</v>
      </c>
      <c r="E169" s="236" t="s">
        <v>204</v>
      </c>
      <c r="F169" s="237" t="s">
        <v>205</v>
      </c>
      <c r="G169" s="238" t="s">
        <v>206</v>
      </c>
      <c r="H169" s="239">
        <v>1293.5</v>
      </c>
      <c r="I169" s="240"/>
      <c r="J169" s="241">
        <f>ROUND(I169*H169,2)</f>
        <v>0</v>
      </c>
      <c r="K169" s="237" t="s">
        <v>141</v>
      </c>
      <c r="L169" s="44"/>
      <c r="M169" s="242" t="s">
        <v>1</v>
      </c>
      <c r="N169" s="243" t="s">
        <v>46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142</v>
      </c>
      <c r="AT169" s="246" t="s">
        <v>137</v>
      </c>
      <c r="AU169" s="246" t="s">
        <v>21</v>
      </c>
      <c r="AY169" s="16" t="s">
        <v>135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6" t="s">
        <v>89</v>
      </c>
      <c r="BK169" s="247">
        <f>ROUND(I169*H169,2)</f>
        <v>0</v>
      </c>
      <c r="BL169" s="16" t="s">
        <v>142</v>
      </c>
      <c r="BM169" s="246" t="s">
        <v>207</v>
      </c>
    </row>
    <row r="170" s="2" customFormat="1">
      <c r="A170" s="38"/>
      <c r="B170" s="39"/>
      <c r="C170" s="40"/>
      <c r="D170" s="248" t="s">
        <v>144</v>
      </c>
      <c r="E170" s="40"/>
      <c r="F170" s="249" t="s">
        <v>205</v>
      </c>
      <c r="G170" s="40"/>
      <c r="H170" s="40"/>
      <c r="I170" s="144"/>
      <c r="J170" s="40"/>
      <c r="K170" s="40"/>
      <c r="L170" s="44"/>
      <c r="M170" s="250"/>
      <c r="N170" s="25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6" t="s">
        <v>144</v>
      </c>
      <c r="AU170" s="16" t="s">
        <v>21</v>
      </c>
    </row>
    <row r="171" s="2" customFormat="1">
      <c r="A171" s="38"/>
      <c r="B171" s="39"/>
      <c r="C171" s="40"/>
      <c r="D171" s="248" t="s">
        <v>153</v>
      </c>
      <c r="E171" s="40"/>
      <c r="F171" s="274" t="s">
        <v>208</v>
      </c>
      <c r="G171" s="40"/>
      <c r="H171" s="40"/>
      <c r="I171" s="144"/>
      <c r="J171" s="40"/>
      <c r="K171" s="40"/>
      <c r="L171" s="44"/>
      <c r="M171" s="250"/>
      <c r="N171" s="25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153</v>
      </c>
      <c r="AU171" s="16" t="s">
        <v>21</v>
      </c>
    </row>
    <row r="172" s="13" customFormat="1">
      <c r="A172" s="13"/>
      <c r="B172" s="252"/>
      <c r="C172" s="253"/>
      <c r="D172" s="248" t="s">
        <v>145</v>
      </c>
      <c r="E172" s="254" t="s">
        <v>1</v>
      </c>
      <c r="F172" s="255" t="s">
        <v>209</v>
      </c>
      <c r="G172" s="253"/>
      <c r="H172" s="256">
        <v>1293.5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145</v>
      </c>
      <c r="AU172" s="262" t="s">
        <v>21</v>
      </c>
      <c r="AV172" s="13" t="s">
        <v>21</v>
      </c>
      <c r="AW172" s="13" t="s">
        <v>38</v>
      </c>
      <c r="AX172" s="13" t="s">
        <v>89</v>
      </c>
      <c r="AY172" s="262" t="s">
        <v>135</v>
      </c>
    </row>
    <row r="173" s="2" customFormat="1" ht="16.5" customHeight="1">
      <c r="A173" s="38"/>
      <c r="B173" s="39"/>
      <c r="C173" s="235" t="s">
        <v>210</v>
      </c>
      <c r="D173" s="235" t="s">
        <v>137</v>
      </c>
      <c r="E173" s="236" t="s">
        <v>211</v>
      </c>
      <c r="F173" s="237" t="s">
        <v>212</v>
      </c>
      <c r="G173" s="238" t="s">
        <v>151</v>
      </c>
      <c r="H173" s="239">
        <v>99</v>
      </c>
      <c r="I173" s="240"/>
      <c r="J173" s="241">
        <f>ROUND(I173*H173,2)</f>
        <v>0</v>
      </c>
      <c r="K173" s="237" t="s">
        <v>141</v>
      </c>
      <c r="L173" s="44"/>
      <c r="M173" s="242" t="s">
        <v>1</v>
      </c>
      <c r="N173" s="243" t="s">
        <v>46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142</v>
      </c>
      <c r="AT173" s="246" t="s">
        <v>137</v>
      </c>
      <c r="AU173" s="246" t="s">
        <v>21</v>
      </c>
      <c r="AY173" s="16" t="s">
        <v>135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6" t="s">
        <v>89</v>
      </c>
      <c r="BK173" s="247">
        <f>ROUND(I173*H173,2)</f>
        <v>0</v>
      </c>
      <c r="BL173" s="16" t="s">
        <v>142</v>
      </c>
      <c r="BM173" s="246" t="s">
        <v>213</v>
      </c>
    </row>
    <row r="174" s="2" customFormat="1">
      <c r="A174" s="38"/>
      <c r="B174" s="39"/>
      <c r="C174" s="40"/>
      <c r="D174" s="248" t="s">
        <v>144</v>
      </c>
      <c r="E174" s="40"/>
      <c r="F174" s="249" t="s">
        <v>212</v>
      </c>
      <c r="G174" s="40"/>
      <c r="H174" s="40"/>
      <c r="I174" s="144"/>
      <c r="J174" s="40"/>
      <c r="K174" s="40"/>
      <c r="L174" s="44"/>
      <c r="M174" s="250"/>
      <c r="N174" s="25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144</v>
      </c>
      <c r="AU174" s="16" t="s">
        <v>21</v>
      </c>
    </row>
    <row r="175" s="2" customFormat="1">
      <c r="A175" s="38"/>
      <c r="B175" s="39"/>
      <c r="C175" s="40"/>
      <c r="D175" s="248" t="s">
        <v>153</v>
      </c>
      <c r="E175" s="40"/>
      <c r="F175" s="274" t="s">
        <v>214</v>
      </c>
      <c r="G175" s="40"/>
      <c r="H175" s="40"/>
      <c r="I175" s="144"/>
      <c r="J175" s="40"/>
      <c r="K175" s="40"/>
      <c r="L175" s="44"/>
      <c r="M175" s="250"/>
      <c r="N175" s="25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153</v>
      </c>
      <c r="AU175" s="16" t="s">
        <v>21</v>
      </c>
    </row>
    <row r="176" s="2" customFormat="1" ht="21.75" customHeight="1">
      <c r="A176" s="38"/>
      <c r="B176" s="39"/>
      <c r="C176" s="235" t="s">
        <v>215</v>
      </c>
      <c r="D176" s="235" t="s">
        <v>137</v>
      </c>
      <c r="E176" s="236" t="s">
        <v>216</v>
      </c>
      <c r="F176" s="237" t="s">
        <v>217</v>
      </c>
      <c r="G176" s="238" t="s">
        <v>151</v>
      </c>
      <c r="H176" s="239">
        <v>495</v>
      </c>
      <c r="I176" s="240"/>
      <c r="J176" s="241">
        <f>ROUND(I176*H176,2)</f>
        <v>0</v>
      </c>
      <c r="K176" s="237" t="s">
        <v>141</v>
      </c>
      <c r="L176" s="44"/>
      <c r="M176" s="242" t="s">
        <v>1</v>
      </c>
      <c r="N176" s="243" t="s">
        <v>46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142</v>
      </c>
      <c r="AT176" s="246" t="s">
        <v>137</v>
      </c>
      <c r="AU176" s="246" t="s">
        <v>21</v>
      </c>
      <c r="AY176" s="16" t="s">
        <v>135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6" t="s">
        <v>89</v>
      </c>
      <c r="BK176" s="247">
        <f>ROUND(I176*H176,2)</f>
        <v>0</v>
      </c>
      <c r="BL176" s="16" t="s">
        <v>142</v>
      </c>
      <c r="BM176" s="246" t="s">
        <v>218</v>
      </c>
    </row>
    <row r="177" s="2" customFormat="1">
      <c r="A177" s="38"/>
      <c r="B177" s="39"/>
      <c r="C177" s="40"/>
      <c r="D177" s="248" t="s">
        <v>144</v>
      </c>
      <c r="E177" s="40"/>
      <c r="F177" s="249" t="s">
        <v>217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144</v>
      </c>
      <c r="AU177" s="16" t="s">
        <v>21</v>
      </c>
    </row>
    <row r="178" s="2" customFormat="1">
      <c r="A178" s="38"/>
      <c r="B178" s="39"/>
      <c r="C178" s="40"/>
      <c r="D178" s="248" t="s">
        <v>153</v>
      </c>
      <c r="E178" s="40"/>
      <c r="F178" s="274" t="s">
        <v>219</v>
      </c>
      <c r="G178" s="40"/>
      <c r="H178" s="40"/>
      <c r="I178" s="144"/>
      <c r="J178" s="40"/>
      <c r="K178" s="40"/>
      <c r="L178" s="44"/>
      <c r="M178" s="250"/>
      <c r="N178" s="25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153</v>
      </c>
      <c r="AU178" s="16" t="s">
        <v>21</v>
      </c>
    </row>
    <row r="179" s="13" customFormat="1">
      <c r="A179" s="13"/>
      <c r="B179" s="252"/>
      <c r="C179" s="253"/>
      <c r="D179" s="248" t="s">
        <v>145</v>
      </c>
      <c r="E179" s="254" t="s">
        <v>1</v>
      </c>
      <c r="F179" s="255" t="s">
        <v>220</v>
      </c>
      <c r="G179" s="253"/>
      <c r="H179" s="256">
        <v>495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145</v>
      </c>
      <c r="AU179" s="262" t="s">
        <v>21</v>
      </c>
      <c r="AV179" s="13" t="s">
        <v>21</v>
      </c>
      <c r="AW179" s="13" t="s">
        <v>38</v>
      </c>
      <c r="AX179" s="13" t="s">
        <v>89</v>
      </c>
      <c r="AY179" s="262" t="s">
        <v>135</v>
      </c>
    </row>
    <row r="180" s="2" customFormat="1" ht="33" customHeight="1">
      <c r="A180" s="38"/>
      <c r="B180" s="39"/>
      <c r="C180" s="235" t="s">
        <v>221</v>
      </c>
      <c r="D180" s="235" t="s">
        <v>137</v>
      </c>
      <c r="E180" s="236" t="s">
        <v>222</v>
      </c>
      <c r="F180" s="237" t="s">
        <v>223</v>
      </c>
      <c r="G180" s="238" t="s">
        <v>140</v>
      </c>
      <c r="H180" s="239">
        <v>900</v>
      </c>
      <c r="I180" s="240"/>
      <c r="J180" s="241">
        <f>ROUND(I180*H180,2)</f>
        <v>0</v>
      </c>
      <c r="K180" s="237" t="s">
        <v>141</v>
      </c>
      <c r="L180" s="44"/>
      <c r="M180" s="242" t="s">
        <v>1</v>
      </c>
      <c r="N180" s="243" t="s">
        <v>46</v>
      </c>
      <c r="O180" s="91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142</v>
      </c>
      <c r="AT180" s="246" t="s">
        <v>137</v>
      </c>
      <c r="AU180" s="246" t="s">
        <v>21</v>
      </c>
      <c r="AY180" s="16" t="s">
        <v>135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6" t="s">
        <v>89</v>
      </c>
      <c r="BK180" s="247">
        <f>ROUND(I180*H180,2)</f>
        <v>0</v>
      </c>
      <c r="BL180" s="16" t="s">
        <v>142</v>
      </c>
      <c r="BM180" s="246" t="s">
        <v>224</v>
      </c>
    </row>
    <row r="181" s="2" customFormat="1">
      <c r="A181" s="38"/>
      <c r="B181" s="39"/>
      <c r="C181" s="40"/>
      <c r="D181" s="248" t="s">
        <v>144</v>
      </c>
      <c r="E181" s="40"/>
      <c r="F181" s="249" t="s">
        <v>223</v>
      </c>
      <c r="G181" s="40"/>
      <c r="H181" s="40"/>
      <c r="I181" s="144"/>
      <c r="J181" s="40"/>
      <c r="K181" s="40"/>
      <c r="L181" s="44"/>
      <c r="M181" s="250"/>
      <c r="N181" s="25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144</v>
      </c>
      <c r="AU181" s="16" t="s">
        <v>21</v>
      </c>
    </row>
    <row r="182" s="2" customFormat="1">
      <c r="A182" s="38"/>
      <c r="B182" s="39"/>
      <c r="C182" s="40"/>
      <c r="D182" s="248" t="s">
        <v>153</v>
      </c>
      <c r="E182" s="40"/>
      <c r="F182" s="274" t="s">
        <v>225</v>
      </c>
      <c r="G182" s="40"/>
      <c r="H182" s="40"/>
      <c r="I182" s="144"/>
      <c r="J182" s="40"/>
      <c r="K182" s="40"/>
      <c r="L182" s="44"/>
      <c r="M182" s="250"/>
      <c r="N182" s="251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6" t="s">
        <v>153</v>
      </c>
      <c r="AU182" s="16" t="s">
        <v>21</v>
      </c>
    </row>
    <row r="183" s="2" customFormat="1" ht="21.75" customHeight="1">
      <c r="A183" s="38"/>
      <c r="B183" s="39"/>
      <c r="C183" s="235" t="s">
        <v>226</v>
      </c>
      <c r="D183" s="235" t="s">
        <v>137</v>
      </c>
      <c r="E183" s="236" t="s">
        <v>227</v>
      </c>
      <c r="F183" s="237" t="s">
        <v>228</v>
      </c>
      <c r="G183" s="238" t="s">
        <v>140</v>
      </c>
      <c r="H183" s="239">
        <v>115</v>
      </c>
      <c r="I183" s="240"/>
      <c r="J183" s="241">
        <f>ROUND(I183*H183,2)</f>
        <v>0</v>
      </c>
      <c r="K183" s="237" t="s">
        <v>141</v>
      </c>
      <c r="L183" s="44"/>
      <c r="M183" s="242" t="s">
        <v>1</v>
      </c>
      <c r="N183" s="243" t="s">
        <v>46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142</v>
      </c>
      <c r="AT183" s="246" t="s">
        <v>137</v>
      </c>
      <c r="AU183" s="246" t="s">
        <v>21</v>
      </c>
      <c r="AY183" s="16" t="s">
        <v>135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6" t="s">
        <v>89</v>
      </c>
      <c r="BK183" s="247">
        <f>ROUND(I183*H183,2)</f>
        <v>0</v>
      </c>
      <c r="BL183" s="16" t="s">
        <v>142</v>
      </c>
      <c r="BM183" s="246" t="s">
        <v>229</v>
      </c>
    </row>
    <row r="184" s="2" customFormat="1">
      <c r="A184" s="38"/>
      <c r="B184" s="39"/>
      <c r="C184" s="40"/>
      <c r="D184" s="248" t="s">
        <v>144</v>
      </c>
      <c r="E184" s="40"/>
      <c r="F184" s="249" t="s">
        <v>228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144</v>
      </c>
      <c r="AU184" s="16" t="s">
        <v>21</v>
      </c>
    </row>
    <row r="185" s="2" customFormat="1">
      <c r="A185" s="38"/>
      <c r="B185" s="39"/>
      <c r="C185" s="40"/>
      <c r="D185" s="248" t="s">
        <v>153</v>
      </c>
      <c r="E185" s="40"/>
      <c r="F185" s="274" t="s">
        <v>214</v>
      </c>
      <c r="G185" s="40"/>
      <c r="H185" s="40"/>
      <c r="I185" s="144"/>
      <c r="J185" s="40"/>
      <c r="K185" s="40"/>
      <c r="L185" s="44"/>
      <c r="M185" s="250"/>
      <c r="N185" s="25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153</v>
      </c>
      <c r="AU185" s="16" t="s">
        <v>21</v>
      </c>
    </row>
    <row r="186" s="2" customFormat="1" ht="21.75" customHeight="1">
      <c r="A186" s="38"/>
      <c r="B186" s="39"/>
      <c r="C186" s="235" t="s">
        <v>230</v>
      </c>
      <c r="D186" s="235" t="s">
        <v>137</v>
      </c>
      <c r="E186" s="236" t="s">
        <v>231</v>
      </c>
      <c r="F186" s="237" t="s">
        <v>232</v>
      </c>
      <c r="G186" s="238" t="s">
        <v>140</v>
      </c>
      <c r="H186" s="239">
        <v>575</v>
      </c>
      <c r="I186" s="240"/>
      <c r="J186" s="241">
        <f>ROUND(I186*H186,2)</f>
        <v>0</v>
      </c>
      <c r="K186" s="237" t="s">
        <v>141</v>
      </c>
      <c r="L186" s="44"/>
      <c r="M186" s="242" t="s">
        <v>1</v>
      </c>
      <c r="N186" s="243" t="s">
        <v>46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142</v>
      </c>
      <c r="AT186" s="246" t="s">
        <v>137</v>
      </c>
      <c r="AU186" s="246" t="s">
        <v>21</v>
      </c>
      <c r="AY186" s="16" t="s">
        <v>135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6" t="s">
        <v>89</v>
      </c>
      <c r="BK186" s="247">
        <f>ROUND(I186*H186,2)</f>
        <v>0</v>
      </c>
      <c r="BL186" s="16" t="s">
        <v>142</v>
      </c>
      <c r="BM186" s="246" t="s">
        <v>233</v>
      </c>
    </row>
    <row r="187" s="2" customFormat="1">
      <c r="A187" s="38"/>
      <c r="B187" s="39"/>
      <c r="C187" s="40"/>
      <c r="D187" s="248" t="s">
        <v>144</v>
      </c>
      <c r="E187" s="40"/>
      <c r="F187" s="249" t="s">
        <v>232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144</v>
      </c>
      <c r="AU187" s="16" t="s">
        <v>21</v>
      </c>
    </row>
    <row r="188" s="2" customFormat="1">
      <c r="A188" s="38"/>
      <c r="B188" s="39"/>
      <c r="C188" s="40"/>
      <c r="D188" s="248" t="s">
        <v>153</v>
      </c>
      <c r="E188" s="40"/>
      <c r="F188" s="274" t="s">
        <v>234</v>
      </c>
      <c r="G188" s="40"/>
      <c r="H188" s="40"/>
      <c r="I188" s="144"/>
      <c r="J188" s="40"/>
      <c r="K188" s="40"/>
      <c r="L188" s="44"/>
      <c r="M188" s="250"/>
      <c r="N188" s="25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153</v>
      </c>
      <c r="AU188" s="16" t="s">
        <v>21</v>
      </c>
    </row>
    <row r="189" s="13" customFormat="1">
      <c r="A189" s="13"/>
      <c r="B189" s="252"/>
      <c r="C189" s="253"/>
      <c r="D189" s="248" t="s">
        <v>145</v>
      </c>
      <c r="E189" s="254" t="s">
        <v>1</v>
      </c>
      <c r="F189" s="255" t="s">
        <v>235</v>
      </c>
      <c r="G189" s="253"/>
      <c r="H189" s="256">
        <v>575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2" t="s">
        <v>145</v>
      </c>
      <c r="AU189" s="262" t="s">
        <v>21</v>
      </c>
      <c r="AV189" s="13" t="s">
        <v>21</v>
      </c>
      <c r="AW189" s="13" t="s">
        <v>38</v>
      </c>
      <c r="AX189" s="13" t="s">
        <v>89</v>
      </c>
      <c r="AY189" s="262" t="s">
        <v>135</v>
      </c>
    </row>
    <row r="190" s="2" customFormat="1" ht="21.75" customHeight="1">
      <c r="A190" s="38"/>
      <c r="B190" s="39"/>
      <c r="C190" s="235" t="s">
        <v>7</v>
      </c>
      <c r="D190" s="235" t="s">
        <v>137</v>
      </c>
      <c r="E190" s="236" t="s">
        <v>236</v>
      </c>
      <c r="F190" s="237" t="s">
        <v>237</v>
      </c>
      <c r="G190" s="238" t="s">
        <v>140</v>
      </c>
      <c r="H190" s="239">
        <v>1560</v>
      </c>
      <c r="I190" s="240"/>
      <c r="J190" s="241">
        <f>ROUND(I190*H190,2)</f>
        <v>0</v>
      </c>
      <c r="K190" s="237" t="s">
        <v>141</v>
      </c>
      <c r="L190" s="44"/>
      <c r="M190" s="242" t="s">
        <v>1</v>
      </c>
      <c r="N190" s="243" t="s">
        <v>46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0.5</v>
      </c>
      <c r="T190" s="245">
        <f>S190*H190</f>
        <v>780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142</v>
      </c>
      <c r="AT190" s="246" t="s">
        <v>137</v>
      </c>
      <c r="AU190" s="246" t="s">
        <v>21</v>
      </c>
      <c r="AY190" s="16" t="s">
        <v>135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6" t="s">
        <v>89</v>
      </c>
      <c r="BK190" s="247">
        <f>ROUND(I190*H190,2)</f>
        <v>0</v>
      </c>
      <c r="BL190" s="16" t="s">
        <v>142</v>
      </c>
      <c r="BM190" s="246" t="s">
        <v>238</v>
      </c>
    </row>
    <row r="191" s="2" customFormat="1">
      <c r="A191" s="38"/>
      <c r="B191" s="39"/>
      <c r="C191" s="40"/>
      <c r="D191" s="248" t="s">
        <v>144</v>
      </c>
      <c r="E191" s="40"/>
      <c r="F191" s="249" t="s">
        <v>237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144</v>
      </c>
      <c r="AU191" s="16" t="s">
        <v>21</v>
      </c>
    </row>
    <row r="192" s="13" customFormat="1">
      <c r="A192" s="13"/>
      <c r="B192" s="252"/>
      <c r="C192" s="253"/>
      <c r="D192" s="248" t="s">
        <v>145</v>
      </c>
      <c r="E192" s="254" t="s">
        <v>1</v>
      </c>
      <c r="F192" s="255" t="s">
        <v>239</v>
      </c>
      <c r="G192" s="253"/>
      <c r="H192" s="256">
        <v>1100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145</v>
      </c>
      <c r="AU192" s="262" t="s">
        <v>21</v>
      </c>
      <c r="AV192" s="13" t="s">
        <v>21</v>
      </c>
      <c r="AW192" s="13" t="s">
        <v>38</v>
      </c>
      <c r="AX192" s="13" t="s">
        <v>81</v>
      </c>
      <c r="AY192" s="262" t="s">
        <v>135</v>
      </c>
    </row>
    <row r="193" s="13" customFormat="1">
      <c r="A193" s="13"/>
      <c r="B193" s="252"/>
      <c r="C193" s="253"/>
      <c r="D193" s="248" t="s">
        <v>145</v>
      </c>
      <c r="E193" s="254" t="s">
        <v>1</v>
      </c>
      <c r="F193" s="255" t="s">
        <v>240</v>
      </c>
      <c r="G193" s="253"/>
      <c r="H193" s="256">
        <v>460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145</v>
      </c>
      <c r="AU193" s="262" t="s">
        <v>21</v>
      </c>
      <c r="AV193" s="13" t="s">
        <v>21</v>
      </c>
      <c r="AW193" s="13" t="s">
        <v>38</v>
      </c>
      <c r="AX193" s="13" t="s">
        <v>81</v>
      </c>
      <c r="AY193" s="262" t="s">
        <v>135</v>
      </c>
    </row>
    <row r="194" s="14" customFormat="1">
      <c r="A194" s="14"/>
      <c r="B194" s="263"/>
      <c r="C194" s="264"/>
      <c r="D194" s="248" t="s">
        <v>145</v>
      </c>
      <c r="E194" s="265" t="s">
        <v>1</v>
      </c>
      <c r="F194" s="266" t="s">
        <v>148</v>
      </c>
      <c r="G194" s="264"/>
      <c r="H194" s="267">
        <v>1560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3" t="s">
        <v>145</v>
      </c>
      <c r="AU194" s="273" t="s">
        <v>21</v>
      </c>
      <c r="AV194" s="14" t="s">
        <v>142</v>
      </c>
      <c r="AW194" s="14" t="s">
        <v>38</v>
      </c>
      <c r="AX194" s="14" t="s">
        <v>89</v>
      </c>
      <c r="AY194" s="273" t="s">
        <v>135</v>
      </c>
    </row>
    <row r="195" s="2" customFormat="1" ht="21.75" customHeight="1">
      <c r="A195" s="38"/>
      <c r="B195" s="39"/>
      <c r="C195" s="235" t="s">
        <v>241</v>
      </c>
      <c r="D195" s="235" t="s">
        <v>137</v>
      </c>
      <c r="E195" s="236" t="s">
        <v>242</v>
      </c>
      <c r="F195" s="237" t="s">
        <v>243</v>
      </c>
      <c r="G195" s="238" t="s">
        <v>140</v>
      </c>
      <c r="H195" s="239">
        <v>1100</v>
      </c>
      <c r="I195" s="240"/>
      <c r="J195" s="241">
        <f>ROUND(I195*H195,2)</f>
        <v>0</v>
      </c>
      <c r="K195" s="237" t="s">
        <v>141</v>
      </c>
      <c r="L195" s="44"/>
      <c r="M195" s="242" t="s">
        <v>1</v>
      </c>
      <c r="N195" s="243" t="s">
        <v>46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0.316</v>
      </c>
      <c r="T195" s="245">
        <f>S195*H195</f>
        <v>347.60000000000002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142</v>
      </c>
      <c r="AT195" s="246" t="s">
        <v>137</v>
      </c>
      <c r="AU195" s="246" t="s">
        <v>21</v>
      </c>
      <c r="AY195" s="16" t="s">
        <v>135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6" t="s">
        <v>89</v>
      </c>
      <c r="BK195" s="247">
        <f>ROUND(I195*H195,2)</f>
        <v>0</v>
      </c>
      <c r="BL195" s="16" t="s">
        <v>142</v>
      </c>
      <c r="BM195" s="246" t="s">
        <v>244</v>
      </c>
    </row>
    <row r="196" s="2" customFormat="1">
      <c r="A196" s="38"/>
      <c r="B196" s="39"/>
      <c r="C196" s="40"/>
      <c r="D196" s="248" t="s">
        <v>144</v>
      </c>
      <c r="E196" s="40"/>
      <c r="F196" s="249" t="s">
        <v>243</v>
      </c>
      <c r="G196" s="40"/>
      <c r="H196" s="40"/>
      <c r="I196" s="144"/>
      <c r="J196" s="40"/>
      <c r="K196" s="40"/>
      <c r="L196" s="44"/>
      <c r="M196" s="250"/>
      <c r="N196" s="25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144</v>
      </c>
      <c r="AU196" s="16" t="s">
        <v>21</v>
      </c>
    </row>
    <row r="197" s="2" customFormat="1" ht="16.5" customHeight="1">
      <c r="A197" s="38"/>
      <c r="B197" s="39"/>
      <c r="C197" s="235" t="s">
        <v>245</v>
      </c>
      <c r="D197" s="235" t="s">
        <v>137</v>
      </c>
      <c r="E197" s="236" t="s">
        <v>246</v>
      </c>
      <c r="F197" s="237" t="s">
        <v>247</v>
      </c>
      <c r="G197" s="238" t="s">
        <v>140</v>
      </c>
      <c r="H197" s="239">
        <v>222</v>
      </c>
      <c r="I197" s="240"/>
      <c r="J197" s="241">
        <f>ROUND(I197*H197,2)</f>
        <v>0</v>
      </c>
      <c r="K197" s="237" t="s">
        <v>141</v>
      </c>
      <c r="L197" s="44"/>
      <c r="M197" s="242" t="s">
        <v>1</v>
      </c>
      <c r="N197" s="243" t="s">
        <v>46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0.35499999999999998</v>
      </c>
      <c r="T197" s="245">
        <f>S197*H197</f>
        <v>78.810000000000002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142</v>
      </c>
      <c r="AT197" s="246" t="s">
        <v>137</v>
      </c>
      <c r="AU197" s="246" t="s">
        <v>21</v>
      </c>
      <c r="AY197" s="16" t="s">
        <v>135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6" t="s">
        <v>89</v>
      </c>
      <c r="BK197" s="247">
        <f>ROUND(I197*H197,2)</f>
        <v>0</v>
      </c>
      <c r="BL197" s="16" t="s">
        <v>142</v>
      </c>
      <c r="BM197" s="246" t="s">
        <v>248</v>
      </c>
    </row>
    <row r="198" s="2" customFormat="1">
      <c r="A198" s="38"/>
      <c r="B198" s="39"/>
      <c r="C198" s="40"/>
      <c r="D198" s="248" t="s">
        <v>144</v>
      </c>
      <c r="E198" s="40"/>
      <c r="F198" s="249" t="s">
        <v>247</v>
      </c>
      <c r="G198" s="40"/>
      <c r="H198" s="40"/>
      <c r="I198" s="144"/>
      <c r="J198" s="40"/>
      <c r="K198" s="40"/>
      <c r="L198" s="44"/>
      <c r="M198" s="250"/>
      <c r="N198" s="25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144</v>
      </c>
      <c r="AU198" s="16" t="s">
        <v>21</v>
      </c>
    </row>
    <row r="199" s="2" customFormat="1" ht="21.75" customHeight="1">
      <c r="A199" s="38"/>
      <c r="B199" s="39"/>
      <c r="C199" s="235" t="s">
        <v>249</v>
      </c>
      <c r="D199" s="235" t="s">
        <v>137</v>
      </c>
      <c r="E199" s="236" t="s">
        <v>250</v>
      </c>
      <c r="F199" s="237" t="s">
        <v>251</v>
      </c>
      <c r="G199" s="238" t="s">
        <v>140</v>
      </c>
      <c r="H199" s="239">
        <v>115</v>
      </c>
      <c r="I199" s="240"/>
      <c r="J199" s="241">
        <f>ROUND(I199*H199,2)</f>
        <v>0</v>
      </c>
      <c r="K199" s="237" t="s">
        <v>141</v>
      </c>
      <c r="L199" s="44"/>
      <c r="M199" s="242" t="s">
        <v>1</v>
      </c>
      <c r="N199" s="243" t="s">
        <v>46</v>
      </c>
      <c r="O199" s="91"/>
      <c r="P199" s="244">
        <f>O199*H199</f>
        <v>0</v>
      </c>
      <c r="Q199" s="244">
        <v>5.0000000000000002E-05</v>
      </c>
      <c r="R199" s="244">
        <f>Q199*H199</f>
        <v>0.0057499999999999999</v>
      </c>
      <c r="S199" s="244">
        <v>0.128</v>
      </c>
      <c r="T199" s="245">
        <f>S199*H199</f>
        <v>14.720000000000001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142</v>
      </c>
      <c r="AT199" s="246" t="s">
        <v>137</v>
      </c>
      <c r="AU199" s="246" t="s">
        <v>21</v>
      </c>
      <c r="AY199" s="16" t="s">
        <v>135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6" t="s">
        <v>89</v>
      </c>
      <c r="BK199" s="247">
        <f>ROUND(I199*H199,2)</f>
        <v>0</v>
      </c>
      <c r="BL199" s="16" t="s">
        <v>142</v>
      </c>
      <c r="BM199" s="246" t="s">
        <v>252</v>
      </c>
    </row>
    <row r="200" s="2" customFormat="1">
      <c r="A200" s="38"/>
      <c r="B200" s="39"/>
      <c r="C200" s="40"/>
      <c r="D200" s="248" t="s">
        <v>144</v>
      </c>
      <c r="E200" s="40"/>
      <c r="F200" s="249" t="s">
        <v>251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144</v>
      </c>
      <c r="AU200" s="16" t="s">
        <v>21</v>
      </c>
    </row>
    <row r="201" s="2" customFormat="1" ht="33" customHeight="1">
      <c r="A201" s="38"/>
      <c r="B201" s="39"/>
      <c r="C201" s="235" t="s">
        <v>253</v>
      </c>
      <c r="D201" s="235" t="s">
        <v>137</v>
      </c>
      <c r="E201" s="236" t="s">
        <v>254</v>
      </c>
      <c r="F201" s="237" t="s">
        <v>255</v>
      </c>
      <c r="G201" s="238" t="s">
        <v>206</v>
      </c>
      <c r="H201" s="239">
        <v>3909.25</v>
      </c>
      <c r="I201" s="240"/>
      <c r="J201" s="241">
        <f>ROUND(I201*H201,2)</f>
        <v>0</v>
      </c>
      <c r="K201" s="237" t="s">
        <v>141</v>
      </c>
      <c r="L201" s="44"/>
      <c r="M201" s="242" t="s">
        <v>1</v>
      </c>
      <c r="N201" s="243" t="s">
        <v>46</v>
      </c>
      <c r="O201" s="91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142</v>
      </c>
      <c r="AT201" s="246" t="s">
        <v>137</v>
      </c>
      <c r="AU201" s="246" t="s">
        <v>21</v>
      </c>
      <c r="AY201" s="16" t="s">
        <v>135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6" t="s">
        <v>89</v>
      </c>
      <c r="BK201" s="247">
        <f>ROUND(I201*H201,2)</f>
        <v>0</v>
      </c>
      <c r="BL201" s="16" t="s">
        <v>142</v>
      </c>
      <c r="BM201" s="246" t="s">
        <v>256</v>
      </c>
    </row>
    <row r="202" s="2" customFormat="1">
      <c r="A202" s="38"/>
      <c r="B202" s="39"/>
      <c r="C202" s="40"/>
      <c r="D202" s="248" t="s">
        <v>144</v>
      </c>
      <c r="E202" s="40"/>
      <c r="F202" s="249" t="s">
        <v>255</v>
      </c>
      <c r="G202" s="40"/>
      <c r="H202" s="40"/>
      <c r="I202" s="144"/>
      <c r="J202" s="40"/>
      <c r="K202" s="40"/>
      <c r="L202" s="44"/>
      <c r="M202" s="250"/>
      <c r="N202" s="25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144</v>
      </c>
      <c r="AU202" s="16" t="s">
        <v>21</v>
      </c>
    </row>
    <row r="203" s="13" customFormat="1">
      <c r="A203" s="13"/>
      <c r="B203" s="252"/>
      <c r="C203" s="253"/>
      <c r="D203" s="248" t="s">
        <v>145</v>
      </c>
      <c r="E203" s="254" t="s">
        <v>1</v>
      </c>
      <c r="F203" s="255" t="s">
        <v>257</v>
      </c>
      <c r="G203" s="253"/>
      <c r="H203" s="256">
        <v>1227.4000000000001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145</v>
      </c>
      <c r="AU203" s="262" t="s">
        <v>21</v>
      </c>
      <c r="AV203" s="13" t="s">
        <v>21</v>
      </c>
      <c r="AW203" s="13" t="s">
        <v>38</v>
      </c>
      <c r="AX203" s="13" t="s">
        <v>81</v>
      </c>
      <c r="AY203" s="262" t="s">
        <v>135</v>
      </c>
    </row>
    <row r="204" s="13" customFormat="1">
      <c r="A204" s="13"/>
      <c r="B204" s="252"/>
      <c r="C204" s="253"/>
      <c r="D204" s="248" t="s">
        <v>145</v>
      </c>
      <c r="E204" s="254" t="s">
        <v>1</v>
      </c>
      <c r="F204" s="255" t="s">
        <v>258</v>
      </c>
      <c r="G204" s="253"/>
      <c r="H204" s="256">
        <v>237.5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2" t="s">
        <v>145</v>
      </c>
      <c r="AU204" s="262" t="s">
        <v>21</v>
      </c>
      <c r="AV204" s="13" t="s">
        <v>21</v>
      </c>
      <c r="AW204" s="13" t="s">
        <v>38</v>
      </c>
      <c r="AX204" s="13" t="s">
        <v>81</v>
      </c>
      <c r="AY204" s="262" t="s">
        <v>135</v>
      </c>
    </row>
    <row r="205" s="13" customFormat="1">
      <c r="A205" s="13"/>
      <c r="B205" s="252"/>
      <c r="C205" s="253"/>
      <c r="D205" s="248" t="s">
        <v>145</v>
      </c>
      <c r="E205" s="254" t="s">
        <v>1</v>
      </c>
      <c r="F205" s="255" t="s">
        <v>259</v>
      </c>
      <c r="G205" s="253"/>
      <c r="H205" s="256">
        <v>2444.3499999999999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2" t="s">
        <v>145</v>
      </c>
      <c r="AU205" s="262" t="s">
        <v>21</v>
      </c>
      <c r="AV205" s="13" t="s">
        <v>21</v>
      </c>
      <c r="AW205" s="13" t="s">
        <v>38</v>
      </c>
      <c r="AX205" s="13" t="s">
        <v>81</v>
      </c>
      <c r="AY205" s="262" t="s">
        <v>135</v>
      </c>
    </row>
    <row r="206" s="14" customFormat="1">
      <c r="A206" s="14"/>
      <c r="B206" s="263"/>
      <c r="C206" s="264"/>
      <c r="D206" s="248" t="s">
        <v>145</v>
      </c>
      <c r="E206" s="265" t="s">
        <v>1</v>
      </c>
      <c r="F206" s="266" t="s">
        <v>148</v>
      </c>
      <c r="G206" s="264"/>
      <c r="H206" s="267">
        <v>3909.25</v>
      </c>
      <c r="I206" s="268"/>
      <c r="J206" s="264"/>
      <c r="K206" s="264"/>
      <c r="L206" s="269"/>
      <c r="M206" s="270"/>
      <c r="N206" s="271"/>
      <c r="O206" s="271"/>
      <c r="P206" s="271"/>
      <c r="Q206" s="271"/>
      <c r="R206" s="271"/>
      <c r="S206" s="271"/>
      <c r="T206" s="27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3" t="s">
        <v>145</v>
      </c>
      <c r="AU206" s="273" t="s">
        <v>21</v>
      </c>
      <c r="AV206" s="14" t="s">
        <v>142</v>
      </c>
      <c r="AW206" s="14" t="s">
        <v>38</v>
      </c>
      <c r="AX206" s="14" t="s">
        <v>89</v>
      </c>
      <c r="AY206" s="273" t="s">
        <v>135</v>
      </c>
    </row>
    <row r="207" s="2" customFormat="1" ht="21.75" customHeight="1">
      <c r="A207" s="38"/>
      <c r="B207" s="39"/>
      <c r="C207" s="235" t="s">
        <v>260</v>
      </c>
      <c r="D207" s="235" t="s">
        <v>137</v>
      </c>
      <c r="E207" s="236" t="s">
        <v>261</v>
      </c>
      <c r="F207" s="237" t="s">
        <v>262</v>
      </c>
      <c r="G207" s="238" t="s">
        <v>206</v>
      </c>
      <c r="H207" s="239">
        <v>3909.25</v>
      </c>
      <c r="I207" s="240"/>
      <c r="J207" s="241">
        <f>ROUND(I207*H207,2)</f>
        <v>0</v>
      </c>
      <c r="K207" s="237" t="s">
        <v>141</v>
      </c>
      <c r="L207" s="44"/>
      <c r="M207" s="242" t="s">
        <v>1</v>
      </c>
      <c r="N207" s="243" t="s">
        <v>46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142</v>
      </c>
      <c r="AT207" s="246" t="s">
        <v>137</v>
      </c>
      <c r="AU207" s="246" t="s">
        <v>21</v>
      </c>
      <c r="AY207" s="16" t="s">
        <v>135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6" t="s">
        <v>89</v>
      </c>
      <c r="BK207" s="247">
        <f>ROUND(I207*H207,2)</f>
        <v>0</v>
      </c>
      <c r="BL207" s="16" t="s">
        <v>142</v>
      </c>
      <c r="BM207" s="246" t="s">
        <v>263</v>
      </c>
    </row>
    <row r="208" s="2" customFormat="1">
      <c r="A208" s="38"/>
      <c r="B208" s="39"/>
      <c r="C208" s="40"/>
      <c r="D208" s="248" t="s">
        <v>144</v>
      </c>
      <c r="E208" s="40"/>
      <c r="F208" s="249" t="s">
        <v>262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144</v>
      </c>
      <c r="AU208" s="16" t="s">
        <v>21</v>
      </c>
    </row>
    <row r="209" s="2" customFormat="1">
      <c r="A209" s="38"/>
      <c r="B209" s="39"/>
      <c r="C209" s="40"/>
      <c r="D209" s="248" t="s">
        <v>153</v>
      </c>
      <c r="E209" s="40"/>
      <c r="F209" s="274" t="s">
        <v>264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153</v>
      </c>
      <c r="AU209" s="16" t="s">
        <v>21</v>
      </c>
    </row>
    <row r="210" s="13" customFormat="1">
      <c r="A210" s="13"/>
      <c r="B210" s="252"/>
      <c r="C210" s="253"/>
      <c r="D210" s="248" t="s">
        <v>145</v>
      </c>
      <c r="E210" s="254" t="s">
        <v>1</v>
      </c>
      <c r="F210" s="255" t="s">
        <v>265</v>
      </c>
      <c r="G210" s="253"/>
      <c r="H210" s="256">
        <v>3909.25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2" t="s">
        <v>145</v>
      </c>
      <c r="AU210" s="262" t="s">
        <v>21</v>
      </c>
      <c r="AV210" s="13" t="s">
        <v>21</v>
      </c>
      <c r="AW210" s="13" t="s">
        <v>38</v>
      </c>
      <c r="AX210" s="13" t="s">
        <v>89</v>
      </c>
      <c r="AY210" s="262" t="s">
        <v>135</v>
      </c>
    </row>
    <row r="211" s="2" customFormat="1" ht="33" customHeight="1">
      <c r="A211" s="38"/>
      <c r="B211" s="39"/>
      <c r="C211" s="235" t="s">
        <v>266</v>
      </c>
      <c r="D211" s="235" t="s">
        <v>137</v>
      </c>
      <c r="E211" s="236" t="s">
        <v>267</v>
      </c>
      <c r="F211" s="237" t="s">
        <v>268</v>
      </c>
      <c r="G211" s="238" t="s">
        <v>206</v>
      </c>
      <c r="H211" s="239">
        <v>205.75</v>
      </c>
      <c r="I211" s="240"/>
      <c r="J211" s="241">
        <f>ROUND(I211*H211,2)</f>
        <v>0</v>
      </c>
      <c r="K211" s="237" t="s">
        <v>141</v>
      </c>
      <c r="L211" s="44"/>
      <c r="M211" s="242" t="s">
        <v>1</v>
      </c>
      <c r="N211" s="243" t="s">
        <v>46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142</v>
      </c>
      <c r="AT211" s="246" t="s">
        <v>137</v>
      </c>
      <c r="AU211" s="246" t="s">
        <v>21</v>
      </c>
      <c r="AY211" s="16" t="s">
        <v>135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6" t="s">
        <v>89</v>
      </c>
      <c r="BK211" s="247">
        <f>ROUND(I211*H211,2)</f>
        <v>0</v>
      </c>
      <c r="BL211" s="16" t="s">
        <v>142</v>
      </c>
      <c r="BM211" s="246" t="s">
        <v>269</v>
      </c>
    </row>
    <row r="212" s="2" customFormat="1">
      <c r="A212" s="38"/>
      <c r="B212" s="39"/>
      <c r="C212" s="40"/>
      <c r="D212" s="248" t="s">
        <v>144</v>
      </c>
      <c r="E212" s="40"/>
      <c r="F212" s="249" t="s">
        <v>268</v>
      </c>
      <c r="G212" s="40"/>
      <c r="H212" s="40"/>
      <c r="I212" s="144"/>
      <c r="J212" s="40"/>
      <c r="K212" s="40"/>
      <c r="L212" s="44"/>
      <c r="M212" s="250"/>
      <c r="N212" s="25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6" t="s">
        <v>144</v>
      </c>
      <c r="AU212" s="16" t="s">
        <v>21</v>
      </c>
    </row>
    <row r="213" s="13" customFormat="1">
      <c r="A213" s="13"/>
      <c r="B213" s="252"/>
      <c r="C213" s="253"/>
      <c r="D213" s="248" t="s">
        <v>145</v>
      </c>
      <c r="E213" s="254" t="s">
        <v>1</v>
      </c>
      <c r="F213" s="255" t="s">
        <v>270</v>
      </c>
      <c r="G213" s="253"/>
      <c r="H213" s="256">
        <v>64.599999999999994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145</v>
      </c>
      <c r="AU213" s="262" t="s">
        <v>21</v>
      </c>
      <c r="AV213" s="13" t="s">
        <v>21</v>
      </c>
      <c r="AW213" s="13" t="s">
        <v>38</v>
      </c>
      <c r="AX213" s="13" t="s">
        <v>81</v>
      </c>
      <c r="AY213" s="262" t="s">
        <v>135</v>
      </c>
    </row>
    <row r="214" s="13" customFormat="1">
      <c r="A214" s="13"/>
      <c r="B214" s="252"/>
      <c r="C214" s="253"/>
      <c r="D214" s="248" t="s">
        <v>145</v>
      </c>
      <c r="E214" s="254" t="s">
        <v>1</v>
      </c>
      <c r="F214" s="255" t="s">
        <v>271</v>
      </c>
      <c r="G214" s="253"/>
      <c r="H214" s="256">
        <v>12.5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2" t="s">
        <v>145</v>
      </c>
      <c r="AU214" s="262" t="s">
        <v>21</v>
      </c>
      <c r="AV214" s="13" t="s">
        <v>21</v>
      </c>
      <c r="AW214" s="13" t="s">
        <v>38</v>
      </c>
      <c r="AX214" s="13" t="s">
        <v>81</v>
      </c>
      <c r="AY214" s="262" t="s">
        <v>135</v>
      </c>
    </row>
    <row r="215" s="13" customFormat="1">
      <c r="A215" s="13"/>
      <c r="B215" s="252"/>
      <c r="C215" s="253"/>
      <c r="D215" s="248" t="s">
        <v>145</v>
      </c>
      <c r="E215" s="254" t="s">
        <v>1</v>
      </c>
      <c r="F215" s="255" t="s">
        <v>272</v>
      </c>
      <c r="G215" s="253"/>
      <c r="H215" s="256">
        <v>128.65000000000001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145</v>
      </c>
      <c r="AU215" s="262" t="s">
        <v>21</v>
      </c>
      <c r="AV215" s="13" t="s">
        <v>21</v>
      </c>
      <c r="AW215" s="13" t="s">
        <v>38</v>
      </c>
      <c r="AX215" s="13" t="s">
        <v>81</v>
      </c>
      <c r="AY215" s="262" t="s">
        <v>135</v>
      </c>
    </row>
    <row r="216" s="14" customFormat="1">
      <c r="A216" s="14"/>
      <c r="B216" s="263"/>
      <c r="C216" s="264"/>
      <c r="D216" s="248" t="s">
        <v>145</v>
      </c>
      <c r="E216" s="265" t="s">
        <v>1</v>
      </c>
      <c r="F216" s="266" t="s">
        <v>148</v>
      </c>
      <c r="G216" s="264"/>
      <c r="H216" s="267">
        <v>205.75</v>
      </c>
      <c r="I216" s="268"/>
      <c r="J216" s="264"/>
      <c r="K216" s="264"/>
      <c r="L216" s="269"/>
      <c r="M216" s="270"/>
      <c r="N216" s="271"/>
      <c r="O216" s="271"/>
      <c r="P216" s="271"/>
      <c r="Q216" s="271"/>
      <c r="R216" s="271"/>
      <c r="S216" s="271"/>
      <c r="T216" s="27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3" t="s">
        <v>145</v>
      </c>
      <c r="AU216" s="273" t="s">
        <v>21</v>
      </c>
      <c r="AV216" s="14" t="s">
        <v>142</v>
      </c>
      <c r="AW216" s="14" t="s">
        <v>38</v>
      </c>
      <c r="AX216" s="14" t="s">
        <v>89</v>
      </c>
      <c r="AY216" s="273" t="s">
        <v>135</v>
      </c>
    </row>
    <row r="217" s="2" customFormat="1" ht="21.75" customHeight="1">
      <c r="A217" s="38"/>
      <c r="B217" s="39"/>
      <c r="C217" s="235" t="s">
        <v>273</v>
      </c>
      <c r="D217" s="235" t="s">
        <v>137</v>
      </c>
      <c r="E217" s="236" t="s">
        <v>274</v>
      </c>
      <c r="F217" s="237" t="s">
        <v>275</v>
      </c>
      <c r="G217" s="238" t="s">
        <v>206</v>
      </c>
      <c r="H217" s="239">
        <v>205.75</v>
      </c>
      <c r="I217" s="240"/>
      <c r="J217" s="241">
        <f>ROUND(I217*H217,2)</f>
        <v>0</v>
      </c>
      <c r="K217" s="237" t="s">
        <v>141</v>
      </c>
      <c r="L217" s="44"/>
      <c r="M217" s="242" t="s">
        <v>1</v>
      </c>
      <c r="N217" s="243" t="s">
        <v>46</v>
      </c>
      <c r="O217" s="91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142</v>
      </c>
      <c r="AT217" s="246" t="s">
        <v>137</v>
      </c>
      <c r="AU217" s="246" t="s">
        <v>21</v>
      </c>
      <c r="AY217" s="16" t="s">
        <v>135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6" t="s">
        <v>89</v>
      </c>
      <c r="BK217" s="247">
        <f>ROUND(I217*H217,2)</f>
        <v>0</v>
      </c>
      <c r="BL217" s="16" t="s">
        <v>142</v>
      </c>
      <c r="BM217" s="246" t="s">
        <v>276</v>
      </c>
    </row>
    <row r="218" s="2" customFormat="1">
      <c r="A218" s="38"/>
      <c r="B218" s="39"/>
      <c r="C218" s="40"/>
      <c r="D218" s="248" t="s">
        <v>144</v>
      </c>
      <c r="E218" s="40"/>
      <c r="F218" s="249" t="s">
        <v>275</v>
      </c>
      <c r="G218" s="40"/>
      <c r="H218" s="40"/>
      <c r="I218" s="144"/>
      <c r="J218" s="40"/>
      <c r="K218" s="40"/>
      <c r="L218" s="44"/>
      <c r="M218" s="250"/>
      <c r="N218" s="25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6" t="s">
        <v>144</v>
      </c>
      <c r="AU218" s="16" t="s">
        <v>21</v>
      </c>
    </row>
    <row r="219" s="2" customFormat="1">
      <c r="A219" s="38"/>
      <c r="B219" s="39"/>
      <c r="C219" s="40"/>
      <c r="D219" s="248" t="s">
        <v>153</v>
      </c>
      <c r="E219" s="40"/>
      <c r="F219" s="274" t="s">
        <v>264</v>
      </c>
      <c r="G219" s="40"/>
      <c r="H219" s="40"/>
      <c r="I219" s="144"/>
      <c r="J219" s="40"/>
      <c r="K219" s="40"/>
      <c r="L219" s="44"/>
      <c r="M219" s="250"/>
      <c r="N219" s="25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6" t="s">
        <v>153</v>
      </c>
      <c r="AU219" s="16" t="s">
        <v>21</v>
      </c>
    </row>
    <row r="220" s="13" customFormat="1">
      <c r="A220" s="13"/>
      <c r="B220" s="252"/>
      <c r="C220" s="253"/>
      <c r="D220" s="248" t="s">
        <v>145</v>
      </c>
      <c r="E220" s="254" t="s">
        <v>1</v>
      </c>
      <c r="F220" s="255" t="s">
        <v>277</v>
      </c>
      <c r="G220" s="253"/>
      <c r="H220" s="256">
        <v>205.75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145</v>
      </c>
      <c r="AU220" s="262" t="s">
        <v>21</v>
      </c>
      <c r="AV220" s="13" t="s">
        <v>21</v>
      </c>
      <c r="AW220" s="13" t="s">
        <v>38</v>
      </c>
      <c r="AX220" s="13" t="s">
        <v>89</v>
      </c>
      <c r="AY220" s="262" t="s">
        <v>135</v>
      </c>
    </row>
    <row r="221" s="2" customFormat="1" ht="21.75" customHeight="1">
      <c r="A221" s="38"/>
      <c r="B221" s="39"/>
      <c r="C221" s="235" t="s">
        <v>278</v>
      </c>
      <c r="D221" s="235" t="s">
        <v>137</v>
      </c>
      <c r="E221" s="236" t="s">
        <v>279</v>
      </c>
      <c r="F221" s="237" t="s">
        <v>280</v>
      </c>
      <c r="G221" s="238" t="s">
        <v>206</v>
      </c>
      <c r="H221" s="239">
        <v>4114.9979999999996</v>
      </c>
      <c r="I221" s="240"/>
      <c r="J221" s="241">
        <f>ROUND(I221*H221,2)</f>
        <v>0</v>
      </c>
      <c r="K221" s="237" t="s">
        <v>141</v>
      </c>
      <c r="L221" s="44"/>
      <c r="M221" s="242" t="s">
        <v>1</v>
      </c>
      <c r="N221" s="243" t="s">
        <v>46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142</v>
      </c>
      <c r="AT221" s="246" t="s">
        <v>137</v>
      </c>
      <c r="AU221" s="246" t="s">
        <v>21</v>
      </c>
      <c r="AY221" s="16" t="s">
        <v>135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6" t="s">
        <v>89</v>
      </c>
      <c r="BK221" s="247">
        <f>ROUND(I221*H221,2)</f>
        <v>0</v>
      </c>
      <c r="BL221" s="16" t="s">
        <v>142</v>
      </c>
      <c r="BM221" s="246" t="s">
        <v>281</v>
      </c>
    </row>
    <row r="222" s="2" customFormat="1">
      <c r="A222" s="38"/>
      <c r="B222" s="39"/>
      <c r="C222" s="40"/>
      <c r="D222" s="248" t="s">
        <v>144</v>
      </c>
      <c r="E222" s="40"/>
      <c r="F222" s="249" t="s">
        <v>280</v>
      </c>
      <c r="G222" s="40"/>
      <c r="H222" s="40"/>
      <c r="I222" s="144"/>
      <c r="J222" s="40"/>
      <c r="K222" s="40"/>
      <c r="L222" s="44"/>
      <c r="M222" s="250"/>
      <c r="N222" s="25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144</v>
      </c>
      <c r="AU222" s="16" t="s">
        <v>21</v>
      </c>
    </row>
    <row r="223" s="2" customFormat="1">
      <c r="A223" s="38"/>
      <c r="B223" s="39"/>
      <c r="C223" s="40"/>
      <c r="D223" s="248" t="s">
        <v>153</v>
      </c>
      <c r="E223" s="40"/>
      <c r="F223" s="274" t="s">
        <v>282</v>
      </c>
      <c r="G223" s="40"/>
      <c r="H223" s="40"/>
      <c r="I223" s="144"/>
      <c r="J223" s="40"/>
      <c r="K223" s="40"/>
      <c r="L223" s="44"/>
      <c r="M223" s="250"/>
      <c r="N223" s="25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6" t="s">
        <v>153</v>
      </c>
      <c r="AU223" s="16" t="s">
        <v>21</v>
      </c>
    </row>
    <row r="224" s="13" customFormat="1">
      <c r="A224" s="13"/>
      <c r="B224" s="252"/>
      <c r="C224" s="253"/>
      <c r="D224" s="248" t="s">
        <v>145</v>
      </c>
      <c r="E224" s="254" t="s">
        <v>1</v>
      </c>
      <c r="F224" s="255" t="s">
        <v>283</v>
      </c>
      <c r="G224" s="253"/>
      <c r="H224" s="256">
        <v>2520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2" t="s">
        <v>145</v>
      </c>
      <c r="AU224" s="262" t="s">
        <v>21</v>
      </c>
      <c r="AV224" s="13" t="s">
        <v>21</v>
      </c>
      <c r="AW224" s="13" t="s">
        <v>38</v>
      </c>
      <c r="AX224" s="13" t="s">
        <v>81</v>
      </c>
      <c r="AY224" s="262" t="s">
        <v>135</v>
      </c>
    </row>
    <row r="225" s="13" customFormat="1">
      <c r="A225" s="13"/>
      <c r="B225" s="252"/>
      <c r="C225" s="253"/>
      <c r="D225" s="248" t="s">
        <v>145</v>
      </c>
      <c r="E225" s="254" t="s">
        <v>1</v>
      </c>
      <c r="F225" s="255" t="s">
        <v>284</v>
      </c>
      <c r="G225" s="253"/>
      <c r="H225" s="256">
        <v>1594.9980000000001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145</v>
      </c>
      <c r="AU225" s="262" t="s">
        <v>21</v>
      </c>
      <c r="AV225" s="13" t="s">
        <v>21</v>
      </c>
      <c r="AW225" s="13" t="s">
        <v>38</v>
      </c>
      <c r="AX225" s="13" t="s">
        <v>81</v>
      </c>
      <c r="AY225" s="262" t="s">
        <v>135</v>
      </c>
    </row>
    <row r="226" s="14" customFormat="1">
      <c r="A226" s="14"/>
      <c r="B226" s="263"/>
      <c r="C226" s="264"/>
      <c r="D226" s="248" t="s">
        <v>145</v>
      </c>
      <c r="E226" s="265" t="s">
        <v>1</v>
      </c>
      <c r="F226" s="266" t="s">
        <v>148</v>
      </c>
      <c r="G226" s="264"/>
      <c r="H226" s="267">
        <v>4114.9979999999996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3" t="s">
        <v>145</v>
      </c>
      <c r="AU226" s="273" t="s">
        <v>21</v>
      </c>
      <c r="AV226" s="14" t="s">
        <v>142</v>
      </c>
      <c r="AW226" s="14" t="s">
        <v>38</v>
      </c>
      <c r="AX226" s="14" t="s">
        <v>89</v>
      </c>
      <c r="AY226" s="273" t="s">
        <v>135</v>
      </c>
    </row>
    <row r="227" s="2" customFormat="1" ht="21.75" customHeight="1">
      <c r="A227" s="38"/>
      <c r="B227" s="39"/>
      <c r="C227" s="235" t="s">
        <v>285</v>
      </c>
      <c r="D227" s="235" t="s">
        <v>137</v>
      </c>
      <c r="E227" s="236" t="s">
        <v>279</v>
      </c>
      <c r="F227" s="237" t="s">
        <v>280</v>
      </c>
      <c r="G227" s="238" t="s">
        <v>206</v>
      </c>
      <c r="H227" s="239">
        <v>1548</v>
      </c>
      <c r="I227" s="240"/>
      <c r="J227" s="241">
        <f>ROUND(I227*H227,2)</f>
        <v>0</v>
      </c>
      <c r="K227" s="237" t="s">
        <v>141</v>
      </c>
      <c r="L227" s="44"/>
      <c r="M227" s="242" t="s">
        <v>1</v>
      </c>
      <c r="N227" s="243" t="s">
        <v>46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142</v>
      </c>
      <c r="AT227" s="246" t="s">
        <v>137</v>
      </c>
      <c r="AU227" s="246" t="s">
        <v>21</v>
      </c>
      <c r="AY227" s="16" t="s">
        <v>135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6" t="s">
        <v>89</v>
      </c>
      <c r="BK227" s="247">
        <f>ROUND(I227*H227,2)</f>
        <v>0</v>
      </c>
      <c r="BL227" s="16" t="s">
        <v>142</v>
      </c>
      <c r="BM227" s="246" t="s">
        <v>286</v>
      </c>
    </row>
    <row r="228" s="2" customFormat="1">
      <c r="A228" s="38"/>
      <c r="B228" s="39"/>
      <c r="C228" s="40"/>
      <c r="D228" s="248" t="s">
        <v>144</v>
      </c>
      <c r="E228" s="40"/>
      <c r="F228" s="249" t="s">
        <v>280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144</v>
      </c>
      <c r="AU228" s="16" t="s">
        <v>21</v>
      </c>
    </row>
    <row r="229" s="2" customFormat="1">
      <c r="A229" s="38"/>
      <c r="B229" s="39"/>
      <c r="C229" s="40"/>
      <c r="D229" s="248" t="s">
        <v>153</v>
      </c>
      <c r="E229" s="40"/>
      <c r="F229" s="274" t="s">
        <v>287</v>
      </c>
      <c r="G229" s="40"/>
      <c r="H229" s="40"/>
      <c r="I229" s="144"/>
      <c r="J229" s="40"/>
      <c r="K229" s="40"/>
      <c r="L229" s="44"/>
      <c r="M229" s="250"/>
      <c r="N229" s="25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6" t="s">
        <v>153</v>
      </c>
      <c r="AU229" s="16" t="s">
        <v>21</v>
      </c>
    </row>
    <row r="230" s="13" customFormat="1">
      <c r="A230" s="13"/>
      <c r="B230" s="252"/>
      <c r="C230" s="253"/>
      <c r="D230" s="248" t="s">
        <v>145</v>
      </c>
      <c r="E230" s="254" t="s">
        <v>1</v>
      </c>
      <c r="F230" s="255" t="s">
        <v>288</v>
      </c>
      <c r="G230" s="253"/>
      <c r="H230" s="256">
        <v>1548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2" t="s">
        <v>145</v>
      </c>
      <c r="AU230" s="262" t="s">
        <v>21</v>
      </c>
      <c r="AV230" s="13" t="s">
        <v>21</v>
      </c>
      <c r="AW230" s="13" t="s">
        <v>38</v>
      </c>
      <c r="AX230" s="13" t="s">
        <v>81</v>
      </c>
      <c r="AY230" s="262" t="s">
        <v>135</v>
      </c>
    </row>
    <row r="231" s="14" customFormat="1">
      <c r="A231" s="14"/>
      <c r="B231" s="263"/>
      <c r="C231" s="264"/>
      <c r="D231" s="248" t="s">
        <v>145</v>
      </c>
      <c r="E231" s="265" t="s">
        <v>1</v>
      </c>
      <c r="F231" s="266" t="s">
        <v>148</v>
      </c>
      <c r="G231" s="264"/>
      <c r="H231" s="267">
        <v>1548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3" t="s">
        <v>145</v>
      </c>
      <c r="AU231" s="273" t="s">
        <v>21</v>
      </c>
      <c r="AV231" s="14" t="s">
        <v>142</v>
      </c>
      <c r="AW231" s="14" t="s">
        <v>38</v>
      </c>
      <c r="AX231" s="14" t="s">
        <v>89</v>
      </c>
      <c r="AY231" s="273" t="s">
        <v>135</v>
      </c>
    </row>
    <row r="232" s="2" customFormat="1" ht="16.5" customHeight="1">
      <c r="A232" s="38"/>
      <c r="B232" s="39"/>
      <c r="C232" s="275" t="s">
        <v>289</v>
      </c>
      <c r="D232" s="275" t="s">
        <v>290</v>
      </c>
      <c r="E232" s="276" t="s">
        <v>291</v>
      </c>
      <c r="F232" s="277" t="s">
        <v>292</v>
      </c>
      <c r="G232" s="278" t="s">
        <v>293</v>
      </c>
      <c r="H232" s="279">
        <v>2941.1999999999998</v>
      </c>
      <c r="I232" s="280"/>
      <c r="J232" s="281">
        <f>ROUND(I232*H232,2)</f>
        <v>0</v>
      </c>
      <c r="K232" s="277" t="s">
        <v>141</v>
      </c>
      <c r="L232" s="282"/>
      <c r="M232" s="283" t="s">
        <v>1</v>
      </c>
      <c r="N232" s="284" t="s">
        <v>46</v>
      </c>
      <c r="O232" s="91"/>
      <c r="P232" s="244">
        <f>O232*H232</f>
        <v>0</v>
      </c>
      <c r="Q232" s="244">
        <v>1</v>
      </c>
      <c r="R232" s="244">
        <f>Q232*H232</f>
        <v>2941.1999999999998</v>
      </c>
      <c r="S232" s="244">
        <v>0</v>
      </c>
      <c r="T232" s="24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6" t="s">
        <v>175</v>
      </c>
      <c r="AT232" s="246" t="s">
        <v>290</v>
      </c>
      <c r="AU232" s="246" t="s">
        <v>21</v>
      </c>
      <c r="AY232" s="16" t="s">
        <v>135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6" t="s">
        <v>89</v>
      </c>
      <c r="BK232" s="247">
        <f>ROUND(I232*H232,2)</f>
        <v>0</v>
      </c>
      <c r="BL232" s="16" t="s">
        <v>142</v>
      </c>
      <c r="BM232" s="246" t="s">
        <v>294</v>
      </c>
    </row>
    <row r="233" s="2" customFormat="1">
      <c r="A233" s="38"/>
      <c r="B233" s="39"/>
      <c r="C233" s="40"/>
      <c r="D233" s="248" t="s">
        <v>144</v>
      </c>
      <c r="E233" s="40"/>
      <c r="F233" s="249" t="s">
        <v>292</v>
      </c>
      <c r="G233" s="40"/>
      <c r="H233" s="40"/>
      <c r="I233" s="144"/>
      <c r="J233" s="40"/>
      <c r="K233" s="40"/>
      <c r="L233" s="44"/>
      <c r="M233" s="250"/>
      <c r="N233" s="25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144</v>
      </c>
      <c r="AU233" s="16" t="s">
        <v>21</v>
      </c>
    </row>
    <row r="234" s="13" customFormat="1">
      <c r="A234" s="13"/>
      <c r="B234" s="252"/>
      <c r="C234" s="253"/>
      <c r="D234" s="248" t="s">
        <v>145</v>
      </c>
      <c r="E234" s="254" t="s">
        <v>1</v>
      </c>
      <c r="F234" s="255" t="s">
        <v>295</v>
      </c>
      <c r="G234" s="253"/>
      <c r="H234" s="256">
        <v>2941.1999999999998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145</v>
      </c>
      <c r="AU234" s="262" t="s">
        <v>21</v>
      </c>
      <c r="AV234" s="13" t="s">
        <v>21</v>
      </c>
      <c r="AW234" s="13" t="s">
        <v>38</v>
      </c>
      <c r="AX234" s="13" t="s">
        <v>89</v>
      </c>
      <c r="AY234" s="262" t="s">
        <v>135</v>
      </c>
    </row>
    <row r="235" s="2" customFormat="1" ht="21.75" customHeight="1">
      <c r="A235" s="38"/>
      <c r="B235" s="39"/>
      <c r="C235" s="235" t="s">
        <v>296</v>
      </c>
      <c r="D235" s="235" t="s">
        <v>137</v>
      </c>
      <c r="E235" s="236" t="s">
        <v>297</v>
      </c>
      <c r="F235" s="237" t="s">
        <v>298</v>
      </c>
      <c r="G235" s="238" t="s">
        <v>140</v>
      </c>
      <c r="H235" s="239">
        <v>10000</v>
      </c>
      <c r="I235" s="240"/>
      <c r="J235" s="241">
        <f>ROUND(I235*H235,2)</f>
        <v>0</v>
      </c>
      <c r="K235" s="237" t="s">
        <v>141</v>
      </c>
      <c r="L235" s="44"/>
      <c r="M235" s="242" t="s">
        <v>1</v>
      </c>
      <c r="N235" s="243" t="s">
        <v>46</v>
      </c>
      <c r="O235" s="91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6" t="s">
        <v>142</v>
      </c>
      <c r="AT235" s="246" t="s">
        <v>137</v>
      </c>
      <c r="AU235" s="246" t="s">
        <v>21</v>
      </c>
      <c r="AY235" s="16" t="s">
        <v>135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6" t="s">
        <v>89</v>
      </c>
      <c r="BK235" s="247">
        <f>ROUND(I235*H235,2)</f>
        <v>0</v>
      </c>
      <c r="BL235" s="16" t="s">
        <v>142</v>
      </c>
      <c r="BM235" s="246" t="s">
        <v>299</v>
      </c>
    </row>
    <row r="236" s="2" customFormat="1">
      <c r="A236" s="38"/>
      <c r="B236" s="39"/>
      <c r="C236" s="40"/>
      <c r="D236" s="248" t="s">
        <v>144</v>
      </c>
      <c r="E236" s="40"/>
      <c r="F236" s="249" t="s">
        <v>298</v>
      </c>
      <c r="G236" s="40"/>
      <c r="H236" s="40"/>
      <c r="I236" s="144"/>
      <c r="J236" s="40"/>
      <c r="K236" s="40"/>
      <c r="L236" s="44"/>
      <c r="M236" s="250"/>
      <c r="N236" s="251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6" t="s">
        <v>144</v>
      </c>
      <c r="AU236" s="16" t="s">
        <v>21</v>
      </c>
    </row>
    <row r="237" s="13" customFormat="1">
      <c r="A237" s="13"/>
      <c r="B237" s="252"/>
      <c r="C237" s="253"/>
      <c r="D237" s="248" t="s">
        <v>145</v>
      </c>
      <c r="E237" s="254" t="s">
        <v>1</v>
      </c>
      <c r="F237" s="255" t="s">
        <v>300</v>
      </c>
      <c r="G237" s="253"/>
      <c r="H237" s="256">
        <v>10000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145</v>
      </c>
      <c r="AU237" s="262" t="s">
        <v>21</v>
      </c>
      <c r="AV237" s="13" t="s">
        <v>21</v>
      </c>
      <c r="AW237" s="13" t="s">
        <v>38</v>
      </c>
      <c r="AX237" s="13" t="s">
        <v>89</v>
      </c>
      <c r="AY237" s="262" t="s">
        <v>135</v>
      </c>
    </row>
    <row r="238" s="2" customFormat="1" ht="21.75" customHeight="1">
      <c r="A238" s="38"/>
      <c r="B238" s="39"/>
      <c r="C238" s="235" t="s">
        <v>301</v>
      </c>
      <c r="D238" s="235" t="s">
        <v>137</v>
      </c>
      <c r="E238" s="236" t="s">
        <v>302</v>
      </c>
      <c r="F238" s="237" t="s">
        <v>303</v>
      </c>
      <c r="G238" s="238" t="s">
        <v>140</v>
      </c>
      <c r="H238" s="239">
        <v>222</v>
      </c>
      <c r="I238" s="240"/>
      <c r="J238" s="241">
        <f>ROUND(I238*H238,2)</f>
        <v>0</v>
      </c>
      <c r="K238" s="237" t="s">
        <v>141</v>
      </c>
      <c r="L238" s="44"/>
      <c r="M238" s="242" t="s">
        <v>1</v>
      </c>
      <c r="N238" s="243" t="s">
        <v>46</v>
      </c>
      <c r="O238" s="91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6" t="s">
        <v>142</v>
      </c>
      <c r="AT238" s="246" t="s">
        <v>137</v>
      </c>
      <c r="AU238" s="246" t="s">
        <v>21</v>
      </c>
      <c r="AY238" s="16" t="s">
        <v>135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6" t="s">
        <v>89</v>
      </c>
      <c r="BK238" s="247">
        <f>ROUND(I238*H238,2)</f>
        <v>0</v>
      </c>
      <c r="BL238" s="16" t="s">
        <v>142</v>
      </c>
      <c r="BM238" s="246" t="s">
        <v>304</v>
      </c>
    </row>
    <row r="239" s="2" customFormat="1">
      <c r="A239" s="38"/>
      <c r="B239" s="39"/>
      <c r="C239" s="40"/>
      <c r="D239" s="248" t="s">
        <v>144</v>
      </c>
      <c r="E239" s="40"/>
      <c r="F239" s="249" t="s">
        <v>303</v>
      </c>
      <c r="G239" s="40"/>
      <c r="H239" s="40"/>
      <c r="I239" s="144"/>
      <c r="J239" s="40"/>
      <c r="K239" s="40"/>
      <c r="L239" s="44"/>
      <c r="M239" s="250"/>
      <c r="N239" s="251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6" t="s">
        <v>144</v>
      </c>
      <c r="AU239" s="16" t="s">
        <v>21</v>
      </c>
    </row>
    <row r="240" s="2" customFormat="1" ht="16.5" customHeight="1">
      <c r="A240" s="38"/>
      <c r="B240" s="39"/>
      <c r="C240" s="235" t="s">
        <v>305</v>
      </c>
      <c r="D240" s="235" t="s">
        <v>137</v>
      </c>
      <c r="E240" s="236" t="s">
        <v>306</v>
      </c>
      <c r="F240" s="237" t="s">
        <v>307</v>
      </c>
      <c r="G240" s="238" t="s">
        <v>151</v>
      </c>
      <c r="H240" s="239">
        <v>3</v>
      </c>
      <c r="I240" s="240"/>
      <c r="J240" s="241">
        <f>ROUND(I240*H240,2)</f>
        <v>0</v>
      </c>
      <c r="K240" s="237" t="s">
        <v>1</v>
      </c>
      <c r="L240" s="44"/>
      <c r="M240" s="242" t="s">
        <v>1</v>
      </c>
      <c r="N240" s="243" t="s">
        <v>46</v>
      </c>
      <c r="O240" s="91"/>
      <c r="P240" s="244">
        <f>O240*H240</f>
        <v>0</v>
      </c>
      <c r="Q240" s="244">
        <v>0.20000000000000001</v>
      </c>
      <c r="R240" s="244">
        <f>Q240*H240</f>
        <v>0.60000000000000009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142</v>
      </c>
      <c r="AT240" s="246" t="s">
        <v>137</v>
      </c>
      <c r="AU240" s="246" t="s">
        <v>21</v>
      </c>
      <c r="AY240" s="16" t="s">
        <v>135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6" t="s">
        <v>89</v>
      </c>
      <c r="BK240" s="247">
        <f>ROUND(I240*H240,2)</f>
        <v>0</v>
      </c>
      <c r="BL240" s="16" t="s">
        <v>142</v>
      </c>
      <c r="BM240" s="246" t="s">
        <v>308</v>
      </c>
    </row>
    <row r="241" s="2" customFormat="1">
      <c r="A241" s="38"/>
      <c r="B241" s="39"/>
      <c r="C241" s="40"/>
      <c r="D241" s="248" t="s">
        <v>144</v>
      </c>
      <c r="E241" s="40"/>
      <c r="F241" s="249" t="s">
        <v>307</v>
      </c>
      <c r="G241" s="40"/>
      <c r="H241" s="40"/>
      <c r="I241" s="144"/>
      <c r="J241" s="40"/>
      <c r="K241" s="40"/>
      <c r="L241" s="44"/>
      <c r="M241" s="250"/>
      <c r="N241" s="25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6" t="s">
        <v>144</v>
      </c>
      <c r="AU241" s="16" t="s">
        <v>21</v>
      </c>
    </row>
    <row r="242" s="2" customFormat="1">
      <c r="A242" s="38"/>
      <c r="B242" s="39"/>
      <c r="C242" s="40"/>
      <c r="D242" s="248" t="s">
        <v>153</v>
      </c>
      <c r="E242" s="40"/>
      <c r="F242" s="274" t="s">
        <v>309</v>
      </c>
      <c r="G242" s="40"/>
      <c r="H242" s="40"/>
      <c r="I242" s="144"/>
      <c r="J242" s="40"/>
      <c r="K242" s="40"/>
      <c r="L242" s="44"/>
      <c r="M242" s="250"/>
      <c r="N242" s="25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6" t="s">
        <v>153</v>
      </c>
      <c r="AU242" s="16" t="s">
        <v>21</v>
      </c>
    </row>
    <row r="243" s="2" customFormat="1" ht="16.5" customHeight="1">
      <c r="A243" s="38"/>
      <c r="B243" s="39"/>
      <c r="C243" s="235" t="s">
        <v>310</v>
      </c>
      <c r="D243" s="235" t="s">
        <v>137</v>
      </c>
      <c r="E243" s="236" t="s">
        <v>311</v>
      </c>
      <c r="F243" s="237" t="s">
        <v>312</v>
      </c>
      <c r="G243" s="238" t="s">
        <v>151</v>
      </c>
      <c r="H243" s="239">
        <v>1</v>
      </c>
      <c r="I243" s="240"/>
      <c r="J243" s="241">
        <f>ROUND(I243*H243,2)</f>
        <v>0</v>
      </c>
      <c r="K243" s="237" t="s">
        <v>141</v>
      </c>
      <c r="L243" s="44"/>
      <c r="M243" s="242" t="s">
        <v>1</v>
      </c>
      <c r="N243" s="243" t="s">
        <v>46</v>
      </c>
      <c r="O243" s="91"/>
      <c r="P243" s="244">
        <f>O243*H243</f>
        <v>0</v>
      </c>
      <c r="Q243" s="244">
        <v>0</v>
      </c>
      <c r="R243" s="244">
        <f>Q243*H243</f>
        <v>0</v>
      </c>
      <c r="S243" s="244">
        <v>0.20999999999999999</v>
      </c>
      <c r="T243" s="245">
        <f>S243*H243</f>
        <v>0.20999999999999999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142</v>
      </c>
      <c r="AT243" s="246" t="s">
        <v>137</v>
      </c>
      <c r="AU243" s="246" t="s">
        <v>21</v>
      </c>
      <c r="AY243" s="16" t="s">
        <v>135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6" t="s">
        <v>89</v>
      </c>
      <c r="BK243" s="247">
        <f>ROUND(I243*H243,2)</f>
        <v>0</v>
      </c>
      <c r="BL243" s="16" t="s">
        <v>142</v>
      </c>
      <c r="BM243" s="246" t="s">
        <v>313</v>
      </c>
    </row>
    <row r="244" s="2" customFormat="1">
      <c r="A244" s="38"/>
      <c r="B244" s="39"/>
      <c r="C244" s="40"/>
      <c r="D244" s="248" t="s">
        <v>144</v>
      </c>
      <c r="E244" s="40"/>
      <c r="F244" s="249" t="s">
        <v>312</v>
      </c>
      <c r="G244" s="40"/>
      <c r="H244" s="40"/>
      <c r="I244" s="144"/>
      <c r="J244" s="40"/>
      <c r="K244" s="40"/>
      <c r="L244" s="44"/>
      <c r="M244" s="250"/>
      <c r="N244" s="251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6" t="s">
        <v>144</v>
      </c>
      <c r="AU244" s="16" t="s">
        <v>21</v>
      </c>
    </row>
    <row r="245" s="2" customFormat="1" ht="21.75" customHeight="1">
      <c r="A245" s="38"/>
      <c r="B245" s="39"/>
      <c r="C245" s="235" t="s">
        <v>314</v>
      </c>
      <c r="D245" s="235" t="s">
        <v>137</v>
      </c>
      <c r="E245" s="236" t="s">
        <v>315</v>
      </c>
      <c r="F245" s="237" t="s">
        <v>316</v>
      </c>
      <c r="G245" s="238" t="s">
        <v>151</v>
      </c>
      <c r="H245" s="239">
        <v>1</v>
      </c>
      <c r="I245" s="240"/>
      <c r="J245" s="241">
        <f>ROUND(I245*H245,2)</f>
        <v>0</v>
      </c>
      <c r="K245" s="237" t="s">
        <v>141</v>
      </c>
      <c r="L245" s="44"/>
      <c r="M245" s="242" t="s">
        <v>1</v>
      </c>
      <c r="N245" s="243" t="s">
        <v>46</v>
      </c>
      <c r="O245" s="91"/>
      <c r="P245" s="244">
        <f>O245*H245</f>
        <v>0</v>
      </c>
      <c r="Q245" s="244">
        <v>0</v>
      </c>
      <c r="R245" s="244">
        <f>Q245*H245</f>
        <v>0</v>
      </c>
      <c r="S245" s="244">
        <v>0.082000000000000003</v>
      </c>
      <c r="T245" s="245">
        <f>S245*H245</f>
        <v>0.082000000000000003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6" t="s">
        <v>142</v>
      </c>
      <c r="AT245" s="246" t="s">
        <v>137</v>
      </c>
      <c r="AU245" s="246" t="s">
        <v>21</v>
      </c>
      <c r="AY245" s="16" t="s">
        <v>135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6" t="s">
        <v>89</v>
      </c>
      <c r="BK245" s="247">
        <f>ROUND(I245*H245,2)</f>
        <v>0</v>
      </c>
      <c r="BL245" s="16" t="s">
        <v>142</v>
      </c>
      <c r="BM245" s="246" t="s">
        <v>317</v>
      </c>
    </row>
    <row r="246" s="2" customFormat="1">
      <c r="A246" s="38"/>
      <c r="B246" s="39"/>
      <c r="C246" s="40"/>
      <c r="D246" s="248" t="s">
        <v>144</v>
      </c>
      <c r="E246" s="40"/>
      <c r="F246" s="249" t="s">
        <v>316</v>
      </c>
      <c r="G246" s="40"/>
      <c r="H246" s="40"/>
      <c r="I246" s="144"/>
      <c r="J246" s="40"/>
      <c r="K246" s="40"/>
      <c r="L246" s="44"/>
      <c r="M246" s="250"/>
      <c r="N246" s="251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6" t="s">
        <v>144</v>
      </c>
      <c r="AU246" s="16" t="s">
        <v>21</v>
      </c>
    </row>
    <row r="247" s="2" customFormat="1" ht="21.75" customHeight="1">
      <c r="A247" s="38"/>
      <c r="B247" s="39"/>
      <c r="C247" s="235" t="s">
        <v>318</v>
      </c>
      <c r="D247" s="235" t="s">
        <v>137</v>
      </c>
      <c r="E247" s="236" t="s">
        <v>319</v>
      </c>
      <c r="F247" s="237" t="s">
        <v>320</v>
      </c>
      <c r="G247" s="238" t="s">
        <v>151</v>
      </c>
      <c r="H247" s="239">
        <v>1</v>
      </c>
      <c r="I247" s="240"/>
      <c r="J247" s="241">
        <f>ROUND(I247*H247,2)</f>
        <v>0</v>
      </c>
      <c r="K247" s="237" t="s">
        <v>141</v>
      </c>
      <c r="L247" s="44"/>
      <c r="M247" s="242" t="s">
        <v>1</v>
      </c>
      <c r="N247" s="243" t="s">
        <v>46</v>
      </c>
      <c r="O247" s="91"/>
      <c r="P247" s="244">
        <f>O247*H247</f>
        <v>0</v>
      </c>
      <c r="Q247" s="244">
        <v>0</v>
      </c>
      <c r="R247" s="244">
        <f>Q247*H247</f>
        <v>0</v>
      </c>
      <c r="S247" s="244">
        <v>0.0040000000000000001</v>
      </c>
      <c r="T247" s="245">
        <f>S247*H247</f>
        <v>0.0040000000000000001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142</v>
      </c>
      <c r="AT247" s="246" t="s">
        <v>137</v>
      </c>
      <c r="AU247" s="246" t="s">
        <v>21</v>
      </c>
      <c r="AY247" s="16" t="s">
        <v>135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6" t="s">
        <v>89</v>
      </c>
      <c r="BK247" s="247">
        <f>ROUND(I247*H247,2)</f>
        <v>0</v>
      </c>
      <c r="BL247" s="16" t="s">
        <v>142</v>
      </c>
      <c r="BM247" s="246" t="s">
        <v>321</v>
      </c>
    </row>
    <row r="248" s="2" customFormat="1">
      <c r="A248" s="38"/>
      <c r="B248" s="39"/>
      <c r="C248" s="40"/>
      <c r="D248" s="248" t="s">
        <v>144</v>
      </c>
      <c r="E248" s="40"/>
      <c r="F248" s="249" t="s">
        <v>320</v>
      </c>
      <c r="G248" s="40"/>
      <c r="H248" s="40"/>
      <c r="I248" s="144"/>
      <c r="J248" s="40"/>
      <c r="K248" s="40"/>
      <c r="L248" s="44"/>
      <c r="M248" s="250"/>
      <c r="N248" s="251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6" t="s">
        <v>144</v>
      </c>
      <c r="AU248" s="16" t="s">
        <v>21</v>
      </c>
    </row>
    <row r="249" s="12" customFormat="1" ht="22.8" customHeight="1">
      <c r="A249" s="12"/>
      <c r="B249" s="219"/>
      <c r="C249" s="220"/>
      <c r="D249" s="221" t="s">
        <v>80</v>
      </c>
      <c r="E249" s="233" t="s">
        <v>155</v>
      </c>
      <c r="F249" s="233" t="s">
        <v>322</v>
      </c>
      <c r="G249" s="220"/>
      <c r="H249" s="220"/>
      <c r="I249" s="223"/>
      <c r="J249" s="234">
        <f>BK249</f>
        <v>0</v>
      </c>
      <c r="K249" s="220"/>
      <c r="L249" s="225"/>
      <c r="M249" s="226"/>
      <c r="N249" s="227"/>
      <c r="O249" s="227"/>
      <c r="P249" s="228">
        <f>SUM(P250:P251)</f>
        <v>0</v>
      </c>
      <c r="Q249" s="227"/>
      <c r="R249" s="228">
        <f>SUM(R250:R251)</f>
        <v>0</v>
      </c>
      <c r="S249" s="227"/>
      <c r="T249" s="229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89</v>
      </c>
      <c r="AT249" s="231" t="s">
        <v>80</v>
      </c>
      <c r="AU249" s="231" t="s">
        <v>89</v>
      </c>
      <c r="AY249" s="230" t="s">
        <v>135</v>
      </c>
      <c r="BK249" s="232">
        <f>SUM(BK250:BK251)</f>
        <v>0</v>
      </c>
    </row>
    <row r="250" s="2" customFormat="1" ht="21.75" customHeight="1">
      <c r="A250" s="38"/>
      <c r="B250" s="39"/>
      <c r="C250" s="235" t="s">
        <v>323</v>
      </c>
      <c r="D250" s="235" t="s">
        <v>137</v>
      </c>
      <c r="E250" s="236" t="s">
        <v>324</v>
      </c>
      <c r="F250" s="237" t="s">
        <v>325</v>
      </c>
      <c r="G250" s="238" t="s">
        <v>151</v>
      </c>
      <c r="H250" s="239">
        <v>1</v>
      </c>
      <c r="I250" s="240"/>
      <c r="J250" s="241">
        <f>ROUND(I250*H250,2)</f>
        <v>0</v>
      </c>
      <c r="K250" s="237" t="s">
        <v>141</v>
      </c>
      <c r="L250" s="44"/>
      <c r="M250" s="242" t="s">
        <v>1</v>
      </c>
      <c r="N250" s="243" t="s">
        <v>46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142</v>
      </c>
      <c r="AT250" s="246" t="s">
        <v>137</v>
      </c>
      <c r="AU250" s="246" t="s">
        <v>21</v>
      </c>
      <c r="AY250" s="16" t="s">
        <v>135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6" t="s">
        <v>89</v>
      </c>
      <c r="BK250" s="247">
        <f>ROUND(I250*H250,2)</f>
        <v>0</v>
      </c>
      <c r="BL250" s="16" t="s">
        <v>142</v>
      </c>
      <c r="BM250" s="246" t="s">
        <v>326</v>
      </c>
    </row>
    <row r="251" s="2" customFormat="1">
      <c r="A251" s="38"/>
      <c r="B251" s="39"/>
      <c r="C251" s="40"/>
      <c r="D251" s="248" t="s">
        <v>144</v>
      </c>
      <c r="E251" s="40"/>
      <c r="F251" s="249" t="s">
        <v>325</v>
      </c>
      <c r="G251" s="40"/>
      <c r="H251" s="40"/>
      <c r="I251" s="144"/>
      <c r="J251" s="40"/>
      <c r="K251" s="40"/>
      <c r="L251" s="44"/>
      <c r="M251" s="250"/>
      <c r="N251" s="25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144</v>
      </c>
      <c r="AU251" s="16" t="s">
        <v>21</v>
      </c>
    </row>
    <row r="252" s="12" customFormat="1" ht="22.8" customHeight="1">
      <c r="A252" s="12"/>
      <c r="B252" s="219"/>
      <c r="C252" s="220"/>
      <c r="D252" s="221" t="s">
        <v>80</v>
      </c>
      <c r="E252" s="233" t="s">
        <v>162</v>
      </c>
      <c r="F252" s="233" t="s">
        <v>327</v>
      </c>
      <c r="G252" s="220"/>
      <c r="H252" s="220"/>
      <c r="I252" s="223"/>
      <c r="J252" s="234">
        <f>BK252</f>
        <v>0</v>
      </c>
      <c r="K252" s="220"/>
      <c r="L252" s="225"/>
      <c r="M252" s="226"/>
      <c r="N252" s="227"/>
      <c r="O252" s="227"/>
      <c r="P252" s="228">
        <f>SUM(P253:P258)</f>
        <v>0</v>
      </c>
      <c r="Q252" s="227"/>
      <c r="R252" s="228">
        <f>SUM(R253:R258)</f>
        <v>0.126</v>
      </c>
      <c r="S252" s="227"/>
      <c r="T252" s="229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0" t="s">
        <v>89</v>
      </c>
      <c r="AT252" s="231" t="s">
        <v>80</v>
      </c>
      <c r="AU252" s="231" t="s">
        <v>89</v>
      </c>
      <c r="AY252" s="230" t="s">
        <v>135</v>
      </c>
      <c r="BK252" s="232">
        <f>SUM(BK253:BK258)</f>
        <v>0</v>
      </c>
    </row>
    <row r="253" s="2" customFormat="1" ht="21.75" customHeight="1">
      <c r="A253" s="38"/>
      <c r="B253" s="39"/>
      <c r="C253" s="235" t="s">
        <v>328</v>
      </c>
      <c r="D253" s="235" t="s">
        <v>137</v>
      </c>
      <c r="E253" s="236" t="s">
        <v>329</v>
      </c>
      <c r="F253" s="237" t="s">
        <v>330</v>
      </c>
      <c r="G253" s="238" t="s">
        <v>140</v>
      </c>
      <c r="H253" s="239">
        <v>500</v>
      </c>
      <c r="I253" s="240"/>
      <c r="J253" s="241">
        <f>ROUND(I253*H253,2)</f>
        <v>0</v>
      </c>
      <c r="K253" s="237" t="s">
        <v>141</v>
      </c>
      <c r="L253" s="44"/>
      <c r="M253" s="242" t="s">
        <v>1</v>
      </c>
      <c r="N253" s="243" t="s">
        <v>46</v>
      </c>
      <c r="O253" s="91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142</v>
      </c>
      <c r="AT253" s="246" t="s">
        <v>137</v>
      </c>
      <c r="AU253" s="246" t="s">
        <v>21</v>
      </c>
      <c r="AY253" s="16" t="s">
        <v>135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6" t="s">
        <v>89</v>
      </c>
      <c r="BK253" s="247">
        <f>ROUND(I253*H253,2)</f>
        <v>0</v>
      </c>
      <c r="BL253" s="16" t="s">
        <v>142</v>
      </c>
      <c r="BM253" s="246" t="s">
        <v>331</v>
      </c>
    </row>
    <row r="254" s="2" customFormat="1">
      <c r="A254" s="38"/>
      <c r="B254" s="39"/>
      <c r="C254" s="40"/>
      <c r="D254" s="248" t="s">
        <v>144</v>
      </c>
      <c r="E254" s="40"/>
      <c r="F254" s="249" t="s">
        <v>330</v>
      </c>
      <c r="G254" s="40"/>
      <c r="H254" s="40"/>
      <c r="I254" s="144"/>
      <c r="J254" s="40"/>
      <c r="K254" s="40"/>
      <c r="L254" s="44"/>
      <c r="M254" s="250"/>
      <c r="N254" s="251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6" t="s">
        <v>144</v>
      </c>
      <c r="AU254" s="16" t="s">
        <v>21</v>
      </c>
    </row>
    <row r="255" s="2" customFormat="1" ht="21.75" customHeight="1">
      <c r="A255" s="38"/>
      <c r="B255" s="39"/>
      <c r="C255" s="235" t="s">
        <v>332</v>
      </c>
      <c r="D255" s="235" t="s">
        <v>137</v>
      </c>
      <c r="E255" s="236" t="s">
        <v>333</v>
      </c>
      <c r="F255" s="237" t="s">
        <v>334</v>
      </c>
      <c r="G255" s="238" t="s">
        <v>140</v>
      </c>
      <c r="H255" s="239">
        <v>500</v>
      </c>
      <c r="I255" s="240"/>
      <c r="J255" s="241">
        <f>ROUND(I255*H255,2)</f>
        <v>0</v>
      </c>
      <c r="K255" s="237" t="s">
        <v>141</v>
      </c>
      <c r="L255" s="44"/>
      <c r="M255" s="242" t="s">
        <v>1</v>
      </c>
      <c r="N255" s="243" t="s">
        <v>46</v>
      </c>
      <c r="O255" s="91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6" t="s">
        <v>142</v>
      </c>
      <c r="AT255" s="246" t="s">
        <v>137</v>
      </c>
      <c r="AU255" s="246" t="s">
        <v>21</v>
      </c>
      <c r="AY255" s="16" t="s">
        <v>135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6" t="s">
        <v>89</v>
      </c>
      <c r="BK255" s="247">
        <f>ROUND(I255*H255,2)</f>
        <v>0</v>
      </c>
      <c r="BL255" s="16" t="s">
        <v>142</v>
      </c>
      <c r="BM255" s="246" t="s">
        <v>335</v>
      </c>
    </row>
    <row r="256" s="2" customFormat="1">
      <c r="A256" s="38"/>
      <c r="B256" s="39"/>
      <c r="C256" s="40"/>
      <c r="D256" s="248" t="s">
        <v>144</v>
      </c>
      <c r="E256" s="40"/>
      <c r="F256" s="249" t="s">
        <v>334</v>
      </c>
      <c r="G256" s="40"/>
      <c r="H256" s="40"/>
      <c r="I256" s="144"/>
      <c r="J256" s="40"/>
      <c r="K256" s="40"/>
      <c r="L256" s="44"/>
      <c r="M256" s="250"/>
      <c r="N256" s="251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6" t="s">
        <v>144</v>
      </c>
      <c r="AU256" s="16" t="s">
        <v>21</v>
      </c>
    </row>
    <row r="257" s="2" customFormat="1" ht="16.5" customHeight="1">
      <c r="A257" s="38"/>
      <c r="B257" s="39"/>
      <c r="C257" s="235" t="s">
        <v>336</v>
      </c>
      <c r="D257" s="235" t="s">
        <v>137</v>
      </c>
      <c r="E257" s="236" t="s">
        <v>337</v>
      </c>
      <c r="F257" s="237" t="s">
        <v>338</v>
      </c>
      <c r="G257" s="238" t="s">
        <v>339</v>
      </c>
      <c r="H257" s="239">
        <v>35</v>
      </c>
      <c r="I257" s="240"/>
      <c r="J257" s="241">
        <f>ROUND(I257*H257,2)</f>
        <v>0</v>
      </c>
      <c r="K257" s="237" t="s">
        <v>141</v>
      </c>
      <c r="L257" s="44"/>
      <c r="M257" s="242" t="s">
        <v>1</v>
      </c>
      <c r="N257" s="243" t="s">
        <v>46</v>
      </c>
      <c r="O257" s="91"/>
      <c r="P257" s="244">
        <f>O257*H257</f>
        <v>0</v>
      </c>
      <c r="Q257" s="244">
        <v>0.0035999999999999999</v>
      </c>
      <c r="R257" s="244">
        <f>Q257*H257</f>
        <v>0.126</v>
      </c>
      <c r="S257" s="244">
        <v>0</v>
      </c>
      <c r="T257" s="24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6" t="s">
        <v>142</v>
      </c>
      <c r="AT257" s="246" t="s">
        <v>137</v>
      </c>
      <c r="AU257" s="246" t="s">
        <v>21</v>
      </c>
      <c r="AY257" s="16" t="s">
        <v>135</v>
      </c>
      <c r="BE257" s="247">
        <f>IF(N257="základní",J257,0)</f>
        <v>0</v>
      </c>
      <c r="BF257" s="247">
        <f>IF(N257="snížená",J257,0)</f>
        <v>0</v>
      </c>
      <c r="BG257" s="247">
        <f>IF(N257="zákl. přenesená",J257,0)</f>
        <v>0</v>
      </c>
      <c r="BH257" s="247">
        <f>IF(N257="sníž. přenesená",J257,0)</f>
        <v>0</v>
      </c>
      <c r="BI257" s="247">
        <f>IF(N257="nulová",J257,0)</f>
        <v>0</v>
      </c>
      <c r="BJ257" s="16" t="s">
        <v>89</v>
      </c>
      <c r="BK257" s="247">
        <f>ROUND(I257*H257,2)</f>
        <v>0</v>
      </c>
      <c r="BL257" s="16" t="s">
        <v>142</v>
      </c>
      <c r="BM257" s="246" t="s">
        <v>340</v>
      </c>
    </row>
    <row r="258" s="2" customFormat="1">
      <c r="A258" s="38"/>
      <c r="B258" s="39"/>
      <c r="C258" s="40"/>
      <c r="D258" s="248" t="s">
        <v>144</v>
      </c>
      <c r="E258" s="40"/>
      <c r="F258" s="249" t="s">
        <v>338</v>
      </c>
      <c r="G258" s="40"/>
      <c r="H258" s="40"/>
      <c r="I258" s="144"/>
      <c r="J258" s="40"/>
      <c r="K258" s="40"/>
      <c r="L258" s="44"/>
      <c r="M258" s="250"/>
      <c r="N258" s="251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6" t="s">
        <v>144</v>
      </c>
      <c r="AU258" s="16" t="s">
        <v>21</v>
      </c>
    </row>
    <row r="259" s="12" customFormat="1" ht="22.8" customHeight="1">
      <c r="A259" s="12"/>
      <c r="B259" s="219"/>
      <c r="C259" s="220"/>
      <c r="D259" s="221" t="s">
        <v>80</v>
      </c>
      <c r="E259" s="233" t="s">
        <v>179</v>
      </c>
      <c r="F259" s="233" t="s">
        <v>341</v>
      </c>
      <c r="G259" s="220"/>
      <c r="H259" s="220"/>
      <c r="I259" s="223"/>
      <c r="J259" s="234">
        <f>BK259</f>
        <v>0</v>
      </c>
      <c r="K259" s="220"/>
      <c r="L259" s="225"/>
      <c r="M259" s="226"/>
      <c r="N259" s="227"/>
      <c r="O259" s="227"/>
      <c r="P259" s="228">
        <f>SUM(P260:P273)</f>
        <v>0</v>
      </c>
      <c r="Q259" s="227"/>
      <c r="R259" s="228">
        <f>SUM(R260:R273)</f>
        <v>4.9077599999999997</v>
      </c>
      <c r="S259" s="227"/>
      <c r="T259" s="229">
        <f>SUM(T260:T273)</f>
        <v>24.764800000000001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0" t="s">
        <v>89</v>
      </c>
      <c r="AT259" s="231" t="s">
        <v>80</v>
      </c>
      <c r="AU259" s="231" t="s">
        <v>89</v>
      </c>
      <c r="AY259" s="230" t="s">
        <v>135</v>
      </c>
      <c r="BK259" s="232">
        <f>SUM(BK260:BK273)</f>
        <v>0</v>
      </c>
    </row>
    <row r="260" s="2" customFormat="1" ht="21.75" customHeight="1">
      <c r="A260" s="38"/>
      <c r="B260" s="39"/>
      <c r="C260" s="235" t="s">
        <v>29</v>
      </c>
      <c r="D260" s="235" t="s">
        <v>137</v>
      </c>
      <c r="E260" s="236" t="s">
        <v>342</v>
      </c>
      <c r="F260" s="237" t="s">
        <v>343</v>
      </c>
      <c r="G260" s="238" t="s">
        <v>339</v>
      </c>
      <c r="H260" s="239">
        <v>8</v>
      </c>
      <c r="I260" s="240"/>
      <c r="J260" s="241">
        <f>ROUND(I260*H260,2)</f>
        <v>0</v>
      </c>
      <c r="K260" s="237" t="s">
        <v>141</v>
      </c>
      <c r="L260" s="44"/>
      <c r="M260" s="242" t="s">
        <v>1</v>
      </c>
      <c r="N260" s="243" t="s">
        <v>46</v>
      </c>
      <c r="O260" s="91"/>
      <c r="P260" s="244">
        <f>O260*H260</f>
        <v>0</v>
      </c>
      <c r="Q260" s="244">
        <v>0</v>
      </c>
      <c r="R260" s="244">
        <f>Q260*H260</f>
        <v>0</v>
      </c>
      <c r="S260" s="244">
        <v>0.55600000000000005</v>
      </c>
      <c r="T260" s="245">
        <f>S260*H260</f>
        <v>4.4480000000000004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142</v>
      </c>
      <c r="AT260" s="246" t="s">
        <v>137</v>
      </c>
      <c r="AU260" s="246" t="s">
        <v>21</v>
      </c>
      <c r="AY260" s="16" t="s">
        <v>135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6" t="s">
        <v>89</v>
      </c>
      <c r="BK260" s="247">
        <f>ROUND(I260*H260,2)</f>
        <v>0</v>
      </c>
      <c r="BL260" s="16" t="s">
        <v>142</v>
      </c>
      <c r="BM260" s="246" t="s">
        <v>344</v>
      </c>
    </row>
    <row r="261" s="2" customFormat="1">
      <c r="A261" s="38"/>
      <c r="B261" s="39"/>
      <c r="C261" s="40"/>
      <c r="D261" s="248" t="s">
        <v>144</v>
      </c>
      <c r="E261" s="40"/>
      <c r="F261" s="249" t="s">
        <v>343</v>
      </c>
      <c r="G261" s="40"/>
      <c r="H261" s="40"/>
      <c r="I261" s="144"/>
      <c r="J261" s="40"/>
      <c r="K261" s="40"/>
      <c r="L261" s="44"/>
      <c r="M261" s="250"/>
      <c r="N261" s="251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6" t="s">
        <v>144</v>
      </c>
      <c r="AU261" s="16" t="s">
        <v>21</v>
      </c>
    </row>
    <row r="262" s="2" customFormat="1">
      <c r="A262" s="38"/>
      <c r="B262" s="39"/>
      <c r="C262" s="40"/>
      <c r="D262" s="248" t="s">
        <v>153</v>
      </c>
      <c r="E262" s="40"/>
      <c r="F262" s="274" t="s">
        <v>345</v>
      </c>
      <c r="G262" s="40"/>
      <c r="H262" s="40"/>
      <c r="I262" s="144"/>
      <c r="J262" s="40"/>
      <c r="K262" s="40"/>
      <c r="L262" s="44"/>
      <c r="M262" s="250"/>
      <c r="N262" s="251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6" t="s">
        <v>153</v>
      </c>
      <c r="AU262" s="16" t="s">
        <v>21</v>
      </c>
    </row>
    <row r="263" s="2" customFormat="1" ht="16.5" customHeight="1">
      <c r="A263" s="38"/>
      <c r="B263" s="39"/>
      <c r="C263" s="235" t="s">
        <v>346</v>
      </c>
      <c r="D263" s="235" t="s">
        <v>137</v>
      </c>
      <c r="E263" s="236" t="s">
        <v>347</v>
      </c>
      <c r="F263" s="237" t="s">
        <v>348</v>
      </c>
      <c r="G263" s="238" t="s">
        <v>339</v>
      </c>
      <c r="H263" s="239">
        <v>8</v>
      </c>
      <c r="I263" s="240"/>
      <c r="J263" s="241">
        <f>ROUND(I263*H263,2)</f>
        <v>0</v>
      </c>
      <c r="K263" s="237" t="s">
        <v>141</v>
      </c>
      <c r="L263" s="44"/>
      <c r="M263" s="242" t="s">
        <v>1</v>
      </c>
      <c r="N263" s="243" t="s">
        <v>46</v>
      </c>
      <c r="O263" s="91"/>
      <c r="P263" s="244">
        <f>O263*H263</f>
        <v>0</v>
      </c>
      <c r="Q263" s="244">
        <v>0.61346999999999996</v>
      </c>
      <c r="R263" s="244">
        <f>Q263*H263</f>
        <v>4.9077599999999997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142</v>
      </c>
      <c r="AT263" s="246" t="s">
        <v>137</v>
      </c>
      <c r="AU263" s="246" t="s">
        <v>21</v>
      </c>
      <c r="AY263" s="16" t="s">
        <v>135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6" t="s">
        <v>89</v>
      </c>
      <c r="BK263" s="247">
        <f>ROUND(I263*H263,2)</f>
        <v>0</v>
      </c>
      <c r="BL263" s="16" t="s">
        <v>142</v>
      </c>
      <c r="BM263" s="246" t="s">
        <v>349</v>
      </c>
    </row>
    <row r="264" s="2" customFormat="1">
      <c r="A264" s="38"/>
      <c r="B264" s="39"/>
      <c r="C264" s="40"/>
      <c r="D264" s="248" t="s">
        <v>144</v>
      </c>
      <c r="E264" s="40"/>
      <c r="F264" s="249" t="s">
        <v>348</v>
      </c>
      <c r="G264" s="40"/>
      <c r="H264" s="40"/>
      <c r="I264" s="144"/>
      <c r="J264" s="40"/>
      <c r="K264" s="40"/>
      <c r="L264" s="44"/>
      <c r="M264" s="250"/>
      <c r="N264" s="251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6" t="s">
        <v>144</v>
      </c>
      <c r="AU264" s="16" t="s">
        <v>21</v>
      </c>
    </row>
    <row r="265" s="2" customFormat="1">
      <c r="A265" s="38"/>
      <c r="B265" s="39"/>
      <c r="C265" s="40"/>
      <c r="D265" s="248" t="s">
        <v>153</v>
      </c>
      <c r="E265" s="40"/>
      <c r="F265" s="274" t="s">
        <v>350</v>
      </c>
      <c r="G265" s="40"/>
      <c r="H265" s="40"/>
      <c r="I265" s="144"/>
      <c r="J265" s="40"/>
      <c r="K265" s="40"/>
      <c r="L265" s="44"/>
      <c r="M265" s="250"/>
      <c r="N265" s="251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6" t="s">
        <v>153</v>
      </c>
      <c r="AU265" s="16" t="s">
        <v>21</v>
      </c>
    </row>
    <row r="266" s="2" customFormat="1" ht="16.5" customHeight="1">
      <c r="A266" s="38"/>
      <c r="B266" s="39"/>
      <c r="C266" s="235" t="s">
        <v>351</v>
      </c>
      <c r="D266" s="235" t="s">
        <v>137</v>
      </c>
      <c r="E266" s="236" t="s">
        <v>352</v>
      </c>
      <c r="F266" s="237" t="s">
        <v>353</v>
      </c>
      <c r="G266" s="238" t="s">
        <v>339</v>
      </c>
      <c r="H266" s="239">
        <v>35</v>
      </c>
      <c r="I266" s="240"/>
      <c r="J266" s="241">
        <f>ROUND(I266*H266,2)</f>
        <v>0</v>
      </c>
      <c r="K266" s="237" t="s">
        <v>141</v>
      </c>
      <c r="L266" s="44"/>
      <c r="M266" s="242" t="s">
        <v>1</v>
      </c>
      <c r="N266" s="243" t="s">
        <v>46</v>
      </c>
      <c r="O266" s="91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6" t="s">
        <v>142</v>
      </c>
      <c r="AT266" s="246" t="s">
        <v>137</v>
      </c>
      <c r="AU266" s="246" t="s">
        <v>21</v>
      </c>
      <c r="AY266" s="16" t="s">
        <v>135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6" t="s">
        <v>89</v>
      </c>
      <c r="BK266" s="247">
        <f>ROUND(I266*H266,2)</f>
        <v>0</v>
      </c>
      <c r="BL266" s="16" t="s">
        <v>142</v>
      </c>
      <c r="BM266" s="246" t="s">
        <v>354</v>
      </c>
    </row>
    <row r="267" s="2" customFormat="1">
      <c r="A267" s="38"/>
      <c r="B267" s="39"/>
      <c r="C267" s="40"/>
      <c r="D267" s="248" t="s">
        <v>144</v>
      </c>
      <c r="E267" s="40"/>
      <c r="F267" s="249" t="s">
        <v>353</v>
      </c>
      <c r="G267" s="40"/>
      <c r="H267" s="40"/>
      <c r="I267" s="144"/>
      <c r="J267" s="40"/>
      <c r="K267" s="40"/>
      <c r="L267" s="44"/>
      <c r="M267" s="250"/>
      <c r="N267" s="251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6" t="s">
        <v>144</v>
      </c>
      <c r="AU267" s="16" t="s">
        <v>21</v>
      </c>
    </row>
    <row r="268" s="2" customFormat="1" ht="16.5" customHeight="1">
      <c r="A268" s="38"/>
      <c r="B268" s="39"/>
      <c r="C268" s="235" t="s">
        <v>355</v>
      </c>
      <c r="D268" s="235" t="s">
        <v>137</v>
      </c>
      <c r="E268" s="236" t="s">
        <v>356</v>
      </c>
      <c r="F268" s="237" t="s">
        <v>357</v>
      </c>
      <c r="G268" s="238" t="s">
        <v>140</v>
      </c>
      <c r="H268" s="239">
        <v>500</v>
      </c>
      <c r="I268" s="240"/>
      <c r="J268" s="241">
        <f>ROUND(I268*H268,2)</f>
        <v>0</v>
      </c>
      <c r="K268" s="237" t="s">
        <v>141</v>
      </c>
      <c r="L268" s="44"/>
      <c r="M268" s="242" t="s">
        <v>1</v>
      </c>
      <c r="N268" s="243" t="s">
        <v>46</v>
      </c>
      <c r="O268" s="91"/>
      <c r="P268" s="244">
        <f>O268*H268</f>
        <v>0</v>
      </c>
      <c r="Q268" s="244">
        <v>0</v>
      </c>
      <c r="R268" s="244">
        <f>Q268*H268</f>
        <v>0</v>
      </c>
      <c r="S268" s="244">
        <v>0.02</v>
      </c>
      <c r="T268" s="245">
        <f>S268*H268</f>
        <v>10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142</v>
      </c>
      <c r="AT268" s="246" t="s">
        <v>137</v>
      </c>
      <c r="AU268" s="246" t="s">
        <v>21</v>
      </c>
      <c r="AY268" s="16" t="s">
        <v>135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6" t="s">
        <v>89</v>
      </c>
      <c r="BK268" s="247">
        <f>ROUND(I268*H268,2)</f>
        <v>0</v>
      </c>
      <c r="BL268" s="16" t="s">
        <v>142</v>
      </c>
      <c r="BM268" s="246" t="s">
        <v>358</v>
      </c>
    </row>
    <row r="269" s="2" customFormat="1">
      <c r="A269" s="38"/>
      <c r="B269" s="39"/>
      <c r="C269" s="40"/>
      <c r="D269" s="248" t="s">
        <v>144</v>
      </c>
      <c r="E269" s="40"/>
      <c r="F269" s="249" t="s">
        <v>357</v>
      </c>
      <c r="G269" s="40"/>
      <c r="H269" s="40"/>
      <c r="I269" s="144"/>
      <c r="J269" s="40"/>
      <c r="K269" s="40"/>
      <c r="L269" s="44"/>
      <c r="M269" s="250"/>
      <c r="N269" s="251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6" t="s">
        <v>144</v>
      </c>
      <c r="AU269" s="16" t="s">
        <v>21</v>
      </c>
    </row>
    <row r="270" s="2" customFormat="1" ht="21.75" customHeight="1">
      <c r="A270" s="38"/>
      <c r="B270" s="39"/>
      <c r="C270" s="235" t="s">
        <v>359</v>
      </c>
      <c r="D270" s="235" t="s">
        <v>137</v>
      </c>
      <c r="E270" s="236" t="s">
        <v>360</v>
      </c>
      <c r="F270" s="237" t="s">
        <v>361</v>
      </c>
      <c r="G270" s="238" t="s">
        <v>140</v>
      </c>
      <c r="H270" s="239">
        <v>500</v>
      </c>
      <c r="I270" s="240"/>
      <c r="J270" s="241">
        <f>ROUND(I270*H270,2)</f>
        <v>0</v>
      </c>
      <c r="K270" s="237" t="s">
        <v>141</v>
      </c>
      <c r="L270" s="44"/>
      <c r="M270" s="242" t="s">
        <v>1</v>
      </c>
      <c r="N270" s="243" t="s">
        <v>46</v>
      </c>
      <c r="O270" s="91"/>
      <c r="P270" s="244">
        <f>O270*H270</f>
        <v>0</v>
      </c>
      <c r="Q270" s="244">
        <v>0</v>
      </c>
      <c r="R270" s="244">
        <f>Q270*H270</f>
        <v>0</v>
      </c>
      <c r="S270" s="244">
        <v>0.02</v>
      </c>
      <c r="T270" s="245">
        <f>S270*H270</f>
        <v>10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142</v>
      </c>
      <c r="AT270" s="246" t="s">
        <v>137</v>
      </c>
      <c r="AU270" s="246" t="s">
        <v>21</v>
      </c>
      <c r="AY270" s="16" t="s">
        <v>135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6" t="s">
        <v>89</v>
      </c>
      <c r="BK270" s="247">
        <f>ROUND(I270*H270,2)</f>
        <v>0</v>
      </c>
      <c r="BL270" s="16" t="s">
        <v>142</v>
      </c>
      <c r="BM270" s="246" t="s">
        <v>362</v>
      </c>
    </row>
    <row r="271" s="2" customFormat="1">
      <c r="A271" s="38"/>
      <c r="B271" s="39"/>
      <c r="C271" s="40"/>
      <c r="D271" s="248" t="s">
        <v>144</v>
      </c>
      <c r="E271" s="40"/>
      <c r="F271" s="249" t="s">
        <v>361</v>
      </c>
      <c r="G271" s="40"/>
      <c r="H271" s="40"/>
      <c r="I271" s="144"/>
      <c r="J271" s="40"/>
      <c r="K271" s="40"/>
      <c r="L271" s="44"/>
      <c r="M271" s="250"/>
      <c r="N271" s="251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6" t="s">
        <v>144</v>
      </c>
      <c r="AU271" s="16" t="s">
        <v>21</v>
      </c>
    </row>
    <row r="272" s="2" customFormat="1" ht="21.75" customHeight="1">
      <c r="A272" s="38"/>
      <c r="B272" s="39"/>
      <c r="C272" s="235" t="s">
        <v>363</v>
      </c>
      <c r="D272" s="235" t="s">
        <v>137</v>
      </c>
      <c r="E272" s="236" t="s">
        <v>364</v>
      </c>
      <c r="F272" s="237" t="s">
        <v>365</v>
      </c>
      <c r="G272" s="238" t="s">
        <v>339</v>
      </c>
      <c r="H272" s="239">
        <v>160</v>
      </c>
      <c r="I272" s="240"/>
      <c r="J272" s="241">
        <f>ROUND(I272*H272,2)</f>
        <v>0</v>
      </c>
      <c r="K272" s="237" t="s">
        <v>141</v>
      </c>
      <c r="L272" s="44"/>
      <c r="M272" s="242" t="s">
        <v>1</v>
      </c>
      <c r="N272" s="243" t="s">
        <v>46</v>
      </c>
      <c r="O272" s="91"/>
      <c r="P272" s="244">
        <f>O272*H272</f>
        <v>0</v>
      </c>
      <c r="Q272" s="244">
        <v>0</v>
      </c>
      <c r="R272" s="244">
        <f>Q272*H272</f>
        <v>0</v>
      </c>
      <c r="S272" s="244">
        <v>0.00198</v>
      </c>
      <c r="T272" s="245">
        <f>S272*H272</f>
        <v>0.31679999999999997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142</v>
      </c>
      <c r="AT272" s="246" t="s">
        <v>137</v>
      </c>
      <c r="AU272" s="246" t="s">
        <v>21</v>
      </c>
      <c r="AY272" s="16" t="s">
        <v>135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6" t="s">
        <v>89</v>
      </c>
      <c r="BK272" s="247">
        <f>ROUND(I272*H272,2)</f>
        <v>0</v>
      </c>
      <c r="BL272" s="16" t="s">
        <v>142</v>
      </c>
      <c r="BM272" s="246" t="s">
        <v>366</v>
      </c>
    </row>
    <row r="273" s="2" customFormat="1">
      <c r="A273" s="38"/>
      <c r="B273" s="39"/>
      <c r="C273" s="40"/>
      <c r="D273" s="248" t="s">
        <v>144</v>
      </c>
      <c r="E273" s="40"/>
      <c r="F273" s="249" t="s">
        <v>365</v>
      </c>
      <c r="G273" s="40"/>
      <c r="H273" s="40"/>
      <c r="I273" s="144"/>
      <c r="J273" s="40"/>
      <c r="K273" s="40"/>
      <c r="L273" s="44"/>
      <c r="M273" s="250"/>
      <c r="N273" s="251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6" t="s">
        <v>144</v>
      </c>
      <c r="AU273" s="16" t="s">
        <v>21</v>
      </c>
    </row>
    <row r="274" s="12" customFormat="1" ht="22.8" customHeight="1">
      <c r="A274" s="12"/>
      <c r="B274" s="219"/>
      <c r="C274" s="220"/>
      <c r="D274" s="221" t="s">
        <v>80</v>
      </c>
      <c r="E274" s="233" t="s">
        <v>367</v>
      </c>
      <c r="F274" s="233" t="s">
        <v>368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SUM(P275:P285)</f>
        <v>0</v>
      </c>
      <c r="Q274" s="227"/>
      <c r="R274" s="228">
        <f>SUM(R275:R285)</f>
        <v>0</v>
      </c>
      <c r="S274" s="227"/>
      <c r="T274" s="229">
        <f>SUM(T275:T285)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89</v>
      </c>
      <c r="AT274" s="231" t="s">
        <v>80</v>
      </c>
      <c r="AU274" s="231" t="s">
        <v>89</v>
      </c>
      <c r="AY274" s="230" t="s">
        <v>135</v>
      </c>
      <c r="BK274" s="232">
        <f>SUM(BK275:BK285)</f>
        <v>0</v>
      </c>
    </row>
    <row r="275" s="2" customFormat="1" ht="16.5" customHeight="1">
      <c r="A275" s="38"/>
      <c r="B275" s="39"/>
      <c r="C275" s="235" t="s">
        <v>369</v>
      </c>
      <c r="D275" s="235" t="s">
        <v>137</v>
      </c>
      <c r="E275" s="236" t="s">
        <v>370</v>
      </c>
      <c r="F275" s="237" t="s">
        <v>371</v>
      </c>
      <c r="G275" s="238" t="s">
        <v>293</v>
      </c>
      <c r="H275" s="239">
        <v>436</v>
      </c>
      <c r="I275" s="240"/>
      <c r="J275" s="241">
        <f>ROUND(I275*H275,2)</f>
        <v>0</v>
      </c>
      <c r="K275" s="237" t="s">
        <v>141</v>
      </c>
      <c r="L275" s="44"/>
      <c r="M275" s="242" t="s">
        <v>1</v>
      </c>
      <c r="N275" s="243" t="s">
        <v>46</v>
      </c>
      <c r="O275" s="91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6" t="s">
        <v>142</v>
      </c>
      <c r="AT275" s="246" t="s">
        <v>137</v>
      </c>
      <c r="AU275" s="246" t="s">
        <v>21</v>
      </c>
      <c r="AY275" s="16" t="s">
        <v>135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6" t="s">
        <v>89</v>
      </c>
      <c r="BK275" s="247">
        <f>ROUND(I275*H275,2)</f>
        <v>0</v>
      </c>
      <c r="BL275" s="16" t="s">
        <v>142</v>
      </c>
      <c r="BM275" s="246" t="s">
        <v>372</v>
      </c>
    </row>
    <row r="276" s="2" customFormat="1">
      <c r="A276" s="38"/>
      <c r="B276" s="39"/>
      <c r="C276" s="40"/>
      <c r="D276" s="248" t="s">
        <v>144</v>
      </c>
      <c r="E276" s="40"/>
      <c r="F276" s="249" t="s">
        <v>371</v>
      </c>
      <c r="G276" s="40"/>
      <c r="H276" s="40"/>
      <c r="I276" s="144"/>
      <c r="J276" s="40"/>
      <c r="K276" s="40"/>
      <c r="L276" s="44"/>
      <c r="M276" s="250"/>
      <c r="N276" s="251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6" t="s">
        <v>144</v>
      </c>
      <c r="AU276" s="16" t="s">
        <v>21</v>
      </c>
    </row>
    <row r="277" s="13" customFormat="1">
      <c r="A277" s="13"/>
      <c r="B277" s="252"/>
      <c r="C277" s="253"/>
      <c r="D277" s="248" t="s">
        <v>145</v>
      </c>
      <c r="E277" s="254" t="s">
        <v>1</v>
      </c>
      <c r="F277" s="255" t="s">
        <v>373</v>
      </c>
      <c r="G277" s="253"/>
      <c r="H277" s="256">
        <v>10</v>
      </c>
      <c r="I277" s="257"/>
      <c r="J277" s="253"/>
      <c r="K277" s="253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145</v>
      </c>
      <c r="AU277" s="262" t="s">
        <v>21</v>
      </c>
      <c r="AV277" s="13" t="s">
        <v>21</v>
      </c>
      <c r="AW277" s="13" t="s">
        <v>38</v>
      </c>
      <c r="AX277" s="13" t="s">
        <v>81</v>
      </c>
      <c r="AY277" s="262" t="s">
        <v>135</v>
      </c>
    </row>
    <row r="278" s="13" customFormat="1">
      <c r="A278" s="13"/>
      <c r="B278" s="252"/>
      <c r="C278" s="253"/>
      <c r="D278" s="248" t="s">
        <v>145</v>
      </c>
      <c r="E278" s="254" t="s">
        <v>1</v>
      </c>
      <c r="F278" s="255" t="s">
        <v>374</v>
      </c>
      <c r="G278" s="253"/>
      <c r="H278" s="256">
        <v>79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145</v>
      </c>
      <c r="AU278" s="262" t="s">
        <v>21</v>
      </c>
      <c r="AV278" s="13" t="s">
        <v>21</v>
      </c>
      <c r="AW278" s="13" t="s">
        <v>38</v>
      </c>
      <c r="AX278" s="13" t="s">
        <v>81</v>
      </c>
      <c r="AY278" s="262" t="s">
        <v>135</v>
      </c>
    </row>
    <row r="279" s="13" customFormat="1">
      <c r="A279" s="13"/>
      <c r="B279" s="252"/>
      <c r="C279" s="253"/>
      <c r="D279" s="248" t="s">
        <v>145</v>
      </c>
      <c r="E279" s="254" t="s">
        <v>1</v>
      </c>
      <c r="F279" s="255" t="s">
        <v>375</v>
      </c>
      <c r="G279" s="253"/>
      <c r="H279" s="256">
        <v>347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2" t="s">
        <v>145</v>
      </c>
      <c r="AU279" s="262" t="s">
        <v>21</v>
      </c>
      <c r="AV279" s="13" t="s">
        <v>21</v>
      </c>
      <c r="AW279" s="13" t="s">
        <v>38</v>
      </c>
      <c r="AX279" s="13" t="s">
        <v>81</v>
      </c>
      <c r="AY279" s="262" t="s">
        <v>135</v>
      </c>
    </row>
    <row r="280" s="14" customFormat="1">
      <c r="A280" s="14"/>
      <c r="B280" s="263"/>
      <c r="C280" s="264"/>
      <c r="D280" s="248" t="s">
        <v>145</v>
      </c>
      <c r="E280" s="265" t="s">
        <v>1</v>
      </c>
      <c r="F280" s="266" t="s">
        <v>148</v>
      </c>
      <c r="G280" s="264"/>
      <c r="H280" s="267">
        <v>436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3" t="s">
        <v>145</v>
      </c>
      <c r="AU280" s="273" t="s">
        <v>21</v>
      </c>
      <c r="AV280" s="14" t="s">
        <v>142</v>
      </c>
      <c r="AW280" s="14" t="s">
        <v>38</v>
      </c>
      <c r="AX280" s="14" t="s">
        <v>89</v>
      </c>
      <c r="AY280" s="273" t="s">
        <v>135</v>
      </c>
    </row>
    <row r="281" s="2" customFormat="1" ht="21.75" customHeight="1">
      <c r="A281" s="38"/>
      <c r="B281" s="39"/>
      <c r="C281" s="235" t="s">
        <v>376</v>
      </c>
      <c r="D281" s="235" t="s">
        <v>137</v>
      </c>
      <c r="E281" s="236" t="s">
        <v>377</v>
      </c>
      <c r="F281" s="237" t="s">
        <v>378</v>
      </c>
      <c r="G281" s="238" t="s">
        <v>293</v>
      </c>
      <c r="H281" s="239">
        <v>2180</v>
      </c>
      <c r="I281" s="240"/>
      <c r="J281" s="241">
        <f>ROUND(I281*H281,2)</f>
        <v>0</v>
      </c>
      <c r="K281" s="237" t="s">
        <v>141</v>
      </c>
      <c r="L281" s="44"/>
      <c r="M281" s="242" t="s">
        <v>1</v>
      </c>
      <c r="N281" s="243" t="s">
        <v>46</v>
      </c>
      <c r="O281" s="91"/>
      <c r="P281" s="244">
        <f>O281*H281</f>
        <v>0</v>
      </c>
      <c r="Q281" s="244">
        <v>0</v>
      </c>
      <c r="R281" s="244">
        <f>Q281*H281</f>
        <v>0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142</v>
      </c>
      <c r="AT281" s="246" t="s">
        <v>137</v>
      </c>
      <c r="AU281" s="246" t="s">
        <v>21</v>
      </c>
      <c r="AY281" s="16" t="s">
        <v>135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6" t="s">
        <v>89</v>
      </c>
      <c r="BK281" s="247">
        <f>ROUND(I281*H281,2)</f>
        <v>0</v>
      </c>
      <c r="BL281" s="16" t="s">
        <v>142</v>
      </c>
      <c r="BM281" s="246" t="s">
        <v>379</v>
      </c>
    </row>
    <row r="282" s="2" customFormat="1">
      <c r="A282" s="38"/>
      <c r="B282" s="39"/>
      <c r="C282" s="40"/>
      <c r="D282" s="248" t="s">
        <v>144</v>
      </c>
      <c r="E282" s="40"/>
      <c r="F282" s="249" t="s">
        <v>378</v>
      </c>
      <c r="G282" s="40"/>
      <c r="H282" s="40"/>
      <c r="I282" s="144"/>
      <c r="J282" s="40"/>
      <c r="K282" s="40"/>
      <c r="L282" s="44"/>
      <c r="M282" s="250"/>
      <c r="N282" s="25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6" t="s">
        <v>144</v>
      </c>
      <c r="AU282" s="16" t="s">
        <v>21</v>
      </c>
    </row>
    <row r="283" s="13" customFormat="1">
      <c r="A283" s="13"/>
      <c r="B283" s="252"/>
      <c r="C283" s="253"/>
      <c r="D283" s="248" t="s">
        <v>145</v>
      </c>
      <c r="E283" s="254" t="s">
        <v>1</v>
      </c>
      <c r="F283" s="255" t="s">
        <v>380</v>
      </c>
      <c r="G283" s="253"/>
      <c r="H283" s="256">
        <v>2180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2" t="s">
        <v>145</v>
      </c>
      <c r="AU283" s="262" t="s">
        <v>21</v>
      </c>
      <c r="AV283" s="13" t="s">
        <v>21</v>
      </c>
      <c r="AW283" s="13" t="s">
        <v>38</v>
      </c>
      <c r="AX283" s="13" t="s">
        <v>89</v>
      </c>
      <c r="AY283" s="262" t="s">
        <v>135</v>
      </c>
    </row>
    <row r="284" s="2" customFormat="1" ht="33" customHeight="1">
      <c r="A284" s="38"/>
      <c r="B284" s="39"/>
      <c r="C284" s="235" t="s">
        <v>381</v>
      </c>
      <c r="D284" s="235" t="s">
        <v>137</v>
      </c>
      <c r="E284" s="236" t="s">
        <v>382</v>
      </c>
      <c r="F284" s="237" t="s">
        <v>383</v>
      </c>
      <c r="G284" s="238" t="s">
        <v>293</v>
      </c>
      <c r="H284" s="239">
        <v>345</v>
      </c>
      <c r="I284" s="240"/>
      <c r="J284" s="241">
        <f>ROUND(I284*H284,2)</f>
        <v>0</v>
      </c>
      <c r="K284" s="237" t="s">
        <v>141</v>
      </c>
      <c r="L284" s="44"/>
      <c r="M284" s="242" t="s">
        <v>1</v>
      </c>
      <c r="N284" s="243" t="s">
        <v>46</v>
      </c>
      <c r="O284" s="91"/>
      <c r="P284" s="244">
        <f>O284*H284</f>
        <v>0</v>
      </c>
      <c r="Q284" s="244">
        <v>0</v>
      </c>
      <c r="R284" s="244">
        <f>Q284*H284</f>
        <v>0</v>
      </c>
      <c r="S284" s="244">
        <v>0</v>
      </c>
      <c r="T284" s="24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6" t="s">
        <v>142</v>
      </c>
      <c r="AT284" s="246" t="s">
        <v>137</v>
      </c>
      <c r="AU284" s="246" t="s">
        <v>21</v>
      </c>
      <c r="AY284" s="16" t="s">
        <v>135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6" t="s">
        <v>89</v>
      </c>
      <c r="BK284" s="247">
        <f>ROUND(I284*H284,2)</f>
        <v>0</v>
      </c>
      <c r="BL284" s="16" t="s">
        <v>142</v>
      </c>
      <c r="BM284" s="246" t="s">
        <v>384</v>
      </c>
    </row>
    <row r="285" s="2" customFormat="1">
      <c r="A285" s="38"/>
      <c r="B285" s="39"/>
      <c r="C285" s="40"/>
      <c r="D285" s="248" t="s">
        <v>144</v>
      </c>
      <c r="E285" s="40"/>
      <c r="F285" s="249" t="s">
        <v>383</v>
      </c>
      <c r="G285" s="40"/>
      <c r="H285" s="40"/>
      <c r="I285" s="144"/>
      <c r="J285" s="40"/>
      <c r="K285" s="40"/>
      <c r="L285" s="44"/>
      <c r="M285" s="285"/>
      <c r="N285" s="286"/>
      <c r="O285" s="287"/>
      <c r="P285" s="287"/>
      <c r="Q285" s="287"/>
      <c r="R285" s="287"/>
      <c r="S285" s="287"/>
      <c r="T285" s="28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6" t="s">
        <v>144</v>
      </c>
      <c r="AU285" s="16" t="s">
        <v>21</v>
      </c>
    </row>
    <row r="286" s="2" customFormat="1" ht="6.96" customHeight="1">
      <c r="A286" s="38"/>
      <c r="B286" s="66"/>
      <c r="C286" s="67"/>
      <c r="D286" s="67"/>
      <c r="E286" s="67"/>
      <c r="F286" s="67"/>
      <c r="G286" s="67"/>
      <c r="H286" s="67"/>
      <c r="I286" s="183"/>
      <c r="J286" s="67"/>
      <c r="K286" s="67"/>
      <c r="L286" s="44"/>
      <c r="M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</row>
  </sheetData>
  <sheetProtection sheet="1" autoFilter="0" formatColumns="0" formatRows="0" objects="1" scenarios="1" spinCount="100000" saltValue="SMX7+67sJMVjtp4NKD/FHNWYh0ERhh/TyZeJBmeYz0voYZW7eKLMgxsYHwGdDqneCSOx67roRPZqRfLANbLkIA==" hashValue="cmaz2ST3xa7yDXMbIf4BeBja3tphcb3yCtc1+Qma1jrn9CQG2rtbzjck0bedYNAo52NYccjddeVp0rRZHmAN7A==" algorithmName="SHA-512" password="CC35"/>
  <autoFilter ref="C121:K28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385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ROUND((SUM(BE124:BE350)),  2)</f>
        <v>0</v>
      </c>
      <c r="G33" s="38"/>
      <c r="H33" s="38"/>
      <c r="I33" s="162">
        <v>0.20999999999999999</v>
      </c>
      <c r="J33" s="161">
        <f>ROUND(((SUM(BE124:BE350))*I33),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ROUND((SUM(BF124:BF350)),  2)</f>
        <v>0</v>
      </c>
      <c r="G34" s="38"/>
      <c r="H34" s="38"/>
      <c r="I34" s="162">
        <v>0.14999999999999999</v>
      </c>
      <c r="J34" s="161">
        <f>ROUND(((SUM(BF124:BF350))*I34),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ROUND((SUM(BG124:BG350)),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ROUND((SUM(BH124:BH350)),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ROUND((SUM(BI124:BI350)),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102 - Přeložka MO2k 6,5/6,5/40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386</v>
      </c>
      <c r="E99" s="203"/>
      <c r="F99" s="203"/>
      <c r="G99" s="203"/>
      <c r="H99" s="203"/>
      <c r="I99" s="204"/>
      <c r="J99" s="205">
        <f>J160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116</v>
      </c>
      <c r="E100" s="203"/>
      <c r="F100" s="203"/>
      <c r="G100" s="203"/>
      <c r="H100" s="203"/>
      <c r="I100" s="204"/>
      <c r="J100" s="205">
        <f>J176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117</v>
      </c>
      <c r="E101" s="203"/>
      <c r="F101" s="203"/>
      <c r="G101" s="203"/>
      <c r="H101" s="203"/>
      <c r="I101" s="204"/>
      <c r="J101" s="205">
        <f>J203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387</v>
      </c>
      <c r="E102" s="203"/>
      <c r="F102" s="203"/>
      <c r="G102" s="203"/>
      <c r="H102" s="203"/>
      <c r="I102" s="204"/>
      <c r="J102" s="205">
        <f>J265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388</v>
      </c>
      <c r="E103" s="203"/>
      <c r="F103" s="203"/>
      <c r="G103" s="203"/>
      <c r="H103" s="203"/>
      <c r="I103" s="204"/>
      <c r="J103" s="205">
        <f>J304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389</v>
      </c>
      <c r="E104" s="203"/>
      <c r="F104" s="203"/>
      <c r="G104" s="203"/>
      <c r="H104" s="203"/>
      <c r="I104" s="204"/>
      <c r="J104" s="205">
        <f>J348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2" t="s">
        <v>120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1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Cyklostezka Cheb - Waldsassen III. a</v>
      </c>
      <c r="F114" s="31"/>
      <c r="G114" s="31"/>
      <c r="H114" s="31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1" t="s">
        <v>107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SO 102 - Přeložka MO2k 6,5/6,5/40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1" t="s">
        <v>22</v>
      </c>
      <c r="D118" s="40"/>
      <c r="E118" s="40"/>
      <c r="F118" s="26" t="str">
        <f>F12</f>
        <v>Háje u Chebu, Slapany</v>
      </c>
      <c r="G118" s="40"/>
      <c r="H118" s="40"/>
      <c r="I118" s="147" t="s">
        <v>24</v>
      </c>
      <c r="J118" s="79" t="str">
        <f>IF(J12="","",J12)</f>
        <v>24. 7. 2020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1" t="s">
        <v>30</v>
      </c>
      <c r="D120" s="40"/>
      <c r="E120" s="40"/>
      <c r="F120" s="26" t="str">
        <f>E15</f>
        <v>Město Cheb</v>
      </c>
      <c r="G120" s="40"/>
      <c r="H120" s="40"/>
      <c r="I120" s="147" t="s">
        <v>36</v>
      </c>
      <c r="J120" s="36" t="str">
        <f>E21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1" t="s">
        <v>34</v>
      </c>
      <c r="D121" s="40"/>
      <c r="E121" s="40"/>
      <c r="F121" s="26" t="str">
        <f>IF(E18="","",E18)</f>
        <v>Vyplň údaj</v>
      </c>
      <c r="G121" s="40"/>
      <c r="H121" s="40"/>
      <c r="I121" s="147" t="s">
        <v>39</v>
      </c>
      <c r="J121" s="36" t="str">
        <f>E24</f>
        <v>DSVA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121</v>
      </c>
      <c r="D123" s="210" t="s">
        <v>66</v>
      </c>
      <c r="E123" s="210" t="s">
        <v>62</v>
      </c>
      <c r="F123" s="210" t="s">
        <v>63</v>
      </c>
      <c r="G123" s="210" t="s">
        <v>122</v>
      </c>
      <c r="H123" s="210" t="s">
        <v>123</v>
      </c>
      <c r="I123" s="211" t="s">
        <v>124</v>
      </c>
      <c r="J123" s="210" t="s">
        <v>111</v>
      </c>
      <c r="K123" s="212" t="s">
        <v>125</v>
      </c>
      <c r="L123" s="213"/>
      <c r="M123" s="100" t="s">
        <v>1</v>
      </c>
      <c r="N123" s="101" t="s">
        <v>45</v>
      </c>
      <c r="O123" s="101" t="s">
        <v>126</v>
      </c>
      <c r="P123" s="101" t="s">
        <v>127</v>
      </c>
      <c r="Q123" s="101" t="s">
        <v>128</v>
      </c>
      <c r="R123" s="101" t="s">
        <v>129</v>
      </c>
      <c r="S123" s="101" t="s">
        <v>130</v>
      </c>
      <c r="T123" s="102" t="s">
        <v>131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132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</f>
        <v>0</v>
      </c>
      <c r="Q124" s="104"/>
      <c r="R124" s="216">
        <f>R125</f>
        <v>599.53264999999999</v>
      </c>
      <c r="S124" s="104"/>
      <c r="T124" s="217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80</v>
      </c>
      <c r="AU124" s="16" t="s">
        <v>113</v>
      </c>
      <c r="BK124" s="218">
        <f>BK125</f>
        <v>0</v>
      </c>
    </row>
    <row r="125" s="12" customFormat="1" ht="25.92" customHeight="1">
      <c r="A125" s="12"/>
      <c r="B125" s="219"/>
      <c r="C125" s="220"/>
      <c r="D125" s="221" t="s">
        <v>80</v>
      </c>
      <c r="E125" s="222" t="s">
        <v>133</v>
      </c>
      <c r="F125" s="222" t="s">
        <v>134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P126+P160+P176+P203+P265+P304+P348</f>
        <v>0</v>
      </c>
      <c r="Q125" s="227"/>
      <c r="R125" s="228">
        <f>R126+R160+R176+R203+R265+R304+R348</f>
        <v>599.53264999999999</v>
      </c>
      <c r="S125" s="227"/>
      <c r="T125" s="229">
        <f>T126+T160+T176+T203+T265+T304+T348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89</v>
      </c>
      <c r="AT125" s="231" t="s">
        <v>80</v>
      </c>
      <c r="AU125" s="231" t="s">
        <v>81</v>
      </c>
      <c r="AY125" s="230" t="s">
        <v>135</v>
      </c>
      <c r="BK125" s="232">
        <f>BK126+BK160+BK176+BK203+BK265+BK304+BK348</f>
        <v>0</v>
      </c>
    </row>
    <row r="126" s="12" customFormat="1" ht="22.8" customHeight="1">
      <c r="A126" s="12"/>
      <c r="B126" s="219"/>
      <c r="C126" s="220"/>
      <c r="D126" s="221" t="s">
        <v>80</v>
      </c>
      <c r="E126" s="233" t="s">
        <v>89</v>
      </c>
      <c r="F126" s="233" t="s">
        <v>136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SUM(P127:P159)</f>
        <v>0</v>
      </c>
      <c r="Q126" s="227"/>
      <c r="R126" s="228">
        <f>SUM(R127:R159)</f>
        <v>0.095700000000000007</v>
      </c>
      <c r="S126" s="227"/>
      <c r="T126" s="229">
        <f>SUM(T127:T159)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89</v>
      </c>
      <c r="AT126" s="231" t="s">
        <v>80</v>
      </c>
      <c r="AU126" s="231" t="s">
        <v>89</v>
      </c>
      <c r="AY126" s="230" t="s">
        <v>135</v>
      </c>
      <c r="BK126" s="232">
        <f>SUM(BK127:BK159)</f>
        <v>0</v>
      </c>
    </row>
    <row r="127" s="2" customFormat="1" ht="21.75" customHeight="1">
      <c r="A127" s="38"/>
      <c r="B127" s="39"/>
      <c r="C127" s="235" t="s">
        <v>89</v>
      </c>
      <c r="D127" s="235" t="s">
        <v>137</v>
      </c>
      <c r="E127" s="236" t="s">
        <v>390</v>
      </c>
      <c r="F127" s="237" t="s">
        <v>391</v>
      </c>
      <c r="G127" s="238" t="s">
        <v>206</v>
      </c>
      <c r="H127" s="239">
        <v>7.5999999999999996</v>
      </c>
      <c r="I127" s="240"/>
      <c r="J127" s="241">
        <f>ROUND(I127*H127,2)</f>
        <v>0</v>
      </c>
      <c r="K127" s="237" t="s">
        <v>141</v>
      </c>
      <c r="L127" s="44"/>
      <c r="M127" s="242" t="s">
        <v>1</v>
      </c>
      <c r="N127" s="243" t="s">
        <v>46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142</v>
      </c>
      <c r="AT127" s="246" t="s">
        <v>137</v>
      </c>
      <c r="AU127" s="246" t="s">
        <v>21</v>
      </c>
      <c r="AY127" s="16" t="s">
        <v>135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6" t="s">
        <v>89</v>
      </c>
      <c r="BK127" s="247">
        <f>ROUND(I127*H127,2)</f>
        <v>0</v>
      </c>
      <c r="BL127" s="16" t="s">
        <v>142</v>
      </c>
      <c r="BM127" s="246" t="s">
        <v>392</v>
      </c>
    </row>
    <row r="128" s="2" customFormat="1">
      <c r="A128" s="38"/>
      <c r="B128" s="39"/>
      <c r="C128" s="40"/>
      <c r="D128" s="248" t="s">
        <v>144</v>
      </c>
      <c r="E128" s="40"/>
      <c r="F128" s="249" t="s">
        <v>391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144</v>
      </c>
      <c r="AU128" s="16" t="s">
        <v>21</v>
      </c>
    </row>
    <row r="129" s="2" customFormat="1">
      <c r="A129" s="38"/>
      <c r="B129" s="39"/>
      <c r="C129" s="40"/>
      <c r="D129" s="248" t="s">
        <v>153</v>
      </c>
      <c r="E129" s="40"/>
      <c r="F129" s="274" t="s">
        <v>393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153</v>
      </c>
      <c r="AU129" s="16" t="s">
        <v>21</v>
      </c>
    </row>
    <row r="130" s="13" customFormat="1">
      <c r="A130" s="13"/>
      <c r="B130" s="252"/>
      <c r="C130" s="253"/>
      <c r="D130" s="248" t="s">
        <v>145</v>
      </c>
      <c r="E130" s="254" t="s">
        <v>1</v>
      </c>
      <c r="F130" s="255" t="s">
        <v>394</v>
      </c>
      <c r="G130" s="253"/>
      <c r="H130" s="256">
        <v>3.2000000000000002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2" t="s">
        <v>145</v>
      </c>
      <c r="AU130" s="262" t="s">
        <v>21</v>
      </c>
      <c r="AV130" s="13" t="s">
        <v>21</v>
      </c>
      <c r="AW130" s="13" t="s">
        <v>38</v>
      </c>
      <c r="AX130" s="13" t="s">
        <v>81</v>
      </c>
      <c r="AY130" s="262" t="s">
        <v>135</v>
      </c>
    </row>
    <row r="131" s="13" customFormat="1">
      <c r="A131" s="13"/>
      <c r="B131" s="252"/>
      <c r="C131" s="253"/>
      <c r="D131" s="248" t="s">
        <v>145</v>
      </c>
      <c r="E131" s="254" t="s">
        <v>1</v>
      </c>
      <c r="F131" s="255" t="s">
        <v>395</v>
      </c>
      <c r="G131" s="253"/>
      <c r="H131" s="256">
        <v>4.4000000000000004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145</v>
      </c>
      <c r="AU131" s="262" t="s">
        <v>21</v>
      </c>
      <c r="AV131" s="13" t="s">
        <v>21</v>
      </c>
      <c r="AW131" s="13" t="s">
        <v>38</v>
      </c>
      <c r="AX131" s="13" t="s">
        <v>81</v>
      </c>
      <c r="AY131" s="262" t="s">
        <v>135</v>
      </c>
    </row>
    <row r="132" s="14" customFormat="1">
      <c r="A132" s="14"/>
      <c r="B132" s="263"/>
      <c r="C132" s="264"/>
      <c r="D132" s="248" t="s">
        <v>145</v>
      </c>
      <c r="E132" s="265" t="s">
        <v>1</v>
      </c>
      <c r="F132" s="266" t="s">
        <v>148</v>
      </c>
      <c r="G132" s="264"/>
      <c r="H132" s="267">
        <v>7.6000000000000005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3" t="s">
        <v>145</v>
      </c>
      <c r="AU132" s="273" t="s">
        <v>21</v>
      </c>
      <c r="AV132" s="14" t="s">
        <v>142</v>
      </c>
      <c r="AW132" s="14" t="s">
        <v>38</v>
      </c>
      <c r="AX132" s="14" t="s">
        <v>89</v>
      </c>
      <c r="AY132" s="273" t="s">
        <v>135</v>
      </c>
    </row>
    <row r="133" s="2" customFormat="1" ht="21.75" customHeight="1">
      <c r="A133" s="38"/>
      <c r="B133" s="39"/>
      <c r="C133" s="235" t="s">
        <v>21</v>
      </c>
      <c r="D133" s="235" t="s">
        <v>137</v>
      </c>
      <c r="E133" s="236" t="s">
        <v>396</v>
      </c>
      <c r="F133" s="237" t="s">
        <v>397</v>
      </c>
      <c r="G133" s="238" t="s">
        <v>206</v>
      </c>
      <c r="H133" s="239">
        <v>645</v>
      </c>
      <c r="I133" s="240"/>
      <c r="J133" s="241">
        <f>ROUND(I133*H133,2)</f>
        <v>0</v>
      </c>
      <c r="K133" s="237" t="s">
        <v>141</v>
      </c>
      <c r="L133" s="44"/>
      <c r="M133" s="242" t="s">
        <v>1</v>
      </c>
      <c r="N133" s="243" t="s">
        <v>46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142</v>
      </c>
      <c r="AT133" s="246" t="s">
        <v>137</v>
      </c>
      <c r="AU133" s="246" t="s">
        <v>21</v>
      </c>
      <c r="AY133" s="16" t="s">
        <v>135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6" t="s">
        <v>89</v>
      </c>
      <c r="BK133" s="247">
        <f>ROUND(I133*H133,2)</f>
        <v>0</v>
      </c>
      <c r="BL133" s="16" t="s">
        <v>142</v>
      </c>
      <c r="BM133" s="246" t="s">
        <v>398</v>
      </c>
    </row>
    <row r="134" s="2" customFormat="1">
      <c r="A134" s="38"/>
      <c r="B134" s="39"/>
      <c r="C134" s="40"/>
      <c r="D134" s="248" t="s">
        <v>144</v>
      </c>
      <c r="E134" s="40"/>
      <c r="F134" s="249" t="s">
        <v>397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144</v>
      </c>
      <c r="AU134" s="16" t="s">
        <v>21</v>
      </c>
    </row>
    <row r="135" s="13" customFormat="1">
      <c r="A135" s="13"/>
      <c r="B135" s="252"/>
      <c r="C135" s="253"/>
      <c r="D135" s="248" t="s">
        <v>145</v>
      </c>
      <c r="E135" s="254" t="s">
        <v>1</v>
      </c>
      <c r="F135" s="255" t="s">
        <v>399</v>
      </c>
      <c r="G135" s="253"/>
      <c r="H135" s="256">
        <v>140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2" t="s">
        <v>145</v>
      </c>
      <c r="AU135" s="262" t="s">
        <v>21</v>
      </c>
      <c r="AV135" s="13" t="s">
        <v>21</v>
      </c>
      <c r="AW135" s="13" t="s">
        <v>38</v>
      </c>
      <c r="AX135" s="13" t="s">
        <v>81</v>
      </c>
      <c r="AY135" s="262" t="s">
        <v>135</v>
      </c>
    </row>
    <row r="136" s="13" customFormat="1">
      <c r="A136" s="13"/>
      <c r="B136" s="252"/>
      <c r="C136" s="253"/>
      <c r="D136" s="248" t="s">
        <v>145</v>
      </c>
      <c r="E136" s="254" t="s">
        <v>1</v>
      </c>
      <c r="F136" s="255" t="s">
        <v>400</v>
      </c>
      <c r="G136" s="253"/>
      <c r="H136" s="256">
        <v>425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145</v>
      </c>
      <c r="AU136" s="262" t="s">
        <v>21</v>
      </c>
      <c r="AV136" s="13" t="s">
        <v>21</v>
      </c>
      <c r="AW136" s="13" t="s">
        <v>38</v>
      </c>
      <c r="AX136" s="13" t="s">
        <v>81</v>
      </c>
      <c r="AY136" s="262" t="s">
        <v>135</v>
      </c>
    </row>
    <row r="137" s="13" customFormat="1">
      <c r="A137" s="13"/>
      <c r="B137" s="252"/>
      <c r="C137" s="253"/>
      <c r="D137" s="248" t="s">
        <v>145</v>
      </c>
      <c r="E137" s="254" t="s">
        <v>1</v>
      </c>
      <c r="F137" s="255" t="s">
        <v>401</v>
      </c>
      <c r="G137" s="253"/>
      <c r="H137" s="256">
        <v>80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145</v>
      </c>
      <c r="AU137" s="262" t="s">
        <v>21</v>
      </c>
      <c r="AV137" s="13" t="s">
        <v>21</v>
      </c>
      <c r="AW137" s="13" t="s">
        <v>38</v>
      </c>
      <c r="AX137" s="13" t="s">
        <v>81</v>
      </c>
      <c r="AY137" s="262" t="s">
        <v>135</v>
      </c>
    </row>
    <row r="138" s="14" customFormat="1">
      <c r="A138" s="14"/>
      <c r="B138" s="263"/>
      <c r="C138" s="264"/>
      <c r="D138" s="248" t="s">
        <v>145</v>
      </c>
      <c r="E138" s="265" t="s">
        <v>1</v>
      </c>
      <c r="F138" s="266" t="s">
        <v>148</v>
      </c>
      <c r="G138" s="264"/>
      <c r="H138" s="267">
        <v>645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3" t="s">
        <v>145</v>
      </c>
      <c r="AU138" s="273" t="s">
        <v>21</v>
      </c>
      <c r="AV138" s="14" t="s">
        <v>142</v>
      </c>
      <c r="AW138" s="14" t="s">
        <v>38</v>
      </c>
      <c r="AX138" s="14" t="s">
        <v>89</v>
      </c>
      <c r="AY138" s="273" t="s">
        <v>135</v>
      </c>
    </row>
    <row r="139" s="2" customFormat="1" ht="21.75" customHeight="1">
      <c r="A139" s="38"/>
      <c r="B139" s="39"/>
      <c r="C139" s="235" t="s">
        <v>155</v>
      </c>
      <c r="D139" s="235" t="s">
        <v>137</v>
      </c>
      <c r="E139" s="236" t="s">
        <v>261</v>
      </c>
      <c r="F139" s="237" t="s">
        <v>262</v>
      </c>
      <c r="G139" s="238" t="s">
        <v>206</v>
      </c>
      <c r="H139" s="239">
        <v>645</v>
      </c>
      <c r="I139" s="240"/>
      <c r="J139" s="241">
        <f>ROUND(I139*H139,2)</f>
        <v>0</v>
      </c>
      <c r="K139" s="237" t="s">
        <v>141</v>
      </c>
      <c r="L139" s="44"/>
      <c r="M139" s="242" t="s">
        <v>1</v>
      </c>
      <c r="N139" s="243" t="s">
        <v>46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142</v>
      </c>
      <c r="AT139" s="246" t="s">
        <v>137</v>
      </c>
      <c r="AU139" s="246" t="s">
        <v>21</v>
      </c>
      <c r="AY139" s="16" t="s">
        <v>135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6" t="s">
        <v>89</v>
      </c>
      <c r="BK139" s="247">
        <f>ROUND(I139*H139,2)</f>
        <v>0</v>
      </c>
      <c r="BL139" s="16" t="s">
        <v>142</v>
      </c>
      <c r="BM139" s="246" t="s">
        <v>402</v>
      </c>
    </row>
    <row r="140" s="2" customFormat="1">
      <c r="A140" s="38"/>
      <c r="B140" s="39"/>
      <c r="C140" s="40"/>
      <c r="D140" s="248" t="s">
        <v>144</v>
      </c>
      <c r="E140" s="40"/>
      <c r="F140" s="249" t="s">
        <v>262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144</v>
      </c>
      <c r="AU140" s="16" t="s">
        <v>21</v>
      </c>
    </row>
    <row r="141" s="2" customFormat="1">
      <c r="A141" s="38"/>
      <c r="B141" s="39"/>
      <c r="C141" s="40"/>
      <c r="D141" s="248" t="s">
        <v>153</v>
      </c>
      <c r="E141" s="40"/>
      <c r="F141" s="274" t="s">
        <v>264</v>
      </c>
      <c r="G141" s="40"/>
      <c r="H141" s="40"/>
      <c r="I141" s="144"/>
      <c r="J141" s="40"/>
      <c r="K141" s="40"/>
      <c r="L141" s="44"/>
      <c r="M141" s="250"/>
      <c r="N141" s="25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153</v>
      </c>
      <c r="AU141" s="16" t="s">
        <v>21</v>
      </c>
    </row>
    <row r="142" s="2" customFormat="1" ht="21.75" customHeight="1">
      <c r="A142" s="38"/>
      <c r="B142" s="39"/>
      <c r="C142" s="235" t="s">
        <v>142</v>
      </c>
      <c r="D142" s="235" t="s">
        <v>137</v>
      </c>
      <c r="E142" s="236" t="s">
        <v>279</v>
      </c>
      <c r="F142" s="237" t="s">
        <v>280</v>
      </c>
      <c r="G142" s="238" t="s">
        <v>206</v>
      </c>
      <c r="H142" s="239">
        <v>645</v>
      </c>
      <c r="I142" s="240"/>
      <c r="J142" s="241">
        <f>ROUND(I142*H142,2)</f>
        <v>0</v>
      </c>
      <c r="K142" s="237" t="s">
        <v>141</v>
      </c>
      <c r="L142" s="44"/>
      <c r="M142" s="242" t="s">
        <v>1</v>
      </c>
      <c r="N142" s="243" t="s">
        <v>46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142</v>
      </c>
      <c r="AT142" s="246" t="s">
        <v>137</v>
      </c>
      <c r="AU142" s="246" t="s">
        <v>21</v>
      </c>
      <c r="AY142" s="16" t="s">
        <v>135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6" t="s">
        <v>89</v>
      </c>
      <c r="BK142" s="247">
        <f>ROUND(I142*H142,2)</f>
        <v>0</v>
      </c>
      <c r="BL142" s="16" t="s">
        <v>142</v>
      </c>
      <c r="BM142" s="246" t="s">
        <v>403</v>
      </c>
    </row>
    <row r="143" s="2" customFormat="1">
      <c r="A143" s="38"/>
      <c r="B143" s="39"/>
      <c r="C143" s="40"/>
      <c r="D143" s="248" t="s">
        <v>144</v>
      </c>
      <c r="E143" s="40"/>
      <c r="F143" s="249" t="s">
        <v>280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144</v>
      </c>
      <c r="AU143" s="16" t="s">
        <v>21</v>
      </c>
    </row>
    <row r="144" s="2" customFormat="1">
      <c r="A144" s="38"/>
      <c r="B144" s="39"/>
      <c r="C144" s="40"/>
      <c r="D144" s="248" t="s">
        <v>153</v>
      </c>
      <c r="E144" s="40"/>
      <c r="F144" s="274" t="s">
        <v>287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153</v>
      </c>
      <c r="AU144" s="16" t="s">
        <v>21</v>
      </c>
    </row>
    <row r="145" s="13" customFormat="1">
      <c r="A145" s="13"/>
      <c r="B145" s="252"/>
      <c r="C145" s="253"/>
      <c r="D145" s="248" t="s">
        <v>145</v>
      </c>
      <c r="E145" s="254" t="s">
        <v>1</v>
      </c>
      <c r="F145" s="255" t="s">
        <v>404</v>
      </c>
      <c r="G145" s="253"/>
      <c r="H145" s="256">
        <v>645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145</v>
      </c>
      <c r="AU145" s="262" t="s">
        <v>21</v>
      </c>
      <c r="AV145" s="13" t="s">
        <v>21</v>
      </c>
      <c r="AW145" s="13" t="s">
        <v>38</v>
      </c>
      <c r="AX145" s="13" t="s">
        <v>89</v>
      </c>
      <c r="AY145" s="262" t="s">
        <v>135</v>
      </c>
    </row>
    <row r="146" s="2" customFormat="1" ht="21.75" customHeight="1">
      <c r="A146" s="38"/>
      <c r="B146" s="39"/>
      <c r="C146" s="235" t="s">
        <v>162</v>
      </c>
      <c r="D146" s="235" t="s">
        <v>137</v>
      </c>
      <c r="E146" s="236" t="s">
        <v>405</v>
      </c>
      <c r="F146" s="237" t="s">
        <v>406</v>
      </c>
      <c r="G146" s="238" t="s">
        <v>140</v>
      </c>
      <c r="H146" s="239">
        <v>3190</v>
      </c>
      <c r="I146" s="240"/>
      <c r="J146" s="241">
        <f>ROUND(I146*H146,2)</f>
        <v>0</v>
      </c>
      <c r="K146" s="237" t="s">
        <v>141</v>
      </c>
      <c r="L146" s="44"/>
      <c r="M146" s="242" t="s">
        <v>1</v>
      </c>
      <c r="N146" s="243" t="s">
        <v>46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142</v>
      </c>
      <c r="AT146" s="246" t="s">
        <v>137</v>
      </c>
      <c r="AU146" s="246" t="s">
        <v>21</v>
      </c>
      <c r="AY146" s="16" t="s">
        <v>135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6" t="s">
        <v>89</v>
      </c>
      <c r="BK146" s="247">
        <f>ROUND(I146*H146,2)</f>
        <v>0</v>
      </c>
      <c r="BL146" s="16" t="s">
        <v>142</v>
      </c>
      <c r="BM146" s="246" t="s">
        <v>407</v>
      </c>
    </row>
    <row r="147" s="2" customFormat="1">
      <c r="A147" s="38"/>
      <c r="B147" s="39"/>
      <c r="C147" s="40"/>
      <c r="D147" s="248" t="s">
        <v>144</v>
      </c>
      <c r="E147" s="40"/>
      <c r="F147" s="249" t="s">
        <v>406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144</v>
      </c>
      <c r="AU147" s="16" t="s">
        <v>21</v>
      </c>
    </row>
    <row r="148" s="2" customFormat="1" ht="21.75" customHeight="1">
      <c r="A148" s="38"/>
      <c r="B148" s="39"/>
      <c r="C148" s="235" t="s">
        <v>166</v>
      </c>
      <c r="D148" s="235" t="s">
        <v>137</v>
      </c>
      <c r="E148" s="236" t="s">
        <v>408</v>
      </c>
      <c r="F148" s="237" t="s">
        <v>409</v>
      </c>
      <c r="G148" s="238" t="s">
        <v>140</v>
      </c>
      <c r="H148" s="239">
        <v>3190</v>
      </c>
      <c r="I148" s="240"/>
      <c r="J148" s="241">
        <f>ROUND(I148*H148,2)</f>
        <v>0</v>
      </c>
      <c r="K148" s="237" t="s">
        <v>141</v>
      </c>
      <c r="L148" s="44"/>
      <c r="M148" s="242" t="s">
        <v>1</v>
      </c>
      <c r="N148" s="243" t="s">
        <v>46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142</v>
      </c>
      <c r="AT148" s="246" t="s">
        <v>137</v>
      </c>
      <c r="AU148" s="246" t="s">
        <v>21</v>
      </c>
      <c r="AY148" s="16" t="s">
        <v>135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6" t="s">
        <v>89</v>
      </c>
      <c r="BK148" s="247">
        <f>ROUND(I148*H148,2)</f>
        <v>0</v>
      </c>
      <c r="BL148" s="16" t="s">
        <v>142</v>
      </c>
      <c r="BM148" s="246" t="s">
        <v>410</v>
      </c>
    </row>
    <row r="149" s="2" customFormat="1">
      <c r="A149" s="38"/>
      <c r="B149" s="39"/>
      <c r="C149" s="40"/>
      <c r="D149" s="248" t="s">
        <v>144</v>
      </c>
      <c r="E149" s="40"/>
      <c r="F149" s="249" t="s">
        <v>409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144</v>
      </c>
      <c r="AU149" s="16" t="s">
        <v>21</v>
      </c>
    </row>
    <row r="150" s="2" customFormat="1">
      <c r="A150" s="38"/>
      <c r="B150" s="39"/>
      <c r="C150" s="40"/>
      <c r="D150" s="248" t="s">
        <v>153</v>
      </c>
      <c r="E150" s="40"/>
      <c r="F150" s="274" t="s">
        <v>411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153</v>
      </c>
      <c r="AU150" s="16" t="s">
        <v>21</v>
      </c>
    </row>
    <row r="151" s="2" customFormat="1" ht="16.5" customHeight="1">
      <c r="A151" s="38"/>
      <c r="B151" s="39"/>
      <c r="C151" s="275" t="s">
        <v>170</v>
      </c>
      <c r="D151" s="275" t="s">
        <v>290</v>
      </c>
      <c r="E151" s="276" t="s">
        <v>412</v>
      </c>
      <c r="F151" s="277" t="s">
        <v>413</v>
      </c>
      <c r="G151" s="278" t="s">
        <v>414</v>
      </c>
      <c r="H151" s="279">
        <v>95.700000000000003</v>
      </c>
      <c r="I151" s="280"/>
      <c r="J151" s="281">
        <f>ROUND(I151*H151,2)</f>
        <v>0</v>
      </c>
      <c r="K151" s="277" t="s">
        <v>141</v>
      </c>
      <c r="L151" s="282"/>
      <c r="M151" s="283" t="s">
        <v>1</v>
      </c>
      <c r="N151" s="284" t="s">
        <v>46</v>
      </c>
      <c r="O151" s="91"/>
      <c r="P151" s="244">
        <f>O151*H151</f>
        <v>0</v>
      </c>
      <c r="Q151" s="244">
        <v>0.001</v>
      </c>
      <c r="R151" s="244">
        <f>Q151*H151</f>
        <v>0.095700000000000007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175</v>
      </c>
      <c r="AT151" s="246" t="s">
        <v>290</v>
      </c>
      <c r="AU151" s="246" t="s">
        <v>21</v>
      </c>
      <c r="AY151" s="16" t="s">
        <v>135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6" t="s">
        <v>89</v>
      </c>
      <c r="BK151" s="247">
        <f>ROUND(I151*H151,2)</f>
        <v>0</v>
      </c>
      <c r="BL151" s="16" t="s">
        <v>142</v>
      </c>
      <c r="BM151" s="246" t="s">
        <v>415</v>
      </c>
    </row>
    <row r="152" s="2" customFormat="1">
      <c r="A152" s="38"/>
      <c r="B152" s="39"/>
      <c r="C152" s="40"/>
      <c r="D152" s="248" t="s">
        <v>144</v>
      </c>
      <c r="E152" s="40"/>
      <c r="F152" s="249" t="s">
        <v>413</v>
      </c>
      <c r="G152" s="40"/>
      <c r="H152" s="40"/>
      <c r="I152" s="144"/>
      <c r="J152" s="40"/>
      <c r="K152" s="40"/>
      <c r="L152" s="44"/>
      <c r="M152" s="250"/>
      <c r="N152" s="25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144</v>
      </c>
      <c r="AU152" s="16" t="s">
        <v>21</v>
      </c>
    </row>
    <row r="153" s="13" customFormat="1">
      <c r="A153" s="13"/>
      <c r="B153" s="252"/>
      <c r="C153" s="253"/>
      <c r="D153" s="248" t="s">
        <v>145</v>
      </c>
      <c r="E153" s="254" t="s">
        <v>1</v>
      </c>
      <c r="F153" s="255" t="s">
        <v>416</v>
      </c>
      <c r="G153" s="253"/>
      <c r="H153" s="256">
        <v>95.700000000000003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145</v>
      </c>
      <c r="AU153" s="262" t="s">
        <v>21</v>
      </c>
      <c r="AV153" s="13" t="s">
        <v>21</v>
      </c>
      <c r="AW153" s="13" t="s">
        <v>38</v>
      </c>
      <c r="AX153" s="13" t="s">
        <v>89</v>
      </c>
      <c r="AY153" s="262" t="s">
        <v>135</v>
      </c>
    </row>
    <row r="154" s="2" customFormat="1" ht="21.75" customHeight="1">
      <c r="A154" s="38"/>
      <c r="B154" s="39"/>
      <c r="C154" s="235" t="s">
        <v>175</v>
      </c>
      <c r="D154" s="235" t="s">
        <v>137</v>
      </c>
      <c r="E154" s="236" t="s">
        <v>417</v>
      </c>
      <c r="F154" s="237" t="s">
        <v>418</v>
      </c>
      <c r="G154" s="238" t="s">
        <v>140</v>
      </c>
      <c r="H154" s="239">
        <v>350</v>
      </c>
      <c r="I154" s="240"/>
      <c r="J154" s="241">
        <f>ROUND(I154*H154,2)</f>
        <v>0</v>
      </c>
      <c r="K154" s="237" t="s">
        <v>141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142</v>
      </c>
      <c r="AT154" s="246" t="s">
        <v>137</v>
      </c>
      <c r="AU154" s="246" t="s">
        <v>21</v>
      </c>
      <c r="AY154" s="16" t="s">
        <v>135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6" t="s">
        <v>89</v>
      </c>
      <c r="BK154" s="247">
        <f>ROUND(I154*H154,2)</f>
        <v>0</v>
      </c>
      <c r="BL154" s="16" t="s">
        <v>142</v>
      </c>
      <c r="BM154" s="246" t="s">
        <v>419</v>
      </c>
    </row>
    <row r="155" s="2" customFormat="1">
      <c r="A155" s="38"/>
      <c r="B155" s="39"/>
      <c r="C155" s="40"/>
      <c r="D155" s="248" t="s">
        <v>144</v>
      </c>
      <c r="E155" s="40"/>
      <c r="F155" s="249" t="s">
        <v>418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144</v>
      </c>
      <c r="AU155" s="16" t="s">
        <v>21</v>
      </c>
    </row>
    <row r="156" s="13" customFormat="1">
      <c r="A156" s="13"/>
      <c r="B156" s="252"/>
      <c r="C156" s="253"/>
      <c r="D156" s="248" t="s">
        <v>145</v>
      </c>
      <c r="E156" s="254" t="s">
        <v>1</v>
      </c>
      <c r="F156" s="255" t="s">
        <v>420</v>
      </c>
      <c r="G156" s="253"/>
      <c r="H156" s="256">
        <v>350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145</v>
      </c>
      <c r="AU156" s="262" t="s">
        <v>21</v>
      </c>
      <c r="AV156" s="13" t="s">
        <v>21</v>
      </c>
      <c r="AW156" s="13" t="s">
        <v>38</v>
      </c>
      <c r="AX156" s="13" t="s">
        <v>89</v>
      </c>
      <c r="AY156" s="262" t="s">
        <v>135</v>
      </c>
    </row>
    <row r="157" s="2" customFormat="1" ht="21.75" customHeight="1">
      <c r="A157" s="38"/>
      <c r="B157" s="39"/>
      <c r="C157" s="235" t="s">
        <v>179</v>
      </c>
      <c r="D157" s="235" t="s">
        <v>137</v>
      </c>
      <c r="E157" s="236" t="s">
        <v>421</v>
      </c>
      <c r="F157" s="237" t="s">
        <v>422</v>
      </c>
      <c r="G157" s="238" t="s">
        <v>140</v>
      </c>
      <c r="H157" s="239">
        <v>3190</v>
      </c>
      <c r="I157" s="240"/>
      <c r="J157" s="241">
        <f>ROUND(I157*H157,2)</f>
        <v>0</v>
      </c>
      <c r="K157" s="237" t="s">
        <v>141</v>
      </c>
      <c r="L157" s="44"/>
      <c r="M157" s="242" t="s">
        <v>1</v>
      </c>
      <c r="N157" s="243" t="s">
        <v>46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142</v>
      </c>
      <c r="AT157" s="246" t="s">
        <v>137</v>
      </c>
      <c r="AU157" s="246" t="s">
        <v>21</v>
      </c>
      <c r="AY157" s="16" t="s">
        <v>135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6" t="s">
        <v>89</v>
      </c>
      <c r="BK157" s="247">
        <f>ROUND(I157*H157,2)</f>
        <v>0</v>
      </c>
      <c r="BL157" s="16" t="s">
        <v>142</v>
      </c>
      <c r="BM157" s="246" t="s">
        <v>423</v>
      </c>
    </row>
    <row r="158" s="2" customFormat="1">
      <c r="A158" s="38"/>
      <c r="B158" s="39"/>
      <c r="C158" s="40"/>
      <c r="D158" s="248" t="s">
        <v>144</v>
      </c>
      <c r="E158" s="40"/>
      <c r="F158" s="249" t="s">
        <v>422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144</v>
      </c>
      <c r="AU158" s="16" t="s">
        <v>21</v>
      </c>
    </row>
    <row r="159" s="13" customFormat="1">
      <c r="A159" s="13"/>
      <c r="B159" s="252"/>
      <c r="C159" s="253"/>
      <c r="D159" s="248" t="s">
        <v>145</v>
      </c>
      <c r="E159" s="254" t="s">
        <v>1</v>
      </c>
      <c r="F159" s="255" t="s">
        <v>424</v>
      </c>
      <c r="G159" s="253"/>
      <c r="H159" s="256">
        <v>3190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2" t="s">
        <v>145</v>
      </c>
      <c r="AU159" s="262" t="s">
        <v>21</v>
      </c>
      <c r="AV159" s="13" t="s">
        <v>21</v>
      </c>
      <c r="AW159" s="13" t="s">
        <v>38</v>
      </c>
      <c r="AX159" s="13" t="s">
        <v>89</v>
      </c>
      <c r="AY159" s="262" t="s">
        <v>135</v>
      </c>
    </row>
    <row r="160" s="12" customFormat="1" ht="22.8" customHeight="1">
      <c r="A160" s="12"/>
      <c r="B160" s="219"/>
      <c r="C160" s="220"/>
      <c r="D160" s="221" t="s">
        <v>80</v>
      </c>
      <c r="E160" s="233" t="s">
        <v>21</v>
      </c>
      <c r="F160" s="233" t="s">
        <v>425</v>
      </c>
      <c r="G160" s="220"/>
      <c r="H160" s="220"/>
      <c r="I160" s="223"/>
      <c r="J160" s="234">
        <f>BK160</f>
        <v>0</v>
      </c>
      <c r="K160" s="220"/>
      <c r="L160" s="225"/>
      <c r="M160" s="226"/>
      <c r="N160" s="227"/>
      <c r="O160" s="227"/>
      <c r="P160" s="228">
        <f>SUM(P161:P175)</f>
        <v>0</v>
      </c>
      <c r="Q160" s="227"/>
      <c r="R160" s="228">
        <f>SUM(R161:R175)</f>
        <v>116.96115</v>
      </c>
      <c r="S160" s="227"/>
      <c r="T160" s="229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89</v>
      </c>
      <c r="AT160" s="231" t="s">
        <v>80</v>
      </c>
      <c r="AU160" s="231" t="s">
        <v>89</v>
      </c>
      <c r="AY160" s="230" t="s">
        <v>135</v>
      </c>
      <c r="BK160" s="232">
        <f>SUM(BK161:BK175)</f>
        <v>0</v>
      </c>
    </row>
    <row r="161" s="2" customFormat="1" ht="21.75" customHeight="1">
      <c r="A161" s="38"/>
      <c r="B161" s="39"/>
      <c r="C161" s="235" t="s">
        <v>183</v>
      </c>
      <c r="D161" s="235" t="s">
        <v>137</v>
      </c>
      <c r="E161" s="236" t="s">
        <v>426</v>
      </c>
      <c r="F161" s="237" t="s">
        <v>427</v>
      </c>
      <c r="G161" s="238" t="s">
        <v>206</v>
      </c>
      <c r="H161" s="239">
        <v>91.200000000000003</v>
      </c>
      <c r="I161" s="240"/>
      <c r="J161" s="241">
        <f>ROUND(I161*H161,2)</f>
        <v>0</v>
      </c>
      <c r="K161" s="237" t="s">
        <v>141</v>
      </c>
      <c r="L161" s="44"/>
      <c r="M161" s="242" t="s">
        <v>1</v>
      </c>
      <c r="N161" s="243" t="s">
        <v>46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142</v>
      </c>
      <c r="AT161" s="246" t="s">
        <v>137</v>
      </c>
      <c r="AU161" s="246" t="s">
        <v>21</v>
      </c>
      <c r="AY161" s="16" t="s">
        <v>135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6" t="s">
        <v>89</v>
      </c>
      <c r="BK161" s="247">
        <f>ROUND(I161*H161,2)</f>
        <v>0</v>
      </c>
      <c r="BL161" s="16" t="s">
        <v>142</v>
      </c>
      <c r="BM161" s="246" t="s">
        <v>428</v>
      </c>
    </row>
    <row r="162" s="2" customFormat="1">
      <c r="A162" s="38"/>
      <c r="B162" s="39"/>
      <c r="C162" s="40"/>
      <c r="D162" s="248" t="s">
        <v>144</v>
      </c>
      <c r="E162" s="40"/>
      <c r="F162" s="249" t="s">
        <v>427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144</v>
      </c>
      <c r="AU162" s="16" t="s">
        <v>21</v>
      </c>
    </row>
    <row r="163" s="2" customFormat="1">
      <c r="A163" s="38"/>
      <c r="B163" s="39"/>
      <c r="C163" s="40"/>
      <c r="D163" s="248" t="s">
        <v>153</v>
      </c>
      <c r="E163" s="40"/>
      <c r="F163" s="274" t="s">
        <v>429</v>
      </c>
      <c r="G163" s="40"/>
      <c r="H163" s="40"/>
      <c r="I163" s="144"/>
      <c r="J163" s="40"/>
      <c r="K163" s="40"/>
      <c r="L163" s="44"/>
      <c r="M163" s="250"/>
      <c r="N163" s="25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153</v>
      </c>
      <c r="AU163" s="16" t="s">
        <v>21</v>
      </c>
    </row>
    <row r="164" s="13" customFormat="1">
      <c r="A164" s="13"/>
      <c r="B164" s="252"/>
      <c r="C164" s="253"/>
      <c r="D164" s="248" t="s">
        <v>145</v>
      </c>
      <c r="E164" s="254" t="s">
        <v>1</v>
      </c>
      <c r="F164" s="255" t="s">
        <v>430</v>
      </c>
      <c r="G164" s="253"/>
      <c r="H164" s="256">
        <v>91.200000000000003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145</v>
      </c>
      <c r="AU164" s="262" t="s">
        <v>21</v>
      </c>
      <c r="AV164" s="13" t="s">
        <v>21</v>
      </c>
      <c r="AW164" s="13" t="s">
        <v>38</v>
      </c>
      <c r="AX164" s="13" t="s">
        <v>81</v>
      </c>
      <c r="AY164" s="262" t="s">
        <v>135</v>
      </c>
    </row>
    <row r="165" s="14" customFormat="1">
      <c r="A165" s="14"/>
      <c r="B165" s="263"/>
      <c r="C165" s="264"/>
      <c r="D165" s="248" t="s">
        <v>145</v>
      </c>
      <c r="E165" s="265" t="s">
        <v>1</v>
      </c>
      <c r="F165" s="266" t="s">
        <v>148</v>
      </c>
      <c r="G165" s="264"/>
      <c r="H165" s="267">
        <v>91.200000000000003</v>
      </c>
      <c r="I165" s="268"/>
      <c r="J165" s="264"/>
      <c r="K165" s="264"/>
      <c r="L165" s="269"/>
      <c r="M165" s="270"/>
      <c r="N165" s="271"/>
      <c r="O165" s="271"/>
      <c r="P165" s="271"/>
      <c r="Q165" s="271"/>
      <c r="R165" s="271"/>
      <c r="S165" s="271"/>
      <c r="T165" s="27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3" t="s">
        <v>145</v>
      </c>
      <c r="AU165" s="273" t="s">
        <v>21</v>
      </c>
      <c r="AV165" s="14" t="s">
        <v>142</v>
      </c>
      <c r="AW165" s="14" t="s">
        <v>38</v>
      </c>
      <c r="AX165" s="14" t="s">
        <v>89</v>
      </c>
      <c r="AY165" s="273" t="s">
        <v>135</v>
      </c>
    </row>
    <row r="166" s="2" customFormat="1" ht="21.75" customHeight="1">
      <c r="A166" s="38"/>
      <c r="B166" s="39"/>
      <c r="C166" s="235" t="s">
        <v>187</v>
      </c>
      <c r="D166" s="235" t="s">
        <v>137</v>
      </c>
      <c r="E166" s="236" t="s">
        <v>431</v>
      </c>
      <c r="F166" s="237" t="s">
        <v>432</v>
      </c>
      <c r="G166" s="238" t="s">
        <v>140</v>
      </c>
      <c r="H166" s="239">
        <v>855</v>
      </c>
      <c r="I166" s="240"/>
      <c r="J166" s="241">
        <f>ROUND(I166*H166,2)</f>
        <v>0</v>
      </c>
      <c r="K166" s="237" t="s">
        <v>141</v>
      </c>
      <c r="L166" s="44"/>
      <c r="M166" s="242" t="s">
        <v>1</v>
      </c>
      <c r="N166" s="243" t="s">
        <v>46</v>
      </c>
      <c r="O166" s="91"/>
      <c r="P166" s="244">
        <f>O166*H166</f>
        <v>0</v>
      </c>
      <c r="Q166" s="244">
        <v>0.00017000000000000001</v>
      </c>
      <c r="R166" s="244">
        <f>Q166*H166</f>
        <v>0.14535000000000001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142</v>
      </c>
      <c r="AT166" s="246" t="s">
        <v>137</v>
      </c>
      <c r="AU166" s="246" t="s">
        <v>21</v>
      </c>
      <c r="AY166" s="16" t="s">
        <v>135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6" t="s">
        <v>89</v>
      </c>
      <c r="BK166" s="247">
        <f>ROUND(I166*H166,2)</f>
        <v>0</v>
      </c>
      <c r="BL166" s="16" t="s">
        <v>142</v>
      </c>
      <c r="BM166" s="246" t="s">
        <v>433</v>
      </c>
    </row>
    <row r="167" s="2" customFormat="1">
      <c r="A167" s="38"/>
      <c r="B167" s="39"/>
      <c r="C167" s="40"/>
      <c r="D167" s="248" t="s">
        <v>144</v>
      </c>
      <c r="E167" s="40"/>
      <c r="F167" s="249" t="s">
        <v>432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144</v>
      </c>
      <c r="AU167" s="16" t="s">
        <v>21</v>
      </c>
    </row>
    <row r="168" s="13" customFormat="1">
      <c r="A168" s="13"/>
      <c r="B168" s="252"/>
      <c r="C168" s="253"/>
      <c r="D168" s="248" t="s">
        <v>145</v>
      </c>
      <c r="E168" s="254" t="s">
        <v>1</v>
      </c>
      <c r="F168" s="255" t="s">
        <v>434</v>
      </c>
      <c r="G168" s="253"/>
      <c r="H168" s="256">
        <v>855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145</v>
      </c>
      <c r="AU168" s="262" t="s">
        <v>21</v>
      </c>
      <c r="AV168" s="13" t="s">
        <v>21</v>
      </c>
      <c r="AW168" s="13" t="s">
        <v>38</v>
      </c>
      <c r="AX168" s="13" t="s">
        <v>89</v>
      </c>
      <c r="AY168" s="262" t="s">
        <v>135</v>
      </c>
    </row>
    <row r="169" s="2" customFormat="1" ht="21.75" customHeight="1">
      <c r="A169" s="38"/>
      <c r="B169" s="39"/>
      <c r="C169" s="275" t="s">
        <v>192</v>
      </c>
      <c r="D169" s="275" t="s">
        <v>290</v>
      </c>
      <c r="E169" s="276" t="s">
        <v>435</v>
      </c>
      <c r="F169" s="277" t="s">
        <v>436</v>
      </c>
      <c r="G169" s="278" t="s">
        <v>140</v>
      </c>
      <c r="H169" s="279">
        <v>855</v>
      </c>
      <c r="I169" s="280"/>
      <c r="J169" s="281">
        <f>ROUND(I169*H169,2)</f>
        <v>0</v>
      </c>
      <c r="K169" s="277" t="s">
        <v>141</v>
      </c>
      <c r="L169" s="282"/>
      <c r="M169" s="283" t="s">
        <v>1</v>
      </c>
      <c r="N169" s="284" t="s">
        <v>46</v>
      </c>
      <c r="O169" s="91"/>
      <c r="P169" s="244">
        <f>O169*H169</f>
        <v>0</v>
      </c>
      <c r="Q169" s="244">
        <v>0.00029999999999999997</v>
      </c>
      <c r="R169" s="244">
        <f>Q169*H169</f>
        <v>0.25649999999999995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175</v>
      </c>
      <c r="AT169" s="246" t="s">
        <v>290</v>
      </c>
      <c r="AU169" s="246" t="s">
        <v>21</v>
      </c>
      <c r="AY169" s="16" t="s">
        <v>135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6" t="s">
        <v>89</v>
      </c>
      <c r="BK169" s="247">
        <f>ROUND(I169*H169,2)</f>
        <v>0</v>
      </c>
      <c r="BL169" s="16" t="s">
        <v>142</v>
      </c>
      <c r="BM169" s="246" t="s">
        <v>437</v>
      </c>
    </row>
    <row r="170" s="2" customFormat="1">
      <c r="A170" s="38"/>
      <c r="B170" s="39"/>
      <c r="C170" s="40"/>
      <c r="D170" s="248" t="s">
        <v>144</v>
      </c>
      <c r="E170" s="40"/>
      <c r="F170" s="249" t="s">
        <v>436</v>
      </c>
      <c r="G170" s="40"/>
      <c r="H170" s="40"/>
      <c r="I170" s="144"/>
      <c r="J170" s="40"/>
      <c r="K170" s="40"/>
      <c r="L170" s="44"/>
      <c r="M170" s="250"/>
      <c r="N170" s="25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6" t="s">
        <v>144</v>
      </c>
      <c r="AU170" s="16" t="s">
        <v>21</v>
      </c>
    </row>
    <row r="171" s="2" customFormat="1">
      <c r="A171" s="38"/>
      <c r="B171" s="39"/>
      <c r="C171" s="40"/>
      <c r="D171" s="248" t="s">
        <v>153</v>
      </c>
      <c r="E171" s="40"/>
      <c r="F171" s="274" t="s">
        <v>438</v>
      </c>
      <c r="G171" s="40"/>
      <c r="H171" s="40"/>
      <c r="I171" s="144"/>
      <c r="J171" s="40"/>
      <c r="K171" s="40"/>
      <c r="L171" s="44"/>
      <c r="M171" s="250"/>
      <c r="N171" s="25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153</v>
      </c>
      <c r="AU171" s="16" t="s">
        <v>21</v>
      </c>
    </row>
    <row r="172" s="2" customFormat="1" ht="21.75" customHeight="1">
      <c r="A172" s="38"/>
      <c r="B172" s="39"/>
      <c r="C172" s="235" t="s">
        <v>196</v>
      </c>
      <c r="D172" s="235" t="s">
        <v>137</v>
      </c>
      <c r="E172" s="236" t="s">
        <v>439</v>
      </c>
      <c r="F172" s="237" t="s">
        <v>440</v>
      </c>
      <c r="G172" s="238" t="s">
        <v>339</v>
      </c>
      <c r="H172" s="239">
        <v>570</v>
      </c>
      <c r="I172" s="240"/>
      <c r="J172" s="241">
        <f>ROUND(I172*H172,2)</f>
        <v>0</v>
      </c>
      <c r="K172" s="237" t="s">
        <v>141</v>
      </c>
      <c r="L172" s="44"/>
      <c r="M172" s="242" t="s">
        <v>1</v>
      </c>
      <c r="N172" s="243" t="s">
        <v>46</v>
      </c>
      <c r="O172" s="91"/>
      <c r="P172" s="244">
        <f>O172*H172</f>
        <v>0</v>
      </c>
      <c r="Q172" s="244">
        <v>0.20449000000000001</v>
      </c>
      <c r="R172" s="244">
        <f>Q172*H172</f>
        <v>116.55930000000001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142</v>
      </c>
      <c r="AT172" s="246" t="s">
        <v>137</v>
      </c>
      <c r="AU172" s="246" t="s">
        <v>21</v>
      </c>
      <c r="AY172" s="16" t="s">
        <v>135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6" t="s">
        <v>89</v>
      </c>
      <c r="BK172" s="247">
        <f>ROUND(I172*H172,2)</f>
        <v>0</v>
      </c>
      <c r="BL172" s="16" t="s">
        <v>142</v>
      </c>
      <c r="BM172" s="246" t="s">
        <v>441</v>
      </c>
    </row>
    <row r="173" s="2" customFormat="1">
      <c r="A173" s="38"/>
      <c r="B173" s="39"/>
      <c r="C173" s="40"/>
      <c r="D173" s="248" t="s">
        <v>144</v>
      </c>
      <c r="E173" s="40"/>
      <c r="F173" s="249" t="s">
        <v>440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144</v>
      </c>
      <c r="AU173" s="16" t="s">
        <v>21</v>
      </c>
    </row>
    <row r="174" s="2" customFormat="1">
      <c r="A174" s="38"/>
      <c r="B174" s="39"/>
      <c r="C174" s="40"/>
      <c r="D174" s="248" t="s">
        <v>153</v>
      </c>
      <c r="E174" s="40"/>
      <c r="F174" s="274" t="s">
        <v>442</v>
      </c>
      <c r="G174" s="40"/>
      <c r="H174" s="40"/>
      <c r="I174" s="144"/>
      <c r="J174" s="40"/>
      <c r="K174" s="40"/>
      <c r="L174" s="44"/>
      <c r="M174" s="250"/>
      <c r="N174" s="25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153</v>
      </c>
      <c r="AU174" s="16" t="s">
        <v>21</v>
      </c>
    </row>
    <row r="175" s="13" customFormat="1">
      <c r="A175" s="13"/>
      <c r="B175" s="252"/>
      <c r="C175" s="253"/>
      <c r="D175" s="248" t="s">
        <v>145</v>
      </c>
      <c r="E175" s="254" t="s">
        <v>1</v>
      </c>
      <c r="F175" s="255" t="s">
        <v>443</v>
      </c>
      <c r="G175" s="253"/>
      <c r="H175" s="256">
        <v>570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145</v>
      </c>
      <c r="AU175" s="262" t="s">
        <v>21</v>
      </c>
      <c r="AV175" s="13" t="s">
        <v>21</v>
      </c>
      <c r="AW175" s="13" t="s">
        <v>38</v>
      </c>
      <c r="AX175" s="13" t="s">
        <v>89</v>
      </c>
      <c r="AY175" s="262" t="s">
        <v>135</v>
      </c>
    </row>
    <row r="176" s="12" customFormat="1" ht="22.8" customHeight="1">
      <c r="A176" s="12"/>
      <c r="B176" s="219"/>
      <c r="C176" s="220"/>
      <c r="D176" s="221" t="s">
        <v>80</v>
      </c>
      <c r="E176" s="233" t="s">
        <v>155</v>
      </c>
      <c r="F176" s="233" t="s">
        <v>322</v>
      </c>
      <c r="G176" s="220"/>
      <c r="H176" s="220"/>
      <c r="I176" s="223"/>
      <c r="J176" s="234">
        <f>BK176</f>
        <v>0</v>
      </c>
      <c r="K176" s="220"/>
      <c r="L176" s="225"/>
      <c r="M176" s="226"/>
      <c r="N176" s="227"/>
      <c r="O176" s="227"/>
      <c r="P176" s="228">
        <f>SUM(P177:P202)</f>
        <v>0</v>
      </c>
      <c r="Q176" s="227"/>
      <c r="R176" s="228">
        <f>SUM(R177:R202)</f>
        <v>22.388000000000002</v>
      </c>
      <c r="S176" s="227"/>
      <c r="T176" s="229">
        <f>SUM(T177:T202)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89</v>
      </c>
      <c r="AT176" s="231" t="s">
        <v>80</v>
      </c>
      <c r="AU176" s="231" t="s">
        <v>89</v>
      </c>
      <c r="AY176" s="230" t="s">
        <v>135</v>
      </c>
      <c r="BK176" s="232">
        <f>SUM(BK177:BK202)</f>
        <v>0</v>
      </c>
    </row>
    <row r="177" s="2" customFormat="1" ht="21.75" customHeight="1">
      <c r="A177" s="38"/>
      <c r="B177" s="39"/>
      <c r="C177" s="235" t="s">
        <v>200</v>
      </c>
      <c r="D177" s="235" t="s">
        <v>137</v>
      </c>
      <c r="E177" s="236" t="s">
        <v>444</v>
      </c>
      <c r="F177" s="237" t="s">
        <v>445</v>
      </c>
      <c r="G177" s="238" t="s">
        <v>151</v>
      </c>
      <c r="H177" s="239">
        <v>1</v>
      </c>
      <c r="I177" s="240"/>
      <c r="J177" s="241">
        <f>ROUND(I177*H177,2)</f>
        <v>0</v>
      </c>
      <c r="K177" s="237" t="s">
        <v>141</v>
      </c>
      <c r="L177" s="44"/>
      <c r="M177" s="242" t="s">
        <v>1</v>
      </c>
      <c r="N177" s="243" t="s">
        <v>46</v>
      </c>
      <c r="O177" s="91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142</v>
      </c>
      <c r="AT177" s="246" t="s">
        <v>137</v>
      </c>
      <c r="AU177" s="246" t="s">
        <v>21</v>
      </c>
      <c r="AY177" s="16" t="s">
        <v>135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6" t="s">
        <v>89</v>
      </c>
      <c r="BK177" s="247">
        <f>ROUND(I177*H177,2)</f>
        <v>0</v>
      </c>
      <c r="BL177" s="16" t="s">
        <v>142</v>
      </c>
      <c r="BM177" s="246" t="s">
        <v>446</v>
      </c>
    </row>
    <row r="178" s="2" customFormat="1">
      <c r="A178" s="38"/>
      <c r="B178" s="39"/>
      <c r="C178" s="40"/>
      <c r="D178" s="248" t="s">
        <v>144</v>
      </c>
      <c r="E178" s="40"/>
      <c r="F178" s="249" t="s">
        <v>445</v>
      </c>
      <c r="G178" s="40"/>
      <c r="H178" s="40"/>
      <c r="I178" s="144"/>
      <c r="J178" s="40"/>
      <c r="K178" s="40"/>
      <c r="L178" s="44"/>
      <c r="M178" s="250"/>
      <c r="N178" s="25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144</v>
      </c>
      <c r="AU178" s="16" t="s">
        <v>21</v>
      </c>
    </row>
    <row r="179" s="2" customFormat="1">
      <c r="A179" s="38"/>
      <c r="B179" s="39"/>
      <c r="C179" s="40"/>
      <c r="D179" s="248" t="s">
        <v>153</v>
      </c>
      <c r="E179" s="40"/>
      <c r="F179" s="274" t="s">
        <v>447</v>
      </c>
      <c r="G179" s="40"/>
      <c r="H179" s="40"/>
      <c r="I179" s="144"/>
      <c r="J179" s="40"/>
      <c r="K179" s="40"/>
      <c r="L179" s="44"/>
      <c r="M179" s="250"/>
      <c r="N179" s="25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153</v>
      </c>
      <c r="AU179" s="16" t="s">
        <v>21</v>
      </c>
    </row>
    <row r="180" s="2" customFormat="1" ht="21.75" customHeight="1">
      <c r="A180" s="38"/>
      <c r="B180" s="39"/>
      <c r="C180" s="235" t="s">
        <v>8</v>
      </c>
      <c r="D180" s="235" t="s">
        <v>137</v>
      </c>
      <c r="E180" s="236" t="s">
        <v>448</v>
      </c>
      <c r="F180" s="237" t="s">
        <v>449</v>
      </c>
      <c r="G180" s="238" t="s">
        <v>151</v>
      </c>
      <c r="H180" s="239">
        <v>85</v>
      </c>
      <c r="I180" s="240"/>
      <c r="J180" s="241">
        <f>ROUND(I180*H180,2)</f>
        <v>0</v>
      </c>
      <c r="K180" s="237" t="s">
        <v>141</v>
      </c>
      <c r="L180" s="44"/>
      <c r="M180" s="242" t="s">
        <v>1</v>
      </c>
      <c r="N180" s="243" t="s">
        <v>46</v>
      </c>
      <c r="O180" s="91"/>
      <c r="P180" s="244">
        <f>O180*H180</f>
        <v>0</v>
      </c>
      <c r="Q180" s="244">
        <v>0.0046800000000000001</v>
      </c>
      <c r="R180" s="244">
        <f>Q180*H180</f>
        <v>0.39779999999999999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142</v>
      </c>
      <c r="AT180" s="246" t="s">
        <v>137</v>
      </c>
      <c r="AU180" s="246" t="s">
        <v>21</v>
      </c>
      <c r="AY180" s="16" t="s">
        <v>135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6" t="s">
        <v>89</v>
      </c>
      <c r="BK180" s="247">
        <f>ROUND(I180*H180,2)</f>
        <v>0</v>
      </c>
      <c r="BL180" s="16" t="s">
        <v>142</v>
      </c>
      <c r="BM180" s="246" t="s">
        <v>450</v>
      </c>
    </row>
    <row r="181" s="2" customFormat="1">
      <c r="A181" s="38"/>
      <c r="B181" s="39"/>
      <c r="C181" s="40"/>
      <c r="D181" s="248" t="s">
        <v>144</v>
      </c>
      <c r="E181" s="40"/>
      <c r="F181" s="249" t="s">
        <v>449</v>
      </c>
      <c r="G181" s="40"/>
      <c r="H181" s="40"/>
      <c r="I181" s="144"/>
      <c r="J181" s="40"/>
      <c r="K181" s="40"/>
      <c r="L181" s="44"/>
      <c r="M181" s="250"/>
      <c r="N181" s="25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144</v>
      </c>
      <c r="AU181" s="16" t="s">
        <v>21</v>
      </c>
    </row>
    <row r="182" s="2" customFormat="1">
      <c r="A182" s="38"/>
      <c r="B182" s="39"/>
      <c r="C182" s="40"/>
      <c r="D182" s="248" t="s">
        <v>153</v>
      </c>
      <c r="E182" s="40"/>
      <c r="F182" s="274" t="s">
        <v>451</v>
      </c>
      <c r="G182" s="40"/>
      <c r="H182" s="40"/>
      <c r="I182" s="144"/>
      <c r="J182" s="40"/>
      <c r="K182" s="40"/>
      <c r="L182" s="44"/>
      <c r="M182" s="250"/>
      <c r="N182" s="251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6" t="s">
        <v>153</v>
      </c>
      <c r="AU182" s="16" t="s">
        <v>21</v>
      </c>
    </row>
    <row r="183" s="13" customFormat="1">
      <c r="A183" s="13"/>
      <c r="B183" s="252"/>
      <c r="C183" s="253"/>
      <c r="D183" s="248" t="s">
        <v>145</v>
      </c>
      <c r="E183" s="254" t="s">
        <v>1</v>
      </c>
      <c r="F183" s="255" t="s">
        <v>452</v>
      </c>
      <c r="G183" s="253"/>
      <c r="H183" s="256">
        <v>85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2" t="s">
        <v>145</v>
      </c>
      <c r="AU183" s="262" t="s">
        <v>21</v>
      </c>
      <c r="AV183" s="13" t="s">
        <v>21</v>
      </c>
      <c r="AW183" s="13" t="s">
        <v>38</v>
      </c>
      <c r="AX183" s="13" t="s">
        <v>89</v>
      </c>
      <c r="AY183" s="262" t="s">
        <v>135</v>
      </c>
    </row>
    <row r="184" s="2" customFormat="1" ht="21.75" customHeight="1">
      <c r="A184" s="38"/>
      <c r="B184" s="39"/>
      <c r="C184" s="275" t="s">
        <v>210</v>
      </c>
      <c r="D184" s="275" t="s">
        <v>290</v>
      </c>
      <c r="E184" s="276" t="s">
        <v>453</v>
      </c>
      <c r="F184" s="277" t="s">
        <v>454</v>
      </c>
      <c r="G184" s="278" t="s">
        <v>151</v>
      </c>
      <c r="H184" s="279">
        <v>85</v>
      </c>
      <c r="I184" s="280"/>
      <c r="J184" s="281">
        <f>ROUND(I184*H184,2)</f>
        <v>0</v>
      </c>
      <c r="K184" s="277" t="s">
        <v>141</v>
      </c>
      <c r="L184" s="282"/>
      <c r="M184" s="283" t="s">
        <v>1</v>
      </c>
      <c r="N184" s="284" t="s">
        <v>46</v>
      </c>
      <c r="O184" s="91"/>
      <c r="P184" s="244">
        <f>O184*H184</f>
        <v>0</v>
      </c>
      <c r="Q184" s="244">
        <v>0.0032000000000000002</v>
      </c>
      <c r="R184" s="244">
        <f>Q184*H184</f>
        <v>0.27200000000000002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175</v>
      </c>
      <c r="AT184" s="246" t="s">
        <v>290</v>
      </c>
      <c r="AU184" s="246" t="s">
        <v>21</v>
      </c>
      <c r="AY184" s="16" t="s">
        <v>135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6" t="s">
        <v>89</v>
      </c>
      <c r="BK184" s="247">
        <f>ROUND(I184*H184,2)</f>
        <v>0</v>
      </c>
      <c r="BL184" s="16" t="s">
        <v>142</v>
      </c>
      <c r="BM184" s="246" t="s">
        <v>455</v>
      </c>
    </row>
    <row r="185" s="2" customFormat="1">
      <c r="A185" s="38"/>
      <c r="B185" s="39"/>
      <c r="C185" s="40"/>
      <c r="D185" s="248" t="s">
        <v>144</v>
      </c>
      <c r="E185" s="40"/>
      <c r="F185" s="249" t="s">
        <v>454</v>
      </c>
      <c r="G185" s="40"/>
      <c r="H185" s="40"/>
      <c r="I185" s="144"/>
      <c r="J185" s="40"/>
      <c r="K185" s="40"/>
      <c r="L185" s="44"/>
      <c r="M185" s="250"/>
      <c r="N185" s="25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144</v>
      </c>
      <c r="AU185" s="16" t="s">
        <v>21</v>
      </c>
    </row>
    <row r="186" s="2" customFormat="1">
      <c r="A186" s="38"/>
      <c r="B186" s="39"/>
      <c r="C186" s="40"/>
      <c r="D186" s="248" t="s">
        <v>153</v>
      </c>
      <c r="E186" s="40"/>
      <c r="F186" s="274" t="s">
        <v>451</v>
      </c>
      <c r="G186" s="40"/>
      <c r="H186" s="40"/>
      <c r="I186" s="144"/>
      <c r="J186" s="40"/>
      <c r="K186" s="40"/>
      <c r="L186" s="44"/>
      <c r="M186" s="250"/>
      <c r="N186" s="25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6" t="s">
        <v>153</v>
      </c>
      <c r="AU186" s="16" t="s">
        <v>21</v>
      </c>
    </row>
    <row r="187" s="2" customFormat="1" ht="21.75" customHeight="1">
      <c r="A187" s="38"/>
      <c r="B187" s="39"/>
      <c r="C187" s="275" t="s">
        <v>215</v>
      </c>
      <c r="D187" s="275" t="s">
        <v>290</v>
      </c>
      <c r="E187" s="276" t="s">
        <v>456</v>
      </c>
      <c r="F187" s="277" t="s">
        <v>457</v>
      </c>
      <c r="G187" s="278" t="s">
        <v>151</v>
      </c>
      <c r="H187" s="279">
        <v>16</v>
      </c>
      <c r="I187" s="280"/>
      <c r="J187" s="281">
        <f>ROUND(I187*H187,2)</f>
        <v>0</v>
      </c>
      <c r="K187" s="277" t="s">
        <v>141</v>
      </c>
      <c r="L187" s="282"/>
      <c r="M187" s="283" t="s">
        <v>1</v>
      </c>
      <c r="N187" s="284" t="s">
        <v>46</v>
      </c>
      <c r="O187" s="91"/>
      <c r="P187" s="244">
        <f>O187*H187</f>
        <v>0</v>
      </c>
      <c r="Q187" s="244">
        <v>0.0027000000000000001</v>
      </c>
      <c r="R187" s="244">
        <f>Q187*H187</f>
        <v>0.043200000000000002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175</v>
      </c>
      <c r="AT187" s="246" t="s">
        <v>290</v>
      </c>
      <c r="AU187" s="246" t="s">
        <v>21</v>
      </c>
      <c r="AY187" s="16" t="s">
        <v>135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6" t="s">
        <v>89</v>
      </c>
      <c r="BK187" s="247">
        <f>ROUND(I187*H187,2)</f>
        <v>0</v>
      </c>
      <c r="BL187" s="16" t="s">
        <v>142</v>
      </c>
      <c r="BM187" s="246" t="s">
        <v>458</v>
      </c>
    </row>
    <row r="188" s="2" customFormat="1">
      <c r="A188" s="38"/>
      <c r="B188" s="39"/>
      <c r="C188" s="40"/>
      <c r="D188" s="248" t="s">
        <v>144</v>
      </c>
      <c r="E188" s="40"/>
      <c r="F188" s="249" t="s">
        <v>457</v>
      </c>
      <c r="G188" s="40"/>
      <c r="H188" s="40"/>
      <c r="I188" s="144"/>
      <c r="J188" s="40"/>
      <c r="K188" s="40"/>
      <c r="L188" s="44"/>
      <c r="M188" s="250"/>
      <c r="N188" s="25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144</v>
      </c>
      <c r="AU188" s="16" t="s">
        <v>21</v>
      </c>
    </row>
    <row r="189" s="2" customFormat="1">
      <c r="A189" s="38"/>
      <c r="B189" s="39"/>
      <c r="C189" s="40"/>
      <c r="D189" s="248" t="s">
        <v>153</v>
      </c>
      <c r="E189" s="40"/>
      <c r="F189" s="274" t="s">
        <v>451</v>
      </c>
      <c r="G189" s="40"/>
      <c r="H189" s="40"/>
      <c r="I189" s="144"/>
      <c r="J189" s="40"/>
      <c r="K189" s="40"/>
      <c r="L189" s="44"/>
      <c r="M189" s="250"/>
      <c r="N189" s="25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6" t="s">
        <v>153</v>
      </c>
      <c r="AU189" s="16" t="s">
        <v>21</v>
      </c>
    </row>
    <row r="190" s="2" customFormat="1" ht="21.75" customHeight="1">
      <c r="A190" s="38"/>
      <c r="B190" s="39"/>
      <c r="C190" s="235" t="s">
        <v>221</v>
      </c>
      <c r="D190" s="235" t="s">
        <v>137</v>
      </c>
      <c r="E190" s="236" t="s">
        <v>459</v>
      </c>
      <c r="F190" s="237" t="s">
        <v>460</v>
      </c>
      <c r="G190" s="238" t="s">
        <v>151</v>
      </c>
      <c r="H190" s="239">
        <v>1</v>
      </c>
      <c r="I190" s="240"/>
      <c r="J190" s="241">
        <f>ROUND(I190*H190,2)</f>
        <v>0</v>
      </c>
      <c r="K190" s="237" t="s">
        <v>141</v>
      </c>
      <c r="L190" s="44"/>
      <c r="M190" s="242" t="s">
        <v>1</v>
      </c>
      <c r="N190" s="243" t="s">
        <v>46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142</v>
      </c>
      <c r="AT190" s="246" t="s">
        <v>137</v>
      </c>
      <c r="AU190" s="246" t="s">
        <v>21</v>
      </c>
      <c r="AY190" s="16" t="s">
        <v>135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6" t="s">
        <v>89</v>
      </c>
      <c r="BK190" s="247">
        <f>ROUND(I190*H190,2)</f>
        <v>0</v>
      </c>
      <c r="BL190" s="16" t="s">
        <v>142</v>
      </c>
      <c r="BM190" s="246" t="s">
        <v>461</v>
      </c>
    </row>
    <row r="191" s="2" customFormat="1">
      <c r="A191" s="38"/>
      <c r="B191" s="39"/>
      <c r="C191" s="40"/>
      <c r="D191" s="248" t="s">
        <v>144</v>
      </c>
      <c r="E191" s="40"/>
      <c r="F191" s="249" t="s">
        <v>460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144</v>
      </c>
      <c r="AU191" s="16" t="s">
        <v>21</v>
      </c>
    </row>
    <row r="192" s="2" customFormat="1">
      <c r="A192" s="38"/>
      <c r="B192" s="39"/>
      <c r="C192" s="40"/>
      <c r="D192" s="248" t="s">
        <v>153</v>
      </c>
      <c r="E192" s="40"/>
      <c r="F192" s="274" t="s">
        <v>451</v>
      </c>
      <c r="G192" s="40"/>
      <c r="H192" s="40"/>
      <c r="I192" s="144"/>
      <c r="J192" s="40"/>
      <c r="K192" s="40"/>
      <c r="L192" s="44"/>
      <c r="M192" s="250"/>
      <c r="N192" s="25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153</v>
      </c>
      <c r="AU192" s="16" t="s">
        <v>21</v>
      </c>
    </row>
    <row r="193" s="2" customFormat="1" ht="21.75" customHeight="1">
      <c r="A193" s="38"/>
      <c r="B193" s="39"/>
      <c r="C193" s="275" t="s">
        <v>226</v>
      </c>
      <c r="D193" s="275" t="s">
        <v>290</v>
      </c>
      <c r="E193" s="276" t="s">
        <v>462</v>
      </c>
      <c r="F193" s="277" t="s">
        <v>463</v>
      </c>
      <c r="G193" s="278" t="s">
        <v>151</v>
      </c>
      <c r="H193" s="279">
        <v>1</v>
      </c>
      <c r="I193" s="280"/>
      <c r="J193" s="281">
        <f>ROUND(I193*H193,2)</f>
        <v>0</v>
      </c>
      <c r="K193" s="277" t="s">
        <v>141</v>
      </c>
      <c r="L193" s="282"/>
      <c r="M193" s="283" t="s">
        <v>1</v>
      </c>
      <c r="N193" s="284" t="s">
        <v>46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175</v>
      </c>
      <c r="AT193" s="246" t="s">
        <v>290</v>
      </c>
      <c r="AU193" s="246" t="s">
        <v>21</v>
      </c>
      <c r="AY193" s="16" t="s">
        <v>135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6" t="s">
        <v>89</v>
      </c>
      <c r="BK193" s="247">
        <f>ROUND(I193*H193,2)</f>
        <v>0</v>
      </c>
      <c r="BL193" s="16" t="s">
        <v>142</v>
      </c>
      <c r="BM193" s="246" t="s">
        <v>464</v>
      </c>
    </row>
    <row r="194" s="2" customFormat="1">
      <c r="A194" s="38"/>
      <c r="B194" s="39"/>
      <c r="C194" s="40"/>
      <c r="D194" s="248" t="s">
        <v>144</v>
      </c>
      <c r="E194" s="40"/>
      <c r="F194" s="249" t="s">
        <v>463</v>
      </c>
      <c r="G194" s="40"/>
      <c r="H194" s="40"/>
      <c r="I194" s="144"/>
      <c r="J194" s="40"/>
      <c r="K194" s="40"/>
      <c r="L194" s="44"/>
      <c r="M194" s="250"/>
      <c r="N194" s="25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6" t="s">
        <v>144</v>
      </c>
      <c r="AU194" s="16" t="s">
        <v>21</v>
      </c>
    </row>
    <row r="195" s="2" customFormat="1">
      <c r="A195" s="38"/>
      <c r="B195" s="39"/>
      <c r="C195" s="40"/>
      <c r="D195" s="248" t="s">
        <v>153</v>
      </c>
      <c r="E195" s="40"/>
      <c r="F195" s="274" t="s">
        <v>451</v>
      </c>
      <c r="G195" s="40"/>
      <c r="H195" s="40"/>
      <c r="I195" s="144"/>
      <c r="J195" s="40"/>
      <c r="K195" s="40"/>
      <c r="L195" s="44"/>
      <c r="M195" s="250"/>
      <c r="N195" s="25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6" t="s">
        <v>153</v>
      </c>
      <c r="AU195" s="16" t="s">
        <v>21</v>
      </c>
    </row>
    <row r="196" s="2" customFormat="1" ht="21.75" customHeight="1">
      <c r="A196" s="38"/>
      <c r="B196" s="39"/>
      <c r="C196" s="235" t="s">
        <v>230</v>
      </c>
      <c r="D196" s="235" t="s">
        <v>137</v>
      </c>
      <c r="E196" s="236" t="s">
        <v>465</v>
      </c>
      <c r="F196" s="237" t="s">
        <v>466</v>
      </c>
      <c r="G196" s="238" t="s">
        <v>339</v>
      </c>
      <c r="H196" s="239">
        <v>255</v>
      </c>
      <c r="I196" s="240"/>
      <c r="J196" s="241">
        <f>ROUND(I196*H196,2)</f>
        <v>0</v>
      </c>
      <c r="K196" s="237" t="s">
        <v>141</v>
      </c>
      <c r="L196" s="44"/>
      <c r="M196" s="242" t="s">
        <v>1</v>
      </c>
      <c r="N196" s="243" t="s">
        <v>46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142</v>
      </c>
      <c r="AT196" s="246" t="s">
        <v>137</v>
      </c>
      <c r="AU196" s="246" t="s">
        <v>21</v>
      </c>
      <c r="AY196" s="16" t="s">
        <v>135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6" t="s">
        <v>89</v>
      </c>
      <c r="BK196" s="247">
        <f>ROUND(I196*H196,2)</f>
        <v>0</v>
      </c>
      <c r="BL196" s="16" t="s">
        <v>142</v>
      </c>
      <c r="BM196" s="246" t="s">
        <v>467</v>
      </c>
    </row>
    <row r="197" s="2" customFormat="1">
      <c r="A197" s="38"/>
      <c r="B197" s="39"/>
      <c r="C197" s="40"/>
      <c r="D197" s="248" t="s">
        <v>144</v>
      </c>
      <c r="E197" s="40"/>
      <c r="F197" s="249" t="s">
        <v>466</v>
      </c>
      <c r="G197" s="40"/>
      <c r="H197" s="40"/>
      <c r="I197" s="144"/>
      <c r="J197" s="40"/>
      <c r="K197" s="40"/>
      <c r="L197" s="44"/>
      <c r="M197" s="250"/>
      <c r="N197" s="25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6" t="s">
        <v>144</v>
      </c>
      <c r="AU197" s="16" t="s">
        <v>21</v>
      </c>
    </row>
    <row r="198" s="2" customFormat="1">
      <c r="A198" s="38"/>
      <c r="B198" s="39"/>
      <c r="C198" s="40"/>
      <c r="D198" s="248" t="s">
        <v>153</v>
      </c>
      <c r="E198" s="40"/>
      <c r="F198" s="274" t="s">
        <v>451</v>
      </c>
      <c r="G198" s="40"/>
      <c r="H198" s="40"/>
      <c r="I198" s="144"/>
      <c r="J198" s="40"/>
      <c r="K198" s="40"/>
      <c r="L198" s="44"/>
      <c r="M198" s="250"/>
      <c r="N198" s="25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153</v>
      </c>
      <c r="AU198" s="16" t="s">
        <v>21</v>
      </c>
    </row>
    <row r="199" s="13" customFormat="1">
      <c r="A199" s="13"/>
      <c r="B199" s="252"/>
      <c r="C199" s="253"/>
      <c r="D199" s="248" t="s">
        <v>145</v>
      </c>
      <c r="E199" s="254" t="s">
        <v>1</v>
      </c>
      <c r="F199" s="255" t="s">
        <v>468</v>
      </c>
      <c r="G199" s="253"/>
      <c r="H199" s="256">
        <v>255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2" t="s">
        <v>145</v>
      </c>
      <c r="AU199" s="262" t="s">
        <v>21</v>
      </c>
      <c r="AV199" s="13" t="s">
        <v>21</v>
      </c>
      <c r="AW199" s="13" t="s">
        <v>38</v>
      </c>
      <c r="AX199" s="13" t="s">
        <v>89</v>
      </c>
      <c r="AY199" s="262" t="s">
        <v>135</v>
      </c>
    </row>
    <row r="200" s="2" customFormat="1" ht="33" customHeight="1">
      <c r="A200" s="38"/>
      <c r="B200" s="39"/>
      <c r="C200" s="275" t="s">
        <v>7</v>
      </c>
      <c r="D200" s="275" t="s">
        <v>290</v>
      </c>
      <c r="E200" s="276" t="s">
        <v>469</v>
      </c>
      <c r="F200" s="277" t="s">
        <v>470</v>
      </c>
      <c r="G200" s="278" t="s">
        <v>339</v>
      </c>
      <c r="H200" s="279">
        <v>255</v>
      </c>
      <c r="I200" s="280"/>
      <c r="J200" s="281">
        <f>ROUND(I200*H200,2)</f>
        <v>0</v>
      </c>
      <c r="K200" s="277" t="s">
        <v>141</v>
      </c>
      <c r="L200" s="282"/>
      <c r="M200" s="283" t="s">
        <v>1</v>
      </c>
      <c r="N200" s="284" t="s">
        <v>46</v>
      </c>
      <c r="O200" s="91"/>
      <c r="P200" s="244">
        <f>O200*H200</f>
        <v>0</v>
      </c>
      <c r="Q200" s="244">
        <v>0.085000000000000006</v>
      </c>
      <c r="R200" s="244">
        <f>Q200*H200</f>
        <v>21.675000000000001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175</v>
      </c>
      <c r="AT200" s="246" t="s">
        <v>290</v>
      </c>
      <c r="AU200" s="246" t="s">
        <v>21</v>
      </c>
      <c r="AY200" s="16" t="s">
        <v>135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6" t="s">
        <v>89</v>
      </c>
      <c r="BK200" s="247">
        <f>ROUND(I200*H200,2)</f>
        <v>0</v>
      </c>
      <c r="BL200" s="16" t="s">
        <v>142</v>
      </c>
      <c r="BM200" s="246" t="s">
        <v>471</v>
      </c>
    </row>
    <row r="201" s="2" customFormat="1">
      <c r="A201" s="38"/>
      <c r="B201" s="39"/>
      <c r="C201" s="40"/>
      <c r="D201" s="248" t="s">
        <v>144</v>
      </c>
      <c r="E201" s="40"/>
      <c r="F201" s="249" t="s">
        <v>470</v>
      </c>
      <c r="G201" s="40"/>
      <c r="H201" s="40"/>
      <c r="I201" s="144"/>
      <c r="J201" s="40"/>
      <c r="K201" s="40"/>
      <c r="L201" s="44"/>
      <c r="M201" s="250"/>
      <c r="N201" s="25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144</v>
      </c>
      <c r="AU201" s="16" t="s">
        <v>21</v>
      </c>
    </row>
    <row r="202" s="2" customFormat="1">
      <c r="A202" s="38"/>
      <c r="B202" s="39"/>
      <c r="C202" s="40"/>
      <c r="D202" s="248" t="s">
        <v>153</v>
      </c>
      <c r="E202" s="40"/>
      <c r="F202" s="274" t="s">
        <v>451</v>
      </c>
      <c r="G202" s="40"/>
      <c r="H202" s="40"/>
      <c r="I202" s="144"/>
      <c r="J202" s="40"/>
      <c r="K202" s="40"/>
      <c r="L202" s="44"/>
      <c r="M202" s="250"/>
      <c r="N202" s="25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153</v>
      </c>
      <c r="AU202" s="16" t="s">
        <v>21</v>
      </c>
    </row>
    <row r="203" s="12" customFormat="1" ht="22.8" customHeight="1">
      <c r="A203" s="12"/>
      <c r="B203" s="219"/>
      <c r="C203" s="220"/>
      <c r="D203" s="221" t="s">
        <v>80</v>
      </c>
      <c r="E203" s="233" t="s">
        <v>162</v>
      </c>
      <c r="F203" s="233" t="s">
        <v>327</v>
      </c>
      <c r="G203" s="220"/>
      <c r="H203" s="220"/>
      <c r="I203" s="223"/>
      <c r="J203" s="234">
        <f>BK203</f>
        <v>0</v>
      </c>
      <c r="K203" s="220"/>
      <c r="L203" s="225"/>
      <c r="M203" s="226"/>
      <c r="N203" s="227"/>
      <c r="O203" s="227"/>
      <c r="P203" s="228">
        <f>SUM(P204:P264)</f>
        <v>0</v>
      </c>
      <c r="Q203" s="227"/>
      <c r="R203" s="228">
        <f>SUM(R204:R264)</f>
        <v>57.536550000000005</v>
      </c>
      <c r="S203" s="227"/>
      <c r="T203" s="229">
        <f>SUM(T204:T264)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0" t="s">
        <v>89</v>
      </c>
      <c r="AT203" s="231" t="s">
        <v>80</v>
      </c>
      <c r="AU203" s="231" t="s">
        <v>89</v>
      </c>
      <c r="AY203" s="230" t="s">
        <v>135</v>
      </c>
      <c r="BK203" s="232">
        <f>SUM(BK204:BK264)</f>
        <v>0</v>
      </c>
    </row>
    <row r="204" s="2" customFormat="1" ht="21.75" customHeight="1">
      <c r="A204" s="38"/>
      <c r="B204" s="39"/>
      <c r="C204" s="235" t="s">
        <v>241</v>
      </c>
      <c r="D204" s="235" t="s">
        <v>137</v>
      </c>
      <c r="E204" s="236" t="s">
        <v>472</v>
      </c>
      <c r="F204" s="237" t="s">
        <v>334</v>
      </c>
      <c r="G204" s="238" t="s">
        <v>140</v>
      </c>
      <c r="H204" s="239">
        <v>2630</v>
      </c>
      <c r="I204" s="240"/>
      <c r="J204" s="241">
        <f>ROUND(I204*H204,2)</f>
        <v>0</v>
      </c>
      <c r="K204" s="237" t="s">
        <v>141</v>
      </c>
      <c r="L204" s="44"/>
      <c r="M204" s="242" t="s">
        <v>1</v>
      </c>
      <c r="N204" s="243" t="s">
        <v>46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142</v>
      </c>
      <c r="AT204" s="246" t="s">
        <v>137</v>
      </c>
      <c r="AU204" s="246" t="s">
        <v>21</v>
      </c>
      <c r="AY204" s="16" t="s">
        <v>135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6" t="s">
        <v>89</v>
      </c>
      <c r="BK204" s="247">
        <f>ROUND(I204*H204,2)</f>
        <v>0</v>
      </c>
      <c r="BL204" s="16" t="s">
        <v>142</v>
      </c>
      <c r="BM204" s="246" t="s">
        <v>473</v>
      </c>
    </row>
    <row r="205" s="2" customFormat="1">
      <c r="A205" s="38"/>
      <c r="B205" s="39"/>
      <c r="C205" s="40"/>
      <c r="D205" s="248" t="s">
        <v>144</v>
      </c>
      <c r="E205" s="40"/>
      <c r="F205" s="249" t="s">
        <v>334</v>
      </c>
      <c r="G205" s="40"/>
      <c r="H205" s="40"/>
      <c r="I205" s="144"/>
      <c r="J205" s="40"/>
      <c r="K205" s="40"/>
      <c r="L205" s="44"/>
      <c r="M205" s="250"/>
      <c r="N205" s="25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144</v>
      </c>
      <c r="AU205" s="16" t="s">
        <v>21</v>
      </c>
    </row>
    <row r="206" s="13" customFormat="1">
      <c r="A206" s="13"/>
      <c r="B206" s="252"/>
      <c r="C206" s="253"/>
      <c r="D206" s="248" t="s">
        <v>145</v>
      </c>
      <c r="E206" s="254" t="s">
        <v>1</v>
      </c>
      <c r="F206" s="255" t="s">
        <v>474</v>
      </c>
      <c r="G206" s="253"/>
      <c r="H206" s="256">
        <v>2630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2" t="s">
        <v>145</v>
      </c>
      <c r="AU206" s="262" t="s">
        <v>21</v>
      </c>
      <c r="AV206" s="13" t="s">
        <v>21</v>
      </c>
      <c r="AW206" s="13" t="s">
        <v>38</v>
      </c>
      <c r="AX206" s="13" t="s">
        <v>89</v>
      </c>
      <c r="AY206" s="262" t="s">
        <v>135</v>
      </c>
    </row>
    <row r="207" s="2" customFormat="1" ht="16.5" customHeight="1">
      <c r="A207" s="38"/>
      <c r="B207" s="39"/>
      <c r="C207" s="235" t="s">
        <v>245</v>
      </c>
      <c r="D207" s="235" t="s">
        <v>137</v>
      </c>
      <c r="E207" s="236" t="s">
        <v>329</v>
      </c>
      <c r="F207" s="237" t="s">
        <v>475</v>
      </c>
      <c r="G207" s="238" t="s">
        <v>140</v>
      </c>
      <c r="H207" s="239">
        <v>2630</v>
      </c>
      <c r="I207" s="240"/>
      <c r="J207" s="241">
        <f>ROUND(I207*H207,2)</f>
        <v>0</v>
      </c>
      <c r="K207" s="237" t="s">
        <v>141</v>
      </c>
      <c r="L207" s="44"/>
      <c r="M207" s="242" t="s">
        <v>1</v>
      </c>
      <c r="N207" s="243" t="s">
        <v>46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142</v>
      </c>
      <c r="AT207" s="246" t="s">
        <v>137</v>
      </c>
      <c r="AU207" s="246" t="s">
        <v>21</v>
      </c>
      <c r="AY207" s="16" t="s">
        <v>135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6" t="s">
        <v>89</v>
      </c>
      <c r="BK207" s="247">
        <f>ROUND(I207*H207,2)</f>
        <v>0</v>
      </c>
      <c r="BL207" s="16" t="s">
        <v>142</v>
      </c>
      <c r="BM207" s="246" t="s">
        <v>476</v>
      </c>
    </row>
    <row r="208" s="2" customFormat="1">
      <c r="A208" s="38"/>
      <c r="B208" s="39"/>
      <c r="C208" s="40"/>
      <c r="D208" s="248" t="s">
        <v>144</v>
      </c>
      <c r="E208" s="40"/>
      <c r="F208" s="249" t="s">
        <v>475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144</v>
      </c>
      <c r="AU208" s="16" t="s">
        <v>21</v>
      </c>
    </row>
    <row r="209" s="2" customFormat="1">
      <c r="A209" s="38"/>
      <c r="B209" s="39"/>
      <c r="C209" s="40"/>
      <c r="D209" s="248" t="s">
        <v>153</v>
      </c>
      <c r="E209" s="40"/>
      <c r="F209" s="274" t="s">
        <v>477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153</v>
      </c>
      <c r="AU209" s="16" t="s">
        <v>21</v>
      </c>
    </row>
    <row r="210" s="13" customFormat="1">
      <c r="A210" s="13"/>
      <c r="B210" s="252"/>
      <c r="C210" s="253"/>
      <c r="D210" s="248" t="s">
        <v>145</v>
      </c>
      <c r="E210" s="254" t="s">
        <v>1</v>
      </c>
      <c r="F210" s="255" t="s">
        <v>474</v>
      </c>
      <c r="G210" s="253"/>
      <c r="H210" s="256">
        <v>2630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2" t="s">
        <v>145</v>
      </c>
      <c r="AU210" s="262" t="s">
        <v>21</v>
      </c>
      <c r="AV210" s="13" t="s">
        <v>21</v>
      </c>
      <c r="AW210" s="13" t="s">
        <v>38</v>
      </c>
      <c r="AX210" s="13" t="s">
        <v>89</v>
      </c>
      <c r="AY210" s="262" t="s">
        <v>135</v>
      </c>
    </row>
    <row r="211" s="2" customFormat="1" ht="21.75" customHeight="1">
      <c r="A211" s="38"/>
      <c r="B211" s="39"/>
      <c r="C211" s="235" t="s">
        <v>249</v>
      </c>
      <c r="D211" s="235" t="s">
        <v>137</v>
      </c>
      <c r="E211" s="236" t="s">
        <v>478</v>
      </c>
      <c r="F211" s="237" t="s">
        <v>479</v>
      </c>
      <c r="G211" s="238" t="s">
        <v>140</v>
      </c>
      <c r="H211" s="239">
        <v>3024.5</v>
      </c>
      <c r="I211" s="240"/>
      <c r="J211" s="241">
        <f>ROUND(I211*H211,2)</f>
        <v>0</v>
      </c>
      <c r="K211" s="237" t="s">
        <v>141</v>
      </c>
      <c r="L211" s="44"/>
      <c r="M211" s="242" t="s">
        <v>1</v>
      </c>
      <c r="N211" s="243" t="s">
        <v>46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142</v>
      </c>
      <c r="AT211" s="246" t="s">
        <v>137</v>
      </c>
      <c r="AU211" s="246" t="s">
        <v>21</v>
      </c>
      <c r="AY211" s="16" t="s">
        <v>135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6" t="s">
        <v>89</v>
      </c>
      <c r="BK211" s="247">
        <f>ROUND(I211*H211,2)</f>
        <v>0</v>
      </c>
      <c r="BL211" s="16" t="s">
        <v>142</v>
      </c>
      <c r="BM211" s="246" t="s">
        <v>480</v>
      </c>
    </row>
    <row r="212" s="2" customFormat="1">
      <c r="A212" s="38"/>
      <c r="B212" s="39"/>
      <c r="C212" s="40"/>
      <c r="D212" s="248" t="s">
        <v>144</v>
      </c>
      <c r="E212" s="40"/>
      <c r="F212" s="249" t="s">
        <v>479</v>
      </c>
      <c r="G212" s="40"/>
      <c r="H212" s="40"/>
      <c r="I212" s="144"/>
      <c r="J212" s="40"/>
      <c r="K212" s="40"/>
      <c r="L212" s="44"/>
      <c r="M212" s="250"/>
      <c r="N212" s="25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6" t="s">
        <v>144</v>
      </c>
      <c r="AU212" s="16" t="s">
        <v>21</v>
      </c>
    </row>
    <row r="213" s="13" customFormat="1">
      <c r="A213" s="13"/>
      <c r="B213" s="252"/>
      <c r="C213" s="253"/>
      <c r="D213" s="248" t="s">
        <v>145</v>
      </c>
      <c r="E213" s="254" t="s">
        <v>1</v>
      </c>
      <c r="F213" s="255" t="s">
        <v>481</v>
      </c>
      <c r="G213" s="253"/>
      <c r="H213" s="256">
        <v>3024.5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145</v>
      </c>
      <c r="AU213" s="262" t="s">
        <v>21</v>
      </c>
      <c r="AV213" s="13" t="s">
        <v>21</v>
      </c>
      <c r="AW213" s="13" t="s">
        <v>38</v>
      </c>
      <c r="AX213" s="13" t="s">
        <v>89</v>
      </c>
      <c r="AY213" s="262" t="s">
        <v>135</v>
      </c>
    </row>
    <row r="214" s="2" customFormat="1" ht="21.75" customHeight="1">
      <c r="A214" s="38"/>
      <c r="B214" s="39"/>
      <c r="C214" s="235" t="s">
        <v>253</v>
      </c>
      <c r="D214" s="235" t="s">
        <v>137</v>
      </c>
      <c r="E214" s="236" t="s">
        <v>482</v>
      </c>
      <c r="F214" s="237" t="s">
        <v>483</v>
      </c>
      <c r="G214" s="238" t="s">
        <v>140</v>
      </c>
      <c r="H214" s="239">
        <v>2762</v>
      </c>
      <c r="I214" s="240"/>
      <c r="J214" s="241">
        <f>ROUND(I214*H214,2)</f>
        <v>0</v>
      </c>
      <c r="K214" s="237" t="s">
        <v>484</v>
      </c>
      <c r="L214" s="44"/>
      <c r="M214" s="242" t="s">
        <v>1</v>
      </c>
      <c r="N214" s="243" t="s">
        <v>46</v>
      </c>
      <c r="O214" s="91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142</v>
      </c>
      <c r="AT214" s="246" t="s">
        <v>137</v>
      </c>
      <c r="AU214" s="246" t="s">
        <v>21</v>
      </c>
      <c r="AY214" s="16" t="s">
        <v>135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6" t="s">
        <v>89</v>
      </c>
      <c r="BK214" s="247">
        <f>ROUND(I214*H214,2)</f>
        <v>0</v>
      </c>
      <c r="BL214" s="16" t="s">
        <v>142</v>
      </c>
      <c r="BM214" s="246" t="s">
        <v>485</v>
      </c>
    </row>
    <row r="215" s="2" customFormat="1">
      <c r="A215" s="38"/>
      <c r="B215" s="39"/>
      <c r="C215" s="40"/>
      <c r="D215" s="248" t="s">
        <v>144</v>
      </c>
      <c r="E215" s="40"/>
      <c r="F215" s="249" t="s">
        <v>483</v>
      </c>
      <c r="G215" s="40"/>
      <c r="H215" s="40"/>
      <c r="I215" s="144"/>
      <c r="J215" s="40"/>
      <c r="K215" s="40"/>
      <c r="L215" s="44"/>
      <c r="M215" s="250"/>
      <c r="N215" s="25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144</v>
      </c>
      <c r="AU215" s="16" t="s">
        <v>21</v>
      </c>
    </row>
    <row r="216" s="2" customFormat="1" ht="16.5" customHeight="1">
      <c r="A216" s="38"/>
      <c r="B216" s="39"/>
      <c r="C216" s="235" t="s">
        <v>260</v>
      </c>
      <c r="D216" s="235" t="s">
        <v>137</v>
      </c>
      <c r="E216" s="236" t="s">
        <v>486</v>
      </c>
      <c r="F216" s="237" t="s">
        <v>487</v>
      </c>
      <c r="G216" s="238" t="s">
        <v>140</v>
      </c>
      <c r="H216" s="239">
        <v>3176.3000000000002</v>
      </c>
      <c r="I216" s="240"/>
      <c r="J216" s="241">
        <f>ROUND(I216*H216,2)</f>
        <v>0</v>
      </c>
      <c r="K216" s="237" t="s">
        <v>141</v>
      </c>
      <c r="L216" s="44"/>
      <c r="M216" s="242" t="s">
        <v>1</v>
      </c>
      <c r="N216" s="243" t="s">
        <v>46</v>
      </c>
      <c r="O216" s="91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142</v>
      </c>
      <c r="AT216" s="246" t="s">
        <v>137</v>
      </c>
      <c r="AU216" s="246" t="s">
        <v>21</v>
      </c>
      <c r="AY216" s="16" t="s">
        <v>135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6" t="s">
        <v>89</v>
      </c>
      <c r="BK216" s="247">
        <f>ROUND(I216*H216,2)</f>
        <v>0</v>
      </c>
      <c r="BL216" s="16" t="s">
        <v>142</v>
      </c>
      <c r="BM216" s="246" t="s">
        <v>488</v>
      </c>
    </row>
    <row r="217" s="2" customFormat="1">
      <c r="A217" s="38"/>
      <c r="B217" s="39"/>
      <c r="C217" s="40"/>
      <c r="D217" s="248" t="s">
        <v>144</v>
      </c>
      <c r="E217" s="40"/>
      <c r="F217" s="249" t="s">
        <v>487</v>
      </c>
      <c r="G217" s="40"/>
      <c r="H217" s="40"/>
      <c r="I217" s="144"/>
      <c r="J217" s="40"/>
      <c r="K217" s="40"/>
      <c r="L217" s="44"/>
      <c r="M217" s="250"/>
      <c r="N217" s="25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6" t="s">
        <v>144</v>
      </c>
      <c r="AU217" s="16" t="s">
        <v>21</v>
      </c>
    </row>
    <row r="218" s="2" customFormat="1">
      <c r="A218" s="38"/>
      <c r="B218" s="39"/>
      <c r="C218" s="40"/>
      <c r="D218" s="248" t="s">
        <v>153</v>
      </c>
      <c r="E218" s="40"/>
      <c r="F218" s="274" t="s">
        <v>489</v>
      </c>
      <c r="G218" s="40"/>
      <c r="H218" s="40"/>
      <c r="I218" s="144"/>
      <c r="J218" s="40"/>
      <c r="K218" s="40"/>
      <c r="L218" s="44"/>
      <c r="M218" s="250"/>
      <c r="N218" s="25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6" t="s">
        <v>153</v>
      </c>
      <c r="AU218" s="16" t="s">
        <v>21</v>
      </c>
    </row>
    <row r="219" s="13" customFormat="1">
      <c r="A219" s="13"/>
      <c r="B219" s="252"/>
      <c r="C219" s="253"/>
      <c r="D219" s="248" t="s">
        <v>145</v>
      </c>
      <c r="E219" s="254" t="s">
        <v>1</v>
      </c>
      <c r="F219" s="255" t="s">
        <v>490</v>
      </c>
      <c r="G219" s="253"/>
      <c r="H219" s="256">
        <v>3176.3000000000002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145</v>
      </c>
      <c r="AU219" s="262" t="s">
        <v>21</v>
      </c>
      <c r="AV219" s="13" t="s">
        <v>21</v>
      </c>
      <c r="AW219" s="13" t="s">
        <v>38</v>
      </c>
      <c r="AX219" s="13" t="s">
        <v>89</v>
      </c>
      <c r="AY219" s="262" t="s">
        <v>135</v>
      </c>
    </row>
    <row r="220" s="2" customFormat="1" ht="16.5" customHeight="1">
      <c r="A220" s="38"/>
      <c r="B220" s="39"/>
      <c r="C220" s="235" t="s">
        <v>266</v>
      </c>
      <c r="D220" s="235" t="s">
        <v>137</v>
      </c>
      <c r="E220" s="236" t="s">
        <v>491</v>
      </c>
      <c r="F220" s="237" t="s">
        <v>487</v>
      </c>
      <c r="G220" s="238" t="s">
        <v>140</v>
      </c>
      <c r="H220" s="239">
        <v>3652.4000000000001</v>
      </c>
      <c r="I220" s="240"/>
      <c r="J220" s="241">
        <f>ROUND(I220*H220,2)</f>
        <v>0</v>
      </c>
      <c r="K220" s="237" t="s">
        <v>141</v>
      </c>
      <c r="L220" s="44"/>
      <c r="M220" s="242" t="s">
        <v>1</v>
      </c>
      <c r="N220" s="243" t="s">
        <v>46</v>
      </c>
      <c r="O220" s="91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142</v>
      </c>
      <c r="AT220" s="246" t="s">
        <v>137</v>
      </c>
      <c r="AU220" s="246" t="s">
        <v>21</v>
      </c>
      <c r="AY220" s="16" t="s">
        <v>135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6" t="s">
        <v>89</v>
      </c>
      <c r="BK220" s="247">
        <f>ROUND(I220*H220,2)</f>
        <v>0</v>
      </c>
      <c r="BL220" s="16" t="s">
        <v>142</v>
      </c>
      <c r="BM220" s="246" t="s">
        <v>492</v>
      </c>
    </row>
    <row r="221" s="2" customFormat="1">
      <c r="A221" s="38"/>
      <c r="B221" s="39"/>
      <c r="C221" s="40"/>
      <c r="D221" s="248" t="s">
        <v>144</v>
      </c>
      <c r="E221" s="40"/>
      <c r="F221" s="249" t="s">
        <v>487</v>
      </c>
      <c r="G221" s="40"/>
      <c r="H221" s="40"/>
      <c r="I221" s="144"/>
      <c r="J221" s="40"/>
      <c r="K221" s="40"/>
      <c r="L221" s="44"/>
      <c r="M221" s="250"/>
      <c r="N221" s="25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6" t="s">
        <v>144</v>
      </c>
      <c r="AU221" s="16" t="s">
        <v>21</v>
      </c>
    </row>
    <row r="222" s="2" customFormat="1">
      <c r="A222" s="38"/>
      <c r="B222" s="39"/>
      <c r="C222" s="40"/>
      <c r="D222" s="248" t="s">
        <v>153</v>
      </c>
      <c r="E222" s="40"/>
      <c r="F222" s="274" t="s">
        <v>493</v>
      </c>
      <c r="G222" s="40"/>
      <c r="H222" s="40"/>
      <c r="I222" s="144"/>
      <c r="J222" s="40"/>
      <c r="K222" s="40"/>
      <c r="L222" s="44"/>
      <c r="M222" s="250"/>
      <c r="N222" s="25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153</v>
      </c>
      <c r="AU222" s="16" t="s">
        <v>21</v>
      </c>
    </row>
    <row r="223" s="13" customFormat="1">
      <c r="A223" s="13"/>
      <c r="B223" s="252"/>
      <c r="C223" s="253"/>
      <c r="D223" s="248" t="s">
        <v>145</v>
      </c>
      <c r="E223" s="254" t="s">
        <v>1</v>
      </c>
      <c r="F223" s="255" t="s">
        <v>494</v>
      </c>
      <c r="G223" s="253"/>
      <c r="H223" s="256">
        <v>3652.4000000000001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2" t="s">
        <v>145</v>
      </c>
      <c r="AU223" s="262" t="s">
        <v>21</v>
      </c>
      <c r="AV223" s="13" t="s">
        <v>21</v>
      </c>
      <c r="AW223" s="13" t="s">
        <v>38</v>
      </c>
      <c r="AX223" s="13" t="s">
        <v>89</v>
      </c>
      <c r="AY223" s="262" t="s">
        <v>135</v>
      </c>
    </row>
    <row r="224" s="2" customFormat="1" ht="21.75" customHeight="1">
      <c r="A224" s="38"/>
      <c r="B224" s="39"/>
      <c r="C224" s="235" t="s">
        <v>273</v>
      </c>
      <c r="D224" s="235" t="s">
        <v>137</v>
      </c>
      <c r="E224" s="236" t="s">
        <v>495</v>
      </c>
      <c r="F224" s="237" t="s">
        <v>496</v>
      </c>
      <c r="G224" s="238" t="s">
        <v>140</v>
      </c>
      <c r="H224" s="239">
        <v>3660</v>
      </c>
      <c r="I224" s="240"/>
      <c r="J224" s="241">
        <f>ROUND(I224*H224,2)</f>
        <v>0</v>
      </c>
      <c r="K224" s="237" t="s">
        <v>141</v>
      </c>
      <c r="L224" s="44"/>
      <c r="M224" s="242" t="s">
        <v>1</v>
      </c>
      <c r="N224" s="243" t="s">
        <v>46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142</v>
      </c>
      <c r="AT224" s="246" t="s">
        <v>137</v>
      </c>
      <c r="AU224" s="246" t="s">
        <v>21</v>
      </c>
      <c r="AY224" s="16" t="s">
        <v>135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6" t="s">
        <v>89</v>
      </c>
      <c r="BK224" s="247">
        <f>ROUND(I224*H224,2)</f>
        <v>0</v>
      </c>
      <c r="BL224" s="16" t="s">
        <v>142</v>
      </c>
      <c r="BM224" s="246" t="s">
        <v>497</v>
      </c>
    </row>
    <row r="225" s="2" customFormat="1">
      <c r="A225" s="38"/>
      <c r="B225" s="39"/>
      <c r="C225" s="40"/>
      <c r="D225" s="248" t="s">
        <v>144</v>
      </c>
      <c r="E225" s="40"/>
      <c r="F225" s="249" t="s">
        <v>496</v>
      </c>
      <c r="G225" s="40"/>
      <c r="H225" s="40"/>
      <c r="I225" s="144"/>
      <c r="J225" s="40"/>
      <c r="K225" s="40"/>
      <c r="L225" s="44"/>
      <c r="M225" s="250"/>
      <c r="N225" s="25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6" t="s">
        <v>144</v>
      </c>
      <c r="AU225" s="16" t="s">
        <v>21</v>
      </c>
    </row>
    <row r="226" s="2" customFormat="1">
      <c r="A226" s="38"/>
      <c r="B226" s="39"/>
      <c r="C226" s="40"/>
      <c r="D226" s="248" t="s">
        <v>153</v>
      </c>
      <c r="E226" s="40"/>
      <c r="F226" s="274" t="s">
        <v>498</v>
      </c>
      <c r="G226" s="40"/>
      <c r="H226" s="40"/>
      <c r="I226" s="144"/>
      <c r="J226" s="40"/>
      <c r="K226" s="40"/>
      <c r="L226" s="44"/>
      <c r="M226" s="250"/>
      <c r="N226" s="251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6" t="s">
        <v>153</v>
      </c>
      <c r="AU226" s="16" t="s">
        <v>21</v>
      </c>
    </row>
    <row r="227" s="2" customFormat="1" ht="21.75" customHeight="1">
      <c r="A227" s="38"/>
      <c r="B227" s="39"/>
      <c r="C227" s="235" t="s">
        <v>278</v>
      </c>
      <c r="D227" s="235" t="s">
        <v>137</v>
      </c>
      <c r="E227" s="236" t="s">
        <v>499</v>
      </c>
      <c r="F227" s="237" t="s">
        <v>500</v>
      </c>
      <c r="G227" s="238" t="s">
        <v>140</v>
      </c>
      <c r="H227" s="239">
        <v>434.5</v>
      </c>
      <c r="I227" s="240"/>
      <c r="J227" s="241">
        <f>ROUND(I227*H227,2)</f>
        <v>0</v>
      </c>
      <c r="K227" s="237" t="s">
        <v>141</v>
      </c>
      <c r="L227" s="44"/>
      <c r="M227" s="242" t="s">
        <v>1</v>
      </c>
      <c r="N227" s="243" t="s">
        <v>46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142</v>
      </c>
      <c r="AT227" s="246" t="s">
        <v>137</v>
      </c>
      <c r="AU227" s="246" t="s">
        <v>21</v>
      </c>
      <c r="AY227" s="16" t="s">
        <v>135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6" t="s">
        <v>89</v>
      </c>
      <c r="BK227" s="247">
        <f>ROUND(I227*H227,2)</f>
        <v>0</v>
      </c>
      <c r="BL227" s="16" t="s">
        <v>142</v>
      </c>
      <c r="BM227" s="246" t="s">
        <v>501</v>
      </c>
    </row>
    <row r="228" s="2" customFormat="1">
      <c r="A228" s="38"/>
      <c r="B228" s="39"/>
      <c r="C228" s="40"/>
      <c r="D228" s="248" t="s">
        <v>144</v>
      </c>
      <c r="E228" s="40"/>
      <c r="F228" s="249" t="s">
        <v>500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144</v>
      </c>
      <c r="AU228" s="16" t="s">
        <v>21</v>
      </c>
    </row>
    <row r="229" s="2" customFormat="1">
      <c r="A229" s="38"/>
      <c r="B229" s="39"/>
      <c r="C229" s="40"/>
      <c r="D229" s="248" t="s">
        <v>153</v>
      </c>
      <c r="E229" s="40"/>
      <c r="F229" s="274" t="s">
        <v>498</v>
      </c>
      <c r="G229" s="40"/>
      <c r="H229" s="40"/>
      <c r="I229" s="144"/>
      <c r="J229" s="40"/>
      <c r="K229" s="40"/>
      <c r="L229" s="44"/>
      <c r="M229" s="250"/>
      <c r="N229" s="25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6" t="s">
        <v>153</v>
      </c>
      <c r="AU229" s="16" t="s">
        <v>21</v>
      </c>
    </row>
    <row r="230" s="13" customFormat="1">
      <c r="A230" s="13"/>
      <c r="B230" s="252"/>
      <c r="C230" s="253"/>
      <c r="D230" s="248" t="s">
        <v>145</v>
      </c>
      <c r="E230" s="254" t="s">
        <v>1</v>
      </c>
      <c r="F230" s="255" t="s">
        <v>502</v>
      </c>
      <c r="G230" s="253"/>
      <c r="H230" s="256">
        <v>236.5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2" t="s">
        <v>145</v>
      </c>
      <c r="AU230" s="262" t="s">
        <v>21</v>
      </c>
      <c r="AV230" s="13" t="s">
        <v>21</v>
      </c>
      <c r="AW230" s="13" t="s">
        <v>38</v>
      </c>
      <c r="AX230" s="13" t="s">
        <v>81</v>
      </c>
      <c r="AY230" s="262" t="s">
        <v>135</v>
      </c>
    </row>
    <row r="231" s="13" customFormat="1">
      <c r="A231" s="13"/>
      <c r="B231" s="252"/>
      <c r="C231" s="253"/>
      <c r="D231" s="248" t="s">
        <v>145</v>
      </c>
      <c r="E231" s="254" t="s">
        <v>1</v>
      </c>
      <c r="F231" s="255" t="s">
        <v>503</v>
      </c>
      <c r="G231" s="253"/>
      <c r="H231" s="256">
        <v>198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2" t="s">
        <v>145</v>
      </c>
      <c r="AU231" s="262" t="s">
        <v>21</v>
      </c>
      <c r="AV231" s="13" t="s">
        <v>21</v>
      </c>
      <c r="AW231" s="13" t="s">
        <v>38</v>
      </c>
      <c r="AX231" s="13" t="s">
        <v>81</v>
      </c>
      <c r="AY231" s="262" t="s">
        <v>135</v>
      </c>
    </row>
    <row r="232" s="14" customFormat="1">
      <c r="A232" s="14"/>
      <c r="B232" s="263"/>
      <c r="C232" s="264"/>
      <c r="D232" s="248" t="s">
        <v>145</v>
      </c>
      <c r="E232" s="265" t="s">
        <v>1</v>
      </c>
      <c r="F232" s="266" t="s">
        <v>148</v>
      </c>
      <c r="G232" s="264"/>
      <c r="H232" s="267">
        <v>434.5</v>
      </c>
      <c r="I232" s="268"/>
      <c r="J232" s="264"/>
      <c r="K232" s="264"/>
      <c r="L232" s="269"/>
      <c r="M232" s="270"/>
      <c r="N232" s="271"/>
      <c r="O232" s="271"/>
      <c r="P232" s="271"/>
      <c r="Q232" s="271"/>
      <c r="R232" s="271"/>
      <c r="S232" s="271"/>
      <c r="T232" s="27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3" t="s">
        <v>145</v>
      </c>
      <c r="AU232" s="273" t="s">
        <v>21</v>
      </c>
      <c r="AV232" s="14" t="s">
        <v>142</v>
      </c>
      <c r="AW232" s="14" t="s">
        <v>38</v>
      </c>
      <c r="AX232" s="14" t="s">
        <v>89</v>
      </c>
      <c r="AY232" s="273" t="s">
        <v>135</v>
      </c>
    </row>
    <row r="233" s="2" customFormat="1" ht="21.75" customHeight="1">
      <c r="A233" s="38"/>
      <c r="B233" s="39"/>
      <c r="C233" s="235" t="s">
        <v>285</v>
      </c>
      <c r="D233" s="235" t="s">
        <v>137</v>
      </c>
      <c r="E233" s="236" t="s">
        <v>504</v>
      </c>
      <c r="F233" s="237" t="s">
        <v>505</v>
      </c>
      <c r="G233" s="238" t="s">
        <v>140</v>
      </c>
      <c r="H233" s="239">
        <v>3225.5</v>
      </c>
      <c r="I233" s="240"/>
      <c r="J233" s="241">
        <f>ROUND(I233*H233,2)</f>
        <v>0</v>
      </c>
      <c r="K233" s="237" t="s">
        <v>141</v>
      </c>
      <c r="L233" s="44"/>
      <c r="M233" s="242" t="s">
        <v>1</v>
      </c>
      <c r="N233" s="243" t="s">
        <v>46</v>
      </c>
      <c r="O233" s="91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142</v>
      </c>
      <c r="AT233" s="246" t="s">
        <v>137</v>
      </c>
      <c r="AU233" s="246" t="s">
        <v>21</v>
      </c>
      <c r="AY233" s="16" t="s">
        <v>135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6" t="s">
        <v>89</v>
      </c>
      <c r="BK233" s="247">
        <f>ROUND(I233*H233,2)</f>
        <v>0</v>
      </c>
      <c r="BL233" s="16" t="s">
        <v>142</v>
      </c>
      <c r="BM233" s="246" t="s">
        <v>506</v>
      </c>
    </row>
    <row r="234" s="2" customFormat="1">
      <c r="A234" s="38"/>
      <c r="B234" s="39"/>
      <c r="C234" s="40"/>
      <c r="D234" s="248" t="s">
        <v>144</v>
      </c>
      <c r="E234" s="40"/>
      <c r="F234" s="249" t="s">
        <v>505</v>
      </c>
      <c r="G234" s="40"/>
      <c r="H234" s="40"/>
      <c r="I234" s="144"/>
      <c r="J234" s="40"/>
      <c r="K234" s="40"/>
      <c r="L234" s="44"/>
      <c r="M234" s="250"/>
      <c r="N234" s="25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144</v>
      </c>
      <c r="AU234" s="16" t="s">
        <v>21</v>
      </c>
    </row>
    <row r="235" s="2" customFormat="1">
      <c r="A235" s="38"/>
      <c r="B235" s="39"/>
      <c r="C235" s="40"/>
      <c r="D235" s="248" t="s">
        <v>153</v>
      </c>
      <c r="E235" s="40"/>
      <c r="F235" s="274" t="s">
        <v>498</v>
      </c>
      <c r="G235" s="40"/>
      <c r="H235" s="40"/>
      <c r="I235" s="144"/>
      <c r="J235" s="40"/>
      <c r="K235" s="40"/>
      <c r="L235" s="44"/>
      <c r="M235" s="250"/>
      <c r="N235" s="251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6" t="s">
        <v>153</v>
      </c>
      <c r="AU235" s="16" t="s">
        <v>21</v>
      </c>
    </row>
    <row r="236" s="13" customFormat="1">
      <c r="A236" s="13"/>
      <c r="B236" s="252"/>
      <c r="C236" s="253"/>
      <c r="D236" s="248" t="s">
        <v>145</v>
      </c>
      <c r="E236" s="254" t="s">
        <v>1</v>
      </c>
      <c r="F236" s="255" t="s">
        <v>507</v>
      </c>
      <c r="G236" s="253"/>
      <c r="H236" s="256">
        <v>-236.5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2" t="s">
        <v>145</v>
      </c>
      <c r="AU236" s="262" t="s">
        <v>21</v>
      </c>
      <c r="AV236" s="13" t="s">
        <v>21</v>
      </c>
      <c r="AW236" s="13" t="s">
        <v>38</v>
      </c>
      <c r="AX236" s="13" t="s">
        <v>81</v>
      </c>
      <c r="AY236" s="262" t="s">
        <v>135</v>
      </c>
    </row>
    <row r="237" s="13" customFormat="1">
      <c r="A237" s="13"/>
      <c r="B237" s="252"/>
      <c r="C237" s="253"/>
      <c r="D237" s="248" t="s">
        <v>145</v>
      </c>
      <c r="E237" s="254" t="s">
        <v>1</v>
      </c>
      <c r="F237" s="255" t="s">
        <v>508</v>
      </c>
      <c r="G237" s="253"/>
      <c r="H237" s="256">
        <v>-198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2" t="s">
        <v>145</v>
      </c>
      <c r="AU237" s="262" t="s">
        <v>21</v>
      </c>
      <c r="AV237" s="13" t="s">
        <v>21</v>
      </c>
      <c r="AW237" s="13" t="s">
        <v>38</v>
      </c>
      <c r="AX237" s="13" t="s">
        <v>81</v>
      </c>
      <c r="AY237" s="262" t="s">
        <v>135</v>
      </c>
    </row>
    <row r="238" s="13" customFormat="1">
      <c r="A238" s="13"/>
      <c r="B238" s="252"/>
      <c r="C238" s="253"/>
      <c r="D238" s="248" t="s">
        <v>145</v>
      </c>
      <c r="E238" s="254" t="s">
        <v>1</v>
      </c>
      <c r="F238" s="255" t="s">
        <v>509</v>
      </c>
      <c r="G238" s="253"/>
      <c r="H238" s="256">
        <v>3660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2" t="s">
        <v>145</v>
      </c>
      <c r="AU238" s="262" t="s">
        <v>21</v>
      </c>
      <c r="AV238" s="13" t="s">
        <v>21</v>
      </c>
      <c r="AW238" s="13" t="s">
        <v>38</v>
      </c>
      <c r="AX238" s="13" t="s">
        <v>81</v>
      </c>
      <c r="AY238" s="262" t="s">
        <v>135</v>
      </c>
    </row>
    <row r="239" s="14" customFormat="1">
      <c r="A239" s="14"/>
      <c r="B239" s="263"/>
      <c r="C239" s="264"/>
      <c r="D239" s="248" t="s">
        <v>145</v>
      </c>
      <c r="E239" s="265" t="s">
        <v>1</v>
      </c>
      <c r="F239" s="266" t="s">
        <v>148</v>
      </c>
      <c r="G239" s="264"/>
      <c r="H239" s="267">
        <v>3225.5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3" t="s">
        <v>145</v>
      </c>
      <c r="AU239" s="273" t="s">
        <v>21</v>
      </c>
      <c r="AV239" s="14" t="s">
        <v>142</v>
      </c>
      <c r="AW239" s="14" t="s">
        <v>38</v>
      </c>
      <c r="AX239" s="14" t="s">
        <v>89</v>
      </c>
      <c r="AY239" s="273" t="s">
        <v>135</v>
      </c>
    </row>
    <row r="240" s="2" customFormat="1" ht="21.75" customHeight="1">
      <c r="A240" s="38"/>
      <c r="B240" s="39"/>
      <c r="C240" s="235" t="s">
        <v>289</v>
      </c>
      <c r="D240" s="235" t="s">
        <v>137</v>
      </c>
      <c r="E240" s="236" t="s">
        <v>510</v>
      </c>
      <c r="F240" s="237" t="s">
        <v>511</v>
      </c>
      <c r="G240" s="238" t="s">
        <v>140</v>
      </c>
      <c r="H240" s="239">
        <v>260</v>
      </c>
      <c r="I240" s="240"/>
      <c r="J240" s="241">
        <f>ROUND(I240*H240,2)</f>
        <v>0</v>
      </c>
      <c r="K240" s="237" t="s">
        <v>141</v>
      </c>
      <c r="L240" s="44"/>
      <c r="M240" s="242" t="s">
        <v>1</v>
      </c>
      <c r="N240" s="243" t="s">
        <v>46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142</v>
      </c>
      <c r="AT240" s="246" t="s">
        <v>137</v>
      </c>
      <c r="AU240" s="246" t="s">
        <v>21</v>
      </c>
      <c r="AY240" s="16" t="s">
        <v>135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6" t="s">
        <v>89</v>
      </c>
      <c r="BK240" s="247">
        <f>ROUND(I240*H240,2)</f>
        <v>0</v>
      </c>
      <c r="BL240" s="16" t="s">
        <v>142</v>
      </c>
      <c r="BM240" s="246" t="s">
        <v>512</v>
      </c>
    </row>
    <row r="241" s="2" customFormat="1">
      <c r="A241" s="38"/>
      <c r="B241" s="39"/>
      <c r="C241" s="40"/>
      <c r="D241" s="248" t="s">
        <v>144</v>
      </c>
      <c r="E241" s="40"/>
      <c r="F241" s="249" t="s">
        <v>511</v>
      </c>
      <c r="G241" s="40"/>
      <c r="H241" s="40"/>
      <c r="I241" s="144"/>
      <c r="J241" s="40"/>
      <c r="K241" s="40"/>
      <c r="L241" s="44"/>
      <c r="M241" s="250"/>
      <c r="N241" s="25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6" t="s">
        <v>144</v>
      </c>
      <c r="AU241" s="16" t="s">
        <v>21</v>
      </c>
    </row>
    <row r="242" s="2" customFormat="1" ht="16.5" customHeight="1">
      <c r="A242" s="38"/>
      <c r="B242" s="39"/>
      <c r="C242" s="235" t="s">
        <v>296</v>
      </c>
      <c r="D242" s="235" t="s">
        <v>137</v>
      </c>
      <c r="E242" s="236" t="s">
        <v>329</v>
      </c>
      <c r="F242" s="237" t="s">
        <v>475</v>
      </c>
      <c r="G242" s="238" t="s">
        <v>140</v>
      </c>
      <c r="H242" s="239">
        <v>260</v>
      </c>
      <c r="I242" s="240"/>
      <c r="J242" s="241">
        <f>ROUND(I242*H242,2)</f>
        <v>0</v>
      </c>
      <c r="K242" s="237" t="s">
        <v>141</v>
      </c>
      <c r="L242" s="44"/>
      <c r="M242" s="242" t="s">
        <v>1</v>
      </c>
      <c r="N242" s="243" t="s">
        <v>46</v>
      </c>
      <c r="O242" s="91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6" t="s">
        <v>142</v>
      </c>
      <c r="AT242" s="246" t="s">
        <v>137</v>
      </c>
      <c r="AU242" s="246" t="s">
        <v>21</v>
      </c>
      <c r="AY242" s="16" t="s">
        <v>135</v>
      </c>
      <c r="BE242" s="247">
        <f>IF(N242="základní",J242,0)</f>
        <v>0</v>
      </c>
      <c r="BF242" s="247">
        <f>IF(N242="snížená",J242,0)</f>
        <v>0</v>
      </c>
      <c r="BG242" s="247">
        <f>IF(N242="zákl. přenesená",J242,0)</f>
        <v>0</v>
      </c>
      <c r="BH242" s="247">
        <f>IF(N242="sníž. přenesená",J242,0)</f>
        <v>0</v>
      </c>
      <c r="BI242" s="247">
        <f>IF(N242="nulová",J242,0)</f>
        <v>0</v>
      </c>
      <c r="BJ242" s="16" t="s">
        <v>89</v>
      </c>
      <c r="BK242" s="247">
        <f>ROUND(I242*H242,2)</f>
        <v>0</v>
      </c>
      <c r="BL242" s="16" t="s">
        <v>142</v>
      </c>
      <c r="BM242" s="246" t="s">
        <v>513</v>
      </c>
    </row>
    <row r="243" s="2" customFormat="1">
      <c r="A243" s="38"/>
      <c r="B243" s="39"/>
      <c r="C243" s="40"/>
      <c r="D243" s="248" t="s">
        <v>144</v>
      </c>
      <c r="E243" s="40"/>
      <c r="F243" s="249" t="s">
        <v>475</v>
      </c>
      <c r="G243" s="40"/>
      <c r="H243" s="40"/>
      <c r="I243" s="144"/>
      <c r="J243" s="40"/>
      <c r="K243" s="40"/>
      <c r="L243" s="44"/>
      <c r="M243" s="250"/>
      <c r="N243" s="251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6" t="s">
        <v>144</v>
      </c>
      <c r="AU243" s="16" t="s">
        <v>21</v>
      </c>
    </row>
    <row r="244" s="2" customFormat="1">
      <c r="A244" s="38"/>
      <c r="B244" s="39"/>
      <c r="C244" s="40"/>
      <c r="D244" s="248" t="s">
        <v>153</v>
      </c>
      <c r="E244" s="40"/>
      <c r="F244" s="274" t="s">
        <v>514</v>
      </c>
      <c r="G244" s="40"/>
      <c r="H244" s="40"/>
      <c r="I244" s="144"/>
      <c r="J244" s="40"/>
      <c r="K244" s="40"/>
      <c r="L244" s="44"/>
      <c r="M244" s="250"/>
      <c r="N244" s="251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6" t="s">
        <v>153</v>
      </c>
      <c r="AU244" s="16" t="s">
        <v>21</v>
      </c>
    </row>
    <row r="245" s="13" customFormat="1">
      <c r="A245" s="13"/>
      <c r="B245" s="252"/>
      <c r="C245" s="253"/>
      <c r="D245" s="248" t="s">
        <v>145</v>
      </c>
      <c r="E245" s="254" t="s">
        <v>1</v>
      </c>
      <c r="F245" s="255" t="s">
        <v>515</v>
      </c>
      <c r="G245" s="253"/>
      <c r="H245" s="256">
        <v>260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2" t="s">
        <v>145</v>
      </c>
      <c r="AU245" s="262" t="s">
        <v>21</v>
      </c>
      <c r="AV245" s="13" t="s">
        <v>21</v>
      </c>
      <c r="AW245" s="13" t="s">
        <v>38</v>
      </c>
      <c r="AX245" s="13" t="s">
        <v>89</v>
      </c>
      <c r="AY245" s="262" t="s">
        <v>135</v>
      </c>
    </row>
    <row r="246" s="2" customFormat="1" ht="21.75" customHeight="1">
      <c r="A246" s="38"/>
      <c r="B246" s="39"/>
      <c r="C246" s="235" t="s">
        <v>301</v>
      </c>
      <c r="D246" s="235" t="s">
        <v>137</v>
      </c>
      <c r="E246" s="236" t="s">
        <v>516</v>
      </c>
      <c r="F246" s="237" t="s">
        <v>517</v>
      </c>
      <c r="G246" s="238" t="s">
        <v>140</v>
      </c>
      <c r="H246" s="239">
        <v>273</v>
      </c>
      <c r="I246" s="240"/>
      <c r="J246" s="241">
        <f>ROUND(I246*H246,2)</f>
        <v>0</v>
      </c>
      <c r="K246" s="237" t="s">
        <v>141</v>
      </c>
      <c r="L246" s="44"/>
      <c r="M246" s="242" t="s">
        <v>1</v>
      </c>
      <c r="N246" s="243" t="s">
        <v>46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142</v>
      </c>
      <c r="AT246" s="246" t="s">
        <v>137</v>
      </c>
      <c r="AU246" s="246" t="s">
        <v>21</v>
      </c>
      <c r="AY246" s="16" t="s">
        <v>135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6" t="s">
        <v>89</v>
      </c>
      <c r="BK246" s="247">
        <f>ROUND(I246*H246,2)</f>
        <v>0</v>
      </c>
      <c r="BL246" s="16" t="s">
        <v>142</v>
      </c>
      <c r="BM246" s="246" t="s">
        <v>518</v>
      </c>
    </row>
    <row r="247" s="2" customFormat="1">
      <c r="A247" s="38"/>
      <c r="B247" s="39"/>
      <c r="C247" s="40"/>
      <c r="D247" s="248" t="s">
        <v>144</v>
      </c>
      <c r="E247" s="40"/>
      <c r="F247" s="249" t="s">
        <v>517</v>
      </c>
      <c r="G247" s="40"/>
      <c r="H247" s="40"/>
      <c r="I247" s="144"/>
      <c r="J247" s="40"/>
      <c r="K247" s="40"/>
      <c r="L247" s="44"/>
      <c r="M247" s="250"/>
      <c r="N247" s="251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6" t="s">
        <v>144</v>
      </c>
      <c r="AU247" s="16" t="s">
        <v>21</v>
      </c>
    </row>
    <row r="248" s="13" customFormat="1">
      <c r="A248" s="13"/>
      <c r="B248" s="252"/>
      <c r="C248" s="253"/>
      <c r="D248" s="248" t="s">
        <v>145</v>
      </c>
      <c r="E248" s="254" t="s">
        <v>1</v>
      </c>
      <c r="F248" s="255" t="s">
        <v>519</v>
      </c>
      <c r="G248" s="253"/>
      <c r="H248" s="256">
        <v>273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2" t="s">
        <v>145</v>
      </c>
      <c r="AU248" s="262" t="s">
        <v>21</v>
      </c>
      <c r="AV248" s="13" t="s">
        <v>21</v>
      </c>
      <c r="AW248" s="13" t="s">
        <v>38</v>
      </c>
      <c r="AX248" s="13" t="s">
        <v>89</v>
      </c>
      <c r="AY248" s="262" t="s">
        <v>135</v>
      </c>
    </row>
    <row r="249" s="2" customFormat="1" ht="21.75" customHeight="1">
      <c r="A249" s="38"/>
      <c r="B249" s="39"/>
      <c r="C249" s="235" t="s">
        <v>305</v>
      </c>
      <c r="D249" s="235" t="s">
        <v>137</v>
      </c>
      <c r="E249" s="236" t="s">
        <v>520</v>
      </c>
      <c r="F249" s="237" t="s">
        <v>521</v>
      </c>
      <c r="G249" s="238" t="s">
        <v>140</v>
      </c>
      <c r="H249" s="239">
        <v>273</v>
      </c>
      <c r="I249" s="240"/>
      <c r="J249" s="241">
        <f>ROUND(I249*H249,2)</f>
        <v>0</v>
      </c>
      <c r="K249" s="237" t="s">
        <v>141</v>
      </c>
      <c r="L249" s="44"/>
      <c r="M249" s="242" t="s">
        <v>1</v>
      </c>
      <c r="N249" s="243" t="s">
        <v>46</v>
      </c>
      <c r="O249" s="91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6" t="s">
        <v>142</v>
      </c>
      <c r="AT249" s="246" t="s">
        <v>137</v>
      </c>
      <c r="AU249" s="246" t="s">
        <v>21</v>
      </c>
      <c r="AY249" s="16" t="s">
        <v>135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6" t="s">
        <v>89</v>
      </c>
      <c r="BK249" s="247">
        <f>ROUND(I249*H249,2)</f>
        <v>0</v>
      </c>
      <c r="BL249" s="16" t="s">
        <v>142</v>
      </c>
      <c r="BM249" s="246" t="s">
        <v>522</v>
      </c>
    </row>
    <row r="250" s="2" customFormat="1">
      <c r="A250" s="38"/>
      <c r="B250" s="39"/>
      <c r="C250" s="40"/>
      <c r="D250" s="248" t="s">
        <v>144</v>
      </c>
      <c r="E250" s="40"/>
      <c r="F250" s="249" t="s">
        <v>521</v>
      </c>
      <c r="G250" s="40"/>
      <c r="H250" s="40"/>
      <c r="I250" s="144"/>
      <c r="J250" s="40"/>
      <c r="K250" s="40"/>
      <c r="L250" s="44"/>
      <c r="M250" s="250"/>
      <c r="N250" s="251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6" t="s">
        <v>144</v>
      </c>
      <c r="AU250" s="16" t="s">
        <v>21</v>
      </c>
    </row>
    <row r="251" s="2" customFormat="1">
      <c r="A251" s="38"/>
      <c r="B251" s="39"/>
      <c r="C251" s="40"/>
      <c r="D251" s="248" t="s">
        <v>153</v>
      </c>
      <c r="E251" s="40"/>
      <c r="F251" s="274" t="s">
        <v>477</v>
      </c>
      <c r="G251" s="40"/>
      <c r="H251" s="40"/>
      <c r="I251" s="144"/>
      <c r="J251" s="40"/>
      <c r="K251" s="40"/>
      <c r="L251" s="44"/>
      <c r="M251" s="250"/>
      <c r="N251" s="25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153</v>
      </c>
      <c r="AU251" s="16" t="s">
        <v>21</v>
      </c>
    </row>
    <row r="252" s="13" customFormat="1">
      <c r="A252" s="13"/>
      <c r="B252" s="252"/>
      <c r="C252" s="253"/>
      <c r="D252" s="248" t="s">
        <v>145</v>
      </c>
      <c r="E252" s="254" t="s">
        <v>1</v>
      </c>
      <c r="F252" s="255" t="s">
        <v>523</v>
      </c>
      <c r="G252" s="253"/>
      <c r="H252" s="256">
        <v>273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2" t="s">
        <v>145</v>
      </c>
      <c r="AU252" s="262" t="s">
        <v>21</v>
      </c>
      <c r="AV252" s="13" t="s">
        <v>21</v>
      </c>
      <c r="AW252" s="13" t="s">
        <v>38</v>
      </c>
      <c r="AX252" s="13" t="s">
        <v>89</v>
      </c>
      <c r="AY252" s="262" t="s">
        <v>135</v>
      </c>
    </row>
    <row r="253" s="2" customFormat="1" ht="16.5" customHeight="1">
      <c r="A253" s="38"/>
      <c r="B253" s="39"/>
      <c r="C253" s="235" t="s">
        <v>310</v>
      </c>
      <c r="D253" s="235" t="s">
        <v>137</v>
      </c>
      <c r="E253" s="236" t="s">
        <v>524</v>
      </c>
      <c r="F253" s="237" t="s">
        <v>525</v>
      </c>
      <c r="G253" s="238" t="s">
        <v>140</v>
      </c>
      <c r="H253" s="239">
        <v>217.5</v>
      </c>
      <c r="I253" s="240"/>
      <c r="J253" s="241">
        <f>ROUND(I253*H253,2)</f>
        <v>0</v>
      </c>
      <c r="K253" s="237" t="s">
        <v>141</v>
      </c>
      <c r="L253" s="44"/>
      <c r="M253" s="242" t="s">
        <v>1</v>
      </c>
      <c r="N253" s="243" t="s">
        <v>46</v>
      </c>
      <c r="O253" s="91"/>
      <c r="P253" s="244">
        <f>O253*H253</f>
        <v>0</v>
      </c>
      <c r="Q253" s="244">
        <v>0.23000000000000001</v>
      </c>
      <c r="R253" s="244">
        <f>Q253*H253</f>
        <v>50.025000000000006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142</v>
      </c>
      <c r="AT253" s="246" t="s">
        <v>137</v>
      </c>
      <c r="AU253" s="246" t="s">
        <v>21</v>
      </c>
      <c r="AY253" s="16" t="s">
        <v>135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6" t="s">
        <v>89</v>
      </c>
      <c r="BK253" s="247">
        <f>ROUND(I253*H253,2)</f>
        <v>0</v>
      </c>
      <c r="BL253" s="16" t="s">
        <v>142</v>
      </c>
      <c r="BM253" s="246" t="s">
        <v>526</v>
      </c>
    </row>
    <row r="254" s="2" customFormat="1">
      <c r="A254" s="38"/>
      <c r="B254" s="39"/>
      <c r="C254" s="40"/>
      <c r="D254" s="248" t="s">
        <v>144</v>
      </c>
      <c r="E254" s="40"/>
      <c r="F254" s="249" t="s">
        <v>525</v>
      </c>
      <c r="G254" s="40"/>
      <c r="H254" s="40"/>
      <c r="I254" s="144"/>
      <c r="J254" s="40"/>
      <c r="K254" s="40"/>
      <c r="L254" s="44"/>
      <c r="M254" s="250"/>
      <c r="N254" s="251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6" t="s">
        <v>144</v>
      </c>
      <c r="AU254" s="16" t="s">
        <v>21</v>
      </c>
    </row>
    <row r="255" s="13" customFormat="1">
      <c r="A255" s="13"/>
      <c r="B255" s="252"/>
      <c r="C255" s="253"/>
      <c r="D255" s="248" t="s">
        <v>145</v>
      </c>
      <c r="E255" s="254" t="s">
        <v>1</v>
      </c>
      <c r="F255" s="255" t="s">
        <v>527</v>
      </c>
      <c r="G255" s="253"/>
      <c r="H255" s="256">
        <v>217.5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145</v>
      </c>
      <c r="AU255" s="262" t="s">
        <v>21</v>
      </c>
      <c r="AV255" s="13" t="s">
        <v>21</v>
      </c>
      <c r="AW255" s="13" t="s">
        <v>38</v>
      </c>
      <c r="AX255" s="13" t="s">
        <v>89</v>
      </c>
      <c r="AY255" s="262" t="s">
        <v>135</v>
      </c>
    </row>
    <row r="256" s="2" customFormat="1" ht="16.5" customHeight="1">
      <c r="A256" s="38"/>
      <c r="B256" s="39"/>
      <c r="C256" s="235" t="s">
        <v>314</v>
      </c>
      <c r="D256" s="235" t="s">
        <v>137</v>
      </c>
      <c r="E256" s="236" t="s">
        <v>528</v>
      </c>
      <c r="F256" s="237" t="s">
        <v>529</v>
      </c>
      <c r="G256" s="238" t="s">
        <v>206</v>
      </c>
      <c r="H256" s="239">
        <v>21.75</v>
      </c>
      <c r="I256" s="240"/>
      <c r="J256" s="241">
        <f>ROUND(I256*H256,2)</f>
        <v>0</v>
      </c>
      <c r="K256" s="237" t="s">
        <v>141</v>
      </c>
      <c r="L256" s="44"/>
      <c r="M256" s="242" t="s">
        <v>1</v>
      </c>
      <c r="N256" s="243" t="s">
        <v>46</v>
      </c>
      <c r="O256" s="91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142</v>
      </c>
      <c r="AT256" s="246" t="s">
        <v>137</v>
      </c>
      <c r="AU256" s="246" t="s">
        <v>21</v>
      </c>
      <c r="AY256" s="16" t="s">
        <v>135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6" t="s">
        <v>89</v>
      </c>
      <c r="BK256" s="247">
        <f>ROUND(I256*H256,2)</f>
        <v>0</v>
      </c>
      <c r="BL256" s="16" t="s">
        <v>142</v>
      </c>
      <c r="BM256" s="246" t="s">
        <v>530</v>
      </c>
    </row>
    <row r="257" s="2" customFormat="1">
      <c r="A257" s="38"/>
      <c r="B257" s="39"/>
      <c r="C257" s="40"/>
      <c r="D257" s="248" t="s">
        <v>144</v>
      </c>
      <c r="E257" s="40"/>
      <c r="F257" s="249" t="s">
        <v>529</v>
      </c>
      <c r="G257" s="40"/>
      <c r="H257" s="40"/>
      <c r="I257" s="144"/>
      <c r="J257" s="40"/>
      <c r="K257" s="40"/>
      <c r="L257" s="44"/>
      <c r="M257" s="250"/>
      <c r="N257" s="251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144</v>
      </c>
      <c r="AU257" s="16" t="s">
        <v>21</v>
      </c>
    </row>
    <row r="258" s="13" customFormat="1">
      <c r="A258" s="13"/>
      <c r="B258" s="252"/>
      <c r="C258" s="253"/>
      <c r="D258" s="248" t="s">
        <v>145</v>
      </c>
      <c r="E258" s="254" t="s">
        <v>1</v>
      </c>
      <c r="F258" s="255" t="s">
        <v>531</v>
      </c>
      <c r="G258" s="253"/>
      <c r="H258" s="256">
        <v>10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2" t="s">
        <v>145</v>
      </c>
      <c r="AU258" s="262" t="s">
        <v>21</v>
      </c>
      <c r="AV258" s="13" t="s">
        <v>21</v>
      </c>
      <c r="AW258" s="13" t="s">
        <v>38</v>
      </c>
      <c r="AX258" s="13" t="s">
        <v>81</v>
      </c>
      <c r="AY258" s="262" t="s">
        <v>135</v>
      </c>
    </row>
    <row r="259" s="13" customFormat="1">
      <c r="A259" s="13"/>
      <c r="B259" s="252"/>
      <c r="C259" s="253"/>
      <c r="D259" s="248" t="s">
        <v>145</v>
      </c>
      <c r="E259" s="254" t="s">
        <v>1</v>
      </c>
      <c r="F259" s="255" t="s">
        <v>532</v>
      </c>
      <c r="G259" s="253"/>
      <c r="H259" s="256">
        <v>11.75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2" t="s">
        <v>145</v>
      </c>
      <c r="AU259" s="262" t="s">
        <v>21</v>
      </c>
      <c r="AV259" s="13" t="s">
        <v>21</v>
      </c>
      <c r="AW259" s="13" t="s">
        <v>38</v>
      </c>
      <c r="AX259" s="13" t="s">
        <v>81</v>
      </c>
      <c r="AY259" s="262" t="s">
        <v>135</v>
      </c>
    </row>
    <row r="260" s="14" customFormat="1">
      <c r="A260" s="14"/>
      <c r="B260" s="263"/>
      <c r="C260" s="264"/>
      <c r="D260" s="248" t="s">
        <v>145</v>
      </c>
      <c r="E260" s="265" t="s">
        <v>1</v>
      </c>
      <c r="F260" s="266" t="s">
        <v>148</v>
      </c>
      <c r="G260" s="264"/>
      <c r="H260" s="267">
        <v>21.75</v>
      </c>
      <c r="I260" s="268"/>
      <c r="J260" s="264"/>
      <c r="K260" s="264"/>
      <c r="L260" s="269"/>
      <c r="M260" s="270"/>
      <c r="N260" s="271"/>
      <c r="O260" s="271"/>
      <c r="P260" s="271"/>
      <c r="Q260" s="271"/>
      <c r="R260" s="271"/>
      <c r="S260" s="271"/>
      <c r="T260" s="27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3" t="s">
        <v>145</v>
      </c>
      <c r="AU260" s="273" t="s">
        <v>21</v>
      </c>
      <c r="AV260" s="14" t="s">
        <v>142</v>
      </c>
      <c r="AW260" s="14" t="s">
        <v>38</v>
      </c>
      <c r="AX260" s="14" t="s">
        <v>89</v>
      </c>
      <c r="AY260" s="273" t="s">
        <v>135</v>
      </c>
    </row>
    <row r="261" s="2" customFormat="1" ht="21.75" customHeight="1">
      <c r="A261" s="38"/>
      <c r="B261" s="39"/>
      <c r="C261" s="235" t="s">
        <v>318</v>
      </c>
      <c r="D261" s="235" t="s">
        <v>137</v>
      </c>
      <c r="E261" s="236" t="s">
        <v>533</v>
      </c>
      <c r="F261" s="237" t="s">
        <v>534</v>
      </c>
      <c r="G261" s="238" t="s">
        <v>140</v>
      </c>
      <c r="H261" s="239">
        <v>15</v>
      </c>
      <c r="I261" s="240"/>
      <c r="J261" s="241">
        <f>ROUND(I261*H261,2)</f>
        <v>0</v>
      </c>
      <c r="K261" s="237" t="s">
        <v>141</v>
      </c>
      <c r="L261" s="44"/>
      <c r="M261" s="242" t="s">
        <v>1</v>
      </c>
      <c r="N261" s="243" t="s">
        <v>46</v>
      </c>
      <c r="O261" s="91"/>
      <c r="P261" s="244">
        <f>O261*H261</f>
        <v>0</v>
      </c>
      <c r="Q261" s="244">
        <v>0.50077000000000005</v>
      </c>
      <c r="R261" s="244">
        <f>Q261*H261</f>
        <v>7.5115500000000006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142</v>
      </c>
      <c r="AT261" s="246" t="s">
        <v>137</v>
      </c>
      <c r="AU261" s="246" t="s">
        <v>21</v>
      </c>
      <c r="AY261" s="16" t="s">
        <v>135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6" t="s">
        <v>89</v>
      </c>
      <c r="BK261" s="247">
        <f>ROUND(I261*H261,2)</f>
        <v>0</v>
      </c>
      <c r="BL261" s="16" t="s">
        <v>142</v>
      </c>
      <c r="BM261" s="246" t="s">
        <v>535</v>
      </c>
    </row>
    <row r="262" s="2" customFormat="1">
      <c r="A262" s="38"/>
      <c r="B262" s="39"/>
      <c r="C262" s="40"/>
      <c r="D262" s="248" t="s">
        <v>144</v>
      </c>
      <c r="E262" s="40"/>
      <c r="F262" s="249" t="s">
        <v>534</v>
      </c>
      <c r="G262" s="40"/>
      <c r="H262" s="40"/>
      <c r="I262" s="144"/>
      <c r="J262" s="40"/>
      <c r="K262" s="40"/>
      <c r="L262" s="44"/>
      <c r="M262" s="250"/>
      <c r="N262" s="251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6" t="s">
        <v>144</v>
      </c>
      <c r="AU262" s="16" t="s">
        <v>21</v>
      </c>
    </row>
    <row r="263" s="2" customFormat="1">
      <c r="A263" s="38"/>
      <c r="B263" s="39"/>
      <c r="C263" s="40"/>
      <c r="D263" s="248" t="s">
        <v>153</v>
      </c>
      <c r="E263" s="40"/>
      <c r="F263" s="274" t="s">
        <v>536</v>
      </c>
      <c r="G263" s="40"/>
      <c r="H263" s="40"/>
      <c r="I263" s="144"/>
      <c r="J263" s="40"/>
      <c r="K263" s="40"/>
      <c r="L263" s="44"/>
      <c r="M263" s="250"/>
      <c r="N263" s="251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153</v>
      </c>
      <c r="AU263" s="16" t="s">
        <v>21</v>
      </c>
    </row>
    <row r="264" s="13" customFormat="1">
      <c r="A264" s="13"/>
      <c r="B264" s="252"/>
      <c r="C264" s="253"/>
      <c r="D264" s="248" t="s">
        <v>145</v>
      </c>
      <c r="E264" s="254" t="s">
        <v>1</v>
      </c>
      <c r="F264" s="255" t="s">
        <v>8</v>
      </c>
      <c r="G264" s="253"/>
      <c r="H264" s="256">
        <v>15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2" t="s">
        <v>145</v>
      </c>
      <c r="AU264" s="262" t="s">
        <v>21</v>
      </c>
      <c r="AV264" s="13" t="s">
        <v>21</v>
      </c>
      <c r="AW264" s="13" t="s">
        <v>38</v>
      </c>
      <c r="AX264" s="13" t="s">
        <v>89</v>
      </c>
      <c r="AY264" s="262" t="s">
        <v>135</v>
      </c>
    </row>
    <row r="265" s="12" customFormat="1" ht="22.8" customHeight="1">
      <c r="A265" s="12"/>
      <c r="B265" s="219"/>
      <c r="C265" s="220"/>
      <c r="D265" s="221" t="s">
        <v>80</v>
      </c>
      <c r="E265" s="233" t="s">
        <v>175</v>
      </c>
      <c r="F265" s="233" t="s">
        <v>537</v>
      </c>
      <c r="G265" s="220"/>
      <c r="H265" s="220"/>
      <c r="I265" s="223"/>
      <c r="J265" s="234">
        <f>BK265</f>
        <v>0</v>
      </c>
      <c r="K265" s="220"/>
      <c r="L265" s="225"/>
      <c r="M265" s="226"/>
      <c r="N265" s="227"/>
      <c r="O265" s="227"/>
      <c r="P265" s="228">
        <f>SUM(P266:P303)</f>
        <v>0</v>
      </c>
      <c r="Q265" s="227"/>
      <c r="R265" s="228">
        <f>SUM(R266:R303)</f>
        <v>23.969360000000002</v>
      </c>
      <c r="S265" s="227"/>
      <c r="T265" s="229">
        <f>SUM(T266:T303)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0" t="s">
        <v>89</v>
      </c>
      <c r="AT265" s="231" t="s">
        <v>80</v>
      </c>
      <c r="AU265" s="231" t="s">
        <v>89</v>
      </c>
      <c r="AY265" s="230" t="s">
        <v>135</v>
      </c>
      <c r="BK265" s="232">
        <f>SUM(BK266:BK303)</f>
        <v>0</v>
      </c>
    </row>
    <row r="266" s="2" customFormat="1" ht="21.75" customHeight="1">
      <c r="A266" s="38"/>
      <c r="B266" s="39"/>
      <c r="C266" s="235" t="s">
        <v>323</v>
      </c>
      <c r="D266" s="235" t="s">
        <v>137</v>
      </c>
      <c r="E266" s="236" t="s">
        <v>538</v>
      </c>
      <c r="F266" s="237" t="s">
        <v>539</v>
      </c>
      <c r="G266" s="238" t="s">
        <v>151</v>
      </c>
      <c r="H266" s="239">
        <v>14</v>
      </c>
      <c r="I266" s="240"/>
      <c r="J266" s="241">
        <f>ROUND(I266*H266,2)</f>
        <v>0</v>
      </c>
      <c r="K266" s="237" t="s">
        <v>141</v>
      </c>
      <c r="L266" s="44"/>
      <c r="M266" s="242" t="s">
        <v>1</v>
      </c>
      <c r="N266" s="243" t="s">
        <v>46</v>
      </c>
      <c r="O266" s="91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6" t="s">
        <v>142</v>
      </c>
      <c r="AT266" s="246" t="s">
        <v>137</v>
      </c>
      <c r="AU266" s="246" t="s">
        <v>21</v>
      </c>
      <c r="AY266" s="16" t="s">
        <v>135</v>
      </c>
      <c r="BE266" s="247">
        <f>IF(N266="základní",J266,0)</f>
        <v>0</v>
      </c>
      <c r="BF266" s="247">
        <f>IF(N266="snížená",J266,0)</f>
        <v>0</v>
      </c>
      <c r="BG266" s="247">
        <f>IF(N266="zákl. přenesená",J266,0)</f>
        <v>0</v>
      </c>
      <c r="BH266" s="247">
        <f>IF(N266="sníž. přenesená",J266,0)</f>
        <v>0</v>
      </c>
      <c r="BI266" s="247">
        <f>IF(N266="nulová",J266,0)</f>
        <v>0</v>
      </c>
      <c r="BJ266" s="16" t="s">
        <v>89</v>
      </c>
      <c r="BK266" s="247">
        <f>ROUND(I266*H266,2)</f>
        <v>0</v>
      </c>
      <c r="BL266" s="16" t="s">
        <v>142</v>
      </c>
      <c r="BM266" s="246" t="s">
        <v>540</v>
      </c>
    </row>
    <row r="267" s="2" customFormat="1">
      <c r="A267" s="38"/>
      <c r="B267" s="39"/>
      <c r="C267" s="40"/>
      <c r="D267" s="248" t="s">
        <v>144</v>
      </c>
      <c r="E267" s="40"/>
      <c r="F267" s="249" t="s">
        <v>539</v>
      </c>
      <c r="G267" s="40"/>
      <c r="H267" s="40"/>
      <c r="I267" s="144"/>
      <c r="J267" s="40"/>
      <c r="K267" s="40"/>
      <c r="L267" s="44"/>
      <c r="M267" s="250"/>
      <c r="N267" s="251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6" t="s">
        <v>144</v>
      </c>
      <c r="AU267" s="16" t="s">
        <v>21</v>
      </c>
    </row>
    <row r="268" s="13" customFormat="1">
      <c r="A268" s="13"/>
      <c r="B268" s="252"/>
      <c r="C268" s="253"/>
      <c r="D268" s="248" t="s">
        <v>145</v>
      </c>
      <c r="E268" s="254" t="s">
        <v>1</v>
      </c>
      <c r="F268" s="255" t="s">
        <v>200</v>
      </c>
      <c r="G268" s="253"/>
      <c r="H268" s="256">
        <v>14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2" t="s">
        <v>145</v>
      </c>
      <c r="AU268" s="262" t="s">
        <v>21</v>
      </c>
      <c r="AV268" s="13" t="s">
        <v>21</v>
      </c>
      <c r="AW268" s="13" t="s">
        <v>38</v>
      </c>
      <c r="AX268" s="13" t="s">
        <v>89</v>
      </c>
      <c r="AY268" s="262" t="s">
        <v>135</v>
      </c>
    </row>
    <row r="269" s="2" customFormat="1" ht="16.5" customHeight="1">
      <c r="A269" s="38"/>
      <c r="B269" s="39"/>
      <c r="C269" s="275" t="s">
        <v>328</v>
      </c>
      <c r="D269" s="275" t="s">
        <v>290</v>
      </c>
      <c r="E269" s="276" t="s">
        <v>541</v>
      </c>
      <c r="F269" s="277" t="s">
        <v>542</v>
      </c>
      <c r="G269" s="278" t="s">
        <v>151</v>
      </c>
      <c r="H269" s="279">
        <v>14</v>
      </c>
      <c r="I269" s="280"/>
      <c r="J269" s="281">
        <f>ROUND(I269*H269,2)</f>
        <v>0</v>
      </c>
      <c r="K269" s="277" t="s">
        <v>141</v>
      </c>
      <c r="L269" s="282"/>
      <c r="M269" s="283" t="s">
        <v>1</v>
      </c>
      <c r="N269" s="284" t="s">
        <v>46</v>
      </c>
      <c r="O269" s="91"/>
      <c r="P269" s="244">
        <f>O269*H269</f>
        <v>0</v>
      </c>
      <c r="Q269" s="244">
        <v>0.00080000000000000004</v>
      </c>
      <c r="R269" s="244">
        <f>Q269*H269</f>
        <v>0.0112</v>
      </c>
      <c r="S269" s="244">
        <v>0</v>
      </c>
      <c r="T269" s="24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6" t="s">
        <v>175</v>
      </c>
      <c r="AT269" s="246" t="s">
        <v>290</v>
      </c>
      <c r="AU269" s="246" t="s">
        <v>21</v>
      </c>
      <c r="AY269" s="16" t="s">
        <v>135</v>
      </c>
      <c r="BE269" s="247">
        <f>IF(N269="základní",J269,0)</f>
        <v>0</v>
      </c>
      <c r="BF269" s="247">
        <f>IF(N269="snížená",J269,0)</f>
        <v>0</v>
      </c>
      <c r="BG269" s="247">
        <f>IF(N269="zákl. přenesená",J269,0)</f>
        <v>0</v>
      </c>
      <c r="BH269" s="247">
        <f>IF(N269="sníž. přenesená",J269,0)</f>
        <v>0</v>
      </c>
      <c r="BI269" s="247">
        <f>IF(N269="nulová",J269,0)</f>
        <v>0</v>
      </c>
      <c r="BJ269" s="16" t="s">
        <v>89</v>
      </c>
      <c r="BK269" s="247">
        <f>ROUND(I269*H269,2)</f>
        <v>0</v>
      </c>
      <c r="BL269" s="16" t="s">
        <v>142</v>
      </c>
      <c r="BM269" s="246" t="s">
        <v>543</v>
      </c>
    </row>
    <row r="270" s="2" customFormat="1">
      <c r="A270" s="38"/>
      <c r="B270" s="39"/>
      <c r="C270" s="40"/>
      <c r="D270" s="248" t="s">
        <v>144</v>
      </c>
      <c r="E270" s="40"/>
      <c r="F270" s="249" t="s">
        <v>542</v>
      </c>
      <c r="G270" s="40"/>
      <c r="H270" s="40"/>
      <c r="I270" s="144"/>
      <c r="J270" s="40"/>
      <c r="K270" s="40"/>
      <c r="L270" s="44"/>
      <c r="M270" s="250"/>
      <c r="N270" s="251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6" t="s">
        <v>144</v>
      </c>
      <c r="AU270" s="16" t="s">
        <v>21</v>
      </c>
    </row>
    <row r="271" s="13" customFormat="1">
      <c r="A271" s="13"/>
      <c r="B271" s="252"/>
      <c r="C271" s="253"/>
      <c r="D271" s="248" t="s">
        <v>145</v>
      </c>
      <c r="E271" s="254" t="s">
        <v>1</v>
      </c>
      <c r="F271" s="255" t="s">
        <v>200</v>
      </c>
      <c r="G271" s="253"/>
      <c r="H271" s="256">
        <v>14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145</v>
      </c>
      <c r="AU271" s="262" t="s">
        <v>21</v>
      </c>
      <c r="AV271" s="13" t="s">
        <v>21</v>
      </c>
      <c r="AW271" s="13" t="s">
        <v>38</v>
      </c>
      <c r="AX271" s="13" t="s">
        <v>89</v>
      </c>
      <c r="AY271" s="262" t="s">
        <v>135</v>
      </c>
    </row>
    <row r="272" s="2" customFormat="1" ht="16.5" customHeight="1">
      <c r="A272" s="38"/>
      <c r="B272" s="39"/>
      <c r="C272" s="275" t="s">
        <v>332</v>
      </c>
      <c r="D272" s="275" t="s">
        <v>290</v>
      </c>
      <c r="E272" s="276" t="s">
        <v>544</v>
      </c>
      <c r="F272" s="277" t="s">
        <v>545</v>
      </c>
      <c r="G272" s="278" t="s">
        <v>151</v>
      </c>
      <c r="H272" s="279">
        <v>14</v>
      </c>
      <c r="I272" s="280"/>
      <c r="J272" s="281">
        <f>ROUND(I272*H272,2)</f>
        <v>0</v>
      </c>
      <c r="K272" s="277" t="s">
        <v>141</v>
      </c>
      <c r="L272" s="282"/>
      <c r="M272" s="283" t="s">
        <v>1</v>
      </c>
      <c r="N272" s="284" t="s">
        <v>46</v>
      </c>
      <c r="O272" s="91"/>
      <c r="P272" s="244">
        <f>O272*H272</f>
        <v>0</v>
      </c>
      <c r="Q272" s="244">
        <v>0.001</v>
      </c>
      <c r="R272" s="244">
        <f>Q272*H272</f>
        <v>0.014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175</v>
      </c>
      <c r="AT272" s="246" t="s">
        <v>290</v>
      </c>
      <c r="AU272" s="246" t="s">
        <v>21</v>
      </c>
      <c r="AY272" s="16" t="s">
        <v>135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6" t="s">
        <v>89</v>
      </c>
      <c r="BK272" s="247">
        <f>ROUND(I272*H272,2)</f>
        <v>0</v>
      </c>
      <c r="BL272" s="16" t="s">
        <v>142</v>
      </c>
      <c r="BM272" s="246" t="s">
        <v>546</v>
      </c>
    </row>
    <row r="273" s="2" customFormat="1">
      <c r="A273" s="38"/>
      <c r="B273" s="39"/>
      <c r="C273" s="40"/>
      <c r="D273" s="248" t="s">
        <v>144</v>
      </c>
      <c r="E273" s="40"/>
      <c r="F273" s="249" t="s">
        <v>545</v>
      </c>
      <c r="G273" s="40"/>
      <c r="H273" s="40"/>
      <c r="I273" s="144"/>
      <c r="J273" s="40"/>
      <c r="K273" s="40"/>
      <c r="L273" s="44"/>
      <c r="M273" s="250"/>
      <c r="N273" s="251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6" t="s">
        <v>144</v>
      </c>
      <c r="AU273" s="16" t="s">
        <v>21</v>
      </c>
    </row>
    <row r="274" s="13" customFormat="1">
      <c r="A274" s="13"/>
      <c r="B274" s="252"/>
      <c r="C274" s="253"/>
      <c r="D274" s="248" t="s">
        <v>145</v>
      </c>
      <c r="E274" s="254" t="s">
        <v>1</v>
      </c>
      <c r="F274" s="255" t="s">
        <v>200</v>
      </c>
      <c r="G274" s="253"/>
      <c r="H274" s="256">
        <v>14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2" t="s">
        <v>145</v>
      </c>
      <c r="AU274" s="262" t="s">
        <v>21</v>
      </c>
      <c r="AV274" s="13" t="s">
        <v>21</v>
      </c>
      <c r="AW274" s="13" t="s">
        <v>38</v>
      </c>
      <c r="AX274" s="13" t="s">
        <v>89</v>
      </c>
      <c r="AY274" s="262" t="s">
        <v>135</v>
      </c>
    </row>
    <row r="275" s="2" customFormat="1" ht="21.75" customHeight="1">
      <c r="A275" s="38"/>
      <c r="B275" s="39"/>
      <c r="C275" s="235" t="s">
        <v>336</v>
      </c>
      <c r="D275" s="235" t="s">
        <v>137</v>
      </c>
      <c r="E275" s="236" t="s">
        <v>547</v>
      </c>
      <c r="F275" s="237" t="s">
        <v>548</v>
      </c>
      <c r="G275" s="238" t="s">
        <v>151</v>
      </c>
      <c r="H275" s="239">
        <v>2</v>
      </c>
      <c r="I275" s="240"/>
      <c r="J275" s="241">
        <f>ROUND(I275*H275,2)</f>
        <v>0</v>
      </c>
      <c r="K275" s="237" t="s">
        <v>141</v>
      </c>
      <c r="L275" s="44"/>
      <c r="M275" s="242" t="s">
        <v>1</v>
      </c>
      <c r="N275" s="243" t="s">
        <v>46</v>
      </c>
      <c r="O275" s="91"/>
      <c r="P275" s="244">
        <f>O275*H275</f>
        <v>0</v>
      </c>
      <c r="Q275" s="244">
        <v>2.6148799999999999</v>
      </c>
      <c r="R275" s="244">
        <f>Q275*H275</f>
        <v>5.2297599999999997</v>
      </c>
      <c r="S275" s="244">
        <v>0</v>
      </c>
      <c r="T275" s="24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6" t="s">
        <v>142</v>
      </c>
      <c r="AT275" s="246" t="s">
        <v>137</v>
      </c>
      <c r="AU275" s="246" t="s">
        <v>21</v>
      </c>
      <c r="AY275" s="16" t="s">
        <v>135</v>
      </c>
      <c r="BE275" s="247">
        <f>IF(N275="základní",J275,0)</f>
        <v>0</v>
      </c>
      <c r="BF275" s="247">
        <f>IF(N275="snížená",J275,0)</f>
        <v>0</v>
      </c>
      <c r="BG275" s="247">
        <f>IF(N275="zákl. přenesená",J275,0)</f>
        <v>0</v>
      </c>
      <c r="BH275" s="247">
        <f>IF(N275="sníž. přenesená",J275,0)</f>
        <v>0</v>
      </c>
      <c r="BI275" s="247">
        <f>IF(N275="nulová",J275,0)</f>
        <v>0</v>
      </c>
      <c r="BJ275" s="16" t="s">
        <v>89</v>
      </c>
      <c r="BK275" s="247">
        <f>ROUND(I275*H275,2)</f>
        <v>0</v>
      </c>
      <c r="BL275" s="16" t="s">
        <v>142</v>
      </c>
      <c r="BM275" s="246" t="s">
        <v>549</v>
      </c>
    </row>
    <row r="276" s="2" customFormat="1">
      <c r="A276" s="38"/>
      <c r="B276" s="39"/>
      <c r="C276" s="40"/>
      <c r="D276" s="248" t="s">
        <v>144</v>
      </c>
      <c r="E276" s="40"/>
      <c r="F276" s="249" t="s">
        <v>548</v>
      </c>
      <c r="G276" s="40"/>
      <c r="H276" s="40"/>
      <c r="I276" s="144"/>
      <c r="J276" s="40"/>
      <c r="K276" s="40"/>
      <c r="L276" s="44"/>
      <c r="M276" s="250"/>
      <c r="N276" s="251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6" t="s">
        <v>144</v>
      </c>
      <c r="AU276" s="16" t="s">
        <v>21</v>
      </c>
    </row>
    <row r="277" s="2" customFormat="1">
      <c r="A277" s="38"/>
      <c r="B277" s="39"/>
      <c r="C277" s="40"/>
      <c r="D277" s="248" t="s">
        <v>153</v>
      </c>
      <c r="E277" s="40"/>
      <c r="F277" s="274" t="s">
        <v>550</v>
      </c>
      <c r="G277" s="40"/>
      <c r="H277" s="40"/>
      <c r="I277" s="144"/>
      <c r="J277" s="40"/>
      <c r="K277" s="40"/>
      <c r="L277" s="44"/>
      <c r="M277" s="250"/>
      <c r="N277" s="251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6" t="s">
        <v>153</v>
      </c>
      <c r="AU277" s="16" t="s">
        <v>21</v>
      </c>
    </row>
    <row r="278" s="13" customFormat="1">
      <c r="A278" s="13"/>
      <c r="B278" s="252"/>
      <c r="C278" s="253"/>
      <c r="D278" s="248" t="s">
        <v>145</v>
      </c>
      <c r="E278" s="254" t="s">
        <v>1</v>
      </c>
      <c r="F278" s="255" t="s">
        <v>21</v>
      </c>
      <c r="G278" s="253"/>
      <c r="H278" s="256">
        <v>2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145</v>
      </c>
      <c r="AU278" s="262" t="s">
        <v>21</v>
      </c>
      <c r="AV278" s="13" t="s">
        <v>21</v>
      </c>
      <c r="AW278" s="13" t="s">
        <v>38</v>
      </c>
      <c r="AX278" s="13" t="s">
        <v>89</v>
      </c>
      <c r="AY278" s="262" t="s">
        <v>135</v>
      </c>
    </row>
    <row r="279" s="2" customFormat="1" ht="21.75" customHeight="1">
      <c r="A279" s="38"/>
      <c r="B279" s="39"/>
      <c r="C279" s="235" t="s">
        <v>29</v>
      </c>
      <c r="D279" s="235" t="s">
        <v>137</v>
      </c>
      <c r="E279" s="236" t="s">
        <v>551</v>
      </c>
      <c r="F279" s="237" t="s">
        <v>552</v>
      </c>
      <c r="G279" s="238" t="s">
        <v>151</v>
      </c>
      <c r="H279" s="239">
        <v>14</v>
      </c>
      <c r="I279" s="240"/>
      <c r="J279" s="241">
        <f>ROUND(I279*H279,2)</f>
        <v>0</v>
      </c>
      <c r="K279" s="237" t="s">
        <v>141</v>
      </c>
      <c r="L279" s="44"/>
      <c r="M279" s="242" t="s">
        <v>1</v>
      </c>
      <c r="N279" s="243" t="s">
        <v>46</v>
      </c>
      <c r="O279" s="91"/>
      <c r="P279" s="244">
        <f>O279*H279</f>
        <v>0</v>
      </c>
      <c r="Q279" s="244">
        <v>0.14494000000000001</v>
      </c>
      <c r="R279" s="244">
        <f>Q279*H279</f>
        <v>2.0291600000000001</v>
      </c>
      <c r="S279" s="244">
        <v>0</v>
      </c>
      <c r="T279" s="24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6" t="s">
        <v>142</v>
      </c>
      <c r="AT279" s="246" t="s">
        <v>137</v>
      </c>
      <c r="AU279" s="246" t="s">
        <v>21</v>
      </c>
      <c r="AY279" s="16" t="s">
        <v>135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6" t="s">
        <v>89</v>
      </c>
      <c r="BK279" s="247">
        <f>ROUND(I279*H279,2)</f>
        <v>0</v>
      </c>
      <c r="BL279" s="16" t="s">
        <v>142</v>
      </c>
      <c r="BM279" s="246" t="s">
        <v>553</v>
      </c>
    </row>
    <row r="280" s="2" customFormat="1">
      <c r="A280" s="38"/>
      <c r="B280" s="39"/>
      <c r="C280" s="40"/>
      <c r="D280" s="248" t="s">
        <v>144</v>
      </c>
      <c r="E280" s="40"/>
      <c r="F280" s="249" t="s">
        <v>552</v>
      </c>
      <c r="G280" s="40"/>
      <c r="H280" s="40"/>
      <c r="I280" s="144"/>
      <c r="J280" s="40"/>
      <c r="K280" s="40"/>
      <c r="L280" s="44"/>
      <c r="M280" s="250"/>
      <c r="N280" s="251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6" t="s">
        <v>144</v>
      </c>
      <c r="AU280" s="16" t="s">
        <v>21</v>
      </c>
    </row>
    <row r="281" s="13" customFormat="1">
      <c r="A281" s="13"/>
      <c r="B281" s="252"/>
      <c r="C281" s="253"/>
      <c r="D281" s="248" t="s">
        <v>145</v>
      </c>
      <c r="E281" s="254" t="s">
        <v>1</v>
      </c>
      <c r="F281" s="255" t="s">
        <v>200</v>
      </c>
      <c r="G281" s="253"/>
      <c r="H281" s="256">
        <v>14</v>
      </c>
      <c r="I281" s="257"/>
      <c r="J281" s="253"/>
      <c r="K281" s="253"/>
      <c r="L281" s="258"/>
      <c r="M281" s="259"/>
      <c r="N281" s="260"/>
      <c r="O281" s="260"/>
      <c r="P281" s="260"/>
      <c r="Q281" s="260"/>
      <c r="R281" s="260"/>
      <c r="S281" s="260"/>
      <c r="T281" s="26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2" t="s">
        <v>145</v>
      </c>
      <c r="AU281" s="262" t="s">
        <v>21</v>
      </c>
      <c r="AV281" s="13" t="s">
        <v>21</v>
      </c>
      <c r="AW281" s="13" t="s">
        <v>38</v>
      </c>
      <c r="AX281" s="13" t="s">
        <v>89</v>
      </c>
      <c r="AY281" s="262" t="s">
        <v>135</v>
      </c>
    </row>
    <row r="282" s="2" customFormat="1" ht="21.75" customHeight="1">
      <c r="A282" s="38"/>
      <c r="B282" s="39"/>
      <c r="C282" s="275" t="s">
        <v>346</v>
      </c>
      <c r="D282" s="275" t="s">
        <v>290</v>
      </c>
      <c r="E282" s="276" t="s">
        <v>554</v>
      </c>
      <c r="F282" s="277" t="s">
        <v>555</v>
      </c>
      <c r="G282" s="278" t="s">
        <v>151</v>
      </c>
      <c r="H282" s="279">
        <v>14</v>
      </c>
      <c r="I282" s="280"/>
      <c r="J282" s="281">
        <f>ROUND(I282*H282,2)</f>
        <v>0</v>
      </c>
      <c r="K282" s="277" t="s">
        <v>141</v>
      </c>
      <c r="L282" s="282"/>
      <c r="M282" s="283" t="s">
        <v>1</v>
      </c>
      <c r="N282" s="284" t="s">
        <v>46</v>
      </c>
      <c r="O282" s="91"/>
      <c r="P282" s="244">
        <f>O282*H282</f>
        <v>0</v>
      </c>
      <c r="Q282" s="244">
        <v>0.071999999999999995</v>
      </c>
      <c r="R282" s="244">
        <f>Q282*H282</f>
        <v>1.008</v>
      </c>
      <c r="S282" s="244">
        <v>0</v>
      </c>
      <c r="T282" s="24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6" t="s">
        <v>175</v>
      </c>
      <c r="AT282" s="246" t="s">
        <v>290</v>
      </c>
      <c r="AU282" s="246" t="s">
        <v>21</v>
      </c>
      <c r="AY282" s="16" t="s">
        <v>135</v>
      </c>
      <c r="BE282" s="247">
        <f>IF(N282="základní",J282,0)</f>
        <v>0</v>
      </c>
      <c r="BF282" s="247">
        <f>IF(N282="snížená",J282,0)</f>
        <v>0</v>
      </c>
      <c r="BG282" s="247">
        <f>IF(N282="zákl. přenesená",J282,0)</f>
        <v>0</v>
      </c>
      <c r="BH282" s="247">
        <f>IF(N282="sníž. přenesená",J282,0)</f>
        <v>0</v>
      </c>
      <c r="BI282" s="247">
        <f>IF(N282="nulová",J282,0)</f>
        <v>0</v>
      </c>
      <c r="BJ282" s="16" t="s">
        <v>89</v>
      </c>
      <c r="BK282" s="247">
        <f>ROUND(I282*H282,2)</f>
        <v>0</v>
      </c>
      <c r="BL282" s="16" t="s">
        <v>142</v>
      </c>
      <c r="BM282" s="246" t="s">
        <v>556</v>
      </c>
    </row>
    <row r="283" s="2" customFormat="1">
      <c r="A283" s="38"/>
      <c r="B283" s="39"/>
      <c r="C283" s="40"/>
      <c r="D283" s="248" t="s">
        <v>144</v>
      </c>
      <c r="E283" s="40"/>
      <c r="F283" s="249" t="s">
        <v>555</v>
      </c>
      <c r="G283" s="40"/>
      <c r="H283" s="40"/>
      <c r="I283" s="144"/>
      <c r="J283" s="40"/>
      <c r="K283" s="40"/>
      <c r="L283" s="44"/>
      <c r="M283" s="250"/>
      <c r="N283" s="251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6" t="s">
        <v>144</v>
      </c>
      <c r="AU283" s="16" t="s">
        <v>21</v>
      </c>
    </row>
    <row r="284" s="2" customFormat="1" ht="21.75" customHeight="1">
      <c r="A284" s="38"/>
      <c r="B284" s="39"/>
      <c r="C284" s="275" t="s">
        <v>351</v>
      </c>
      <c r="D284" s="275" t="s">
        <v>290</v>
      </c>
      <c r="E284" s="276" t="s">
        <v>557</v>
      </c>
      <c r="F284" s="277" t="s">
        <v>558</v>
      </c>
      <c r="G284" s="278" t="s">
        <v>151</v>
      </c>
      <c r="H284" s="279">
        <v>14</v>
      </c>
      <c r="I284" s="280"/>
      <c r="J284" s="281">
        <f>ROUND(I284*H284,2)</f>
        <v>0</v>
      </c>
      <c r="K284" s="277" t="s">
        <v>141</v>
      </c>
      <c r="L284" s="282"/>
      <c r="M284" s="283" t="s">
        <v>1</v>
      </c>
      <c r="N284" s="284" t="s">
        <v>46</v>
      </c>
      <c r="O284" s="91"/>
      <c r="P284" s="244">
        <f>O284*H284</f>
        <v>0</v>
      </c>
      <c r="Q284" s="244">
        <v>0.080000000000000002</v>
      </c>
      <c r="R284" s="244">
        <f>Q284*H284</f>
        <v>1.1200000000000001</v>
      </c>
      <c r="S284" s="244">
        <v>0</v>
      </c>
      <c r="T284" s="245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6" t="s">
        <v>175</v>
      </c>
      <c r="AT284" s="246" t="s">
        <v>290</v>
      </c>
      <c r="AU284" s="246" t="s">
        <v>21</v>
      </c>
      <c r="AY284" s="16" t="s">
        <v>135</v>
      </c>
      <c r="BE284" s="247">
        <f>IF(N284="základní",J284,0)</f>
        <v>0</v>
      </c>
      <c r="BF284" s="247">
        <f>IF(N284="snížená",J284,0)</f>
        <v>0</v>
      </c>
      <c r="BG284" s="247">
        <f>IF(N284="zákl. přenesená",J284,0)</f>
        <v>0</v>
      </c>
      <c r="BH284" s="247">
        <f>IF(N284="sníž. přenesená",J284,0)</f>
        <v>0</v>
      </c>
      <c r="BI284" s="247">
        <f>IF(N284="nulová",J284,0)</f>
        <v>0</v>
      </c>
      <c r="BJ284" s="16" t="s">
        <v>89</v>
      </c>
      <c r="BK284" s="247">
        <f>ROUND(I284*H284,2)</f>
        <v>0</v>
      </c>
      <c r="BL284" s="16" t="s">
        <v>142</v>
      </c>
      <c r="BM284" s="246" t="s">
        <v>559</v>
      </c>
    </row>
    <row r="285" s="2" customFormat="1">
      <c r="A285" s="38"/>
      <c r="B285" s="39"/>
      <c r="C285" s="40"/>
      <c r="D285" s="248" t="s">
        <v>144</v>
      </c>
      <c r="E285" s="40"/>
      <c r="F285" s="249" t="s">
        <v>558</v>
      </c>
      <c r="G285" s="40"/>
      <c r="H285" s="40"/>
      <c r="I285" s="144"/>
      <c r="J285" s="40"/>
      <c r="K285" s="40"/>
      <c r="L285" s="44"/>
      <c r="M285" s="250"/>
      <c r="N285" s="251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6" t="s">
        <v>144</v>
      </c>
      <c r="AU285" s="16" t="s">
        <v>21</v>
      </c>
    </row>
    <row r="286" s="2" customFormat="1" ht="16.5" customHeight="1">
      <c r="A286" s="38"/>
      <c r="B286" s="39"/>
      <c r="C286" s="275" t="s">
        <v>355</v>
      </c>
      <c r="D286" s="275" t="s">
        <v>290</v>
      </c>
      <c r="E286" s="276" t="s">
        <v>560</v>
      </c>
      <c r="F286" s="277" t="s">
        <v>561</v>
      </c>
      <c r="G286" s="278" t="s">
        <v>151</v>
      </c>
      <c r="H286" s="279">
        <v>14</v>
      </c>
      <c r="I286" s="280"/>
      <c r="J286" s="281">
        <f>ROUND(I286*H286,2)</f>
        <v>0</v>
      </c>
      <c r="K286" s="277" t="s">
        <v>141</v>
      </c>
      <c r="L286" s="282"/>
      <c r="M286" s="283" t="s">
        <v>1</v>
      </c>
      <c r="N286" s="284" t="s">
        <v>46</v>
      </c>
      <c r="O286" s="91"/>
      <c r="P286" s="244">
        <f>O286*H286</f>
        <v>0</v>
      </c>
      <c r="Q286" s="244">
        <v>0.111</v>
      </c>
      <c r="R286" s="244">
        <f>Q286*H286</f>
        <v>1.5540000000000001</v>
      </c>
      <c r="S286" s="244">
        <v>0</v>
      </c>
      <c r="T286" s="24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6" t="s">
        <v>175</v>
      </c>
      <c r="AT286" s="246" t="s">
        <v>290</v>
      </c>
      <c r="AU286" s="246" t="s">
        <v>21</v>
      </c>
      <c r="AY286" s="16" t="s">
        <v>135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6" t="s">
        <v>89</v>
      </c>
      <c r="BK286" s="247">
        <f>ROUND(I286*H286,2)</f>
        <v>0</v>
      </c>
      <c r="BL286" s="16" t="s">
        <v>142</v>
      </c>
      <c r="BM286" s="246" t="s">
        <v>562</v>
      </c>
    </row>
    <row r="287" s="2" customFormat="1">
      <c r="A287" s="38"/>
      <c r="B287" s="39"/>
      <c r="C287" s="40"/>
      <c r="D287" s="248" t="s">
        <v>144</v>
      </c>
      <c r="E287" s="40"/>
      <c r="F287" s="249" t="s">
        <v>561</v>
      </c>
      <c r="G287" s="40"/>
      <c r="H287" s="40"/>
      <c r="I287" s="144"/>
      <c r="J287" s="40"/>
      <c r="K287" s="40"/>
      <c r="L287" s="44"/>
      <c r="M287" s="250"/>
      <c r="N287" s="251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6" t="s">
        <v>144</v>
      </c>
      <c r="AU287" s="16" t="s">
        <v>21</v>
      </c>
    </row>
    <row r="288" s="2" customFormat="1" ht="21.75" customHeight="1">
      <c r="A288" s="38"/>
      <c r="B288" s="39"/>
      <c r="C288" s="275" t="s">
        <v>359</v>
      </c>
      <c r="D288" s="275" t="s">
        <v>290</v>
      </c>
      <c r="E288" s="276" t="s">
        <v>563</v>
      </c>
      <c r="F288" s="277" t="s">
        <v>564</v>
      </c>
      <c r="G288" s="278" t="s">
        <v>151</v>
      </c>
      <c r="H288" s="279">
        <v>14</v>
      </c>
      <c r="I288" s="280"/>
      <c r="J288" s="281">
        <f>ROUND(I288*H288,2)</f>
        <v>0</v>
      </c>
      <c r="K288" s="277" t="s">
        <v>141</v>
      </c>
      <c r="L288" s="282"/>
      <c r="M288" s="283" t="s">
        <v>1</v>
      </c>
      <c r="N288" s="284" t="s">
        <v>46</v>
      </c>
      <c r="O288" s="91"/>
      <c r="P288" s="244">
        <f>O288*H288</f>
        <v>0</v>
      </c>
      <c r="Q288" s="244">
        <v>0.027</v>
      </c>
      <c r="R288" s="244">
        <f>Q288*H288</f>
        <v>0.378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175</v>
      </c>
      <c r="AT288" s="246" t="s">
        <v>290</v>
      </c>
      <c r="AU288" s="246" t="s">
        <v>21</v>
      </c>
      <c r="AY288" s="16" t="s">
        <v>135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6" t="s">
        <v>89</v>
      </c>
      <c r="BK288" s="247">
        <f>ROUND(I288*H288,2)</f>
        <v>0</v>
      </c>
      <c r="BL288" s="16" t="s">
        <v>142</v>
      </c>
      <c r="BM288" s="246" t="s">
        <v>565</v>
      </c>
    </row>
    <row r="289" s="2" customFormat="1">
      <c r="A289" s="38"/>
      <c r="B289" s="39"/>
      <c r="C289" s="40"/>
      <c r="D289" s="248" t="s">
        <v>144</v>
      </c>
      <c r="E289" s="40"/>
      <c r="F289" s="249" t="s">
        <v>564</v>
      </c>
      <c r="G289" s="40"/>
      <c r="H289" s="40"/>
      <c r="I289" s="144"/>
      <c r="J289" s="40"/>
      <c r="K289" s="40"/>
      <c r="L289" s="44"/>
      <c r="M289" s="250"/>
      <c r="N289" s="251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6" t="s">
        <v>144</v>
      </c>
      <c r="AU289" s="16" t="s">
        <v>21</v>
      </c>
    </row>
    <row r="290" s="2" customFormat="1" ht="21.75" customHeight="1">
      <c r="A290" s="38"/>
      <c r="B290" s="39"/>
      <c r="C290" s="275" t="s">
        <v>363</v>
      </c>
      <c r="D290" s="275" t="s">
        <v>290</v>
      </c>
      <c r="E290" s="276" t="s">
        <v>566</v>
      </c>
      <c r="F290" s="277" t="s">
        <v>567</v>
      </c>
      <c r="G290" s="278" t="s">
        <v>151</v>
      </c>
      <c r="H290" s="279">
        <v>14</v>
      </c>
      <c r="I290" s="280"/>
      <c r="J290" s="281">
        <f>ROUND(I290*H290,2)</f>
        <v>0</v>
      </c>
      <c r="K290" s="277" t="s">
        <v>141</v>
      </c>
      <c r="L290" s="282"/>
      <c r="M290" s="283" t="s">
        <v>1</v>
      </c>
      <c r="N290" s="284" t="s">
        <v>46</v>
      </c>
      <c r="O290" s="91"/>
      <c r="P290" s="244">
        <f>O290*H290</f>
        <v>0</v>
      </c>
      <c r="Q290" s="244">
        <v>0.060999999999999999</v>
      </c>
      <c r="R290" s="244">
        <f>Q290*H290</f>
        <v>0.85399999999999998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175</v>
      </c>
      <c r="AT290" s="246" t="s">
        <v>290</v>
      </c>
      <c r="AU290" s="246" t="s">
        <v>21</v>
      </c>
      <c r="AY290" s="16" t="s">
        <v>135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6" t="s">
        <v>89</v>
      </c>
      <c r="BK290" s="247">
        <f>ROUND(I290*H290,2)</f>
        <v>0</v>
      </c>
      <c r="BL290" s="16" t="s">
        <v>142</v>
      </c>
      <c r="BM290" s="246" t="s">
        <v>568</v>
      </c>
    </row>
    <row r="291" s="2" customFormat="1">
      <c r="A291" s="38"/>
      <c r="B291" s="39"/>
      <c r="C291" s="40"/>
      <c r="D291" s="248" t="s">
        <v>144</v>
      </c>
      <c r="E291" s="40"/>
      <c r="F291" s="249" t="s">
        <v>567</v>
      </c>
      <c r="G291" s="40"/>
      <c r="H291" s="40"/>
      <c r="I291" s="144"/>
      <c r="J291" s="40"/>
      <c r="K291" s="40"/>
      <c r="L291" s="44"/>
      <c r="M291" s="250"/>
      <c r="N291" s="251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6" t="s">
        <v>144</v>
      </c>
      <c r="AU291" s="16" t="s">
        <v>21</v>
      </c>
    </row>
    <row r="292" s="2" customFormat="1" ht="16.5" customHeight="1">
      <c r="A292" s="38"/>
      <c r="B292" s="39"/>
      <c r="C292" s="275" t="s">
        <v>369</v>
      </c>
      <c r="D292" s="275" t="s">
        <v>290</v>
      </c>
      <c r="E292" s="276" t="s">
        <v>569</v>
      </c>
      <c r="F292" s="277" t="s">
        <v>570</v>
      </c>
      <c r="G292" s="278" t="s">
        <v>151</v>
      </c>
      <c r="H292" s="279">
        <v>14</v>
      </c>
      <c r="I292" s="280"/>
      <c r="J292" s="281">
        <f>ROUND(I292*H292,2)</f>
        <v>0</v>
      </c>
      <c r="K292" s="277" t="s">
        <v>141</v>
      </c>
      <c r="L292" s="282"/>
      <c r="M292" s="283" t="s">
        <v>1</v>
      </c>
      <c r="N292" s="284" t="s">
        <v>46</v>
      </c>
      <c r="O292" s="91"/>
      <c r="P292" s="244">
        <f>O292*H292</f>
        <v>0</v>
      </c>
      <c r="Q292" s="244">
        <v>0.050599999999999999</v>
      </c>
      <c r="R292" s="244">
        <f>Q292*H292</f>
        <v>0.70840000000000003</v>
      </c>
      <c r="S292" s="244">
        <v>0</v>
      </c>
      <c r="T292" s="24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6" t="s">
        <v>175</v>
      </c>
      <c r="AT292" s="246" t="s">
        <v>290</v>
      </c>
      <c r="AU292" s="246" t="s">
        <v>21</v>
      </c>
      <c r="AY292" s="16" t="s">
        <v>135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6" t="s">
        <v>89</v>
      </c>
      <c r="BK292" s="247">
        <f>ROUND(I292*H292,2)</f>
        <v>0</v>
      </c>
      <c r="BL292" s="16" t="s">
        <v>142</v>
      </c>
      <c r="BM292" s="246" t="s">
        <v>571</v>
      </c>
    </row>
    <row r="293" s="2" customFormat="1">
      <c r="A293" s="38"/>
      <c r="B293" s="39"/>
      <c r="C293" s="40"/>
      <c r="D293" s="248" t="s">
        <v>144</v>
      </c>
      <c r="E293" s="40"/>
      <c r="F293" s="249" t="s">
        <v>570</v>
      </c>
      <c r="G293" s="40"/>
      <c r="H293" s="40"/>
      <c r="I293" s="144"/>
      <c r="J293" s="40"/>
      <c r="K293" s="40"/>
      <c r="L293" s="44"/>
      <c r="M293" s="250"/>
      <c r="N293" s="251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6" t="s">
        <v>144</v>
      </c>
      <c r="AU293" s="16" t="s">
        <v>21</v>
      </c>
    </row>
    <row r="294" s="2" customFormat="1" ht="16.5" customHeight="1">
      <c r="A294" s="38"/>
      <c r="B294" s="39"/>
      <c r="C294" s="275" t="s">
        <v>376</v>
      </c>
      <c r="D294" s="275" t="s">
        <v>290</v>
      </c>
      <c r="E294" s="276" t="s">
        <v>572</v>
      </c>
      <c r="F294" s="277" t="s">
        <v>573</v>
      </c>
      <c r="G294" s="278" t="s">
        <v>151</v>
      </c>
      <c r="H294" s="279">
        <v>14</v>
      </c>
      <c r="I294" s="280"/>
      <c r="J294" s="281">
        <f>ROUND(I294*H294,2)</f>
        <v>0</v>
      </c>
      <c r="K294" s="277" t="s">
        <v>141</v>
      </c>
      <c r="L294" s="282"/>
      <c r="M294" s="283" t="s">
        <v>1</v>
      </c>
      <c r="N294" s="284" t="s">
        <v>46</v>
      </c>
      <c r="O294" s="91"/>
      <c r="P294" s="244">
        <f>O294*H294</f>
        <v>0</v>
      </c>
      <c r="Q294" s="244">
        <v>0.052400000000000002</v>
      </c>
      <c r="R294" s="244">
        <f>Q294*H294</f>
        <v>0.73360000000000003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175</v>
      </c>
      <c r="AT294" s="246" t="s">
        <v>290</v>
      </c>
      <c r="AU294" s="246" t="s">
        <v>21</v>
      </c>
      <c r="AY294" s="16" t="s">
        <v>135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6" t="s">
        <v>89</v>
      </c>
      <c r="BK294" s="247">
        <f>ROUND(I294*H294,2)</f>
        <v>0</v>
      </c>
      <c r="BL294" s="16" t="s">
        <v>142</v>
      </c>
      <c r="BM294" s="246" t="s">
        <v>574</v>
      </c>
    </row>
    <row r="295" s="2" customFormat="1">
      <c r="A295" s="38"/>
      <c r="B295" s="39"/>
      <c r="C295" s="40"/>
      <c r="D295" s="248" t="s">
        <v>144</v>
      </c>
      <c r="E295" s="40"/>
      <c r="F295" s="249" t="s">
        <v>573</v>
      </c>
      <c r="G295" s="40"/>
      <c r="H295" s="40"/>
      <c r="I295" s="144"/>
      <c r="J295" s="40"/>
      <c r="K295" s="40"/>
      <c r="L295" s="44"/>
      <c r="M295" s="250"/>
      <c r="N295" s="251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6" t="s">
        <v>144</v>
      </c>
      <c r="AU295" s="16" t="s">
        <v>21</v>
      </c>
    </row>
    <row r="296" s="2" customFormat="1" ht="16.5" customHeight="1">
      <c r="A296" s="38"/>
      <c r="B296" s="39"/>
      <c r="C296" s="275" t="s">
        <v>381</v>
      </c>
      <c r="D296" s="275" t="s">
        <v>290</v>
      </c>
      <c r="E296" s="276" t="s">
        <v>575</v>
      </c>
      <c r="F296" s="277" t="s">
        <v>576</v>
      </c>
      <c r="G296" s="278" t="s">
        <v>151</v>
      </c>
      <c r="H296" s="279">
        <v>14</v>
      </c>
      <c r="I296" s="280"/>
      <c r="J296" s="281">
        <f>ROUND(I296*H296,2)</f>
        <v>0</v>
      </c>
      <c r="K296" s="277" t="s">
        <v>141</v>
      </c>
      <c r="L296" s="282"/>
      <c r="M296" s="283" t="s">
        <v>1</v>
      </c>
      <c r="N296" s="284" t="s">
        <v>46</v>
      </c>
      <c r="O296" s="91"/>
      <c r="P296" s="244">
        <f>O296*H296</f>
        <v>0</v>
      </c>
      <c r="Q296" s="244">
        <v>0.0085000000000000006</v>
      </c>
      <c r="R296" s="244">
        <f>Q296*H296</f>
        <v>0.11900000000000001</v>
      </c>
      <c r="S296" s="244">
        <v>0</v>
      </c>
      <c r="T296" s="24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6" t="s">
        <v>175</v>
      </c>
      <c r="AT296" s="246" t="s">
        <v>290</v>
      </c>
      <c r="AU296" s="246" t="s">
        <v>21</v>
      </c>
      <c r="AY296" s="16" t="s">
        <v>135</v>
      </c>
      <c r="BE296" s="247">
        <f>IF(N296="základní",J296,0)</f>
        <v>0</v>
      </c>
      <c r="BF296" s="247">
        <f>IF(N296="snížená",J296,0)</f>
        <v>0</v>
      </c>
      <c r="BG296" s="247">
        <f>IF(N296="zákl. přenesená",J296,0)</f>
        <v>0</v>
      </c>
      <c r="BH296" s="247">
        <f>IF(N296="sníž. přenesená",J296,0)</f>
        <v>0</v>
      </c>
      <c r="BI296" s="247">
        <f>IF(N296="nulová",J296,0)</f>
        <v>0</v>
      </c>
      <c r="BJ296" s="16" t="s">
        <v>89</v>
      </c>
      <c r="BK296" s="247">
        <f>ROUND(I296*H296,2)</f>
        <v>0</v>
      </c>
      <c r="BL296" s="16" t="s">
        <v>142</v>
      </c>
      <c r="BM296" s="246" t="s">
        <v>577</v>
      </c>
    </row>
    <row r="297" s="2" customFormat="1">
      <c r="A297" s="38"/>
      <c r="B297" s="39"/>
      <c r="C297" s="40"/>
      <c r="D297" s="248" t="s">
        <v>144</v>
      </c>
      <c r="E297" s="40"/>
      <c r="F297" s="249" t="s">
        <v>576</v>
      </c>
      <c r="G297" s="40"/>
      <c r="H297" s="40"/>
      <c r="I297" s="144"/>
      <c r="J297" s="40"/>
      <c r="K297" s="40"/>
      <c r="L297" s="44"/>
      <c r="M297" s="250"/>
      <c r="N297" s="251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6" t="s">
        <v>144</v>
      </c>
      <c r="AU297" s="16" t="s">
        <v>21</v>
      </c>
    </row>
    <row r="298" s="2" customFormat="1" ht="21.75" customHeight="1">
      <c r="A298" s="38"/>
      <c r="B298" s="39"/>
      <c r="C298" s="235" t="s">
        <v>578</v>
      </c>
      <c r="D298" s="235" t="s">
        <v>137</v>
      </c>
      <c r="E298" s="236" t="s">
        <v>579</v>
      </c>
      <c r="F298" s="237" t="s">
        <v>580</v>
      </c>
      <c r="G298" s="238" t="s">
        <v>151</v>
      </c>
      <c r="H298" s="239">
        <v>16</v>
      </c>
      <c r="I298" s="240"/>
      <c r="J298" s="241">
        <f>ROUND(I298*H298,2)</f>
        <v>0</v>
      </c>
      <c r="K298" s="237" t="s">
        <v>141</v>
      </c>
      <c r="L298" s="44"/>
      <c r="M298" s="242" t="s">
        <v>1</v>
      </c>
      <c r="N298" s="243" t="s">
        <v>46</v>
      </c>
      <c r="O298" s="91"/>
      <c r="P298" s="244">
        <f>O298*H298</f>
        <v>0</v>
      </c>
      <c r="Q298" s="244">
        <v>0.21734000000000001</v>
      </c>
      <c r="R298" s="244">
        <f>Q298*H298</f>
        <v>3.4774400000000001</v>
      </c>
      <c r="S298" s="244">
        <v>0</v>
      </c>
      <c r="T298" s="24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6" t="s">
        <v>142</v>
      </c>
      <c r="AT298" s="246" t="s">
        <v>137</v>
      </c>
      <c r="AU298" s="246" t="s">
        <v>21</v>
      </c>
      <c r="AY298" s="16" t="s">
        <v>135</v>
      </c>
      <c r="BE298" s="247">
        <f>IF(N298="základní",J298,0)</f>
        <v>0</v>
      </c>
      <c r="BF298" s="247">
        <f>IF(N298="snížená",J298,0)</f>
        <v>0</v>
      </c>
      <c r="BG298" s="247">
        <f>IF(N298="zákl. přenesená",J298,0)</f>
        <v>0</v>
      </c>
      <c r="BH298" s="247">
        <f>IF(N298="sníž. přenesená",J298,0)</f>
        <v>0</v>
      </c>
      <c r="BI298" s="247">
        <f>IF(N298="nulová",J298,0)</f>
        <v>0</v>
      </c>
      <c r="BJ298" s="16" t="s">
        <v>89</v>
      </c>
      <c r="BK298" s="247">
        <f>ROUND(I298*H298,2)</f>
        <v>0</v>
      </c>
      <c r="BL298" s="16" t="s">
        <v>142</v>
      </c>
      <c r="BM298" s="246" t="s">
        <v>581</v>
      </c>
    </row>
    <row r="299" s="2" customFormat="1">
      <c r="A299" s="38"/>
      <c r="B299" s="39"/>
      <c r="C299" s="40"/>
      <c r="D299" s="248" t="s">
        <v>144</v>
      </c>
      <c r="E299" s="40"/>
      <c r="F299" s="249" t="s">
        <v>580</v>
      </c>
      <c r="G299" s="40"/>
      <c r="H299" s="40"/>
      <c r="I299" s="144"/>
      <c r="J299" s="40"/>
      <c r="K299" s="40"/>
      <c r="L299" s="44"/>
      <c r="M299" s="250"/>
      <c r="N299" s="251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6" t="s">
        <v>144</v>
      </c>
      <c r="AU299" s="16" t="s">
        <v>21</v>
      </c>
    </row>
    <row r="300" s="13" customFormat="1">
      <c r="A300" s="13"/>
      <c r="B300" s="252"/>
      <c r="C300" s="253"/>
      <c r="D300" s="248" t="s">
        <v>145</v>
      </c>
      <c r="E300" s="254" t="s">
        <v>1</v>
      </c>
      <c r="F300" s="255" t="s">
        <v>582</v>
      </c>
      <c r="G300" s="253"/>
      <c r="H300" s="256">
        <v>16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2" t="s">
        <v>145</v>
      </c>
      <c r="AU300" s="262" t="s">
        <v>21</v>
      </c>
      <c r="AV300" s="13" t="s">
        <v>21</v>
      </c>
      <c r="AW300" s="13" t="s">
        <v>38</v>
      </c>
      <c r="AX300" s="13" t="s">
        <v>81</v>
      </c>
      <c r="AY300" s="262" t="s">
        <v>135</v>
      </c>
    </row>
    <row r="301" s="14" customFormat="1">
      <c r="A301" s="14"/>
      <c r="B301" s="263"/>
      <c r="C301" s="264"/>
      <c r="D301" s="248" t="s">
        <v>145</v>
      </c>
      <c r="E301" s="265" t="s">
        <v>1</v>
      </c>
      <c r="F301" s="266" t="s">
        <v>148</v>
      </c>
      <c r="G301" s="264"/>
      <c r="H301" s="267">
        <v>16</v>
      </c>
      <c r="I301" s="268"/>
      <c r="J301" s="264"/>
      <c r="K301" s="264"/>
      <c r="L301" s="269"/>
      <c r="M301" s="270"/>
      <c r="N301" s="271"/>
      <c r="O301" s="271"/>
      <c r="P301" s="271"/>
      <c r="Q301" s="271"/>
      <c r="R301" s="271"/>
      <c r="S301" s="271"/>
      <c r="T301" s="27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3" t="s">
        <v>145</v>
      </c>
      <c r="AU301" s="273" t="s">
        <v>21</v>
      </c>
      <c r="AV301" s="14" t="s">
        <v>142</v>
      </c>
      <c r="AW301" s="14" t="s">
        <v>38</v>
      </c>
      <c r="AX301" s="14" t="s">
        <v>89</v>
      </c>
      <c r="AY301" s="273" t="s">
        <v>135</v>
      </c>
    </row>
    <row r="302" s="2" customFormat="1" ht="16.5" customHeight="1">
      <c r="A302" s="38"/>
      <c r="B302" s="39"/>
      <c r="C302" s="235" t="s">
        <v>583</v>
      </c>
      <c r="D302" s="235" t="s">
        <v>137</v>
      </c>
      <c r="E302" s="236" t="s">
        <v>584</v>
      </c>
      <c r="F302" s="237" t="s">
        <v>585</v>
      </c>
      <c r="G302" s="238" t="s">
        <v>151</v>
      </c>
      <c r="H302" s="239">
        <v>16</v>
      </c>
      <c r="I302" s="240"/>
      <c r="J302" s="241">
        <f>ROUND(I302*H302,2)</f>
        <v>0</v>
      </c>
      <c r="K302" s="237" t="s">
        <v>141</v>
      </c>
      <c r="L302" s="44"/>
      <c r="M302" s="242" t="s">
        <v>1</v>
      </c>
      <c r="N302" s="243" t="s">
        <v>46</v>
      </c>
      <c r="O302" s="91"/>
      <c r="P302" s="244">
        <f>O302*H302</f>
        <v>0</v>
      </c>
      <c r="Q302" s="244">
        <v>0.42080000000000001</v>
      </c>
      <c r="R302" s="244">
        <f>Q302*H302</f>
        <v>6.7328000000000001</v>
      </c>
      <c r="S302" s="244">
        <v>0</v>
      </c>
      <c r="T302" s="24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6" t="s">
        <v>142</v>
      </c>
      <c r="AT302" s="246" t="s">
        <v>137</v>
      </c>
      <c r="AU302" s="246" t="s">
        <v>21</v>
      </c>
      <c r="AY302" s="16" t="s">
        <v>135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16" t="s">
        <v>89</v>
      </c>
      <c r="BK302" s="247">
        <f>ROUND(I302*H302,2)</f>
        <v>0</v>
      </c>
      <c r="BL302" s="16" t="s">
        <v>142</v>
      </c>
      <c r="BM302" s="246" t="s">
        <v>586</v>
      </c>
    </row>
    <row r="303" s="2" customFormat="1">
      <c r="A303" s="38"/>
      <c r="B303" s="39"/>
      <c r="C303" s="40"/>
      <c r="D303" s="248" t="s">
        <v>144</v>
      </c>
      <c r="E303" s="40"/>
      <c r="F303" s="249" t="s">
        <v>585</v>
      </c>
      <c r="G303" s="40"/>
      <c r="H303" s="40"/>
      <c r="I303" s="144"/>
      <c r="J303" s="40"/>
      <c r="K303" s="40"/>
      <c r="L303" s="44"/>
      <c r="M303" s="250"/>
      <c r="N303" s="251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6" t="s">
        <v>144</v>
      </c>
      <c r="AU303" s="16" t="s">
        <v>21</v>
      </c>
    </row>
    <row r="304" s="12" customFormat="1" ht="22.8" customHeight="1">
      <c r="A304" s="12"/>
      <c r="B304" s="219"/>
      <c r="C304" s="220"/>
      <c r="D304" s="221" t="s">
        <v>80</v>
      </c>
      <c r="E304" s="233" t="s">
        <v>179</v>
      </c>
      <c r="F304" s="233" t="s">
        <v>587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SUM(P305:P347)</f>
        <v>0</v>
      </c>
      <c r="Q304" s="227"/>
      <c r="R304" s="228">
        <f>SUM(R305:R347)</f>
        <v>378.58188999999999</v>
      </c>
      <c r="S304" s="227"/>
      <c r="T304" s="229">
        <f>SUM(T305:T347)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89</v>
      </c>
      <c r="AT304" s="231" t="s">
        <v>80</v>
      </c>
      <c r="AU304" s="231" t="s">
        <v>89</v>
      </c>
      <c r="AY304" s="230" t="s">
        <v>135</v>
      </c>
      <c r="BK304" s="232">
        <f>SUM(BK305:BK347)</f>
        <v>0</v>
      </c>
    </row>
    <row r="305" s="2" customFormat="1" ht="21.75" customHeight="1">
      <c r="A305" s="38"/>
      <c r="B305" s="39"/>
      <c r="C305" s="235" t="s">
        <v>588</v>
      </c>
      <c r="D305" s="235" t="s">
        <v>137</v>
      </c>
      <c r="E305" s="236" t="s">
        <v>589</v>
      </c>
      <c r="F305" s="237" t="s">
        <v>590</v>
      </c>
      <c r="G305" s="238" t="s">
        <v>339</v>
      </c>
      <c r="H305" s="239">
        <v>107</v>
      </c>
      <c r="I305" s="240"/>
      <c r="J305" s="241">
        <f>ROUND(I305*H305,2)</f>
        <v>0</v>
      </c>
      <c r="K305" s="237" t="s">
        <v>141</v>
      </c>
      <c r="L305" s="44"/>
      <c r="M305" s="242" t="s">
        <v>1</v>
      </c>
      <c r="N305" s="243" t="s">
        <v>46</v>
      </c>
      <c r="O305" s="91"/>
      <c r="P305" s="244">
        <f>O305*H305</f>
        <v>0</v>
      </c>
      <c r="Q305" s="244">
        <v>0.028299999999999999</v>
      </c>
      <c r="R305" s="244">
        <f>Q305*H305</f>
        <v>3.0280999999999998</v>
      </c>
      <c r="S305" s="244">
        <v>0</v>
      </c>
      <c r="T305" s="24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6" t="s">
        <v>142</v>
      </c>
      <c r="AT305" s="246" t="s">
        <v>137</v>
      </c>
      <c r="AU305" s="246" t="s">
        <v>21</v>
      </c>
      <c r="AY305" s="16" t="s">
        <v>135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16" t="s">
        <v>89</v>
      </c>
      <c r="BK305" s="247">
        <f>ROUND(I305*H305,2)</f>
        <v>0</v>
      </c>
      <c r="BL305" s="16" t="s">
        <v>142</v>
      </c>
      <c r="BM305" s="246" t="s">
        <v>591</v>
      </c>
    </row>
    <row r="306" s="2" customFormat="1">
      <c r="A306" s="38"/>
      <c r="B306" s="39"/>
      <c r="C306" s="40"/>
      <c r="D306" s="248" t="s">
        <v>144</v>
      </c>
      <c r="E306" s="40"/>
      <c r="F306" s="249" t="s">
        <v>590</v>
      </c>
      <c r="G306" s="40"/>
      <c r="H306" s="40"/>
      <c r="I306" s="144"/>
      <c r="J306" s="40"/>
      <c r="K306" s="40"/>
      <c r="L306" s="44"/>
      <c r="M306" s="250"/>
      <c r="N306" s="251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6" t="s">
        <v>144</v>
      </c>
      <c r="AU306" s="16" t="s">
        <v>21</v>
      </c>
    </row>
    <row r="307" s="13" customFormat="1">
      <c r="A307" s="13"/>
      <c r="B307" s="252"/>
      <c r="C307" s="253"/>
      <c r="D307" s="248" t="s">
        <v>145</v>
      </c>
      <c r="E307" s="254" t="s">
        <v>1</v>
      </c>
      <c r="F307" s="255" t="s">
        <v>592</v>
      </c>
      <c r="G307" s="253"/>
      <c r="H307" s="256">
        <v>107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2" t="s">
        <v>145</v>
      </c>
      <c r="AU307" s="262" t="s">
        <v>21</v>
      </c>
      <c r="AV307" s="13" t="s">
        <v>21</v>
      </c>
      <c r="AW307" s="13" t="s">
        <v>38</v>
      </c>
      <c r="AX307" s="13" t="s">
        <v>89</v>
      </c>
      <c r="AY307" s="262" t="s">
        <v>135</v>
      </c>
    </row>
    <row r="308" s="2" customFormat="1" ht="21.75" customHeight="1">
      <c r="A308" s="38"/>
      <c r="B308" s="39"/>
      <c r="C308" s="235" t="s">
        <v>593</v>
      </c>
      <c r="D308" s="235" t="s">
        <v>137</v>
      </c>
      <c r="E308" s="236" t="s">
        <v>594</v>
      </c>
      <c r="F308" s="237" t="s">
        <v>595</v>
      </c>
      <c r="G308" s="238" t="s">
        <v>339</v>
      </c>
      <c r="H308" s="239">
        <v>32</v>
      </c>
      <c r="I308" s="240"/>
      <c r="J308" s="241">
        <f>ROUND(I308*H308,2)</f>
        <v>0</v>
      </c>
      <c r="K308" s="237" t="s">
        <v>141</v>
      </c>
      <c r="L308" s="44"/>
      <c r="M308" s="242" t="s">
        <v>1</v>
      </c>
      <c r="N308" s="243" t="s">
        <v>46</v>
      </c>
      <c r="O308" s="91"/>
      <c r="P308" s="244">
        <f>O308*H308</f>
        <v>0</v>
      </c>
      <c r="Q308" s="244">
        <v>0.027799999999999998</v>
      </c>
      <c r="R308" s="244">
        <f>Q308*H308</f>
        <v>0.88959999999999995</v>
      </c>
      <c r="S308" s="244">
        <v>0</v>
      </c>
      <c r="T308" s="24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6" t="s">
        <v>142</v>
      </c>
      <c r="AT308" s="246" t="s">
        <v>137</v>
      </c>
      <c r="AU308" s="246" t="s">
        <v>21</v>
      </c>
      <c r="AY308" s="16" t="s">
        <v>135</v>
      </c>
      <c r="BE308" s="247">
        <f>IF(N308="základní",J308,0)</f>
        <v>0</v>
      </c>
      <c r="BF308" s="247">
        <f>IF(N308="snížená",J308,0)</f>
        <v>0</v>
      </c>
      <c r="BG308" s="247">
        <f>IF(N308="zákl. přenesená",J308,0)</f>
        <v>0</v>
      </c>
      <c r="BH308" s="247">
        <f>IF(N308="sníž. přenesená",J308,0)</f>
        <v>0</v>
      </c>
      <c r="BI308" s="247">
        <f>IF(N308="nulová",J308,0)</f>
        <v>0</v>
      </c>
      <c r="BJ308" s="16" t="s">
        <v>89</v>
      </c>
      <c r="BK308" s="247">
        <f>ROUND(I308*H308,2)</f>
        <v>0</v>
      </c>
      <c r="BL308" s="16" t="s">
        <v>142</v>
      </c>
      <c r="BM308" s="246" t="s">
        <v>596</v>
      </c>
    </row>
    <row r="309" s="2" customFormat="1">
      <c r="A309" s="38"/>
      <c r="B309" s="39"/>
      <c r="C309" s="40"/>
      <c r="D309" s="248" t="s">
        <v>144</v>
      </c>
      <c r="E309" s="40"/>
      <c r="F309" s="249" t="s">
        <v>595</v>
      </c>
      <c r="G309" s="40"/>
      <c r="H309" s="40"/>
      <c r="I309" s="144"/>
      <c r="J309" s="40"/>
      <c r="K309" s="40"/>
      <c r="L309" s="44"/>
      <c r="M309" s="250"/>
      <c r="N309" s="251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6" t="s">
        <v>144</v>
      </c>
      <c r="AU309" s="16" t="s">
        <v>21</v>
      </c>
    </row>
    <row r="310" s="13" customFormat="1">
      <c r="A310" s="13"/>
      <c r="B310" s="252"/>
      <c r="C310" s="253"/>
      <c r="D310" s="248" t="s">
        <v>145</v>
      </c>
      <c r="E310" s="254" t="s">
        <v>1</v>
      </c>
      <c r="F310" s="255" t="s">
        <v>597</v>
      </c>
      <c r="G310" s="253"/>
      <c r="H310" s="256">
        <v>32</v>
      </c>
      <c r="I310" s="257"/>
      <c r="J310" s="253"/>
      <c r="K310" s="253"/>
      <c r="L310" s="258"/>
      <c r="M310" s="259"/>
      <c r="N310" s="260"/>
      <c r="O310" s="260"/>
      <c r="P310" s="260"/>
      <c r="Q310" s="260"/>
      <c r="R310" s="260"/>
      <c r="S310" s="260"/>
      <c r="T310" s="26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2" t="s">
        <v>145</v>
      </c>
      <c r="AU310" s="262" t="s">
        <v>21</v>
      </c>
      <c r="AV310" s="13" t="s">
        <v>21</v>
      </c>
      <c r="AW310" s="13" t="s">
        <v>38</v>
      </c>
      <c r="AX310" s="13" t="s">
        <v>89</v>
      </c>
      <c r="AY310" s="262" t="s">
        <v>135</v>
      </c>
    </row>
    <row r="311" s="2" customFormat="1" ht="21.75" customHeight="1">
      <c r="A311" s="38"/>
      <c r="B311" s="39"/>
      <c r="C311" s="235" t="s">
        <v>598</v>
      </c>
      <c r="D311" s="235" t="s">
        <v>137</v>
      </c>
      <c r="E311" s="236" t="s">
        <v>599</v>
      </c>
      <c r="F311" s="237" t="s">
        <v>600</v>
      </c>
      <c r="G311" s="238" t="s">
        <v>151</v>
      </c>
      <c r="H311" s="239">
        <v>18</v>
      </c>
      <c r="I311" s="240"/>
      <c r="J311" s="241">
        <f>ROUND(I311*H311,2)</f>
        <v>0</v>
      </c>
      <c r="K311" s="237" t="s">
        <v>141</v>
      </c>
      <c r="L311" s="44"/>
      <c r="M311" s="242" t="s">
        <v>1</v>
      </c>
      <c r="N311" s="243" t="s">
        <v>46</v>
      </c>
      <c r="O311" s="91"/>
      <c r="P311" s="244">
        <f>O311*H311</f>
        <v>0</v>
      </c>
      <c r="Q311" s="244">
        <v>0</v>
      </c>
      <c r="R311" s="244">
        <f>Q311*H311</f>
        <v>0</v>
      </c>
      <c r="S311" s="244">
        <v>0</v>
      </c>
      <c r="T311" s="24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6" t="s">
        <v>142</v>
      </c>
      <c r="AT311" s="246" t="s">
        <v>137</v>
      </c>
      <c r="AU311" s="246" t="s">
        <v>21</v>
      </c>
      <c r="AY311" s="16" t="s">
        <v>135</v>
      </c>
      <c r="BE311" s="247">
        <f>IF(N311="základní",J311,0)</f>
        <v>0</v>
      </c>
      <c r="BF311" s="247">
        <f>IF(N311="snížená",J311,0)</f>
        <v>0</v>
      </c>
      <c r="BG311" s="247">
        <f>IF(N311="zákl. přenesená",J311,0)</f>
        <v>0</v>
      </c>
      <c r="BH311" s="247">
        <f>IF(N311="sníž. přenesená",J311,0)</f>
        <v>0</v>
      </c>
      <c r="BI311" s="247">
        <f>IF(N311="nulová",J311,0)</f>
        <v>0</v>
      </c>
      <c r="BJ311" s="16" t="s">
        <v>89</v>
      </c>
      <c r="BK311" s="247">
        <f>ROUND(I311*H311,2)</f>
        <v>0</v>
      </c>
      <c r="BL311" s="16" t="s">
        <v>142</v>
      </c>
      <c r="BM311" s="246" t="s">
        <v>601</v>
      </c>
    </row>
    <row r="312" s="2" customFormat="1">
      <c r="A312" s="38"/>
      <c r="B312" s="39"/>
      <c r="C312" s="40"/>
      <c r="D312" s="248" t="s">
        <v>144</v>
      </c>
      <c r="E312" s="40"/>
      <c r="F312" s="249" t="s">
        <v>600</v>
      </c>
      <c r="G312" s="40"/>
      <c r="H312" s="40"/>
      <c r="I312" s="144"/>
      <c r="J312" s="40"/>
      <c r="K312" s="40"/>
      <c r="L312" s="44"/>
      <c r="M312" s="250"/>
      <c r="N312" s="251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6" t="s">
        <v>144</v>
      </c>
      <c r="AU312" s="16" t="s">
        <v>21</v>
      </c>
    </row>
    <row r="313" s="2" customFormat="1" ht="16.5" customHeight="1">
      <c r="A313" s="38"/>
      <c r="B313" s="39"/>
      <c r="C313" s="275" t="s">
        <v>602</v>
      </c>
      <c r="D313" s="275" t="s">
        <v>290</v>
      </c>
      <c r="E313" s="276" t="s">
        <v>603</v>
      </c>
      <c r="F313" s="277" t="s">
        <v>604</v>
      </c>
      <c r="G313" s="278" t="s">
        <v>151</v>
      </c>
      <c r="H313" s="279">
        <v>18</v>
      </c>
      <c r="I313" s="280"/>
      <c r="J313" s="281">
        <f>ROUND(I313*H313,2)</f>
        <v>0</v>
      </c>
      <c r="K313" s="277" t="s">
        <v>141</v>
      </c>
      <c r="L313" s="282"/>
      <c r="M313" s="283" t="s">
        <v>1</v>
      </c>
      <c r="N313" s="284" t="s">
        <v>46</v>
      </c>
      <c r="O313" s="91"/>
      <c r="P313" s="244">
        <f>O313*H313</f>
        <v>0</v>
      </c>
      <c r="Q313" s="244">
        <v>0.0014499999999999999</v>
      </c>
      <c r="R313" s="244">
        <f>Q313*H313</f>
        <v>0.026099999999999998</v>
      </c>
      <c r="S313" s="244">
        <v>0</v>
      </c>
      <c r="T313" s="24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6" t="s">
        <v>175</v>
      </c>
      <c r="AT313" s="246" t="s">
        <v>290</v>
      </c>
      <c r="AU313" s="246" t="s">
        <v>21</v>
      </c>
      <c r="AY313" s="16" t="s">
        <v>135</v>
      </c>
      <c r="BE313" s="247">
        <f>IF(N313="základní",J313,0)</f>
        <v>0</v>
      </c>
      <c r="BF313" s="247">
        <f>IF(N313="snížená",J313,0)</f>
        <v>0</v>
      </c>
      <c r="BG313" s="247">
        <f>IF(N313="zákl. přenesená",J313,0)</f>
        <v>0</v>
      </c>
      <c r="BH313" s="247">
        <f>IF(N313="sníž. přenesená",J313,0)</f>
        <v>0</v>
      </c>
      <c r="BI313" s="247">
        <f>IF(N313="nulová",J313,0)</f>
        <v>0</v>
      </c>
      <c r="BJ313" s="16" t="s">
        <v>89</v>
      </c>
      <c r="BK313" s="247">
        <f>ROUND(I313*H313,2)</f>
        <v>0</v>
      </c>
      <c r="BL313" s="16" t="s">
        <v>142</v>
      </c>
      <c r="BM313" s="246" t="s">
        <v>605</v>
      </c>
    </row>
    <row r="314" s="2" customFormat="1">
      <c r="A314" s="38"/>
      <c r="B314" s="39"/>
      <c r="C314" s="40"/>
      <c r="D314" s="248" t="s">
        <v>144</v>
      </c>
      <c r="E314" s="40"/>
      <c r="F314" s="249" t="s">
        <v>604</v>
      </c>
      <c r="G314" s="40"/>
      <c r="H314" s="40"/>
      <c r="I314" s="144"/>
      <c r="J314" s="40"/>
      <c r="K314" s="40"/>
      <c r="L314" s="44"/>
      <c r="M314" s="250"/>
      <c r="N314" s="251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6" t="s">
        <v>144</v>
      </c>
      <c r="AU314" s="16" t="s">
        <v>21</v>
      </c>
    </row>
    <row r="315" s="13" customFormat="1">
      <c r="A315" s="13"/>
      <c r="B315" s="252"/>
      <c r="C315" s="253"/>
      <c r="D315" s="248" t="s">
        <v>145</v>
      </c>
      <c r="E315" s="254" t="s">
        <v>1</v>
      </c>
      <c r="F315" s="255" t="s">
        <v>606</v>
      </c>
      <c r="G315" s="253"/>
      <c r="H315" s="256">
        <v>14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2" t="s">
        <v>145</v>
      </c>
      <c r="AU315" s="262" t="s">
        <v>21</v>
      </c>
      <c r="AV315" s="13" t="s">
        <v>21</v>
      </c>
      <c r="AW315" s="13" t="s">
        <v>38</v>
      </c>
      <c r="AX315" s="13" t="s">
        <v>81</v>
      </c>
      <c r="AY315" s="262" t="s">
        <v>135</v>
      </c>
    </row>
    <row r="316" s="13" customFormat="1">
      <c r="A316" s="13"/>
      <c r="B316" s="252"/>
      <c r="C316" s="253"/>
      <c r="D316" s="248" t="s">
        <v>145</v>
      </c>
      <c r="E316" s="254" t="s">
        <v>1</v>
      </c>
      <c r="F316" s="255" t="s">
        <v>607</v>
      </c>
      <c r="G316" s="253"/>
      <c r="H316" s="256">
        <v>4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145</v>
      </c>
      <c r="AU316" s="262" t="s">
        <v>21</v>
      </c>
      <c r="AV316" s="13" t="s">
        <v>21</v>
      </c>
      <c r="AW316" s="13" t="s">
        <v>38</v>
      </c>
      <c r="AX316" s="13" t="s">
        <v>81</v>
      </c>
      <c r="AY316" s="262" t="s">
        <v>135</v>
      </c>
    </row>
    <row r="317" s="14" customFormat="1">
      <c r="A317" s="14"/>
      <c r="B317" s="263"/>
      <c r="C317" s="264"/>
      <c r="D317" s="248" t="s">
        <v>145</v>
      </c>
      <c r="E317" s="265" t="s">
        <v>1</v>
      </c>
      <c r="F317" s="266" t="s">
        <v>148</v>
      </c>
      <c r="G317" s="264"/>
      <c r="H317" s="267">
        <v>18</v>
      </c>
      <c r="I317" s="268"/>
      <c r="J317" s="264"/>
      <c r="K317" s="264"/>
      <c r="L317" s="269"/>
      <c r="M317" s="270"/>
      <c r="N317" s="271"/>
      <c r="O317" s="271"/>
      <c r="P317" s="271"/>
      <c r="Q317" s="271"/>
      <c r="R317" s="271"/>
      <c r="S317" s="271"/>
      <c r="T317" s="27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3" t="s">
        <v>145</v>
      </c>
      <c r="AU317" s="273" t="s">
        <v>21</v>
      </c>
      <c r="AV317" s="14" t="s">
        <v>142</v>
      </c>
      <c r="AW317" s="14" t="s">
        <v>38</v>
      </c>
      <c r="AX317" s="14" t="s">
        <v>89</v>
      </c>
      <c r="AY317" s="273" t="s">
        <v>135</v>
      </c>
    </row>
    <row r="318" s="2" customFormat="1" ht="21.75" customHeight="1">
      <c r="A318" s="38"/>
      <c r="B318" s="39"/>
      <c r="C318" s="235" t="s">
        <v>608</v>
      </c>
      <c r="D318" s="235" t="s">
        <v>137</v>
      </c>
      <c r="E318" s="236" t="s">
        <v>609</v>
      </c>
      <c r="F318" s="237" t="s">
        <v>610</v>
      </c>
      <c r="G318" s="238" t="s">
        <v>151</v>
      </c>
      <c r="H318" s="239">
        <v>6</v>
      </c>
      <c r="I318" s="240"/>
      <c r="J318" s="241">
        <f>ROUND(I318*H318,2)</f>
        <v>0</v>
      </c>
      <c r="K318" s="237" t="s">
        <v>141</v>
      </c>
      <c r="L318" s="44"/>
      <c r="M318" s="242" t="s">
        <v>1</v>
      </c>
      <c r="N318" s="243" t="s">
        <v>46</v>
      </c>
      <c r="O318" s="91"/>
      <c r="P318" s="244">
        <f>O318*H318</f>
        <v>0</v>
      </c>
      <c r="Q318" s="244">
        <v>0.0010499999999999999</v>
      </c>
      <c r="R318" s="244">
        <f>Q318*H318</f>
        <v>0.0063</v>
      </c>
      <c r="S318" s="244">
        <v>0</v>
      </c>
      <c r="T318" s="24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6" t="s">
        <v>142</v>
      </c>
      <c r="AT318" s="246" t="s">
        <v>137</v>
      </c>
      <c r="AU318" s="246" t="s">
        <v>21</v>
      </c>
      <c r="AY318" s="16" t="s">
        <v>135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6" t="s">
        <v>89</v>
      </c>
      <c r="BK318" s="247">
        <f>ROUND(I318*H318,2)</f>
        <v>0</v>
      </c>
      <c r="BL318" s="16" t="s">
        <v>142</v>
      </c>
      <c r="BM318" s="246" t="s">
        <v>611</v>
      </c>
    </row>
    <row r="319" s="2" customFormat="1">
      <c r="A319" s="38"/>
      <c r="B319" s="39"/>
      <c r="C319" s="40"/>
      <c r="D319" s="248" t="s">
        <v>144</v>
      </c>
      <c r="E319" s="40"/>
      <c r="F319" s="249" t="s">
        <v>610</v>
      </c>
      <c r="G319" s="40"/>
      <c r="H319" s="40"/>
      <c r="I319" s="144"/>
      <c r="J319" s="40"/>
      <c r="K319" s="40"/>
      <c r="L319" s="44"/>
      <c r="M319" s="250"/>
      <c r="N319" s="251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6" t="s">
        <v>144</v>
      </c>
      <c r="AU319" s="16" t="s">
        <v>21</v>
      </c>
    </row>
    <row r="320" s="2" customFormat="1" ht="16.5" customHeight="1">
      <c r="A320" s="38"/>
      <c r="B320" s="39"/>
      <c r="C320" s="275" t="s">
        <v>612</v>
      </c>
      <c r="D320" s="275" t="s">
        <v>290</v>
      </c>
      <c r="E320" s="276" t="s">
        <v>613</v>
      </c>
      <c r="F320" s="277" t="s">
        <v>614</v>
      </c>
      <c r="G320" s="278" t="s">
        <v>151</v>
      </c>
      <c r="H320" s="279">
        <v>6</v>
      </c>
      <c r="I320" s="280"/>
      <c r="J320" s="281">
        <f>ROUND(I320*H320,2)</f>
        <v>0</v>
      </c>
      <c r="K320" s="277" t="s">
        <v>484</v>
      </c>
      <c r="L320" s="282"/>
      <c r="M320" s="283" t="s">
        <v>1</v>
      </c>
      <c r="N320" s="284" t="s">
        <v>46</v>
      </c>
      <c r="O320" s="91"/>
      <c r="P320" s="244">
        <f>O320*H320</f>
        <v>0</v>
      </c>
      <c r="Q320" s="244">
        <v>0.0030999999999999999</v>
      </c>
      <c r="R320" s="244">
        <f>Q320*H320</f>
        <v>0.018599999999999998</v>
      </c>
      <c r="S320" s="244">
        <v>0</v>
      </c>
      <c r="T320" s="24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6" t="s">
        <v>175</v>
      </c>
      <c r="AT320" s="246" t="s">
        <v>290</v>
      </c>
      <c r="AU320" s="246" t="s">
        <v>21</v>
      </c>
      <c r="AY320" s="16" t="s">
        <v>135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16" t="s">
        <v>89</v>
      </c>
      <c r="BK320" s="247">
        <f>ROUND(I320*H320,2)</f>
        <v>0</v>
      </c>
      <c r="BL320" s="16" t="s">
        <v>142</v>
      </c>
      <c r="BM320" s="246" t="s">
        <v>615</v>
      </c>
    </row>
    <row r="321" s="2" customFormat="1">
      <c r="A321" s="38"/>
      <c r="B321" s="39"/>
      <c r="C321" s="40"/>
      <c r="D321" s="248" t="s">
        <v>144</v>
      </c>
      <c r="E321" s="40"/>
      <c r="F321" s="249" t="s">
        <v>614</v>
      </c>
      <c r="G321" s="40"/>
      <c r="H321" s="40"/>
      <c r="I321" s="144"/>
      <c r="J321" s="40"/>
      <c r="K321" s="40"/>
      <c r="L321" s="44"/>
      <c r="M321" s="250"/>
      <c r="N321" s="251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6" t="s">
        <v>144</v>
      </c>
      <c r="AU321" s="16" t="s">
        <v>21</v>
      </c>
    </row>
    <row r="322" s="2" customFormat="1" ht="21.75" customHeight="1">
      <c r="A322" s="38"/>
      <c r="B322" s="39"/>
      <c r="C322" s="235" t="s">
        <v>616</v>
      </c>
      <c r="D322" s="235" t="s">
        <v>137</v>
      </c>
      <c r="E322" s="236" t="s">
        <v>617</v>
      </c>
      <c r="F322" s="237" t="s">
        <v>618</v>
      </c>
      <c r="G322" s="238" t="s">
        <v>151</v>
      </c>
      <c r="H322" s="239">
        <v>6</v>
      </c>
      <c r="I322" s="240"/>
      <c r="J322" s="241">
        <f>ROUND(I322*H322,2)</f>
        <v>0</v>
      </c>
      <c r="K322" s="237" t="s">
        <v>141</v>
      </c>
      <c r="L322" s="44"/>
      <c r="M322" s="242" t="s">
        <v>1</v>
      </c>
      <c r="N322" s="243" t="s">
        <v>46</v>
      </c>
      <c r="O322" s="91"/>
      <c r="P322" s="244">
        <f>O322*H322</f>
        <v>0</v>
      </c>
      <c r="Q322" s="244">
        <v>0.10940999999999999</v>
      </c>
      <c r="R322" s="244">
        <f>Q322*H322</f>
        <v>0.65645999999999993</v>
      </c>
      <c r="S322" s="244">
        <v>0</v>
      </c>
      <c r="T322" s="24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6" t="s">
        <v>142</v>
      </c>
      <c r="AT322" s="246" t="s">
        <v>137</v>
      </c>
      <c r="AU322" s="246" t="s">
        <v>21</v>
      </c>
      <c r="AY322" s="16" t="s">
        <v>135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6" t="s">
        <v>89</v>
      </c>
      <c r="BK322" s="247">
        <f>ROUND(I322*H322,2)</f>
        <v>0</v>
      </c>
      <c r="BL322" s="16" t="s">
        <v>142</v>
      </c>
      <c r="BM322" s="246" t="s">
        <v>619</v>
      </c>
    </row>
    <row r="323" s="2" customFormat="1">
      <c r="A323" s="38"/>
      <c r="B323" s="39"/>
      <c r="C323" s="40"/>
      <c r="D323" s="248" t="s">
        <v>144</v>
      </c>
      <c r="E323" s="40"/>
      <c r="F323" s="249" t="s">
        <v>618</v>
      </c>
      <c r="G323" s="40"/>
      <c r="H323" s="40"/>
      <c r="I323" s="144"/>
      <c r="J323" s="40"/>
      <c r="K323" s="40"/>
      <c r="L323" s="44"/>
      <c r="M323" s="250"/>
      <c r="N323" s="251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6" t="s">
        <v>144</v>
      </c>
      <c r="AU323" s="16" t="s">
        <v>21</v>
      </c>
    </row>
    <row r="324" s="2" customFormat="1" ht="16.5" customHeight="1">
      <c r="A324" s="38"/>
      <c r="B324" s="39"/>
      <c r="C324" s="275" t="s">
        <v>620</v>
      </c>
      <c r="D324" s="275" t="s">
        <v>290</v>
      </c>
      <c r="E324" s="276" t="s">
        <v>621</v>
      </c>
      <c r="F324" s="277" t="s">
        <v>622</v>
      </c>
      <c r="G324" s="278" t="s">
        <v>151</v>
      </c>
      <c r="H324" s="279">
        <v>6</v>
      </c>
      <c r="I324" s="280"/>
      <c r="J324" s="281">
        <f>ROUND(I324*H324,2)</f>
        <v>0</v>
      </c>
      <c r="K324" s="277" t="s">
        <v>141</v>
      </c>
      <c r="L324" s="282"/>
      <c r="M324" s="283" t="s">
        <v>1</v>
      </c>
      <c r="N324" s="284" t="s">
        <v>46</v>
      </c>
      <c r="O324" s="91"/>
      <c r="P324" s="244">
        <f>O324*H324</f>
        <v>0</v>
      </c>
      <c r="Q324" s="244">
        <v>0.0061000000000000004</v>
      </c>
      <c r="R324" s="244">
        <f>Q324*H324</f>
        <v>0.036600000000000001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175</v>
      </c>
      <c r="AT324" s="246" t="s">
        <v>290</v>
      </c>
      <c r="AU324" s="246" t="s">
        <v>21</v>
      </c>
      <c r="AY324" s="16" t="s">
        <v>135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6" t="s">
        <v>89</v>
      </c>
      <c r="BK324" s="247">
        <f>ROUND(I324*H324,2)</f>
        <v>0</v>
      </c>
      <c r="BL324" s="16" t="s">
        <v>142</v>
      </c>
      <c r="BM324" s="246" t="s">
        <v>623</v>
      </c>
    </row>
    <row r="325" s="2" customFormat="1">
      <c r="A325" s="38"/>
      <c r="B325" s="39"/>
      <c r="C325" s="40"/>
      <c r="D325" s="248" t="s">
        <v>144</v>
      </c>
      <c r="E325" s="40"/>
      <c r="F325" s="249" t="s">
        <v>622</v>
      </c>
      <c r="G325" s="40"/>
      <c r="H325" s="40"/>
      <c r="I325" s="144"/>
      <c r="J325" s="40"/>
      <c r="K325" s="40"/>
      <c r="L325" s="44"/>
      <c r="M325" s="250"/>
      <c r="N325" s="251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6" t="s">
        <v>144</v>
      </c>
      <c r="AU325" s="16" t="s">
        <v>21</v>
      </c>
    </row>
    <row r="326" s="2" customFormat="1" ht="21.75" customHeight="1">
      <c r="A326" s="38"/>
      <c r="B326" s="39"/>
      <c r="C326" s="275" t="s">
        <v>624</v>
      </c>
      <c r="D326" s="275" t="s">
        <v>290</v>
      </c>
      <c r="E326" s="276" t="s">
        <v>625</v>
      </c>
      <c r="F326" s="277" t="s">
        <v>626</v>
      </c>
      <c r="G326" s="278" t="s">
        <v>339</v>
      </c>
      <c r="H326" s="279">
        <v>12</v>
      </c>
      <c r="I326" s="280"/>
      <c r="J326" s="281">
        <f>ROUND(I326*H326,2)</f>
        <v>0</v>
      </c>
      <c r="K326" s="277" t="s">
        <v>141</v>
      </c>
      <c r="L326" s="282"/>
      <c r="M326" s="283" t="s">
        <v>1</v>
      </c>
      <c r="N326" s="284" t="s">
        <v>46</v>
      </c>
      <c r="O326" s="91"/>
      <c r="P326" s="244">
        <f>O326*H326</f>
        <v>0</v>
      </c>
      <c r="Q326" s="244">
        <v>0.069000000000000006</v>
      </c>
      <c r="R326" s="244">
        <f>Q326*H326</f>
        <v>0.82800000000000007</v>
      </c>
      <c r="S326" s="244">
        <v>0</v>
      </c>
      <c r="T326" s="24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6" t="s">
        <v>175</v>
      </c>
      <c r="AT326" s="246" t="s">
        <v>290</v>
      </c>
      <c r="AU326" s="246" t="s">
        <v>21</v>
      </c>
      <c r="AY326" s="16" t="s">
        <v>135</v>
      </c>
      <c r="BE326" s="247">
        <f>IF(N326="základní",J326,0)</f>
        <v>0</v>
      </c>
      <c r="BF326" s="247">
        <f>IF(N326="snížená",J326,0)</f>
        <v>0</v>
      </c>
      <c r="BG326" s="247">
        <f>IF(N326="zákl. přenesená",J326,0)</f>
        <v>0</v>
      </c>
      <c r="BH326" s="247">
        <f>IF(N326="sníž. přenesená",J326,0)</f>
        <v>0</v>
      </c>
      <c r="BI326" s="247">
        <f>IF(N326="nulová",J326,0)</f>
        <v>0</v>
      </c>
      <c r="BJ326" s="16" t="s">
        <v>89</v>
      </c>
      <c r="BK326" s="247">
        <f>ROUND(I326*H326,2)</f>
        <v>0</v>
      </c>
      <c r="BL326" s="16" t="s">
        <v>142</v>
      </c>
      <c r="BM326" s="246" t="s">
        <v>627</v>
      </c>
    </row>
    <row r="327" s="2" customFormat="1">
      <c r="A327" s="38"/>
      <c r="B327" s="39"/>
      <c r="C327" s="40"/>
      <c r="D327" s="248" t="s">
        <v>144</v>
      </c>
      <c r="E327" s="40"/>
      <c r="F327" s="249" t="s">
        <v>626</v>
      </c>
      <c r="G327" s="40"/>
      <c r="H327" s="40"/>
      <c r="I327" s="144"/>
      <c r="J327" s="40"/>
      <c r="K327" s="40"/>
      <c r="L327" s="44"/>
      <c r="M327" s="250"/>
      <c r="N327" s="251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6" t="s">
        <v>144</v>
      </c>
      <c r="AU327" s="16" t="s">
        <v>21</v>
      </c>
    </row>
    <row r="328" s="2" customFormat="1">
      <c r="A328" s="38"/>
      <c r="B328" s="39"/>
      <c r="C328" s="40"/>
      <c r="D328" s="248" t="s">
        <v>153</v>
      </c>
      <c r="E328" s="40"/>
      <c r="F328" s="274" t="s">
        <v>628</v>
      </c>
      <c r="G328" s="40"/>
      <c r="H328" s="40"/>
      <c r="I328" s="144"/>
      <c r="J328" s="40"/>
      <c r="K328" s="40"/>
      <c r="L328" s="44"/>
      <c r="M328" s="250"/>
      <c r="N328" s="251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6" t="s">
        <v>153</v>
      </c>
      <c r="AU328" s="16" t="s">
        <v>21</v>
      </c>
    </row>
    <row r="329" s="2" customFormat="1" ht="21.75" customHeight="1">
      <c r="A329" s="38"/>
      <c r="B329" s="39"/>
      <c r="C329" s="235" t="s">
        <v>629</v>
      </c>
      <c r="D329" s="235" t="s">
        <v>137</v>
      </c>
      <c r="E329" s="236" t="s">
        <v>630</v>
      </c>
      <c r="F329" s="237" t="s">
        <v>631</v>
      </c>
      <c r="G329" s="238" t="s">
        <v>339</v>
      </c>
      <c r="H329" s="239">
        <v>560</v>
      </c>
      <c r="I329" s="240"/>
      <c r="J329" s="241">
        <f>ROUND(I329*H329,2)</f>
        <v>0</v>
      </c>
      <c r="K329" s="237" t="s">
        <v>141</v>
      </c>
      <c r="L329" s="44"/>
      <c r="M329" s="242" t="s">
        <v>1</v>
      </c>
      <c r="N329" s="243" t="s">
        <v>46</v>
      </c>
      <c r="O329" s="91"/>
      <c r="P329" s="244">
        <f>O329*H329</f>
        <v>0</v>
      </c>
      <c r="Q329" s="244">
        <v>0.15540000000000001</v>
      </c>
      <c r="R329" s="244">
        <f>Q329*H329</f>
        <v>87.024000000000001</v>
      </c>
      <c r="S329" s="244">
        <v>0</v>
      </c>
      <c r="T329" s="24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6" t="s">
        <v>142</v>
      </c>
      <c r="AT329" s="246" t="s">
        <v>137</v>
      </c>
      <c r="AU329" s="246" t="s">
        <v>21</v>
      </c>
      <c r="AY329" s="16" t="s">
        <v>135</v>
      </c>
      <c r="BE329" s="247">
        <f>IF(N329="základní",J329,0)</f>
        <v>0</v>
      </c>
      <c r="BF329" s="247">
        <f>IF(N329="snížená",J329,0)</f>
        <v>0</v>
      </c>
      <c r="BG329" s="247">
        <f>IF(N329="zákl. přenesená",J329,0)</f>
        <v>0</v>
      </c>
      <c r="BH329" s="247">
        <f>IF(N329="sníž. přenesená",J329,0)</f>
        <v>0</v>
      </c>
      <c r="BI329" s="247">
        <f>IF(N329="nulová",J329,0)</f>
        <v>0</v>
      </c>
      <c r="BJ329" s="16" t="s">
        <v>89</v>
      </c>
      <c r="BK329" s="247">
        <f>ROUND(I329*H329,2)</f>
        <v>0</v>
      </c>
      <c r="BL329" s="16" t="s">
        <v>142</v>
      </c>
      <c r="BM329" s="246" t="s">
        <v>632</v>
      </c>
    </row>
    <row r="330" s="2" customFormat="1">
      <c r="A330" s="38"/>
      <c r="B330" s="39"/>
      <c r="C330" s="40"/>
      <c r="D330" s="248" t="s">
        <v>144</v>
      </c>
      <c r="E330" s="40"/>
      <c r="F330" s="249" t="s">
        <v>631</v>
      </c>
      <c r="G330" s="40"/>
      <c r="H330" s="40"/>
      <c r="I330" s="144"/>
      <c r="J330" s="40"/>
      <c r="K330" s="40"/>
      <c r="L330" s="44"/>
      <c r="M330" s="250"/>
      <c r="N330" s="251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6" t="s">
        <v>144</v>
      </c>
      <c r="AU330" s="16" t="s">
        <v>21</v>
      </c>
    </row>
    <row r="331" s="13" customFormat="1">
      <c r="A331" s="13"/>
      <c r="B331" s="252"/>
      <c r="C331" s="253"/>
      <c r="D331" s="248" t="s">
        <v>145</v>
      </c>
      <c r="E331" s="254" t="s">
        <v>1</v>
      </c>
      <c r="F331" s="255" t="s">
        <v>633</v>
      </c>
      <c r="G331" s="253"/>
      <c r="H331" s="256">
        <v>560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145</v>
      </c>
      <c r="AU331" s="262" t="s">
        <v>21</v>
      </c>
      <c r="AV331" s="13" t="s">
        <v>21</v>
      </c>
      <c r="AW331" s="13" t="s">
        <v>38</v>
      </c>
      <c r="AX331" s="13" t="s">
        <v>89</v>
      </c>
      <c r="AY331" s="262" t="s">
        <v>135</v>
      </c>
    </row>
    <row r="332" s="2" customFormat="1" ht="16.5" customHeight="1">
      <c r="A332" s="38"/>
      <c r="B332" s="39"/>
      <c r="C332" s="275" t="s">
        <v>634</v>
      </c>
      <c r="D332" s="275" t="s">
        <v>290</v>
      </c>
      <c r="E332" s="276" t="s">
        <v>635</v>
      </c>
      <c r="F332" s="277" t="s">
        <v>636</v>
      </c>
      <c r="G332" s="278" t="s">
        <v>339</v>
      </c>
      <c r="H332" s="279">
        <v>20</v>
      </c>
      <c r="I332" s="280"/>
      <c r="J332" s="281">
        <f>ROUND(I332*H332,2)</f>
        <v>0</v>
      </c>
      <c r="K332" s="277" t="s">
        <v>141</v>
      </c>
      <c r="L332" s="282"/>
      <c r="M332" s="283" t="s">
        <v>1</v>
      </c>
      <c r="N332" s="284" t="s">
        <v>46</v>
      </c>
      <c r="O332" s="91"/>
      <c r="P332" s="244">
        <f>O332*H332</f>
        <v>0</v>
      </c>
      <c r="Q332" s="244">
        <v>0.0258</v>
      </c>
      <c r="R332" s="244">
        <f>Q332*H332</f>
        <v>0.51600000000000001</v>
      </c>
      <c r="S332" s="244">
        <v>0</v>
      </c>
      <c r="T332" s="24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6" t="s">
        <v>175</v>
      </c>
      <c r="AT332" s="246" t="s">
        <v>290</v>
      </c>
      <c r="AU332" s="246" t="s">
        <v>21</v>
      </c>
      <c r="AY332" s="16" t="s">
        <v>135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16" t="s">
        <v>89</v>
      </c>
      <c r="BK332" s="247">
        <f>ROUND(I332*H332,2)</f>
        <v>0</v>
      </c>
      <c r="BL332" s="16" t="s">
        <v>142</v>
      </c>
      <c r="BM332" s="246" t="s">
        <v>637</v>
      </c>
    </row>
    <row r="333" s="2" customFormat="1">
      <c r="A333" s="38"/>
      <c r="B333" s="39"/>
      <c r="C333" s="40"/>
      <c r="D333" s="248" t="s">
        <v>144</v>
      </c>
      <c r="E333" s="40"/>
      <c r="F333" s="249" t="s">
        <v>636</v>
      </c>
      <c r="G333" s="40"/>
      <c r="H333" s="40"/>
      <c r="I333" s="144"/>
      <c r="J333" s="40"/>
      <c r="K333" s="40"/>
      <c r="L333" s="44"/>
      <c r="M333" s="250"/>
      <c r="N333" s="251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6" t="s">
        <v>144</v>
      </c>
      <c r="AU333" s="16" t="s">
        <v>21</v>
      </c>
    </row>
    <row r="334" s="2" customFormat="1" ht="16.5" customHeight="1">
      <c r="A334" s="38"/>
      <c r="B334" s="39"/>
      <c r="C334" s="275" t="s">
        <v>638</v>
      </c>
      <c r="D334" s="275" t="s">
        <v>290</v>
      </c>
      <c r="E334" s="276" t="s">
        <v>639</v>
      </c>
      <c r="F334" s="277" t="s">
        <v>640</v>
      </c>
      <c r="G334" s="278" t="s">
        <v>339</v>
      </c>
      <c r="H334" s="279">
        <v>580</v>
      </c>
      <c r="I334" s="280"/>
      <c r="J334" s="281">
        <f>ROUND(I334*H334,2)</f>
        <v>0</v>
      </c>
      <c r="K334" s="277" t="s">
        <v>141</v>
      </c>
      <c r="L334" s="282"/>
      <c r="M334" s="283" t="s">
        <v>1</v>
      </c>
      <c r="N334" s="284" t="s">
        <v>46</v>
      </c>
      <c r="O334" s="91"/>
      <c r="P334" s="244">
        <f>O334*H334</f>
        <v>0</v>
      </c>
      <c r="Q334" s="244">
        <v>0.085000000000000006</v>
      </c>
      <c r="R334" s="244">
        <f>Q334*H334</f>
        <v>49.300000000000004</v>
      </c>
      <c r="S334" s="244">
        <v>0</v>
      </c>
      <c r="T334" s="24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6" t="s">
        <v>175</v>
      </c>
      <c r="AT334" s="246" t="s">
        <v>290</v>
      </c>
      <c r="AU334" s="246" t="s">
        <v>21</v>
      </c>
      <c r="AY334" s="16" t="s">
        <v>135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16" t="s">
        <v>89</v>
      </c>
      <c r="BK334" s="247">
        <f>ROUND(I334*H334,2)</f>
        <v>0</v>
      </c>
      <c r="BL334" s="16" t="s">
        <v>142</v>
      </c>
      <c r="BM334" s="246" t="s">
        <v>641</v>
      </c>
    </row>
    <row r="335" s="2" customFormat="1">
      <c r="A335" s="38"/>
      <c r="B335" s="39"/>
      <c r="C335" s="40"/>
      <c r="D335" s="248" t="s">
        <v>144</v>
      </c>
      <c r="E335" s="40"/>
      <c r="F335" s="249" t="s">
        <v>640</v>
      </c>
      <c r="G335" s="40"/>
      <c r="H335" s="40"/>
      <c r="I335" s="144"/>
      <c r="J335" s="40"/>
      <c r="K335" s="40"/>
      <c r="L335" s="44"/>
      <c r="M335" s="250"/>
      <c r="N335" s="251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6" t="s">
        <v>144</v>
      </c>
      <c r="AU335" s="16" t="s">
        <v>21</v>
      </c>
    </row>
    <row r="336" s="13" customFormat="1">
      <c r="A336" s="13"/>
      <c r="B336" s="252"/>
      <c r="C336" s="253"/>
      <c r="D336" s="248" t="s">
        <v>145</v>
      </c>
      <c r="E336" s="254" t="s">
        <v>1</v>
      </c>
      <c r="F336" s="255" t="s">
        <v>642</v>
      </c>
      <c r="G336" s="253"/>
      <c r="H336" s="256">
        <v>580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2" t="s">
        <v>145</v>
      </c>
      <c r="AU336" s="262" t="s">
        <v>21</v>
      </c>
      <c r="AV336" s="13" t="s">
        <v>21</v>
      </c>
      <c r="AW336" s="13" t="s">
        <v>38</v>
      </c>
      <c r="AX336" s="13" t="s">
        <v>89</v>
      </c>
      <c r="AY336" s="262" t="s">
        <v>135</v>
      </c>
    </row>
    <row r="337" s="2" customFormat="1" ht="21.75" customHeight="1">
      <c r="A337" s="38"/>
      <c r="B337" s="39"/>
      <c r="C337" s="235" t="s">
        <v>643</v>
      </c>
      <c r="D337" s="235" t="s">
        <v>137</v>
      </c>
      <c r="E337" s="236" t="s">
        <v>644</v>
      </c>
      <c r="F337" s="237" t="s">
        <v>645</v>
      </c>
      <c r="G337" s="238" t="s">
        <v>339</v>
      </c>
      <c r="H337" s="239">
        <v>255</v>
      </c>
      <c r="I337" s="240"/>
      <c r="J337" s="241">
        <f>ROUND(I337*H337,2)</f>
        <v>0</v>
      </c>
      <c r="K337" s="237" t="s">
        <v>141</v>
      </c>
      <c r="L337" s="44"/>
      <c r="M337" s="242" t="s">
        <v>1</v>
      </c>
      <c r="N337" s="243" t="s">
        <v>46</v>
      </c>
      <c r="O337" s="91"/>
      <c r="P337" s="244">
        <f>O337*H337</f>
        <v>0</v>
      </c>
      <c r="Q337" s="244">
        <v>0.20219000000000001</v>
      </c>
      <c r="R337" s="244">
        <f>Q337*H337</f>
        <v>51.558450000000001</v>
      </c>
      <c r="S337" s="244">
        <v>0</v>
      </c>
      <c r="T337" s="24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6" t="s">
        <v>142</v>
      </c>
      <c r="AT337" s="246" t="s">
        <v>137</v>
      </c>
      <c r="AU337" s="246" t="s">
        <v>21</v>
      </c>
      <c r="AY337" s="16" t="s">
        <v>135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6" t="s">
        <v>89</v>
      </c>
      <c r="BK337" s="247">
        <f>ROUND(I337*H337,2)</f>
        <v>0</v>
      </c>
      <c r="BL337" s="16" t="s">
        <v>142</v>
      </c>
      <c r="BM337" s="246" t="s">
        <v>646</v>
      </c>
    </row>
    <row r="338" s="2" customFormat="1">
      <c r="A338" s="38"/>
      <c r="B338" s="39"/>
      <c r="C338" s="40"/>
      <c r="D338" s="248" t="s">
        <v>144</v>
      </c>
      <c r="E338" s="40"/>
      <c r="F338" s="249" t="s">
        <v>645</v>
      </c>
      <c r="G338" s="40"/>
      <c r="H338" s="40"/>
      <c r="I338" s="144"/>
      <c r="J338" s="40"/>
      <c r="K338" s="40"/>
      <c r="L338" s="44"/>
      <c r="M338" s="250"/>
      <c r="N338" s="251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6" t="s">
        <v>144</v>
      </c>
      <c r="AU338" s="16" t="s">
        <v>21</v>
      </c>
    </row>
    <row r="339" s="2" customFormat="1">
      <c r="A339" s="38"/>
      <c r="B339" s="39"/>
      <c r="C339" s="40"/>
      <c r="D339" s="248" t="s">
        <v>153</v>
      </c>
      <c r="E339" s="40"/>
      <c r="F339" s="274" t="s">
        <v>647</v>
      </c>
      <c r="G339" s="40"/>
      <c r="H339" s="40"/>
      <c r="I339" s="144"/>
      <c r="J339" s="40"/>
      <c r="K339" s="40"/>
      <c r="L339" s="44"/>
      <c r="M339" s="250"/>
      <c r="N339" s="251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6" t="s">
        <v>153</v>
      </c>
      <c r="AU339" s="16" t="s">
        <v>21</v>
      </c>
    </row>
    <row r="340" s="2" customFormat="1" ht="16.5" customHeight="1">
      <c r="A340" s="38"/>
      <c r="B340" s="39"/>
      <c r="C340" s="275" t="s">
        <v>648</v>
      </c>
      <c r="D340" s="275" t="s">
        <v>290</v>
      </c>
      <c r="E340" s="276" t="s">
        <v>649</v>
      </c>
      <c r="F340" s="277" t="s">
        <v>650</v>
      </c>
      <c r="G340" s="278" t="s">
        <v>651</v>
      </c>
      <c r="H340" s="279">
        <v>1620</v>
      </c>
      <c r="I340" s="280"/>
      <c r="J340" s="281">
        <f>ROUND(I340*H340,2)</f>
        <v>0</v>
      </c>
      <c r="K340" s="277" t="s">
        <v>141</v>
      </c>
      <c r="L340" s="282"/>
      <c r="M340" s="283" t="s">
        <v>1</v>
      </c>
      <c r="N340" s="284" t="s">
        <v>46</v>
      </c>
      <c r="O340" s="91"/>
      <c r="P340" s="244">
        <f>O340*H340</f>
        <v>0</v>
      </c>
      <c r="Q340" s="244">
        <v>0.114</v>
      </c>
      <c r="R340" s="244">
        <f>Q340*H340</f>
        <v>184.68000000000001</v>
      </c>
      <c r="S340" s="244">
        <v>0</v>
      </c>
      <c r="T340" s="245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175</v>
      </c>
      <c r="AT340" s="246" t="s">
        <v>290</v>
      </c>
      <c r="AU340" s="246" t="s">
        <v>21</v>
      </c>
      <c r="AY340" s="16" t="s">
        <v>135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6" t="s">
        <v>89</v>
      </c>
      <c r="BK340" s="247">
        <f>ROUND(I340*H340,2)</f>
        <v>0</v>
      </c>
      <c r="BL340" s="16" t="s">
        <v>142</v>
      </c>
      <c r="BM340" s="246" t="s">
        <v>652</v>
      </c>
    </row>
    <row r="341" s="2" customFormat="1">
      <c r="A341" s="38"/>
      <c r="B341" s="39"/>
      <c r="C341" s="40"/>
      <c r="D341" s="248" t="s">
        <v>144</v>
      </c>
      <c r="E341" s="40"/>
      <c r="F341" s="249" t="s">
        <v>650</v>
      </c>
      <c r="G341" s="40"/>
      <c r="H341" s="40"/>
      <c r="I341" s="144"/>
      <c r="J341" s="40"/>
      <c r="K341" s="40"/>
      <c r="L341" s="44"/>
      <c r="M341" s="250"/>
      <c r="N341" s="251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6" t="s">
        <v>144</v>
      </c>
      <c r="AU341" s="16" t="s">
        <v>21</v>
      </c>
    </row>
    <row r="342" s="13" customFormat="1">
      <c r="A342" s="13"/>
      <c r="B342" s="252"/>
      <c r="C342" s="253"/>
      <c r="D342" s="248" t="s">
        <v>145</v>
      </c>
      <c r="E342" s="254" t="s">
        <v>1</v>
      </c>
      <c r="F342" s="255" t="s">
        <v>653</v>
      </c>
      <c r="G342" s="253"/>
      <c r="H342" s="256">
        <v>1620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145</v>
      </c>
      <c r="AU342" s="262" t="s">
        <v>21</v>
      </c>
      <c r="AV342" s="13" t="s">
        <v>21</v>
      </c>
      <c r="AW342" s="13" t="s">
        <v>38</v>
      </c>
      <c r="AX342" s="13" t="s">
        <v>89</v>
      </c>
      <c r="AY342" s="262" t="s">
        <v>135</v>
      </c>
    </row>
    <row r="343" s="2" customFormat="1" ht="21.75" customHeight="1">
      <c r="A343" s="38"/>
      <c r="B343" s="39"/>
      <c r="C343" s="235" t="s">
        <v>654</v>
      </c>
      <c r="D343" s="235" t="s">
        <v>137</v>
      </c>
      <c r="E343" s="236" t="s">
        <v>655</v>
      </c>
      <c r="F343" s="237" t="s">
        <v>656</v>
      </c>
      <c r="G343" s="238" t="s">
        <v>140</v>
      </c>
      <c r="H343" s="239">
        <v>36</v>
      </c>
      <c r="I343" s="240"/>
      <c r="J343" s="241">
        <f>ROUND(I343*H343,2)</f>
        <v>0</v>
      </c>
      <c r="K343" s="237" t="s">
        <v>141</v>
      </c>
      <c r="L343" s="44"/>
      <c r="M343" s="242" t="s">
        <v>1</v>
      </c>
      <c r="N343" s="243" t="s">
        <v>46</v>
      </c>
      <c r="O343" s="91"/>
      <c r="P343" s="244">
        <f>O343*H343</f>
        <v>0</v>
      </c>
      <c r="Q343" s="244">
        <v>0.00038000000000000002</v>
      </c>
      <c r="R343" s="244">
        <f>Q343*H343</f>
        <v>0.013680000000000001</v>
      </c>
      <c r="S343" s="244">
        <v>0</v>
      </c>
      <c r="T343" s="24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6" t="s">
        <v>142</v>
      </c>
      <c r="AT343" s="246" t="s">
        <v>137</v>
      </c>
      <c r="AU343" s="246" t="s">
        <v>21</v>
      </c>
      <c r="AY343" s="16" t="s">
        <v>135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16" t="s">
        <v>89</v>
      </c>
      <c r="BK343" s="247">
        <f>ROUND(I343*H343,2)</f>
        <v>0</v>
      </c>
      <c r="BL343" s="16" t="s">
        <v>142</v>
      </c>
      <c r="BM343" s="246" t="s">
        <v>657</v>
      </c>
    </row>
    <row r="344" s="2" customFormat="1">
      <c r="A344" s="38"/>
      <c r="B344" s="39"/>
      <c r="C344" s="40"/>
      <c r="D344" s="248" t="s">
        <v>144</v>
      </c>
      <c r="E344" s="40"/>
      <c r="F344" s="249" t="s">
        <v>656</v>
      </c>
      <c r="G344" s="40"/>
      <c r="H344" s="40"/>
      <c r="I344" s="144"/>
      <c r="J344" s="40"/>
      <c r="K344" s="40"/>
      <c r="L344" s="44"/>
      <c r="M344" s="250"/>
      <c r="N344" s="251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6" t="s">
        <v>144</v>
      </c>
      <c r="AU344" s="16" t="s">
        <v>21</v>
      </c>
    </row>
    <row r="345" s="2" customFormat="1" ht="16.5" customHeight="1">
      <c r="A345" s="38"/>
      <c r="B345" s="39"/>
      <c r="C345" s="235" t="s">
        <v>658</v>
      </c>
      <c r="D345" s="235" t="s">
        <v>137</v>
      </c>
      <c r="E345" s="236" t="s">
        <v>659</v>
      </c>
      <c r="F345" s="237" t="s">
        <v>660</v>
      </c>
      <c r="G345" s="238" t="s">
        <v>651</v>
      </c>
      <c r="H345" s="239">
        <v>3</v>
      </c>
      <c r="I345" s="240"/>
      <c r="J345" s="241">
        <f>ROUND(I345*H345,2)</f>
        <v>0</v>
      </c>
      <c r="K345" s="237" t="s">
        <v>1</v>
      </c>
      <c r="L345" s="44"/>
      <c r="M345" s="242" t="s">
        <v>1</v>
      </c>
      <c r="N345" s="243" t="s">
        <v>46</v>
      </c>
      <c r="O345" s="91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6" t="s">
        <v>142</v>
      </c>
      <c r="AT345" s="246" t="s">
        <v>137</v>
      </c>
      <c r="AU345" s="246" t="s">
        <v>21</v>
      </c>
      <c r="AY345" s="16" t="s">
        <v>135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16" t="s">
        <v>89</v>
      </c>
      <c r="BK345" s="247">
        <f>ROUND(I345*H345,2)</f>
        <v>0</v>
      </c>
      <c r="BL345" s="16" t="s">
        <v>142</v>
      </c>
      <c r="BM345" s="246" t="s">
        <v>661</v>
      </c>
    </row>
    <row r="346" s="2" customFormat="1">
      <c r="A346" s="38"/>
      <c r="B346" s="39"/>
      <c r="C346" s="40"/>
      <c r="D346" s="248" t="s">
        <v>144</v>
      </c>
      <c r="E346" s="40"/>
      <c r="F346" s="249" t="s">
        <v>660</v>
      </c>
      <c r="G346" s="40"/>
      <c r="H346" s="40"/>
      <c r="I346" s="144"/>
      <c r="J346" s="40"/>
      <c r="K346" s="40"/>
      <c r="L346" s="44"/>
      <c r="M346" s="250"/>
      <c r="N346" s="251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6" t="s">
        <v>144</v>
      </c>
      <c r="AU346" s="16" t="s">
        <v>21</v>
      </c>
    </row>
    <row r="347" s="2" customFormat="1">
      <c r="A347" s="38"/>
      <c r="B347" s="39"/>
      <c r="C347" s="40"/>
      <c r="D347" s="248" t="s">
        <v>153</v>
      </c>
      <c r="E347" s="40"/>
      <c r="F347" s="274" t="s">
        <v>662</v>
      </c>
      <c r="G347" s="40"/>
      <c r="H347" s="40"/>
      <c r="I347" s="144"/>
      <c r="J347" s="40"/>
      <c r="K347" s="40"/>
      <c r="L347" s="44"/>
      <c r="M347" s="250"/>
      <c r="N347" s="251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6" t="s">
        <v>153</v>
      </c>
      <c r="AU347" s="16" t="s">
        <v>21</v>
      </c>
    </row>
    <row r="348" s="12" customFormat="1" ht="22.8" customHeight="1">
      <c r="A348" s="12"/>
      <c r="B348" s="219"/>
      <c r="C348" s="220"/>
      <c r="D348" s="221" t="s">
        <v>80</v>
      </c>
      <c r="E348" s="233" t="s">
        <v>663</v>
      </c>
      <c r="F348" s="233" t="s">
        <v>664</v>
      </c>
      <c r="G348" s="220"/>
      <c r="H348" s="220"/>
      <c r="I348" s="223"/>
      <c r="J348" s="234">
        <f>BK348</f>
        <v>0</v>
      </c>
      <c r="K348" s="220"/>
      <c r="L348" s="225"/>
      <c r="M348" s="226"/>
      <c r="N348" s="227"/>
      <c r="O348" s="227"/>
      <c r="P348" s="228">
        <f>SUM(P349:P350)</f>
        <v>0</v>
      </c>
      <c r="Q348" s="227"/>
      <c r="R348" s="228">
        <f>SUM(R349:R350)</f>
        <v>0</v>
      </c>
      <c r="S348" s="227"/>
      <c r="T348" s="229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30" t="s">
        <v>89</v>
      </c>
      <c r="AT348" s="231" t="s">
        <v>80</v>
      </c>
      <c r="AU348" s="231" t="s">
        <v>89</v>
      </c>
      <c r="AY348" s="230" t="s">
        <v>135</v>
      </c>
      <c r="BK348" s="232">
        <f>SUM(BK349:BK350)</f>
        <v>0</v>
      </c>
    </row>
    <row r="349" s="2" customFormat="1" ht="21.75" customHeight="1">
      <c r="A349" s="38"/>
      <c r="B349" s="39"/>
      <c r="C349" s="235" t="s">
        <v>665</v>
      </c>
      <c r="D349" s="235" t="s">
        <v>137</v>
      </c>
      <c r="E349" s="236" t="s">
        <v>666</v>
      </c>
      <c r="F349" s="237" t="s">
        <v>667</v>
      </c>
      <c r="G349" s="238" t="s">
        <v>293</v>
      </c>
      <c r="H349" s="239">
        <v>599.53300000000002</v>
      </c>
      <c r="I349" s="240"/>
      <c r="J349" s="241">
        <f>ROUND(I349*H349,2)</f>
        <v>0</v>
      </c>
      <c r="K349" s="237" t="s">
        <v>141</v>
      </c>
      <c r="L349" s="44"/>
      <c r="M349" s="242" t="s">
        <v>1</v>
      </c>
      <c r="N349" s="243" t="s">
        <v>46</v>
      </c>
      <c r="O349" s="91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6" t="s">
        <v>142</v>
      </c>
      <c r="AT349" s="246" t="s">
        <v>137</v>
      </c>
      <c r="AU349" s="246" t="s">
        <v>21</v>
      </c>
      <c r="AY349" s="16" t="s">
        <v>135</v>
      </c>
      <c r="BE349" s="247">
        <f>IF(N349="základní",J349,0)</f>
        <v>0</v>
      </c>
      <c r="BF349" s="247">
        <f>IF(N349="snížená",J349,0)</f>
        <v>0</v>
      </c>
      <c r="BG349" s="247">
        <f>IF(N349="zákl. přenesená",J349,0)</f>
        <v>0</v>
      </c>
      <c r="BH349" s="247">
        <f>IF(N349="sníž. přenesená",J349,0)</f>
        <v>0</v>
      </c>
      <c r="BI349" s="247">
        <f>IF(N349="nulová",J349,0)</f>
        <v>0</v>
      </c>
      <c r="BJ349" s="16" t="s">
        <v>89</v>
      </c>
      <c r="BK349" s="247">
        <f>ROUND(I349*H349,2)</f>
        <v>0</v>
      </c>
      <c r="BL349" s="16" t="s">
        <v>142</v>
      </c>
      <c r="BM349" s="246" t="s">
        <v>668</v>
      </c>
    </row>
    <row r="350" s="2" customFormat="1">
      <c r="A350" s="38"/>
      <c r="B350" s="39"/>
      <c r="C350" s="40"/>
      <c r="D350" s="248" t="s">
        <v>144</v>
      </c>
      <c r="E350" s="40"/>
      <c r="F350" s="249" t="s">
        <v>667</v>
      </c>
      <c r="G350" s="40"/>
      <c r="H350" s="40"/>
      <c r="I350" s="144"/>
      <c r="J350" s="40"/>
      <c r="K350" s="40"/>
      <c r="L350" s="44"/>
      <c r="M350" s="285"/>
      <c r="N350" s="286"/>
      <c r="O350" s="287"/>
      <c r="P350" s="287"/>
      <c r="Q350" s="287"/>
      <c r="R350" s="287"/>
      <c r="S350" s="287"/>
      <c r="T350" s="28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6" t="s">
        <v>144</v>
      </c>
      <c r="AU350" s="16" t="s">
        <v>21</v>
      </c>
    </row>
    <row r="351" s="2" customFormat="1" ht="6.96" customHeight="1">
      <c r="A351" s="38"/>
      <c r="B351" s="66"/>
      <c r="C351" s="67"/>
      <c r="D351" s="67"/>
      <c r="E351" s="67"/>
      <c r="F351" s="67"/>
      <c r="G351" s="67"/>
      <c r="H351" s="67"/>
      <c r="I351" s="183"/>
      <c r="J351" s="67"/>
      <c r="K351" s="67"/>
      <c r="L351" s="44"/>
      <c r="M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</row>
  </sheetData>
  <sheetProtection sheet="1" autoFilter="0" formatColumns="0" formatRows="0" objects="1" scenarios="1" spinCount="100000" saltValue="LvM88EEPwkhwO3ZJ/mWrvxLWFYVOHwNqh0oB4fy1Xqr/sOzkiBQrkhkQSezCiWHC9I+JvP38bPzDuGqSJba68w==" hashValue="RCtJ9TWKM0gQCqgLga/FA2a1P/yc1Jmy+ZNwP6hem4SDgjc0Ft3XIigsjYlqyBKTM92eoV1RStZ3wRJNPfR1ew==" algorithmName="SHA-512" password="CC35"/>
  <autoFilter ref="C123:K35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669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ROUND((SUM(BE123:BE323)),  2)</f>
        <v>0</v>
      </c>
      <c r="G33" s="38"/>
      <c r="H33" s="38"/>
      <c r="I33" s="162">
        <v>0.20999999999999999</v>
      </c>
      <c r="J33" s="161">
        <f>ROUND(((SUM(BE123:BE323))*I33),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ROUND((SUM(BF123:BF323)),  2)</f>
        <v>0</v>
      </c>
      <c r="G34" s="38"/>
      <c r="H34" s="38"/>
      <c r="I34" s="162">
        <v>0.14999999999999999</v>
      </c>
      <c r="J34" s="161">
        <f>ROUND(((SUM(BF123:BF323))*I34),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ROUND((SUM(BG123:BG323)),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ROUND((SUM(BH123:BH323)),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ROUND((SUM(BI123:BI323)),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104 - Oprava a odvodnění MK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386</v>
      </c>
      <c r="E99" s="203"/>
      <c r="F99" s="203"/>
      <c r="G99" s="203"/>
      <c r="H99" s="203"/>
      <c r="I99" s="204"/>
      <c r="J99" s="205">
        <f>J148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117</v>
      </c>
      <c r="E100" s="203"/>
      <c r="F100" s="203"/>
      <c r="G100" s="203"/>
      <c r="H100" s="203"/>
      <c r="I100" s="204"/>
      <c r="J100" s="205">
        <f>J164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670</v>
      </c>
      <c r="E101" s="203"/>
      <c r="F101" s="203"/>
      <c r="G101" s="203"/>
      <c r="H101" s="203"/>
      <c r="I101" s="204"/>
      <c r="J101" s="205">
        <f>J214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388</v>
      </c>
      <c r="E102" s="203"/>
      <c r="F102" s="203"/>
      <c r="G102" s="203"/>
      <c r="H102" s="203"/>
      <c r="I102" s="204"/>
      <c r="J102" s="205">
        <f>J285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389</v>
      </c>
      <c r="E103" s="203"/>
      <c r="F103" s="203"/>
      <c r="G103" s="203"/>
      <c r="H103" s="203"/>
      <c r="I103" s="204"/>
      <c r="J103" s="205">
        <f>J321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2" t="s">
        <v>120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1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Cyklostezka Cheb - Waldsassen III. a</v>
      </c>
      <c r="F113" s="31"/>
      <c r="G113" s="31"/>
      <c r="H113" s="31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1" t="s">
        <v>107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SO 104 - Oprava a odvodnění MK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1" t="s">
        <v>22</v>
      </c>
      <c r="D117" s="40"/>
      <c r="E117" s="40"/>
      <c r="F117" s="26" t="str">
        <f>F12</f>
        <v>Háje u Chebu, Slapany</v>
      </c>
      <c r="G117" s="40"/>
      <c r="H117" s="40"/>
      <c r="I117" s="147" t="s">
        <v>24</v>
      </c>
      <c r="J117" s="79" t="str">
        <f>IF(J12="","",J12)</f>
        <v>24. 7. 2020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1" t="s">
        <v>30</v>
      </c>
      <c r="D119" s="40"/>
      <c r="E119" s="40"/>
      <c r="F119" s="26" t="str">
        <f>E15</f>
        <v>Město Cheb</v>
      </c>
      <c r="G119" s="40"/>
      <c r="H119" s="40"/>
      <c r="I119" s="147" t="s">
        <v>36</v>
      </c>
      <c r="J119" s="36" t="str">
        <f>E21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1" t="s">
        <v>34</v>
      </c>
      <c r="D120" s="40"/>
      <c r="E120" s="40"/>
      <c r="F120" s="26" t="str">
        <f>IF(E18="","",E18)</f>
        <v>Vyplň údaj</v>
      </c>
      <c r="G120" s="40"/>
      <c r="H120" s="40"/>
      <c r="I120" s="147" t="s">
        <v>39</v>
      </c>
      <c r="J120" s="36" t="str">
        <f>E24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121</v>
      </c>
      <c r="D122" s="210" t="s">
        <v>66</v>
      </c>
      <c r="E122" s="210" t="s">
        <v>62</v>
      </c>
      <c r="F122" s="210" t="s">
        <v>63</v>
      </c>
      <c r="G122" s="210" t="s">
        <v>122</v>
      </c>
      <c r="H122" s="210" t="s">
        <v>123</v>
      </c>
      <c r="I122" s="211" t="s">
        <v>124</v>
      </c>
      <c r="J122" s="210" t="s">
        <v>111</v>
      </c>
      <c r="K122" s="212" t="s">
        <v>125</v>
      </c>
      <c r="L122" s="213"/>
      <c r="M122" s="100" t="s">
        <v>1</v>
      </c>
      <c r="N122" s="101" t="s">
        <v>45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838.32721500000002</v>
      </c>
      <c r="S123" s="104"/>
      <c r="T123" s="217">
        <f>T124</f>
        <v>104.83200000000001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80</v>
      </c>
      <c r="AU123" s="16" t="s">
        <v>113</v>
      </c>
      <c r="BK123" s="218">
        <f>BK124</f>
        <v>0</v>
      </c>
    </row>
    <row r="124" s="12" customFormat="1" ht="25.92" customHeight="1">
      <c r="A124" s="12"/>
      <c r="B124" s="219"/>
      <c r="C124" s="220"/>
      <c r="D124" s="221" t="s">
        <v>80</v>
      </c>
      <c r="E124" s="222" t="s">
        <v>133</v>
      </c>
      <c r="F124" s="222" t="s">
        <v>134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P125+P148+P164+P214+P285+P321</f>
        <v>0</v>
      </c>
      <c r="Q124" s="227"/>
      <c r="R124" s="228">
        <f>R125+R148+R164+R214+R285+R321</f>
        <v>838.32721500000002</v>
      </c>
      <c r="S124" s="227"/>
      <c r="T124" s="229">
        <f>T125+T148+T164+T214+T285+T321</f>
        <v>104.83200000000001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89</v>
      </c>
      <c r="AT124" s="231" t="s">
        <v>80</v>
      </c>
      <c r="AU124" s="231" t="s">
        <v>81</v>
      </c>
      <c r="AY124" s="230" t="s">
        <v>135</v>
      </c>
      <c r="BK124" s="232">
        <f>BK125+BK148+BK164+BK214+BK285+BK321</f>
        <v>0</v>
      </c>
    </row>
    <row r="125" s="12" customFormat="1" ht="22.8" customHeight="1">
      <c r="A125" s="12"/>
      <c r="B125" s="219"/>
      <c r="C125" s="220"/>
      <c r="D125" s="221" t="s">
        <v>80</v>
      </c>
      <c r="E125" s="233" t="s">
        <v>89</v>
      </c>
      <c r="F125" s="233" t="s">
        <v>136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SUM(P126:P147)</f>
        <v>0</v>
      </c>
      <c r="Q125" s="227"/>
      <c r="R125" s="228">
        <f>SUM(R126:R147)</f>
        <v>0.033000000000000002</v>
      </c>
      <c r="S125" s="227"/>
      <c r="T125" s="229">
        <f>SUM(T126:T147)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89</v>
      </c>
      <c r="AT125" s="231" t="s">
        <v>80</v>
      </c>
      <c r="AU125" s="231" t="s">
        <v>89</v>
      </c>
      <c r="AY125" s="230" t="s">
        <v>135</v>
      </c>
      <c r="BK125" s="232">
        <f>SUM(BK126:BK147)</f>
        <v>0</v>
      </c>
    </row>
    <row r="126" s="2" customFormat="1" ht="21.75" customHeight="1">
      <c r="A126" s="38"/>
      <c r="B126" s="39"/>
      <c r="C126" s="235" t="s">
        <v>89</v>
      </c>
      <c r="D126" s="235" t="s">
        <v>137</v>
      </c>
      <c r="E126" s="236" t="s">
        <v>396</v>
      </c>
      <c r="F126" s="237" t="s">
        <v>397</v>
      </c>
      <c r="G126" s="238" t="s">
        <v>206</v>
      </c>
      <c r="H126" s="239">
        <v>80</v>
      </c>
      <c r="I126" s="240"/>
      <c r="J126" s="241">
        <f>ROUND(I126*H126,2)</f>
        <v>0</v>
      </c>
      <c r="K126" s="237" t="s">
        <v>141</v>
      </c>
      <c r="L126" s="44"/>
      <c r="M126" s="242" t="s">
        <v>1</v>
      </c>
      <c r="N126" s="243" t="s">
        <v>46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142</v>
      </c>
      <c r="AT126" s="246" t="s">
        <v>137</v>
      </c>
      <c r="AU126" s="246" t="s">
        <v>21</v>
      </c>
      <c r="AY126" s="16" t="s">
        <v>135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6" t="s">
        <v>89</v>
      </c>
      <c r="BK126" s="247">
        <f>ROUND(I126*H126,2)</f>
        <v>0</v>
      </c>
      <c r="BL126" s="16" t="s">
        <v>142</v>
      </c>
      <c r="BM126" s="246" t="s">
        <v>671</v>
      </c>
    </row>
    <row r="127" s="2" customFormat="1">
      <c r="A127" s="38"/>
      <c r="B127" s="39"/>
      <c r="C127" s="40"/>
      <c r="D127" s="248" t="s">
        <v>144</v>
      </c>
      <c r="E127" s="40"/>
      <c r="F127" s="249" t="s">
        <v>397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144</v>
      </c>
      <c r="AU127" s="16" t="s">
        <v>21</v>
      </c>
    </row>
    <row r="128" s="13" customFormat="1">
      <c r="A128" s="13"/>
      <c r="B128" s="252"/>
      <c r="C128" s="253"/>
      <c r="D128" s="248" t="s">
        <v>145</v>
      </c>
      <c r="E128" s="254" t="s">
        <v>1</v>
      </c>
      <c r="F128" s="255" t="s">
        <v>401</v>
      </c>
      <c r="G128" s="253"/>
      <c r="H128" s="256">
        <v>80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145</v>
      </c>
      <c r="AU128" s="262" t="s">
        <v>21</v>
      </c>
      <c r="AV128" s="13" t="s">
        <v>21</v>
      </c>
      <c r="AW128" s="13" t="s">
        <v>38</v>
      </c>
      <c r="AX128" s="13" t="s">
        <v>81</v>
      </c>
      <c r="AY128" s="262" t="s">
        <v>135</v>
      </c>
    </row>
    <row r="129" s="14" customFormat="1">
      <c r="A129" s="14"/>
      <c r="B129" s="263"/>
      <c r="C129" s="264"/>
      <c r="D129" s="248" t="s">
        <v>145</v>
      </c>
      <c r="E129" s="265" t="s">
        <v>1</v>
      </c>
      <c r="F129" s="266" t="s">
        <v>148</v>
      </c>
      <c r="G129" s="264"/>
      <c r="H129" s="267">
        <v>80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3" t="s">
        <v>145</v>
      </c>
      <c r="AU129" s="273" t="s">
        <v>21</v>
      </c>
      <c r="AV129" s="14" t="s">
        <v>142</v>
      </c>
      <c r="AW129" s="14" t="s">
        <v>38</v>
      </c>
      <c r="AX129" s="14" t="s">
        <v>89</v>
      </c>
      <c r="AY129" s="273" t="s">
        <v>135</v>
      </c>
    </row>
    <row r="130" s="2" customFormat="1" ht="21.75" customHeight="1">
      <c r="A130" s="38"/>
      <c r="B130" s="39"/>
      <c r="C130" s="235" t="s">
        <v>21</v>
      </c>
      <c r="D130" s="235" t="s">
        <v>137</v>
      </c>
      <c r="E130" s="236" t="s">
        <v>261</v>
      </c>
      <c r="F130" s="237" t="s">
        <v>262</v>
      </c>
      <c r="G130" s="238" t="s">
        <v>206</v>
      </c>
      <c r="H130" s="239">
        <v>80</v>
      </c>
      <c r="I130" s="240"/>
      <c r="J130" s="241">
        <f>ROUND(I130*H130,2)</f>
        <v>0</v>
      </c>
      <c r="K130" s="237" t="s">
        <v>141</v>
      </c>
      <c r="L130" s="44"/>
      <c r="M130" s="242" t="s">
        <v>1</v>
      </c>
      <c r="N130" s="243" t="s">
        <v>46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142</v>
      </c>
      <c r="AT130" s="246" t="s">
        <v>137</v>
      </c>
      <c r="AU130" s="246" t="s">
        <v>21</v>
      </c>
      <c r="AY130" s="16" t="s">
        <v>135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6" t="s">
        <v>89</v>
      </c>
      <c r="BK130" s="247">
        <f>ROUND(I130*H130,2)</f>
        <v>0</v>
      </c>
      <c r="BL130" s="16" t="s">
        <v>142</v>
      </c>
      <c r="BM130" s="246" t="s">
        <v>672</v>
      </c>
    </row>
    <row r="131" s="2" customFormat="1">
      <c r="A131" s="38"/>
      <c r="B131" s="39"/>
      <c r="C131" s="40"/>
      <c r="D131" s="248" t="s">
        <v>144</v>
      </c>
      <c r="E131" s="40"/>
      <c r="F131" s="249" t="s">
        <v>262</v>
      </c>
      <c r="G131" s="40"/>
      <c r="H131" s="40"/>
      <c r="I131" s="144"/>
      <c r="J131" s="40"/>
      <c r="K131" s="40"/>
      <c r="L131" s="44"/>
      <c r="M131" s="250"/>
      <c r="N131" s="25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144</v>
      </c>
      <c r="AU131" s="16" t="s">
        <v>21</v>
      </c>
    </row>
    <row r="132" s="2" customFormat="1">
      <c r="A132" s="38"/>
      <c r="B132" s="39"/>
      <c r="C132" s="40"/>
      <c r="D132" s="248" t="s">
        <v>153</v>
      </c>
      <c r="E132" s="40"/>
      <c r="F132" s="274" t="s">
        <v>264</v>
      </c>
      <c r="G132" s="40"/>
      <c r="H132" s="40"/>
      <c r="I132" s="144"/>
      <c r="J132" s="40"/>
      <c r="K132" s="40"/>
      <c r="L132" s="44"/>
      <c r="M132" s="250"/>
      <c r="N132" s="25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153</v>
      </c>
      <c r="AU132" s="16" t="s">
        <v>21</v>
      </c>
    </row>
    <row r="133" s="13" customFormat="1">
      <c r="A133" s="13"/>
      <c r="B133" s="252"/>
      <c r="C133" s="253"/>
      <c r="D133" s="248" t="s">
        <v>145</v>
      </c>
      <c r="E133" s="254" t="s">
        <v>1</v>
      </c>
      <c r="F133" s="255" t="s">
        <v>673</v>
      </c>
      <c r="G133" s="253"/>
      <c r="H133" s="256">
        <v>80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2" t="s">
        <v>145</v>
      </c>
      <c r="AU133" s="262" t="s">
        <v>21</v>
      </c>
      <c r="AV133" s="13" t="s">
        <v>21</v>
      </c>
      <c r="AW133" s="13" t="s">
        <v>38</v>
      </c>
      <c r="AX133" s="13" t="s">
        <v>89</v>
      </c>
      <c r="AY133" s="262" t="s">
        <v>135</v>
      </c>
    </row>
    <row r="134" s="2" customFormat="1" ht="21.75" customHeight="1">
      <c r="A134" s="38"/>
      <c r="B134" s="39"/>
      <c r="C134" s="235" t="s">
        <v>155</v>
      </c>
      <c r="D134" s="235" t="s">
        <v>137</v>
      </c>
      <c r="E134" s="236" t="s">
        <v>279</v>
      </c>
      <c r="F134" s="237" t="s">
        <v>280</v>
      </c>
      <c r="G134" s="238" t="s">
        <v>206</v>
      </c>
      <c r="H134" s="239">
        <v>80</v>
      </c>
      <c r="I134" s="240"/>
      <c r="J134" s="241">
        <f>ROUND(I134*H134,2)</f>
        <v>0</v>
      </c>
      <c r="K134" s="237" t="s">
        <v>141</v>
      </c>
      <c r="L134" s="44"/>
      <c r="M134" s="242" t="s">
        <v>1</v>
      </c>
      <c r="N134" s="243" t="s">
        <v>46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142</v>
      </c>
      <c r="AT134" s="246" t="s">
        <v>137</v>
      </c>
      <c r="AU134" s="246" t="s">
        <v>21</v>
      </c>
      <c r="AY134" s="16" t="s">
        <v>135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6" t="s">
        <v>89</v>
      </c>
      <c r="BK134" s="247">
        <f>ROUND(I134*H134,2)</f>
        <v>0</v>
      </c>
      <c r="BL134" s="16" t="s">
        <v>142</v>
      </c>
      <c r="BM134" s="246" t="s">
        <v>674</v>
      </c>
    </row>
    <row r="135" s="2" customFormat="1">
      <c r="A135" s="38"/>
      <c r="B135" s="39"/>
      <c r="C135" s="40"/>
      <c r="D135" s="248" t="s">
        <v>144</v>
      </c>
      <c r="E135" s="40"/>
      <c r="F135" s="249" t="s">
        <v>280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144</v>
      </c>
      <c r="AU135" s="16" t="s">
        <v>21</v>
      </c>
    </row>
    <row r="136" s="2" customFormat="1">
      <c r="A136" s="38"/>
      <c r="B136" s="39"/>
      <c r="C136" s="40"/>
      <c r="D136" s="248" t="s">
        <v>153</v>
      </c>
      <c r="E136" s="40"/>
      <c r="F136" s="274" t="s">
        <v>287</v>
      </c>
      <c r="G136" s="40"/>
      <c r="H136" s="40"/>
      <c r="I136" s="144"/>
      <c r="J136" s="40"/>
      <c r="K136" s="40"/>
      <c r="L136" s="44"/>
      <c r="M136" s="250"/>
      <c r="N136" s="25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153</v>
      </c>
      <c r="AU136" s="16" t="s">
        <v>21</v>
      </c>
    </row>
    <row r="137" s="13" customFormat="1">
      <c r="A137" s="13"/>
      <c r="B137" s="252"/>
      <c r="C137" s="253"/>
      <c r="D137" s="248" t="s">
        <v>145</v>
      </c>
      <c r="E137" s="254" t="s">
        <v>1</v>
      </c>
      <c r="F137" s="255" t="s">
        <v>673</v>
      </c>
      <c r="G137" s="253"/>
      <c r="H137" s="256">
        <v>80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145</v>
      </c>
      <c r="AU137" s="262" t="s">
        <v>21</v>
      </c>
      <c r="AV137" s="13" t="s">
        <v>21</v>
      </c>
      <c r="AW137" s="13" t="s">
        <v>38</v>
      </c>
      <c r="AX137" s="13" t="s">
        <v>89</v>
      </c>
      <c r="AY137" s="262" t="s">
        <v>135</v>
      </c>
    </row>
    <row r="138" s="2" customFormat="1" ht="21.75" customHeight="1">
      <c r="A138" s="38"/>
      <c r="B138" s="39"/>
      <c r="C138" s="235" t="s">
        <v>142</v>
      </c>
      <c r="D138" s="235" t="s">
        <v>137</v>
      </c>
      <c r="E138" s="236" t="s">
        <v>408</v>
      </c>
      <c r="F138" s="237" t="s">
        <v>409</v>
      </c>
      <c r="G138" s="238" t="s">
        <v>140</v>
      </c>
      <c r="H138" s="239">
        <v>1100</v>
      </c>
      <c r="I138" s="240"/>
      <c r="J138" s="241">
        <f>ROUND(I138*H138,2)</f>
        <v>0</v>
      </c>
      <c r="K138" s="237" t="s">
        <v>141</v>
      </c>
      <c r="L138" s="44"/>
      <c r="M138" s="242" t="s">
        <v>1</v>
      </c>
      <c r="N138" s="243" t="s">
        <v>46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142</v>
      </c>
      <c r="AT138" s="246" t="s">
        <v>137</v>
      </c>
      <c r="AU138" s="246" t="s">
        <v>21</v>
      </c>
      <c r="AY138" s="16" t="s">
        <v>135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6" t="s">
        <v>89</v>
      </c>
      <c r="BK138" s="247">
        <f>ROUND(I138*H138,2)</f>
        <v>0</v>
      </c>
      <c r="BL138" s="16" t="s">
        <v>142</v>
      </c>
      <c r="BM138" s="246" t="s">
        <v>675</v>
      </c>
    </row>
    <row r="139" s="2" customFormat="1">
      <c r="A139" s="38"/>
      <c r="B139" s="39"/>
      <c r="C139" s="40"/>
      <c r="D139" s="248" t="s">
        <v>144</v>
      </c>
      <c r="E139" s="40"/>
      <c r="F139" s="249" t="s">
        <v>409</v>
      </c>
      <c r="G139" s="40"/>
      <c r="H139" s="40"/>
      <c r="I139" s="144"/>
      <c r="J139" s="40"/>
      <c r="K139" s="40"/>
      <c r="L139" s="44"/>
      <c r="M139" s="250"/>
      <c r="N139" s="25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144</v>
      </c>
      <c r="AU139" s="16" t="s">
        <v>21</v>
      </c>
    </row>
    <row r="140" s="2" customFormat="1">
      <c r="A140" s="38"/>
      <c r="B140" s="39"/>
      <c r="C140" s="40"/>
      <c r="D140" s="248" t="s">
        <v>153</v>
      </c>
      <c r="E140" s="40"/>
      <c r="F140" s="274" t="s">
        <v>411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153</v>
      </c>
      <c r="AU140" s="16" t="s">
        <v>21</v>
      </c>
    </row>
    <row r="141" s="2" customFormat="1" ht="16.5" customHeight="1">
      <c r="A141" s="38"/>
      <c r="B141" s="39"/>
      <c r="C141" s="275" t="s">
        <v>162</v>
      </c>
      <c r="D141" s="275" t="s">
        <v>290</v>
      </c>
      <c r="E141" s="276" t="s">
        <v>412</v>
      </c>
      <c r="F141" s="277" t="s">
        <v>413</v>
      </c>
      <c r="G141" s="278" t="s">
        <v>414</v>
      </c>
      <c r="H141" s="279">
        <v>33</v>
      </c>
      <c r="I141" s="280"/>
      <c r="J141" s="281">
        <f>ROUND(I141*H141,2)</f>
        <v>0</v>
      </c>
      <c r="K141" s="277" t="s">
        <v>141</v>
      </c>
      <c r="L141" s="282"/>
      <c r="M141" s="283" t="s">
        <v>1</v>
      </c>
      <c r="N141" s="284" t="s">
        <v>46</v>
      </c>
      <c r="O141" s="91"/>
      <c r="P141" s="244">
        <f>O141*H141</f>
        <v>0</v>
      </c>
      <c r="Q141" s="244">
        <v>0.001</v>
      </c>
      <c r="R141" s="244">
        <f>Q141*H141</f>
        <v>0.033000000000000002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175</v>
      </c>
      <c r="AT141" s="246" t="s">
        <v>290</v>
      </c>
      <c r="AU141" s="246" t="s">
        <v>21</v>
      </c>
      <c r="AY141" s="16" t="s">
        <v>135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6" t="s">
        <v>89</v>
      </c>
      <c r="BK141" s="247">
        <f>ROUND(I141*H141,2)</f>
        <v>0</v>
      </c>
      <c r="BL141" s="16" t="s">
        <v>142</v>
      </c>
      <c r="BM141" s="246" t="s">
        <v>676</v>
      </c>
    </row>
    <row r="142" s="2" customFormat="1">
      <c r="A142" s="38"/>
      <c r="B142" s="39"/>
      <c r="C142" s="40"/>
      <c r="D142" s="248" t="s">
        <v>144</v>
      </c>
      <c r="E142" s="40"/>
      <c r="F142" s="249" t="s">
        <v>413</v>
      </c>
      <c r="G142" s="40"/>
      <c r="H142" s="40"/>
      <c r="I142" s="144"/>
      <c r="J142" s="40"/>
      <c r="K142" s="40"/>
      <c r="L142" s="44"/>
      <c r="M142" s="250"/>
      <c r="N142" s="25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144</v>
      </c>
      <c r="AU142" s="16" t="s">
        <v>21</v>
      </c>
    </row>
    <row r="143" s="13" customFormat="1">
      <c r="A143" s="13"/>
      <c r="B143" s="252"/>
      <c r="C143" s="253"/>
      <c r="D143" s="248" t="s">
        <v>145</v>
      </c>
      <c r="E143" s="254" t="s">
        <v>1</v>
      </c>
      <c r="F143" s="255" t="s">
        <v>677</v>
      </c>
      <c r="G143" s="253"/>
      <c r="H143" s="256">
        <v>33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145</v>
      </c>
      <c r="AU143" s="262" t="s">
        <v>21</v>
      </c>
      <c r="AV143" s="13" t="s">
        <v>21</v>
      </c>
      <c r="AW143" s="13" t="s">
        <v>38</v>
      </c>
      <c r="AX143" s="13" t="s">
        <v>89</v>
      </c>
      <c r="AY143" s="262" t="s">
        <v>135</v>
      </c>
    </row>
    <row r="144" s="2" customFormat="1" ht="21.75" customHeight="1">
      <c r="A144" s="38"/>
      <c r="B144" s="39"/>
      <c r="C144" s="235" t="s">
        <v>166</v>
      </c>
      <c r="D144" s="235" t="s">
        <v>137</v>
      </c>
      <c r="E144" s="236" t="s">
        <v>417</v>
      </c>
      <c r="F144" s="237" t="s">
        <v>418</v>
      </c>
      <c r="G144" s="238" t="s">
        <v>140</v>
      </c>
      <c r="H144" s="239">
        <v>1100</v>
      </c>
      <c r="I144" s="240"/>
      <c r="J144" s="241">
        <f>ROUND(I144*H144,2)</f>
        <v>0</v>
      </c>
      <c r="K144" s="237" t="s">
        <v>141</v>
      </c>
      <c r="L144" s="44"/>
      <c r="M144" s="242" t="s">
        <v>1</v>
      </c>
      <c r="N144" s="243" t="s">
        <v>46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142</v>
      </c>
      <c r="AT144" s="246" t="s">
        <v>137</v>
      </c>
      <c r="AU144" s="246" t="s">
        <v>21</v>
      </c>
      <c r="AY144" s="16" t="s">
        <v>135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6" t="s">
        <v>89</v>
      </c>
      <c r="BK144" s="247">
        <f>ROUND(I144*H144,2)</f>
        <v>0</v>
      </c>
      <c r="BL144" s="16" t="s">
        <v>142</v>
      </c>
      <c r="BM144" s="246" t="s">
        <v>678</v>
      </c>
    </row>
    <row r="145" s="2" customFormat="1">
      <c r="A145" s="38"/>
      <c r="B145" s="39"/>
      <c r="C145" s="40"/>
      <c r="D145" s="248" t="s">
        <v>144</v>
      </c>
      <c r="E145" s="40"/>
      <c r="F145" s="249" t="s">
        <v>418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144</v>
      </c>
      <c r="AU145" s="16" t="s">
        <v>21</v>
      </c>
    </row>
    <row r="146" s="2" customFormat="1" ht="21.75" customHeight="1">
      <c r="A146" s="38"/>
      <c r="B146" s="39"/>
      <c r="C146" s="235" t="s">
        <v>170</v>
      </c>
      <c r="D146" s="235" t="s">
        <v>137</v>
      </c>
      <c r="E146" s="236" t="s">
        <v>421</v>
      </c>
      <c r="F146" s="237" t="s">
        <v>422</v>
      </c>
      <c r="G146" s="238" t="s">
        <v>140</v>
      </c>
      <c r="H146" s="239">
        <v>1100</v>
      </c>
      <c r="I146" s="240"/>
      <c r="J146" s="241">
        <f>ROUND(I146*H146,2)</f>
        <v>0</v>
      </c>
      <c r="K146" s="237" t="s">
        <v>141</v>
      </c>
      <c r="L146" s="44"/>
      <c r="M146" s="242" t="s">
        <v>1</v>
      </c>
      <c r="N146" s="243" t="s">
        <v>46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142</v>
      </c>
      <c r="AT146" s="246" t="s">
        <v>137</v>
      </c>
      <c r="AU146" s="246" t="s">
        <v>21</v>
      </c>
      <c r="AY146" s="16" t="s">
        <v>135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6" t="s">
        <v>89</v>
      </c>
      <c r="BK146" s="247">
        <f>ROUND(I146*H146,2)</f>
        <v>0</v>
      </c>
      <c r="BL146" s="16" t="s">
        <v>142</v>
      </c>
      <c r="BM146" s="246" t="s">
        <v>679</v>
      </c>
    </row>
    <row r="147" s="2" customFormat="1">
      <c r="A147" s="38"/>
      <c r="B147" s="39"/>
      <c r="C147" s="40"/>
      <c r="D147" s="248" t="s">
        <v>144</v>
      </c>
      <c r="E147" s="40"/>
      <c r="F147" s="249" t="s">
        <v>422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144</v>
      </c>
      <c r="AU147" s="16" t="s">
        <v>21</v>
      </c>
    </row>
    <row r="148" s="12" customFormat="1" ht="22.8" customHeight="1">
      <c r="A148" s="12"/>
      <c r="B148" s="219"/>
      <c r="C148" s="220"/>
      <c r="D148" s="221" t="s">
        <v>80</v>
      </c>
      <c r="E148" s="233" t="s">
        <v>21</v>
      </c>
      <c r="F148" s="233" t="s">
        <v>425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SUM(P149:P163)</f>
        <v>0</v>
      </c>
      <c r="Q148" s="227"/>
      <c r="R148" s="228">
        <f>SUM(R149:R163)</f>
        <v>50.272775000000003</v>
      </c>
      <c r="S148" s="227"/>
      <c r="T148" s="229">
        <f>SUM(T149:T163)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89</v>
      </c>
      <c r="AT148" s="231" t="s">
        <v>80</v>
      </c>
      <c r="AU148" s="231" t="s">
        <v>89</v>
      </c>
      <c r="AY148" s="230" t="s">
        <v>135</v>
      </c>
      <c r="BK148" s="232">
        <f>SUM(BK149:BK163)</f>
        <v>0</v>
      </c>
    </row>
    <row r="149" s="2" customFormat="1" ht="21.75" customHeight="1">
      <c r="A149" s="38"/>
      <c r="B149" s="39"/>
      <c r="C149" s="235" t="s">
        <v>175</v>
      </c>
      <c r="D149" s="235" t="s">
        <v>137</v>
      </c>
      <c r="E149" s="236" t="s">
        <v>426</v>
      </c>
      <c r="F149" s="237" t="s">
        <v>427</v>
      </c>
      <c r="G149" s="238" t="s">
        <v>206</v>
      </c>
      <c r="H149" s="239">
        <v>39.200000000000003</v>
      </c>
      <c r="I149" s="240"/>
      <c r="J149" s="241">
        <f>ROUND(I149*H149,2)</f>
        <v>0</v>
      </c>
      <c r="K149" s="237" t="s">
        <v>141</v>
      </c>
      <c r="L149" s="44"/>
      <c r="M149" s="242" t="s">
        <v>1</v>
      </c>
      <c r="N149" s="243" t="s">
        <v>46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142</v>
      </c>
      <c r="AT149" s="246" t="s">
        <v>137</v>
      </c>
      <c r="AU149" s="246" t="s">
        <v>21</v>
      </c>
      <c r="AY149" s="16" t="s">
        <v>135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6" t="s">
        <v>89</v>
      </c>
      <c r="BK149" s="247">
        <f>ROUND(I149*H149,2)</f>
        <v>0</v>
      </c>
      <c r="BL149" s="16" t="s">
        <v>142</v>
      </c>
      <c r="BM149" s="246" t="s">
        <v>680</v>
      </c>
    </row>
    <row r="150" s="2" customFormat="1">
      <c r="A150" s="38"/>
      <c r="B150" s="39"/>
      <c r="C150" s="40"/>
      <c r="D150" s="248" t="s">
        <v>144</v>
      </c>
      <c r="E150" s="40"/>
      <c r="F150" s="249" t="s">
        <v>427</v>
      </c>
      <c r="G150" s="40"/>
      <c r="H150" s="40"/>
      <c r="I150" s="144"/>
      <c r="J150" s="40"/>
      <c r="K150" s="40"/>
      <c r="L150" s="44"/>
      <c r="M150" s="250"/>
      <c r="N150" s="25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144</v>
      </c>
      <c r="AU150" s="16" t="s">
        <v>21</v>
      </c>
    </row>
    <row r="151" s="2" customFormat="1">
      <c r="A151" s="38"/>
      <c r="B151" s="39"/>
      <c r="C151" s="40"/>
      <c r="D151" s="248" t="s">
        <v>153</v>
      </c>
      <c r="E151" s="40"/>
      <c r="F151" s="274" t="s">
        <v>429</v>
      </c>
      <c r="G151" s="40"/>
      <c r="H151" s="40"/>
      <c r="I151" s="144"/>
      <c r="J151" s="40"/>
      <c r="K151" s="40"/>
      <c r="L151" s="44"/>
      <c r="M151" s="250"/>
      <c r="N151" s="25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153</v>
      </c>
      <c r="AU151" s="16" t="s">
        <v>21</v>
      </c>
    </row>
    <row r="152" s="13" customFormat="1">
      <c r="A152" s="13"/>
      <c r="B152" s="252"/>
      <c r="C152" s="253"/>
      <c r="D152" s="248" t="s">
        <v>145</v>
      </c>
      <c r="E152" s="254" t="s">
        <v>1</v>
      </c>
      <c r="F152" s="255" t="s">
        <v>681</v>
      </c>
      <c r="G152" s="253"/>
      <c r="H152" s="256">
        <v>39.200000000000003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2" t="s">
        <v>145</v>
      </c>
      <c r="AU152" s="262" t="s">
        <v>21</v>
      </c>
      <c r="AV152" s="13" t="s">
        <v>21</v>
      </c>
      <c r="AW152" s="13" t="s">
        <v>38</v>
      </c>
      <c r="AX152" s="13" t="s">
        <v>81</v>
      </c>
      <c r="AY152" s="262" t="s">
        <v>135</v>
      </c>
    </row>
    <row r="153" s="14" customFormat="1">
      <c r="A153" s="14"/>
      <c r="B153" s="263"/>
      <c r="C153" s="264"/>
      <c r="D153" s="248" t="s">
        <v>145</v>
      </c>
      <c r="E153" s="265" t="s">
        <v>1</v>
      </c>
      <c r="F153" s="266" t="s">
        <v>148</v>
      </c>
      <c r="G153" s="264"/>
      <c r="H153" s="267">
        <v>39.200000000000003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3" t="s">
        <v>145</v>
      </c>
      <c r="AU153" s="273" t="s">
        <v>21</v>
      </c>
      <c r="AV153" s="14" t="s">
        <v>142</v>
      </c>
      <c r="AW153" s="14" t="s">
        <v>38</v>
      </c>
      <c r="AX153" s="14" t="s">
        <v>89</v>
      </c>
      <c r="AY153" s="273" t="s">
        <v>135</v>
      </c>
    </row>
    <row r="154" s="2" customFormat="1" ht="21.75" customHeight="1">
      <c r="A154" s="38"/>
      <c r="B154" s="39"/>
      <c r="C154" s="235" t="s">
        <v>179</v>
      </c>
      <c r="D154" s="235" t="s">
        <v>137</v>
      </c>
      <c r="E154" s="236" t="s">
        <v>431</v>
      </c>
      <c r="F154" s="237" t="s">
        <v>432</v>
      </c>
      <c r="G154" s="238" t="s">
        <v>140</v>
      </c>
      <c r="H154" s="239">
        <v>367.5</v>
      </c>
      <c r="I154" s="240"/>
      <c r="J154" s="241">
        <f>ROUND(I154*H154,2)</f>
        <v>0</v>
      </c>
      <c r="K154" s="237" t="s">
        <v>141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0.00017000000000000001</v>
      </c>
      <c r="R154" s="244">
        <f>Q154*H154</f>
        <v>0.062475000000000003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142</v>
      </c>
      <c r="AT154" s="246" t="s">
        <v>137</v>
      </c>
      <c r="AU154" s="246" t="s">
        <v>21</v>
      </c>
      <c r="AY154" s="16" t="s">
        <v>135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6" t="s">
        <v>89</v>
      </c>
      <c r="BK154" s="247">
        <f>ROUND(I154*H154,2)</f>
        <v>0</v>
      </c>
      <c r="BL154" s="16" t="s">
        <v>142</v>
      </c>
      <c r="BM154" s="246" t="s">
        <v>682</v>
      </c>
    </row>
    <row r="155" s="2" customFormat="1">
      <c r="A155" s="38"/>
      <c r="B155" s="39"/>
      <c r="C155" s="40"/>
      <c r="D155" s="248" t="s">
        <v>144</v>
      </c>
      <c r="E155" s="40"/>
      <c r="F155" s="249" t="s">
        <v>432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144</v>
      </c>
      <c r="AU155" s="16" t="s">
        <v>21</v>
      </c>
    </row>
    <row r="156" s="13" customFormat="1">
      <c r="A156" s="13"/>
      <c r="B156" s="252"/>
      <c r="C156" s="253"/>
      <c r="D156" s="248" t="s">
        <v>145</v>
      </c>
      <c r="E156" s="254" t="s">
        <v>1</v>
      </c>
      <c r="F156" s="255" t="s">
        <v>683</v>
      </c>
      <c r="G156" s="253"/>
      <c r="H156" s="256">
        <v>367.5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145</v>
      </c>
      <c r="AU156" s="262" t="s">
        <v>21</v>
      </c>
      <c r="AV156" s="13" t="s">
        <v>21</v>
      </c>
      <c r="AW156" s="13" t="s">
        <v>38</v>
      </c>
      <c r="AX156" s="13" t="s">
        <v>89</v>
      </c>
      <c r="AY156" s="262" t="s">
        <v>135</v>
      </c>
    </row>
    <row r="157" s="2" customFormat="1" ht="21.75" customHeight="1">
      <c r="A157" s="38"/>
      <c r="B157" s="39"/>
      <c r="C157" s="275" t="s">
        <v>183</v>
      </c>
      <c r="D157" s="275" t="s">
        <v>290</v>
      </c>
      <c r="E157" s="276" t="s">
        <v>435</v>
      </c>
      <c r="F157" s="277" t="s">
        <v>436</v>
      </c>
      <c r="G157" s="278" t="s">
        <v>140</v>
      </c>
      <c r="H157" s="279">
        <v>367.5</v>
      </c>
      <c r="I157" s="280"/>
      <c r="J157" s="281">
        <f>ROUND(I157*H157,2)</f>
        <v>0</v>
      </c>
      <c r="K157" s="277" t="s">
        <v>141</v>
      </c>
      <c r="L157" s="282"/>
      <c r="M157" s="283" t="s">
        <v>1</v>
      </c>
      <c r="N157" s="284" t="s">
        <v>46</v>
      </c>
      <c r="O157" s="91"/>
      <c r="P157" s="244">
        <f>O157*H157</f>
        <v>0</v>
      </c>
      <c r="Q157" s="244">
        <v>0.00029999999999999997</v>
      </c>
      <c r="R157" s="244">
        <f>Q157*H157</f>
        <v>0.11024999999999999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175</v>
      </c>
      <c r="AT157" s="246" t="s">
        <v>290</v>
      </c>
      <c r="AU157" s="246" t="s">
        <v>21</v>
      </c>
      <c r="AY157" s="16" t="s">
        <v>135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6" t="s">
        <v>89</v>
      </c>
      <c r="BK157" s="247">
        <f>ROUND(I157*H157,2)</f>
        <v>0</v>
      </c>
      <c r="BL157" s="16" t="s">
        <v>142</v>
      </c>
      <c r="BM157" s="246" t="s">
        <v>684</v>
      </c>
    </row>
    <row r="158" s="2" customFormat="1">
      <c r="A158" s="38"/>
      <c r="B158" s="39"/>
      <c r="C158" s="40"/>
      <c r="D158" s="248" t="s">
        <v>144</v>
      </c>
      <c r="E158" s="40"/>
      <c r="F158" s="249" t="s">
        <v>436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144</v>
      </c>
      <c r="AU158" s="16" t="s">
        <v>21</v>
      </c>
    </row>
    <row r="159" s="2" customFormat="1">
      <c r="A159" s="38"/>
      <c r="B159" s="39"/>
      <c r="C159" s="40"/>
      <c r="D159" s="248" t="s">
        <v>153</v>
      </c>
      <c r="E159" s="40"/>
      <c r="F159" s="274" t="s">
        <v>438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153</v>
      </c>
      <c r="AU159" s="16" t="s">
        <v>21</v>
      </c>
    </row>
    <row r="160" s="2" customFormat="1" ht="21.75" customHeight="1">
      <c r="A160" s="38"/>
      <c r="B160" s="39"/>
      <c r="C160" s="235" t="s">
        <v>187</v>
      </c>
      <c r="D160" s="235" t="s">
        <v>137</v>
      </c>
      <c r="E160" s="236" t="s">
        <v>439</v>
      </c>
      <c r="F160" s="237" t="s">
        <v>440</v>
      </c>
      <c r="G160" s="238" t="s">
        <v>339</v>
      </c>
      <c r="H160" s="239">
        <v>245</v>
      </c>
      <c r="I160" s="240"/>
      <c r="J160" s="241">
        <f>ROUND(I160*H160,2)</f>
        <v>0</v>
      </c>
      <c r="K160" s="237" t="s">
        <v>141</v>
      </c>
      <c r="L160" s="44"/>
      <c r="M160" s="242" t="s">
        <v>1</v>
      </c>
      <c r="N160" s="243" t="s">
        <v>46</v>
      </c>
      <c r="O160" s="91"/>
      <c r="P160" s="244">
        <f>O160*H160</f>
        <v>0</v>
      </c>
      <c r="Q160" s="244">
        <v>0.20449000000000001</v>
      </c>
      <c r="R160" s="244">
        <f>Q160*H160</f>
        <v>50.100050000000003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142</v>
      </c>
      <c r="AT160" s="246" t="s">
        <v>137</v>
      </c>
      <c r="AU160" s="246" t="s">
        <v>21</v>
      </c>
      <c r="AY160" s="16" t="s">
        <v>135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6" t="s">
        <v>89</v>
      </c>
      <c r="BK160" s="247">
        <f>ROUND(I160*H160,2)</f>
        <v>0</v>
      </c>
      <c r="BL160" s="16" t="s">
        <v>142</v>
      </c>
      <c r="BM160" s="246" t="s">
        <v>685</v>
      </c>
    </row>
    <row r="161" s="2" customFormat="1">
      <c r="A161" s="38"/>
      <c r="B161" s="39"/>
      <c r="C161" s="40"/>
      <c r="D161" s="248" t="s">
        <v>144</v>
      </c>
      <c r="E161" s="40"/>
      <c r="F161" s="249" t="s">
        <v>440</v>
      </c>
      <c r="G161" s="40"/>
      <c r="H161" s="40"/>
      <c r="I161" s="144"/>
      <c r="J161" s="40"/>
      <c r="K161" s="40"/>
      <c r="L161" s="44"/>
      <c r="M161" s="250"/>
      <c r="N161" s="25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144</v>
      </c>
      <c r="AU161" s="16" t="s">
        <v>21</v>
      </c>
    </row>
    <row r="162" s="2" customFormat="1">
      <c r="A162" s="38"/>
      <c r="B162" s="39"/>
      <c r="C162" s="40"/>
      <c r="D162" s="248" t="s">
        <v>153</v>
      </c>
      <c r="E162" s="40"/>
      <c r="F162" s="274" t="s">
        <v>442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153</v>
      </c>
      <c r="AU162" s="16" t="s">
        <v>21</v>
      </c>
    </row>
    <row r="163" s="13" customFormat="1">
      <c r="A163" s="13"/>
      <c r="B163" s="252"/>
      <c r="C163" s="253"/>
      <c r="D163" s="248" t="s">
        <v>145</v>
      </c>
      <c r="E163" s="254" t="s">
        <v>1</v>
      </c>
      <c r="F163" s="255" t="s">
        <v>686</v>
      </c>
      <c r="G163" s="253"/>
      <c r="H163" s="256">
        <v>245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2" t="s">
        <v>145</v>
      </c>
      <c r="AU163" s="262" t="s">
        <v>21</v>
      </c>
      <c r="AV163" s="13" t="s">
        <v>21</v>
      </c>
      <c r="AW163" s="13" t="s">
        <v>38</v>
      </c>
      <c r="AX163" s="13" t="s">
        <v>89</v>
      </c>
      <c r="AY163" s="262" t="s">
        <v>135</v>
      </c>
    </row>
    <row r="164" s="12" customFormat="1" ht="22.8" customHeight="1">
      <c r="A164" s="12"/>
      <c r="B164" s="219"/>
      <c r="C164" s="220"/>
      <c r="D164" s="221" t="s">
        <v>80</v>
      </c>
      <c r="E164" s="233" t="s">
        <v>162</v>
      </c>
      <c r="F164" s="233" t="s">
        <v>327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SUM(P165:P213)</f>
        <v>0</v>
      </c>
      <c r="Q164" s="227"/>
      <c r="R164" s="228">
        <f>SUM(R165:R213)</f>
        <v>5.5200000000000005</v>
      </c>
      <c r="S164" s="227"/>
      <c r="T164" s="229">
        <f>SUM(T165:T213)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89</v>
      </c>
      <c r="AT164" s="231" t="s">
        <v>80</v>
      </c>
      <c r="AU164" s="231" t="s">
        <v>89</v>
      </c>
      <c r="AY164" s="230" t="s">
        <v>135</v>
      </c>
      <c r="BK164" s="232">
        <f>SUM(BK165:BK213)</f>
        <v>0</v>
      </c>
    </row>
    <row r="165" s="2" customFormat="1" ht="21.75" customHeight="1">
      <c r="A165" s="38"/>
      <c r="B165" s="39"/>
      <c r="C165" s="235" t="s">
        <v>192</v>
      </c>
      <c r="D165" s="235" t="s">
        <v>137</v>
      </c>
      <c r="E165" s="236" t="s">
        <v>333</v>
      </c>
      <c r="F165" s="237" t="s">
        <v>687</v>
      </c>
      <c r="G165" s="238" t="s">
        <v>140</v>
      </c>
      <c r="H165" s="239">
        <v>790</v>
      </c>
      <c r="I165" s="240"/>
      <c r="J165" s="241">
        <f>ROUND(I165*H165,2)</f>
        <v>0</v>
      </c>
      <c r="K165" s="237" t="s">
        <v>141</v>
      </c>
      <c r="L165" s="44"/>
      <c r="M165" s="242" t="s">
        <v>1</v>
      </c>
      <c r="N165" s="243" t="s">
        <v>46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142</v>
      </c>
      <c r="AT165" s="246" t="s">
        <v>137</v>
      </c>
      <c r="AU165" s="246" t="s">
        <v>21</v>
      </c>
      <c r="AY165" s="16" t="s">
        <v>135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6" t="s">
        <v>89</v>
      </c>
      <c r="BK165" s="247">
        <f>ROUND(I165*H165,2)</f>
        <v>0</v>
      </c>
      <c r="BL165" s="16" t="s">
        <v>142</v>
      </c>
      <c r="BM165" s="246" t="s">
        <v>688</v>
      </c>
    </row>
    <row r="166" s="2" customFormat="1">
      <c r="A166" s="38"/>
      <c r="B166" s="39"/>
      <c r="C166" s="40"/>
      <c r="D166" s="248" t="s">
        <v>144</v>
      </c>
      <c r="E166" s="40"/>
      <c r="F166" s="249" t="s">
        <v>687</v>
      </c>
      <c r="G166" s="40"/>
      <c r="H166" s="40"/>
      <c r="I166" s="144"/>
      <c r="J166" s="40"/>
      <c r="K166" s="40"/>
      <c r="L166" s="44"/>
      <c r="M166" s="250"/>
      <c r="N166" s="25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144</v>
      </c>
      <c r="AU166" s="16" t="s">
        <v>21</v>
      </c>
    </row>
    <row r="167" s="2" customFormat="1">
      <c r="A167" s="38"/>
      <c r="B167" s="39"/>
      <c r="C167" s="40"/>
      <c r="D167" s="248" t="s">
        <v>153</v>
      </c>
      <c r="E167" s="40"/>
      <c r="F167" s="274" t="s">
        <v>477</v>
      </c>
      <c r="G167" s="40"/>
      <c r="H167" s="40"/>
      <c r="I167" s="144"/>
      <c r="J167" s="40"/>
      <c r="K167" s="40"/>
      <c r="L167" s="44"/>
      <c r="M167" s="250"/>
      <c r="N167" s="25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153</v>
      </c>
      <c r="AU167" s="16" t="s">
        <v>21</v>
      </c>
    </row>
    <row r="168" s="2" customFormat="1" ht="16.5" customHeight="1">
      <c r="A168" s="38"/>
      <c r="B168" s="39"/>
      <c r="C168" s="235" t="s">
        <v>196</v>
      </c>
      <c r="D168" s="235" t="s">
        <v>137</v>
      </c>
      <c r="E168" s="236" t="s">
        <v>329</v>
      </c>
      <c r="F168" s="237" t="s">
        <v>475</v>
      </c>
      <c r="G168" s="238" t="s">
        <v>140</v>
      </c>
      <c r="H168" s="239">
        <v>790</v>
      </c>
      <c r="I168" s="240"/>
      <c r="J168" s="241">
        <f>ROUND(I168*H168,2)</f>
        <v>0</v>
      </c>
      <c r="K168" s="237" t="s">
        <v>141</v>
      </c>
      <c r="L168" s="44"/>
      <c r="M168" s="242" t="s">
        <v>1</v>
      </c>
      <c r="N168" s="243" t="s">
        <v>46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142</v>
      </c>
      <c r="AT168" s="246" t="s">
        <v>137</v>
      </c>
      <c r="AU168" s="246" t="s">
        <v>21</v>
      </c>
      <c r="AY168" s="16" t="s">
        <v>135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6" t="s">
        <v>89</v>
      </c>
      <c r="BK168" s="247">
        <f>ROUND(I168*H168,2)</f>
        <v>0</v>
      </c>
      <c r="BL168" s="16" t="s">
        <v>142</v>
      </c>
      <c r="BM168" s="246" t="s">
        <v>689</v>
      </c>
    </row>
    <row r="169" s="2" customFormat="1">
      <c r="A169" s="38"/>
      <c r="B169" s="39"/>
      <c r="C169" s="40"/>
      <c r="D169" s="248" t="s">
        <v>144</v>
      </c>
      <c r="E169" s="40"/>
      <c r="F169" s="249" t="s">
        <v>475</v>
      </c>
      <c r="G169" s="40"/>
      <c r="H169" s="40"/>
      <c r="I169" s="144"/>
      <c r="J169" s="40"/>
      <c r="K169" s="40"/>
      <c r="L169" s="44"/>
      <c r="M169" s="250"/>
      <c r="N169" s="251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144</v>
      </c>
      <c r="AU169" s="16" t="s">
        <v>21</v>
      </c>
    </row>
    <row r="170" s="2" customFormat="1">
      <c r="A170" s="38"/>
      <c r="B170" s="39"/>
      <c r="C170" s="40"/>
      <c r="D170" s="248" t="s">
        <v>153</v>
      </c>
      <c r="E170" s="40"/>
      <c r="F170" s="274" t="s">
        <v>477</v>
      </c>
      <c r="G170" s="40"/>
      <c r="H170" s="40"/>
      <c r="I170" s="144"/>
      <c r="J170" s="40"/>
      <c r="K170" s="40"/>
      <c r="L170" s="44"/>
      <c r="M170" s="250"/>
      <c r="N170" s="25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6" t="s">
        <v>153</v>
      </c>
      <c r="AU170" s="16" t="s">
        <v>21</v>
      </c>
    </row>
    <row r="171" s="2" customFormat="1" ht="21.75" customHeight="1">
      <c r="A171" s="38"/>
      <c r="B171" s="39"/>
      <c r="C171" s="235" t="s">
        <v>200</v>
      </c>
      <c r="D171" s="235" t="s">
        <v>137</v>
      </c>
      <c r="E171" s="236" t="s">
        <v>690</v>
      </c>
      <c r="F171" s="237" t="s">
        <v>691</v>
      </c>
      <c r="G171" s="238" t="s">
        <v>140</v>
      </c>
      <c r="H171" s="239">
        <v>829.5</v>
      </c>
      <c r="I171" s="240"/>
      <c r="J171" s="241">
        <f>ROUND(I171*H171,2)</f>
        <v>0</v>
      </c>
      <c r="K171" s="237" t="s">
        <v>141</v>
      </c>
      <c r="L171" s="44"/>
      <c r="M171" s="242" t="s">
        <v>1</v>
      </c>
      <c r="N171" s="243" t="s">
        <v>46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142</v>
      </c>
      <c r="AT171" s="246" t="s">
        <v>137</v>
      </c>
      <c r="AU171" s="246" t="s">
        <v>21</v>
      </c>
      <c r="AY171" s="16" t="s">
        <v>135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6" t="s">
        <v>89</v>
      </c>
      <c r="BK171" s="247">
        <f>ROUND(I171*H171,2)</f>
        <v>0</v>
      </c>
      <c r="BL171" s="16" t="s">
        <v>142</v>
      </c>
      <c r="BM171" s="246" t="s">
        <v>692</v>
      </c>
    </row>
    <row r="172" s="2" customFormat="1">
      <c r="A172" s="38"/>
      <c r="B172" s="39"/>
      <c r="C172" s="40"/>
      <c r="D172" s="248" t="s">
        <v>144</v>
      </c>
      <c r="E172" s="40"/>
      <c r="F172" s="249" t="s">
        <v>691</v>
      </c>
      <c r="G172" s="40"/>
      <c r="H172" s="40"/>
      <c r="I172" s="144"/>
      <c r="J172" s="40"/>
      <c r="K172" s="40"/>
      <c r="L172" s="44"/>
      <c r="M172" s="250"/>
      <c r="N172" s="251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6" t="s">
        <v>144</v>
      </c>
      <c r="AU172" s="16" t="s">
        <v>21</v>
      </c>
    </row>
    <row r="173" s="2" customFormat="1">
      <c r="A173" s="38"/>
      <c r="B173" s="39"/>
      <c r="C173" s="40"/>
      <c r="D173" s="248" t="s">
        <v>153</v>
      </c>
      <c r="E173" s="40"/>
      <c r="F173" s="274" t="s">
        <v>477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153</v>
      </c>
      <c r="AU173" s="16" t="s">
        <v>21</v>
      </c>
    </row>
    <row r="174" s="13" customFormat="1">
      <c r="A174" s="13"/>
      <c r="B174" s="252"/>
      <c r="C174" s="253"/>
      <c r="D174" s="248" t="s">
        <v>145</v>
      </c>
      <c r="E174" s="254" t="s">
        <v>1</v>
      </c>
      <c r="F174" s="255" t="s">
        <v>693</v>
      </c>
      <c r="G174" s="253"/>
      <c r="H174" s="256">
        <v>829.5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145</v>
      </c>
      <c r="AU174" s="262" t="s">
        <v>21</v>
      </c>
      <c r="AV174" s="13" t="s">
        <v>21</v>
      </c>
      <c r="AW174" s="13" t="s">
        <v>38</v>
      </c>
      <c r="AX174" s="13" t="s">
        <v>89</v>
      </c>
      <c r="AY174" s="262" t="s">
        <v>135</v>
      </c>
    </row>
    <row r="175" s="2" customFormat="1" ht="21.75" customHeight="1">
      <c r="A175" s="38"/>
      <c r="B175" s="39"/>
      <c r="C175" s="235" t="s">
        <v>8</v>
      </c>
      <c r="D175" s="235" t="s">
        <v>137</v>
      </c>
      <c r="E175" s="236" t="s">
        <v>482</v>
      </c>
      <c r="F175" s="237" t="s">
        <v>694</v>
      </c>
      <c r="G175" s="238" t="s">
        <v>140</v>
      </c>
      <c r="H175" s="239">
        <v>829.5</v>
      </c>
      <c r="I175" s="240"/>
      <c r="J175" s="241">
        <f>ROUND(I175*H175,2)</f>
        <v>0</v>
      </c>
      <c r="K175" s="237" t="s">
        <v>141</v>
      </c>
      <c r="L175" s="44"/>
      <c r="M175" s="242" t="s">
        <v>1</v>
      </c>
      <c r="N175" s="243" t="s">
        <v>46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142</v>
      </c>
      <c r="AT175" s="246" t="s">
        <v>137</v>
      </c>
      <c r="AU175" s="246" t="s">
        <v>21</v>
      </c>
      <c r="AY175" s="16" t="s">
        <v>135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6" t="s">
        <v>89</v>
      </c>
      <c r="BK175" s="247">
        <f>ROUND(I175*H175,2)</f>
        <v>0</v>
      </c>
      <c r="BL175" s="16" t="s">
        <v>142</v>
      </c>
      <c r="BM175" s="246" t="s">
        <v>695</v>
      </c>
    </row>
    <row r="176" s="2" customFormat="1">
      <c r="A176" s="38"/>
      <c r="B176" s="39"/>
      <c r="C176" s="40"/>
      <c r="D176" s="248" t="s">
        <v>144</v>
      </c>
      <c r="E176" s="40"/>
      <c r="F176" s="249" t="s">
        <v>694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144</v>
      </c>
      <c r="AU176" s="16" t="s">
        <v>21</v>
      </c>
    </row>
    <row r="177" s="2" customFormat="1">
      <c r="A177" s="38"/>
      <c r="B177" s="39"/>
      <c r="C177" s="40"/>
      <c r="D177" s="248" t="s">
        <v>153</v>
      </c>
      <c r="E177" s="40"/>
      <c r="F177" s="274" t="s">
        <v>477</v>
      </c>
      <c r="G177" s="40"/>
      <c r="H177" s="40"/>
      <c r="I177" s="144"/>
      <c r="J177" s="40"/>
      <c r="K177" s="40"/>
      <c r="L177" s="44"/>
      <c r="M177" s="250"/>
      <c r="N177" s="25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153</v>
      </c>
      <c r="AU177" s="16" t="s">
        <v>21</v>
      </c>
    </row>
    <row r="178" s="2" customFormat="1" ht="16.5" customHeight="1">
      <c r="A178" s="38"/>
      <c r="B178" s="39"/>
      <c r="C178" s="235" t="s">
        <v>210</v>
      </c>
      <c r="D178" s="235" t="s">
        <v>137</v>
      </c>
      <c r="E178" s="236" t="s">
        <v>696</v>
      </c>
      <c r="F178" s="237" t="s">
        <v>697</v>
      </c>
      <c r="G178" s="238" t="s">
        <v>140</v>
      </c>
      <c r="H178" s="239">
        <v>953.92499999999995</v>
      </c>
      <c r="I178" s="240"/>
      <c r="J178" s="241">
        <f>ROUND(I178*H178,2)</f>
        <v>0</v>
      </c>
      <c r="K178" s="237" t="s">
        <v>141</v>
      </c>
      <c r="L178" s="44"/>
      <c r="M178" s="242" t="s">
        <v>1</v>
      </c>
      <c r="N178" s="243" t="s">
        <v>46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142</v>
      </c>
      <c r="AT178" s="246" t="s">
        <v>137</v>
      </c>
      <c r="AU178" s="246" t="s">
        <v>21</v>
      </c>
      <c r="AY178" s="16" t="s">
        <v>135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6" t="s">
        <v>89</v>
      </c>
      <c r="BK178" s="247">
        <f>ROUND(I178*H178,2)</f>
        <v>0</v>
      </c>
      <c r="BL178" s="16" t="s">
        <v>142</v>
      </c>
      <c r="BM178" s="246" t="s">
        <v>698</v>
      </c>
    </row>
    <row r="179" s="2" customFormat="1">
      <c r="A179" s="38"/>
      <c r="B179" s="39"/>
      <c r="C179" s="40"/>
      <c r="D179" s="248" t="s">
        <v>144</v>
      </c>
      <c r="E179" s="40"/>
      <c r="F179" s="249" t="s">
        <v>697</v>
      </c>
      <c r="G179" s="40"/>
      <c r="H179" s="40"/>
      <c r="I179" s="144"/>
      <c r="J179" s="40"/>
      <c r="K179" s="40"/>
      <c r="L179" s="44"/>
      <c r="M179" s="250"/>
      <c r="N179" s="25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144</v>
      </c>
      <c r="AU179" s="16" t="s">
        <v>21</v>
      </c>
    </row>
    <row r="180" s="2" customFormat="1">
      <c r="A180" s="38"/>
      <c r="B180" s="39"/>
      <c r="C180" s="40"/>
      <c r="D180" s="248" t="s">
        <v>153</v>
      </c>
      <c r="E180" s="40"/>
      <c r="F180" s="274" t="s">
        <v>699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153</v>
      </c>
      <c r="AU180" s="16" t="s">
        <v>21</v>
      </c>
    </row>
    <row r="181" s="13" customFormat="1">
      <c r="A181" s="13"/>
      <c r="B181" s="252"/>
      <c r="C181" s="253"/>
      <c r="D181" s="248" t="s">
        <v>145</v>
      </c>
      <c r="E181" s="254" t="s">
        <v>1</v>
      </c>
      <c r="F181" s="255" t="s">
        <v>700</v>
      </c>
      <c r="G181" s="253"/>
      <c r="H181" s="256">
        <v>953.92499999999995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145</v>
      </c>
      <c r="AU181" s="262" t="s">
        <v>21</v>
      </c>
      <c r="AV181" s="13" t="s">
        <v>21</v>
      </c>
      <c r="AW181" s="13" t="s">
        <v>38</v>
      </c>
      <c r="AX181" s="13" t="s">
        <v>89</v>
      </c>
      <c r="AY181" s="262" t="s">
        <v>135</v>
      </c>
    </row>
    <row r="182" s="2" customFormat="1" ht="16.5" customHeight="1">
      <c r="A182" s="38"/>
      <c r="B182" s="39"/>
      <c r="C182" s="235" t="s">
        <v>215</v>
      </c>
      <c r="D182" s="235" t="s">
        <v>137</v>
      </c>
      <c r="E182" s="236" t="s">
        <v>696</v>
      </c>
      <c r="F182" s="237" t="s">
        <v>697</v>
      </c>
      <c r="G182" s="238" t="s">
        <v>140</v>
      </c>
      <c r="H182" s="239">
        <v>1097.0139999999999</v>
      </c>
      <c r="I182" s="240"/>
      <c r="J182" s="241">
        <f>ROUND(I182*H182,2)</f>
        <v>0</v>
      </c>
      <c r="K182" s="237" t="s">
        <v>141</v>
      </c>
      <c r="L182" s="44"/>
      <c r="M182" s="242" t="s">
        <v>1</v>
      </c>
      <c r="N182" s="243" t="s">
        <v>46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142</v>
      </c>
      <c r="AT182" s="246" t="s">
        <v>137</v>
      </c>
      <c r="AU182" s="246" t="s">
        <v>21</v>
      </c>
      <c r="AY182" s="16" t="s">
        <v>135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6" t="s">
        <v>89</v>
      </c>
      <c r="BK182" s="247">
        <f>ROUND(I182*H182,2)</f>
        <v>0</v>
      </c>
      <c r="BL182" s="16" t="s">
        <v>142</v>
      </c>
      <c r="BM182" s="246" t="s">
        <v>701</v>
      </c>
    </row>
    <row r="183" s="2" customFormat="1">
      <c r="A183" s="38"/>
      <c r="B183" s="39"/>
      <c r="C183" s="40"/>
      <c r="D183" s="248" t="s">
        <v>144</v>
      </c>
      <c r="E183" s="40"/>
      <c r="F183" s="249" t="s">
        <v>697</v>
      </c>
      <c r="G183" s="40"/>
      <c r="H183" s="40"/>
      <c r="I183" s="144"/>
      <c r="J183" s="40"/>
      <c r="K183" s="40"/>
      <c r="L183" s="44"/>
      <c r="M183" s="250"/>
      <c r="N183" s="25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144</v>
      </c>
      <c r="AU183" s="16" t="s">
        <v>21</v>
      </c>
    </row>
    <row r="184" s="2" customFormat="1">
      <c r="A184" s="38"/>
      <c r="B184" s="39"/>
      <c r="C184" s="40"/>
      <c r="D184" s="248" t="s">
        <v>153</v>
      </c>
      <c r="E184" s="40"/>
      <c r="F184" s="274" t="s">
        <v>702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153</v>
      </c>
      <c r="AU184" s="16" t="s">
        <v>21</v>
      </c>
    </row>
    <row r="185" s="13" customFormat="1">
      <c r="A185" s="13"/>
      <c r="B185" s="252"/>
      <c r="C185" s="253"/>
      <c r="D185" s="248" t="s">
        <v>145</v>
      </c>
      <c r="E185" s="254" t="s">
        <v>1</v>
      </c>
      <c r="F185" s="255" t="s">
        <v>703</v>
      </c>
      <c r="G185" s="253"/>
      <c r="H185" s="256">
        <v>1097.0139999999999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145</v>
      </c>
      <c r="AU185" s="262" t="s">
        <v>21</v>
      </c>
      <c r="AV185" s="13" t="s">
        <v>21</v>
      </c>
      <c r="AW185" s="13" t="s">
        <v>38</v>
      </c>
      <c r="AX185" s="13" t="s">
        <v>89</v>
      </c>
      <c r="AY185" s="262" t="s">
        <v>135</v>
      </c>
    </row>
    <row r="186" s="2" customFormat="1" ht="21.75" customHeight="1">
      <c r="A186" s="38"/>
      <c r="B186" s="39"/>
      <c r="C186" s="235" t="s">
        <v>221</v>
      </c>
      <c r="D186" s="235" t="s">
        <v>137</v>
      </c>
      <c r="E186" s="236" t="s">
        <v>504</v>
      </c>
      <c r="F186" s="237" t="s">
        <v>505</v>
      </c>
      <c r="G186" s="238" t="s">
        <v>140</v>
      </c>
      <c r="H186" s="239">
        <v>1100</v>
      </c>
      <c r="I186" s="240"/>
      <c r="J186" s="241">
        <f>ROUND(I186*H186,2)</f>
        <v>0</v>
      </c>
      <c r="K186" s="237" t="s">
        <v>141</v>
      </c>
      <c r="L186" s="44"/>
      <c r="M186" s="242" t="s">
        <v>1</v>
      </c>
      <c r="N186" s="243" t="s">
        <v>46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142</v>
      </c>
      <c r="AT186" s="246" t="s">
        <v>137</v>
      </c>
      <c r="AU186" s="246" t="s">
        <v>21</v>
      </c>
      <c r="AY186" s="16" t="s">
        <v>135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6" t="s">
        <v>89</v>
      </c>
      <c r="BK186" s="247">
        <f>ROUND(I186*H186,2)</f>
        <v>0</v>
      </c>
      <c r="BL186" s="16" t="s">
        <v>142</v>
      </c>
      <c r="BM186" s="246" t="s">
        <v>704</v>
      </c>
    </row>
    <row r="187" s="2" customFormat="1">
      <c r="A187" s="38"/>
      <c r="B187" s="39"/>
      <c r="C187" s="40"/>
      <c r="D187" s="248" t="s">
        <v>144</v>
      </c>
      <c r="E187" s="40"/>
      <c r="F187" s="249" t="s">
        <v>505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144</v>
      </c>
      <c r="AU187" s="16" t="s">
        <v>21</v>
      </c>
    </row>
    <row r="188" s="2" customFormat="1">
      <c r="A188" s="38"/>
      <c r="B188" s="39"/>
      <c r="C188" s="40"/>
      <c r="D188" s="248" t="s">
        <v>153</v>
      </c>
      <c r="E188" s="40"/>
      <c r="F188" s="274" t="s">
        <v>498</v>
      </c>
      <c r="G188" s="40"/>
      <c r="H188" s="40"/>
      <c r="I188" s="144"/>
      <c r="J188" s="40"/>
      <c r="K188" s="40"/>
      <c r="L188" s="44"/>
      <c r="M188" s="250"/>
      <c r="N188" s="25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153</v>
      </c>
      <c r="AU188" s="16" t="s">
        <v>21</v>
      </c>
    </row>
    <row r="189" s="2" customFormat="1" ht="21.75" customHeight="1">
      <c r="A189" s="38"/>
      <c r="B189" s="39"/>
      <c r="C189" s="235" t="s">
        <v>226</v>
      </c>
      <c r="D189" s="235" t="s">
        <v>137</v>
      </c>
      <c r="E189" s="236" t="s">
        <v>495</v>
      </c>
      <c r="F189" s="237" t="s">
        <v>496</v>
      </c>
      <c r="G189" s="238" t="s">
        <v>140</v>
      </c>
      <c r="H189" s="239">
        <v>1100</v>
      </c>
      <c r="I189" s="240"/>
      <c r="J189" s="241">
        <f>ROUND(I189*H189,2)</f>
        <v>0</v>
      </c>
      <c r="K189" s="237" t="s">
        <v>141</v>
      </c>
      <c r="L189" s="44"/>
      <c r="M189" s="242" t="s">
        <v>1</v>
      </c>
      <c r="N189" s="243" t="s">
        <v>46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142</v>
      </c>
      <c r="AT189" s="246" t="s">
        <v>137</v>
      </c>
      <c r="AU189" s="246" t="s">
        <v>21</v>
      </c>
      <c r="AY189" s="16" t="s">
        <v>135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6" t="s">
        <v>89</v>
      </c>
      <c r="BK189" s="247">
        <f>ROUND(I189*H189,2)</f>
        <v>0</v>
      </c>
      <c r="BL189" s="16" t="s">
        <v>142</v>
      </c>
      <c r="BM189" s="246" t="s">
        <v>705</v>
      </c>
    </row>
    <row r="190" s="2" customFormat="1">
      <c r="A190" s="38"/>
      <c r="B190" s="39"/>
      <c r="C190" s="40"/>
      <c r="D190" s="248" t="s">
        <v>144</v>
      </c>
      <c r="E190" s="40"/>
      <c r="F190" s="249" t="s">
        <v>496</v>
      </c>
      <c r="G190" s="40"/>
      <c r="H190" s="40"/>
      <c r="I190" s="144"/>
      <c r="J190" s="40"/>
      <c r="K190" s="40"/>
      <c r="L190" s="44"/>
      <c r="M190" s="250"/>
      <c r="N190" s="25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144</v>
      </c>
      <c r="AU190" s="16" t="s">
        <v>21</v>
      </c>
    </row>
    <row r="191" s="2" customFormat="1">
      <c r="A191" s="38"/>
      <c r="B191" s="39"/>
      <c r="C191" s="40"/>
      <c r="D191" s="248" t="s">
        <v>153</v>
      </c>
      <c r="E191" s="40"/>
      <c r="F191" s="274" t="s">
        <v>498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153</v>
      </c>
      <c r="AU191" s="16" t="s">
        <v>21</v>
      </c>
    </row>
    <row r="192" s="2" customFormat="1" ht="16.5" customHeight="1">
      <c r="A192" s="38"/>
      <c r="B192" s="39"/>
      <c r="C192" s="235" t="s">
        <v>230</v>
      </c>
      <c r="D192" s="235" t="s">
        <v>137</v>
      </c>
      <c r="E192" s="236" t="s">
        <v>524</v>
      </c>
      <c r="F192" s="237" t="s">
        <v>525</v>
      </c>
      <c r="G192" s="238" t="s">
        <v>140</v>
      </c>
      <c r="H192" s="239">
        <v>24</v>
      </c>
      <c r="I192" s="240"/>
      <c r="J192" s="241">
        <f>ROUND(I192*H192,2)</f>
        <v>0</v>
      </c>
      <c r="K192" s="237" t="s">
        <v>141</v>
      </c>
      <c r="L192" s="44"/>
      <c r="M192" s="242" t="s">
        <v>1</v>
      </c>
      <c r="N192" s="243" t="s">
        <v>46</v>
      </c>
      <c r="O192" s="91"/>
      <c r="P192" s="244">
        <f>O192*H192</f>
        <v>0</v>
      </c>
      <c r="Q192" s="244">
        <v>0.23000000000000001</v>
      </c>
      <c r="R192" s="244">
        <f>Q192*H192</f>
        <v>5.5200000000000005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142</v>
      </c>
      <c r="AT192" s="246" t="s">
        <v>137</v>
      </c>
      <c r="AU192" s="246" t="s">
        <v>21</v>
      </c>
      <c r="AY192" s="16" t="s">
        <v>135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6" t="s">
        <v>89</v>
      </c>
      <c r="BK192" s="247">
        <f>ROUND(I192*H192,2)</f>
        <v>0</v>
      </c>
      <c r="BL192" s="16" t="s">
        <v>142</v>
      </c>
      <c r="BM192" s="246" t="s">
        <v>706</v>
      </c>
    </row>
    <row r="193" s="2" customFormat="1">
      <c r="A193" s="38"/>
      <c r="B193" s="39"/>
      <c r="C193" s="40"/>
      <c r="D193" s="248" t="s">
        <v>144</v>
      </c>
      <c r="E193" s="40"/>
      <c r="F193" s="249" t="s">
        <v>525</v>
      </c>
      <c r="G193" s="40"/>
      <c r="H193" s="40"/>
      <c r="I193" s="144"/>
      <c r="J193" s="40"/>
      <c r="K193" s="40"/>
      <c r="L193" s="44"/>
      <c r="M193" s="250"/>
      <c r="N193" s="25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6" t="s">
        <v>144</v>
      </c>
      <c r="AU193" s="16" t="s">
        <v>21</v>
      </c>
    </row>
    <row r="194" s="13" customFormat="1">
      <c r="A194" s="13"/>
      <c r="B194" s="252"/>
      <c r="C194" s="253"/>
      <c r="D194" s="248" t="s">
        <v>145</v>
      </c>
      <c r="E194" s="254" t="s">
        <v>1</v>
      </c>
      <c r="F194" s="255" t="s">
        <v>707</v>
      </c>
      <c r="G194" s="253"/>
      <c r="H194" s="256">
        <v>24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145</v>
      </c>
      <c r="AU194" s="262" t="s">
        <v>21</v>
      </c>
      <c r="AV194" s="13" t="s">
        <v>21</v>
      </c>
      <c r="AW194" s="13" t="s">
        <v>38</v>
      </c>
      <c r="AX194" s="13" t="s">
        <v>89</v>
      </c>
      <c r="AY194" s="262" t="s">
        <v>135</v>
      </c>
    </row>
    <row r="195" s="2" customFormat="1" ht="16.5" customHeight="1">
      <c r="A195" s="38"/>
      <c r="B195" s="39"/>
      <c r="C195" s="235" t="s">
        <v>7</v>
      </c>
      <c r="D195" s="235" t="s">
        <v>137</v>
      </c>
      <c r="E195" s="236" t="s">
        <v>528</v>
      </c>
      <c r="F195" s="237" t="s">
        <v>529</v>
      </c>
      <c r="G195" s="238" t="s">
        <v>206</v>
      </c>
      <c r="H195" s="239">
        <v>2.3999999999999999</v>
      </c>
      <c r="I195" s="240"/>
      <c r="J195" s="241">
        <f>ROUND(I195*H195,2)</f>
        <v>0</v>
      </c>
      <c r="K195" s="237" t="s">
        <v>141</v>
      </c>
      <c r="L195" s="44"/>
      <c r="M195" s="242" t="s">
        <v>1</v>
      </c>
      <c r="N195" s="243" t="s">
        <v>46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142</v>
      </c>
      <c r="AT195" s="246" t="s">
        <v>137</v>
      </c>
      <c r="AU195" s="246" t="s">
        <v>21</v>
      </c>
      <c r="AY195" s="16" t="s">
        <v>135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6" t="s">
        <v>89</v>
      </c>
      <c r="BK195" s="247">
        <f>ROUND(I195*H195,2)</f>
        <v>0</v>
      </c>
      <c r="BL195" s="16" t="s">
        <v>142</v>
      </c>
      <c r="BM195" s="246" t="s">
        <v>708</v>
      </c>
    </row>
    <row r="196" s="2" customFormat="1">
      <c r="A196" s="38"/>
      <c r="B196" s="39"/>
      <c r="C196" s="40"/>
      <c r="D196" s="248" t="s">
        <v>144</v>
      </c>
      <c r="E196" s="40"/>
      <c r="F196" s="249" t="s">
        <v>529</v>
      </c>
      <c r="G196" s="40"/>
      <c r="H196" s="40"/>
      <c r="I196" s="144"/>
      <c r="J196" s="40"/>
      <c r="K196" s="40"/>
      <c r="L196" s="44"/>
      <c r="M196" s="250"/>
      <c r="N196" s="25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144</v>
      </c>
      <c r="AU196" s="16" t="s">
        <v>21</v>
      </c>
    </row>
    <row r="197" s="13" customFormat="1">
      <c r="A197" s="13"/>
      <c r="B197" s="252"/>
      <c r="C197" s="253"/>
      <c r="D197" s="248" t="s">
        <v>145</v>
      </c>
      <c r="E197" s="254" t="s">
        <v>1</v>
      </c>
      <c r="F197" s="255" t="s">
        <v>709</v>
      </c>
      <c r="G197" s="253"/>
      <c r="H197" s="256">
        <v>2.3999999999999999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145</v>
      </c>
      <c r="AU197" s="262" t="s">
        <v>21</v>
      </c>
      <c r="AV197" s="13" t="s">
        <v>21</v>
      </c>
      <c r="AW197" s="13" t="s">
        <v>38</v>
      </c>
      <c r="AX197" s="13" t="s">
        <v>89</v>
      </c>
      <c r="AY197" s="262" t="s">
        <v>135</v>
      </c>
    </row>
    <row r="198" s="2" customFormat="1" ht="21.75" customHeight="1">
      <c r="A198" s="38"/>
      <c r="B198" s="39"/>
      <c r="C198" s="235" t="s">
        <v>241</v>
      </c>
      <c r="D198" s="235" t="s">
        <v>137</v>
      </c>
      <c r="E198" s="236" t="s">
        <v>333</v>
      </c>
      <c r="F198" s="237" t="s">
        <v>687</v>
      </c>
      <c r="G198" s="238" t="s">
        <v>140</v>
      </c>
      <c r="H198" s="239">
        <v>120</v>
      </c>
      <c r="I198" s="240"/>
      <c r="J198" s="241">
        <f>ROUND(I198*H198,2)</f>
        <v>0</v>
      </c>
      <c r="K198" s="237" t="s">
        <v>141</v>
      </c>
      <c r="L198" s="44"/>
      <c r="M198" s="242" t="s">
        <v>1</v>
      </c>
      <c r="N198" s="243" t="s">
        <v>46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142</v>
      </c>
      <c r="AT198" s="246" t="s">
        <v>137</v>
      </c>
      <c r="AU198" s="246" t="s">
        <v>21</v>
      </c>
      <c r="AY198" s="16" t="s">
        <v>135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6" t="s">
        <v>89</v>
      </c>
      <c r="BK198" s="247">
        <f>ROUND(I198*H198,2)</f>
        <v>0</v>
      </c>
      <c r="BL198" s="16" t="s">
        <v>142</v>
      </c>
      <c r="BM198" s="246" t="s">
        <v>710</v>
      </c>
    </row>
    <row r="199" s="2" customFormat="1">
      <c r="A199" s="38"/>
      <c r="B199" s="39"/>
      <c r="C199" s="40"/>
      <c r="D199" s="248" t="s">
        <v>144</v>
      </c>
      <c r="E199" s="40"/>
      <c r="F199" s="249" t="s">
        <v>687</v>
      </c>
      <c r="G199" s="40"/>
      <c r="H199" s="40"/>
      <c r="I199" s="144"/>
      <c r="J199" s="40"/>
      <c r="K199" s="40"/>
      <c r="L199" s="44"/>
      <c r="M199" s="250"/>
      <c r="N199" s="25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6" t="s">
        <v>144</v>
      </c>
      <c r="AU199" s="16" t="s">
        <v>21</v>
      </c>
    </row>
    <row r="200" s="2" customFormat="1">
      <c r="A200" s="38"/>
      <c r="B200" s="39"/>
      <c r="C200" s="40"/>
      <c r="D200" s="248" t="s">
        <v>153</v>
      </c>
      <c r="E200" s="40"/>
      <c r="F200" s="274" t="s">
        <v>514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153</v>
      </c>
      <c r="AU200" s="16" t="s">
        <v>21</v>
      </c>
    </row>
    <row r="201" s="2" customFormat="1" ht="16.5" customHeight="1">
      <c r="A201" s="38"/>
      <c r="B201" s="39"/>
      <c r="C201" s="235" t="s">
        <v>245</v>
      </c>
      <c r="D201" s="235" t="s">
        <v>137</v>
      </c>
      <c r="E201" s="236" t="s">
        <v>329</v>
      </c>
      <c r="F201" s="237" t="s">
        <v>475</v>
      </c>
      <c r="G201" s="238" t="s">
        <v>140</v>
      </c>
      <c r="H201" s="239">
        <v>120</v>
      </c>
      <c r="I201" s="240"/>
      <c r="J201" s="241">
        <f>ROUND(I201*H201,2)</f>
        <v>0</v>
      </c>
      <c r="K201" s="237" t="s">
        <v>141</v>
      </c>
      <c r="L201" s="44"/>
      <c r="M201" s="242" t="s">
        <v>1</v>
      </c>
      <c r="N201" s="243" t="s">
        <v>46</v>
      </c>
      <c r="O201" s="91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142</v>
      </c>
      <c r="AT201" s="246" t="s">
        <v>137</v>
      </c>
      <c r="AU201" s="246" t="s">
        <v>21</v>
      </c>
      <c r="AY201" s="16" t="s">
        <v>135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6" t="s">
        <v>89</v>
      </c>
      <c r="BK201" s="247">
        <f>ROUND(I201*H201,2)</f>
        <v>0</v>
      </c>
      <c r="BL201" s="16" t="s">
        <v>142</v>
      </c>
      <c r="BM201" s="246" t="s">
        <v>711</v>
      </c>
    </row>
    <row r="202" s="2" customFormat="1">
      <c r="A202" s="38"/>
      <c r="B202" s="39"/>
      <c r="C202" s="40"/>
      <c r="D202" s="248" t="s">
        <v>144</v>
      </c>
      <c r="E202" s="40"/>
      <c r="F202" s="249" t="s">
        <v>475</v>
      </c>
      <c r="G202" s="40"/>
      <c r="H202" s="40"/>
      <c r="I202" s="144"/>
      <c r="J202" s="40"/>
      <c r="K202" s="40"/>
      <c r="L202" s="44"/>
      <c r="M202" s="250"/>
      <c r="N202" s="25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144</v>
      </c>
      <c r="AU202" s="16" t="s">
        <v>21</v>
      </c>
    </row>
    <row r="203" s="2" customFormat="1">
      <c r="A203" s="38"/>
      <c r="B203" s="39"/>
      <c r="C203" s="40"/>
      <c r="D203" s="248" t="s">
        <v>153</v>
      </c>
      <c r="E203" s="40"/>
      <c r="F203" s="274" t="s">
        <v>514</v>
      </c>
      <c r="G203" s="40"/>
      <c r="H203" s="40"/>
      <c r="I203" s="144"/>
      <c r="J203" s="40"/>
      <c r="K203" s="40"/>
      <c r="L203" s="44"/>
      <c r="M203" s="250"/>
      <c r="N203" s="25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153</v>
      </c>
      <c r="AU203" s="16" t="s">
        <v>21</v>
      </c>
    </row>
    <row r="204" s="2" customFormat="1" ht="21.75" customHeight="1">
      <c r="A204" s="38"/>
      <c r="B204" s="39"/>
      <c r="C204" s="235" t="s">
        <v>249</v>
      </c>
      <c r="D204" s="235" t="s">
        <v>137</v>
      </c>
      <c r="E204" s="236" t="s">
        <v>690</v>
      </c>
      <c r="F204" s="237" t="s">
        <v>691</v>
      </c>
      <c r="G204" s="238" t="s">
        <v>140</v>
      </c>
      <c r="H204" s="239">
        <v>126</v>
      </c>
      <c r="I204" s="240"/>
      <c r="J204" s="241">
        <f>ROUND(I204*H204,2)</f>
        <v>0</v>
      </c>
      <c r="K204" s="237" t="s">
        <v>141</v>
      </c>
      <c r="L204" s="44"/>
      <c r="M204" s="242" t="s">
        <v>1</v>
      </c>
      <c r="N204" s="243" t="s">
        <v>46</v>
      </c>
      <c r="O204" s="91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142</v>
      </c>
      <c r="AT204" s="246" t="s">
        <v>137</v>
      </c>
      <c r="AU204" s="246" t="s">
        <v>21</v>
      </c>
      <c r="AY204" s="16" t="s">
        <v>135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6" t="s">
        <v>89</v>
      </c>
      <c r="BK204" s="247">
        <f>ROUND(I204*H204,2)</f>
        <v>0</v>
      </c>
      <c r="BL204" s="16" t="s">
        <v>142</v>
      </c>
      <c r="BM204" s="246" t="s">
        <v>712</v>
      </c>
    </row>
    <row r="205" s="2" customFormat="1">
      <c r="A205" s="38"/>
      <c r="B205" s="39"/>
      <c r="C205" s="40"/>
      <c r="D205" s="248" t="s">
        <v>144</v>
      </c>
      <c r="E205" s="40"/>
      <c r="F205" s="249" t="s">
        <v>691</v>
      </c>
      <c r="G205" s="40"/>
      <c r="H205" s="40"/>
      <c r="I205" s="144"/>
      <c r="J205" s="40"/>
      <c r="K205" s="40"/>
      <c r="L205" s="44"/>
      <c r="M205" s="250"/>
      <c r="N205" s="25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144</v>
      </c>
      <c r="AU205" s="16" t="s">
        <v>21</v>
      </c>
    </row>
    <row r="206" s="2" customFormat="1">
      <c r="A206" s="38"/>
      <c r="B206" s="39"/>
      <c r="C206" s="40"/>
      <c r="D206" s="248" t="s">
        <v>153</v>
      </c>
      <c r="E206" s="40"/>
      <c r="F206" s="274" t="s">
        <v>514</v>
      </c>
      <c r="G206" s="40"/>
      <c r="H206" s="40"/>
      <c r="I206" s="144"/>
      <c r="J206" s="40"/>
      <c r="K206" s="40"/>
      <c r="L206" s="44"/>
      <c r="M206" s="250"/>
      <c r="N206" s="25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6" t="s">
        <v>153</v>
      </c>
      <c r="AU206" s="16" t="s">
        <v>21</v>
      </c>
    </row>
    <row r="207" s="13" customFormat="1">
      <c r="A207" s="13"/>
      <c r="B207" s="252"/>
      <c r="C207" s="253"/>
      <c r="D207" s="248" t="s">
        <v>145</v>
      </c>
      <c r="E207" s="254" t="s">
        <v>1</v>
      </c>
      <c r="F207" s="255" t="s">
        <v>713</v>
      </c>
      <c r="G207" s="253"/>
      <c r="H207" s="256">
        <v>126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145</v>
      </c>
      <c r="AU207" s="262" t="s">
        <v>21</v>
      </c>
      <c r="AV207" s="13" t="s">
        <v>21</v>
      </c>
      <c r="AW207" s="13" t="s">
        <v>38</v>
      </c>
      <c r="AX207" s="13" t="s">
        <v>89</v>
      </c>
      <c r="AY207" s="262" t="s">
        <v>135</v>
      </c>
    </row>
    <row r="208" s="2" customFormat="1" ht="21.75" customHeight="1">
      <c r="A208" s="38"/>
      <c r="B208" s="39"/>
      <c r="C208" s="235" t="s">
        <v>253</v>
      </c>
      <c r="D208" s="235" t="s">
        <v>137</v>
      </c>
      <c r="E208" s="236" t="s">
        <v>482</v>
      </c>
      <c r="F208" s="237" t="s">
        <v>694</v>
      </c>
      <c r="G208" s="238" t="s">
        <v>140</v>
      </c>
      <c r="H208" s="239">
        <v>126</v>
      </c>
      <c r="I208" s="240"/>
      <c r="J208" s="241">
        <f>ROUND(I208*H208,2)</f>
        <v>0</v>
      </c>
      <c r="K208" s="237" t="s">
        <v>141</v>
      </c>
      <c r="L208" s="44"/>
      <c r="M208" s="242" t="s">
        <v>1</v>
      </c>
      <c r="N208" s="243" t="s">
        <v>46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142</v>
      </c>
      <c r="AT208" s="246" t="s">
        <v>137</v>
      </c>
      <c r="AU208" s="246" t="s">
        <v>21</v>
      </c>
      <c r="AY208" s="16" t="s">
        <v>135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6" t="s">
        <v>89</v>
      </c>
      <c r="BK208" s="247">
        <f>ROUND(I208*H208,2)</f>
        <v>0</v>
      </c>
      <c r="BL208" s="16" t="s">
        <v>142</v>
      </c>
      <c r="BM208" s="246" t="s">
        <v>714</v>
      </c>
    </row>
    <row r="209" s="2" customFormat="1">
      <c r="A209" s="38"/>
      <c r="B209" s="39"/>
      <c r="C209" s="40"/>
      <c r="D209" s="248" t="s">
        <v>144</v>
      </c>
      <c r="E209" s="40"/>
      <c r="F209" s="249" t="s">
        <v>694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144</v>
      </c>
      <c r="AU209" s="16" t="s">
        <v>21</v>
      </c>
    </row>
    <row r="210" s="2" customFormat="1">
      <c r="A210" s="38"/>
      <c r="B210" s="39"/>
      <c r="C210" s="40"/>
      <c r="D210" s="248" t="s">
        <v>153</v>
      </c>
      <c r="E210" s="40"/>
      <c r="F210" s="274" t="s">
        <v>514</v>
      </c>
      <c r="G210" s="40"/>
      <c r="H210" s="40"/>
      <c r="I210" s="144"/>
      <c r="J210" s="40"/>
      <c r="K210" s="40"/>
      <c r="L210" s="44"/>
      <c r="M210" s="250"/>
      <c r="N210" s="25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6" t="s">
        <v>153</v>
      </c>
      <c r="AU210" s="16" t="s">
        <v>21</v>
      </c>
    </row>
    <row r="211" s="2" customFormat="1" ht="16.5" customHeight="1">
      <c r="A211" s="38"/>
      <c r="B211" s="39"/>
      <c r="C211" s="235" t="s">
        <v>260</v>
      </c>
      <c r="D211" s="235" t="s">
        <v>137</v>
      </c>
      <c r="E211" s="236" t="s">
        <v>715</v>
      </c>
      <c r="F211" s="237" t="s">
        <v>716</v>
      </c>
      <c r="G211" s="238" t="s">
        <v>140</v>
      </c>
      <c r="H211" s="239">
        <v>25</v>
      </c>
      <c r="I211" s="240"/>
      <c r="J211" s="241">
        <f>ROUND(I211*H211,2)</f>
        <v>0</v>
      </c>
      <c r="K211" s="237" t="s">
        <v>141</v>
      </c>
      <c r="L211" s="44"/>
      <c r="M211" s="242" t="s">
        <v>1</v>
      </c>
      <c r="N211" s="243" t="s">
        <v>46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142</v>
      </c>
      <c r="AT211" s="246" t="s">
        <v>137</v>
      </c>
      <c r="AU211" s="246" t="s">
        <v>21</v>
      </c>
      <c r="AY211" s="16" t="s">
        <v>135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6" t="s">
        <v>89</v>
      </c>
      <c r="BK211" s="247">
        <f>ROUND(I211*H211,2)</f>
        <v>0</v>
      </c>
      <c r="BL211" s="16" t="s">
        <v>142</v>
      </c>
      <c r="BM211" s="246" t="s">
        <v>717</v>
      </c>
    </row>
    <row r="212" s="2" customFormat="1">
      <c r="A212" s="38"/>
      <c r="B212" s="39"/>
      <c r="C212" s="40"/>
      <c r="D212" s="248" t="s">
        <v>144</v>
      </c>
      <c r="E212" s="40"/>
      <c r="F212" s="249" t="s">
        <v>716</v>
      </c>
      <c r="G212" s="40"/>
      <c r="H212" s="40"/>
      <c r="I212" s="144"/>
      <c r="J212" s="40"/>
      <c r="K212" s="40"/>
      <c r="L212" s="44"/>
      <c r="M212" s="250"/>
      <c r="N212" s="25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6" t="s">
        <v>144</v>
      </c>
      <c r="AU212" s="16" t="s">
        <v>21</v>
      </c>
    </row>
    <row r="213" s="2" customFormat="1">
      <c r="A213" s="38"/>
      <c r="B213" s="39"/>
      <c r="C213" s="40"/>
      <c r="D213" s="248" t="s">
        <v>153</v>
      </c>
      <c r="E213" s="40"/>
      <c r="F213" s="274" t="s">
        <v>718</v>
      </c>
      <c r="G213" s="40"/>
      <c r="H213" s="40"/>
      <c r="I213" s="144"/>
      <c r="J213" s="40"/>
      <c r="K213" s="40"/>
      <c r="L213" s="44"/>
      <c r="M213" s="250"/>
      <c r="N213" s="25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6" t="s">
        <v>153</v>
      </c>
      <c r="AU213" s="16" t="s">
        <v>21</v>
      </c>
    </row>
    <row r="214" s="12" customFormat="1" ht="22.8" customHeight="1">
      <c r="A214" s="12"/>
      <c r="B214" s="219"/>
      <c r="C214" s="220"/>
      <c r="D214" s="221" t="s">
        <v>80</v>
      </c>
      <c r="E214" s="233" t="s">
        <v>166</v>
      </c>
      <c r="F214" s="233" t="s">
        <v>719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SUM(P215:P284)</f>
        <v>0</v>
      </c>
      <c r="Q214" s="227"/>
      <c r="R214" s="228">
        <f>SUM(R215:R284)</f>
        <v>558.91976</v>
      </c>
      <c r="S214" s="227"/>
      <c r="T214" s="229">
        <f>SUM(T215:T284)</f>
        <v>104.76000000000001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89</v>
      </c>
      <c r="AT214" s="231" t="s">
        <v>80</v>
      </c>
      <c r="AU214" s="231" t="s">
        <v>89</v>
      </c>
      <c r="AY214" s="230" t="s">
        <v>135</v>
      </c>
      <c r="BK214" s="232">
        <f>SUM(BK215:BK284)</f>
        <v>0</v>
      </c>
    </row>
    <row r="215" s="2" customFormat="1" ht="21.75" customHeight="1">
      <c r="A215" s="38"/>
      <c r="B215" s="39"/>
      <c r="C215" s="235" t="s">
        <v>266</v>
      </c>
      <c r="D215" s="235" t="s">
        <v>137</v>
      </c>
      <c r="E215" s="236" t="s">
        <v>417</v>
      </c>
      <c r="F215" s="237" t="s">
        <v>418</v>
      </c>
      <c r="G215" s="238" t="s">
        <v>140</v>
      </c>
      <c r="H215" s="239">
        <v>607.5</v>
      </c>
      <c r="I215" s="240"/>
      <c r="J215" s="241">
        <f>ROUND(I215*H215,2)</f>
        <v>0</v>
      </c>
      <c r="K215" s="237" t="s">
        <v>141</v>
      </c>
      <c r="L215" s="44"/>
      <c r="M215" s="242" t="s">
        <v>1</v>
      </c>
      <c r="N215" s="243" t="s">
        <v>46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142</v>
      </c>
      <c r="AT215" s="246" t="s">
        <v>137</v>
      </c>
      <c r="AU215" s="246" t="s">
        <v>21</v>
      </c>
      <c r="AY215" s="16" t="s">
        <v>135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6" t="s">
        <v>89</v>
      </c>
      <c r="BK215" s="247">
        <f>ROUND(I215*H215,2)</f>
        <v>0</v>
      </c>
      <c r="BL215" s="16" t="s">
        <v>142</v>
      </c>
      <c r="BM215" s="246" t="s">
        <v>720</v>
      </c>
    </row>
    <row r="216" s="2" customFormat="1">
      <c r="A216" s="38"/>
      <c r="B216" s="39"/>
      <c r="C216" s="40"/>
      <c r="D216" s="248" t="s">
        <v>144</v>
      </c>
      <c r="E216" s="40"/>
      <c r="F216" s="249" t="s">
        <v>418</v>
      </c>
      <c r="G216" s="40"/>
      <c r="H216" s="40"/>
      <c r="I216" s="144"/>
      <c r="J216" s="40"/>
      <c r="K216" s="40"/>
      <c r="L216" s="44"/>
      <c r="M216" s="250"/>
      <c r="N216" s="25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6" t="s">
        <v>144</v>
      </c>
      <c r="AU216" s="16" t="s">
        <v>21</v>
      </c>
    </row>
    <row r="217" s="2" customFormat="1">
      <c r="A217" s="38"/>
      <c r="B217" s="39"/>
      <c r="C217" s="40"/>
      <c r="D217" s="248" t="s">
        <v>153</v>
      </c>
      <c r="E217" s="40"/>
      <c r="F217" s="274" t="s">
        <v>721</v>
      </c>
      <c r="G217" s="40"/>
      <c r="H217" s="40"/>
      <c r="I217" s="144"/>
      <c r="J217" s="40"/>
      <c r="K217" s="40"/>
      <c r="L217" s="44"/>
      <c r="M217" s="250"/>
      <c r="N217" s="25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6" t="s">
        <v>153</v>
      </c>
      <c r="AU217" s="16" t="s">
        <v>21</v>
      </c>
    </row>
    <row r="218" s="13" customFormat="1">
      <c r="A218" s="13"/>
      <c r="B218" s="252"/>
      <c r="C218" s="253"/>
      <c r="D218" s="248" t="s">
        <v>145</v>
      </c>
      <c r="E218" s="254" t="s">
        <v>1</v>
      </c>
      <c r="F218" s="255" t="s">
        <v>722</v>
      </c>
      <c r="G218" s="253"/>
      <c r="H218" s="256">
        <v>607.5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2" t="s">
        <v>145</v>
      </c>
      <c r="AU218" s="262" t="s">
        <v>21</v>
      </c>
      <c r="AV218" s="13" t="s">
        <v>21</v>
      </c>
      <c r="AW218" s="13" t="s">
        <v>38</v>
      </c>
      <c r="AX218" s="13" t="s">
        <v>89</v>
      </c>
      <c r="AY218" s="262" t="s">
        <v>135</v>
      </c>
    </row>
    <row r="219" s="2" customFormat="1" ht="21.75" customHeight="1">
      <c r="A219" s="38"/>
      <c r="B219" s="39"/>
      <c r="C219" s="235" t="s">
        <v>273</v>
      </c>
      <c r="D219" s="235" t="s">
        <v>137</v>
      </c>
      <c r="E219" s="236" t="s">
        <v>417</v>
      </c>
      <c r="F219" s="237" t="s">
        <v>418</v>
      </c>
      <c r="G219" s="238" t="s">
        <v>140</v>
      </c>
      <c r="H219" s="239">
        <v>570</v>
      </c>
      <c r="I219" s="240"/>
      <c r="J219" s="241">
        <f>ROUND(I219*H219,2)</f>
        <v>0</v>
      </c>
      <c r="K219" s="237" t="s">
        <v>141</v>
      </c>
      <c r="L219" s="44"/>
      <c r="M219" s="242" t="s">
        <v>1</v>
      </c>
      <c r="N219" s="243" t="s">
        <v>46</v>
      </c>
      <c r="O219" s="91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6" t="s">
        <v>142</v>
      </c>
      <c r="AT219" s="246" t="s">
        <v>137</v>
      </c>
      <c r="AU219" s="246" t="s">
        <v>21</v>
      </c>
      <c r="AY219" s="16" t="s">
        <v>135</v>
      </c>
      <c r="BE219" s="247">
        <f>IF(N219="základní",J219,0)</f>
        <v>0</v>
      </c>
      <c r="BF219" s="247">
        <f>IF(N219="snížená",J219,0)</f>
        <v>0</v>
      </c>
      <c r="BG219" s="247">
        <f>IF(N219="zákl. přenesená",J219,0)</f>
        <v>0</v>
      </c>
      <c r="BH219" s="247">
        <f>IF(N219="sníž. přenesená",J219,0)</f>
        <v>0</v>
      </c>
      <c r="BI219" s="247">
        <f>IF(N219="nulová",J219,0)</f>
        <v>0</v>
      </c>
      <c r="BJ219" s="16" t="s">
        <v>89</v>
      </c>
      <c r="BK219" s="247">
        <f>ROUND(I219*H219,2)</f>
        <v>0</v>
      </c>
      <c r="BL219" s="16" t="s">
        <v>142</v>
      </c>
      <c r="BM219" s="246" t="s">
        <v>723</v>
      </c>
    </row>
    <row r="220" s="2" customFormat="1">
      <c r="A220" s="38"/>
      <c r="B220" s="39"/>
      <c r="C220" s="40"/>
      <c r="D220" s="248" t="s">
        <v>144</v>
      </c>
      <c r="E220" s="40"/>
      <c r="F220" s="249" t="s">
        <v>418</v>
      </c>
      <c r="G220" s="40"/>
      <c r="H220" s="40"/>
      <c r="I220" s="144"/>
      <c r="J220" s="40"/>
      <c r="K220" s="40"/>
      <c r="L220" s="44"/>
      <c r="M220" s="250"/>
      <c r="N220" s="251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6" t="s">
        <v>144</v>
      </c>
      <c r="AU220" s="16" t="s">
        <v>21</v>
      </c>
    </row>
    <row r="221" s="13" customFormat="1">
      <c r="A221" s="13"/>
      <c r="B221" s="252"/>
      <c r="C221" s="253"/>
      <c r="D221" s="248" t="s">
        <v>145</v>
      </c>
      <c r="E221" s="254" t="s">
        <v>1</v>
      </c>
      <c r="F221" s="255" t="s">
        <v>724</v>
      </c>
      <c r="G221" s="253"/>
      <c r="H221" s="256">
        <v>570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2" t="s">
        <v>145</v>
      </c>
      <c r="AU221" s="262" t="s">
        <v>21</v>
      </c>
      <c r="AV221" s="13" t="s">
        <v>21</v>
      </c>
      <c r="AW221" s="13" t="s">
        <v>38</v>
      </c>
      <c r="AX221" s="13" t="s">
        <v>89</v>
      </c>
      <c r="AY221" s="262" t="s">
        <v>135</v>
      </c>
    </row>
    <row r="222" s="2" customFormat="1" ht="21.75" customHeight="1">
      <c r="A222" s="38"/>
      <c r="B222" s="39"/>
      <c r="C222" s="235" t="s">
        <v>278</v>
      </c>
      <c r="D222" s="235" t="s">
        <v>137</v>
      </c>
      <c r="E222" s="236" t="s">
        <v>725</v>
      </c>
      <c r="F222" s="237" t="s">
        <v>726</v>
      </c>
      <c r="G222" s="238" t="s">
        <v>339</v>
      </c>
      <c r="H222" s="239">
        <v>405</v>
      </c>
      <c r="I222" s="240"/>
      <c r="J222" s="241">
        <f>ROUND(I222*H222,2)</f>
        <v>0</v>
      </c>
      <c r="K222" s="237" t="s">
        <v>141</v>
      </c>
      <c r="L222" s="44"/>
      <c r="M222" s="242" t="s">
        <v>1</v>
      </c>
      <c r="N222" s="243" t="s">
        <v>46</v>
      </c>
      <c r="O222" s="91"/>
      <c r="P222" s="244">
        <f>O222*H222</f>
        <v>0</v>
      </c>
      <c r="Q222" s="244">
        <v>0</v>
      </c>
      <c r="R222" s="244">
        <f>Q222*H222</f>
        <v>0</v>
      </c>
      <c r="S222" s="244">
        <v>0.19400000000000001</v>
      </c>
      <c r="T222" s="245">
        <f>S222*H222</f>
        <v>78.570000000000007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142</v>
      </c>
      <c r="AT222" s="246" t="s">
        <v>137</v>
      </c>
      <c r="AU222" s="246" t="s">
        <v>21</v>
      </c>
      <c r="AY222" s="16" t="s">
        <v>135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6" t="s">
        <v>89</v>
      </c>
      <c r="BK222" s="247">
        <f>ROUND(I222*H222,2)</f>
        <v>0</v>
      </c>
      <c r="BL222" s="16" t="s">
        <v>142</v>
      </c>
      <c r="BM222" s="246" t="s">
        <v>727</v>
      </c>
    </row>
    <row r="223" s="2" customFormat="1">
      <c r="A223" s="38"/>
      <c r="B223" s="39"/>
      <c r="C223" s="40"/>
      <c r="D223" s="248" t="s">
        <v>144</v>
      </c>
      <c r="E223" s="40"/>
      <c r="F223" s="249" t="s">
        <v>726</v>
      </c>
      <c r="G223" s="40"/>
      <c r="H223" s="40"/>
      <c r="I223" s="144"/>
      <c r="J223" s="40"/>
      <c r="K223" s="40"/>
      <c r="L223" s="44"/>
      <c r="M223" s="250"/>
      <c r="N223" s="25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6" t="s">
        <v>144</v>
      </c>
      <c r="AU223" s="16" t="s">
        <v>21</v>
      </c>
    </row>
    <row r="224" s="2" customFormat="1">
      <c r="A224" s="38"/>
      <c r="B224" s="39"/>
      <c r="C224" s="40"/>
      <c r="D224" s="248" t="s">
        <v>153</v>
      </c>
      <c r="E224" s="40"/>
      <c r="F224" s="274" t="s">
        <v>728</v>
      </c>
      <c r="G224" s="40"/>
      <c r="H224" s="40"/>
      <c r="I224" s="144"/>
      <c r="J224" s="40"/>
      <c r="K224" s="40"/>
      <c r="L224" s="44"/>
      <c r="M224" s="250"/>
      <c r="N224" s="25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153</v>
      </c>
      <c r="AU224" s="16" t="s">
        <v>21</v>
      </c>
    </row>
    <row r="225" s="13" customFormat="1">
      <c r="A225" s="13"/>
      <c r="B225" s="252"/>
      <c r="C225" s="253"/>
      <c r="D225" s="248" t="s">
        <v>145</v>
      </c>
      <c r="E225" s="254" t="s">
        <v>1</v>
      </c>
      <c r="F225" s="255" t="s">
        <v>729</v>
      </c>
      <c r="G225" s="253"/>
      <c r="H225" s="256">
        <v>405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145</v>
      </c>
      <c r="AU225" s="262" t="s">
        <v>21</v>
      </c>
      <c r="AV225" s="13" t="s">
        <v>21</v>
      </c>
      <c r="AW225" s="13" t="s">
        <v>38</v>
      </c>
      <c r="AX225" s="13" t="s">
        <v>89</v>
      </c>
      <c r="AY225" s="262" t="s">
        <v>135</v>
      </c>
    </row>
    <row r="226" s="2" customFormat="1" ht="21.75" customHeight="1">
      <c r="A226" s="38"/>
      <c r="B226" s="39"/>
      <c r="C226" s="235" t="s">
        <v>285</v>
      </c>
      <c r="D226" s="235" t="s">
        <v>137</v>
      </c>
      <c r="E226" s="236" t="s">
        <v>725</v>
      </c>
      <c r="F226" s="237" t="s">
        <v>726</v>
      </c>
      <c r="G226" s="238" t="s">
        <v>339</v>
      </c>
      <c r="H226" s="239">
        <v>135</v>
      </c>
      <c r="I226" s="240"/>
      <c r="J226" s="241">
        <f>ROUND(I226*H226,2)</f>
        <v>0</v>
      </c>
      <c r="K226" s="237" t="s">
        <v>141</v>
      </c>
      <c r="L226" s="44"/>
      <c r="M226" s="242" t="s">
        <v>1</v>
      </c>
      <c r="N226" s="243" t="s">
        <v>46</v>
      </c>
      <c r="O226" s="91"/>
      <c r="P226" s="244">
        <f>O226*H226</f>
        <v>0</v>
      </c>
      <c r="Q226" s="244">
        <v>0</v>
      </c>
      <c r="R226" s="244">
        <f>Q226*H226</f>
        <v>0</v>
      </c>
      <c r="S226" s="244">
        <v>0.19400000000000001</v>
      </c>
      <c r="T226" s="245">
        <f>S226*H226</f>
        <v>26.190000000000001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142</v>
      </c>
      <c r="AT226" s="246" t="s">
        <v>137</v>
      </c>
      <c r="AU226" s="246" t="s">
        <v>21</v>
      </c>
      <c r="AY226" s="16" t="s">
        <v>135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6" t="s">
        <v>89</v>
      </c>
      <c r="BK226" s="247">
        <f>ROUND(I226*H226,2)</f>
        <v>0</v>
      </c>
      <c r="BL226" s="16" t="s">
        <v>142</v>
      </c>
      <c r="BM226" s="246" t="s">
        <v>730</v>
      </c>
    </row>
    <row r="227" s="2" customFormat="1">
      <c r="A227" s="38"/>
      <c r="B227" s="39"/>
      <c r="C227" s="40"/>
      <c r="D227" s="248" t="s">
        <v>144</v>
      </c>
      <c r="E227" s="40"/>
      <c r="F227" s="249" t="s">
        <v>726</v>
      </c>
      <c r="G227" s="40"/>
      <c r="H227" s="40"/>
      <c r="I227" s="144"/>
      <c r="J227" s="40"/>
      <c r="K227" s="40"/>
      <c r="L227" s="44"/>
      <c r="M227" s="250"/>
      <c r="N227" s="251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6" t="s">
        <v>144</v>
      </c>
      <c r="AU227" s="16" t="s">
        <v>21</v>
      </c>
    </row>
    <row r="228" s="2" customFormat="1">
      <c r="A228" s="38"/>
      <c r="B228" s="39"/>
      <c r="C228" s="40"/>
      <c r="D228" s="248" t="s">
        <v>153</v>
      </c>
      <c r="E228" s="40"/>
      <c r="F228" s="274" t="s">
        <v>731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153</v>
      </c>
      <c r="AU228" s="16" t="s">
        <v>21</v>
      </c>
    </row>
    <row r="229" s="13" customFormat="1">
      <c r="A229" s="13"/>
      <c r="B229" s="252"/>
      <c r="C229" s="253"/>
      <c r="D229" s="248" t="s">
        <v>145</v>
      </c>
      <c r="E229" s="254" t="s">
        <v>1</v>
      </c>
      <c r="F229" s="255" t="s">
        <v>732</v>
      </c>
      <c r="G229" s="253"/>
      <c r="H229" s="256">
        <v>135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145</v>
      </c>
      <c r="AU229" s="262" t="s">
        <v>21</v>
      </c>
      <c r="AV229" s="13" t="s">
        <v>21</v>
      </c>
      <c r="AW229" s="13" t="s">
        <v>38</v>
      </c>
      <c r="AX229" s="13" t="s">
        <v>89</v>
      </c>
      <c r="AY229" s="262" t="s">
        <v>135</v>
      </c>
    </row>
    <row r="230" s="2" customFormat="1" ht="21.75" customHeight="1">
      <c r="A230" s="38"/>
      <c r="B230" s="39"/>
      <c r="C230" s="235" t="s">
        <v>289</v>
      </c>
      <c r="D230" s="235" t="s">
        <v>137</v>
      </c>
      <c r="E230" s="236" t="s">
        <v>733</v>
      </c>
      <c r="F230" s="237" t="s">
        <v>734</v>
      </c>
      <c r="G230" s="238" t="s">
        <v>206</v>
      </c>
      <c r="H230" s="239">
        <v>328</v>
      </c>
      <c r="I230" s="240"/>
      <c r="J230" s="241">
        <f>ROUND(I230*H230,2)</f>
        <v>0</v>
      </c>
      <c r="K230" s="237" t="s">
        <v>141</v>
      </c>
      <c r="L230" s="44"/>
      <c r="M230" s="242" t="s">
        <v>1</v>
      </c>
      <c r="N230" s="243" t="s">
        <v>46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142</v>
      </c>
      <c r="AT230" s="246" t="s">
        <v>137</v>
      </c>
      <c r="AU230" s="246" t="s">
        <v>21</v>
      </c>
      <c r="AY230" s="16" t="s">
        <v>135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6" t="s">
        <v>89</v>
      </c>
      <c r="BK230" s="247">
        <f>ROUND(I230*H230,2)</f>
        <v>0</v>
      </c>
      <c r="BL230" s="16" t="s">
        <v>142</v>
      </c>
      <c r="BM230" s="246" t="s">
        <v>735</v>
      </c>
    </row>
    <row r="231" s="2" customFormat="1">
      <c r="A231" s="38"/>
      <c r="B231" s="39"/>
      <c r="C231" s="40"/>
      <c r="D231" s="248" t="s">
        <v>144</v>
      </c>
      <c r="E231" s="40"/>
      <c r="F231" s="249" t="s">
        <v>734</v>
      </c>
      <c r="G231" s="40"/>
      <c r="H231" s="40"/>
      <c r="I231" s="144"/>
      <c r="J231" s="40"/>
      <c r="K231" s="40"/>
      <c r="L231" s="44"/>
      <c r="M231" s="250"/>
      <c r="N231" s="25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6" t="s">
        <v>144</v>
      </c>
      <c r="AU231" s="16" t="s">
        <v>21</v>
      </c>
    </row>
    <row r="232" s="13" customFormat="1">
      <c r="A232" s="13"/>
      <c r="B232" s="252"/>
      <c r="C232" s="253"/>
      <c r="D232" s="248" t="s">
        <v>145</v>
      </c>
      <c r="E232" s="254" t="s">
        <v>1</v>
      </c>
      <c r="F232" s="255" t="s">
        <v>736</v>
      </c>
      <c r="G232" s="253"/>
      <c r="H232" s="256">
        <v>162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2" t="s">
        <v>145</v>
      </c>
      <c r="AU232" s="262" t="s">
        <v>21</v>
      </c>
      <c r="AV232" s="13" t="s">
        <v>21</v>
      </c>
      <c r="AW232" s="13" t="s">
        <v>38</v>
      </c>
      <c r="AX232" s="13" t="s">
        <v>81</v>
      </c>
      <c r="AY232" s="262" t="s">
        <v>135</v>
      </c>
    </row>
    <row r="233" s="13" customFormat="1">
      <c r="A233" s="13"/>
      <c r="B233" s="252"/>
      <c r="C233" s="253"/>
      <c r="D233" s="248" t="s">
        <v>145</v>
      </c>
      <c r="E233" s="254" t="s">
        <v>1</v>
      </c>
      <c r="F233" s="255" t="s">
        <v>737</v>
      </c>
      <c r="G233" s="253"/>
      <c r="H233" s="256">
        <v>66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2" t="s">
        <v>145</v>
      </c>
      <c r="AU233" s="262" t="s">
        <v>21</v>
      </c>
      <c r="AV233" s="13" t="s">
        <v>21</v>
      </c>
      <c r="AW233" s="13" t="s">
        <v>38</v>
      </c>
      <c r="AX233" s="13" t="s">
        <v>81</v>
      </c>
      <c r="AY233" s="262" t="s">
        <v>135</v>
      </c>
    </row>
    <row r="234" s="13" customFormat="1">
      <c r="A234" s="13"/>
      <c r="B234" s="252"/>
      <c r="C234" s="253"/>
      <c r="D234" s="248" t="s">
        <v>145</v>
      </c>
      <c r="E234" s="254" t="s">
        <v>1</v>
      </c>
      <c r="F234" s="255" t="s">
        <v>738</v>
      </c>
      <c r="G234" s="253"/>
      <c r="H234" s="256">
        <v>100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145</v>
      </c>
      <c r="AU234" s="262" t="s">
        <v>21</v>
      </c>
      <c r="AV234" s="13" t="s">
        <v>21</v>
      </c>
      <c r="AW234" s="13" t="s">
        <v>38</v>
      </c>
      <c r="AX234" s="13" t="s">
        <v>81</v>
      </c>
      <c r="AY234" s="262" t="s">
        <v>135</v>
      </c>
    </row>
    <row r="235" s="14" customFormat="1">
      <c r="A235" s="14"/>
      <c r="B235" s="263"/>
      <c r="C235" s="264"/>
      <c r="D235" s="248" t="s">
        <v>145</v>
      </c>
      <c r="E235" s="265" t="s">
        <v>1</v>
      </c>
      <c r="F235" s="266" t="s">
        <v>148</v>
      </c>
      <c r="G235" s="264"/>
      <c r="H235" s="267">
        <v>328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3" t="s">
        <v>145</v>
      </c>
      <c r="AU235" s="273" t="s">
        <v>21</v>
      </c>
      <c r="AV235" s="14" t="s">
        <v>142</v>
      </c>
      <c r="AW235" s="14" t="s">
        <v>38</v>
      </c>
      <c r="AX235" s="14" t="s">
        <v>89</v>
      </c>
      <c r="AY235" s="273" t="s">
        <v>135</v>
      </c>
    </row>
    <row r="236" s="2" customFormat="1" ht="21.75" customHeight="1">
      <c r="A236" s="38"/>
      <c r="B236" s="39"/>
      <c r="C236" s="235" t="s">
        <v>296</v>
      </c>
      <c r="D236" s="235" t="s">
        <v>137</v>
      </c>
      <c r="E236" s="236" t="s">
        <v>261</v>
      </c>
      <c r="F236" s="237" t="s">
        <v>262</v>
      </c>
      <c r="G236" s="238" t="s">
        <v>206</v>
      </c>
      <c r="H236" s="239">
        <v>328</v>
      </c>
      <c r="I236" s="240"/>
      <c r="J236" s="241">
        <f>ROUND(I236*H236,2)</f>
        <v>0</v>
      </c>
      <c r="K236" s="237" t="s">
        <v>141</v>
      </c>
      <c r="L236" s="44"/>
      <c r="M236" s="242" t="s">
        <v>1</v>
      </c>
      <c r="N236" s="243" t="s">
        <v>46</v>
      </c>
      <c r="O236" s="91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142</v>
      </c>
      <c r="AT236" s="246" t="s">
        <v>137</v>
      </c>
      <c r="AU236" s="246" t="s">
        <v>21</v>
      </c>
      <c r="AY236" s="16" t="s">
        <v>135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6" t="s">
        <v>89</v>
      </c>
      <c r="BK236" s="247">
        <f>ROUND(I236*H236,2)</f>
        <v>0</v>
      </c>
      <c r="BL236" s="16" t="s">
        <v>142</v>
      </c>
      <c r="BM236" s="246" t="s">
        <v>739</v>
      </c>
    </row>
    <row r="237" s="2" customFormat="1">
      <c r="A237" s="38"/>
      <c r="B237" s="39"/>
      <c r="C237" s="40"/>
      <c r="D237" s="248" t="s">
        <v>144</v>
      </c>
      <c r="E237" s="40"/>
      <c r="F237" s="249" t="s">
        <v>262</v>
      </c>
      <c r="G237" s="40"/>
      <c r="H237" s="40"/>
      <c r="I237" s="144"/>
      <c r="J237" s="40"/>
      <c r="K237" s="40"/>
      <c r="L237" s="44"/>
      <c r="M237" s="250"/>
      <c r="N237" s="25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6" t="s">
        <v>144</v>
      </c>
      <c r="AU237" s="16" t="s">
        <v>21</v>
      </c>
    </row>
    <row r="238" s="2" customFormat="1">
      <c r="A238" s="38"/>
      <c r="B238" s="39"/>
      <c r="C238" s="40"/>
      <c r="D238" s="248" t="s">
        <v>153</v>
      </c>
      <c r="E238" s="40"/>
      <c r="F238" s="274" t="s">
        <v>264</v>
      </c>
      <c r="G238" s="40"/>
      <c r="H238" s="40"/>
      <c r="I238" s="144"/>
      <c r="J238" s="40"/>
      <c r="K238" s="40"/>
      <c r="L238" s="44"/>
      <c r="M238" s="250"/>
      <c r="N238" s="251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6" t="s">
        <v>153</v>
      </c>
      <c r="AU238" s="16" t="s">
        <v>21</v>
      </c>
    </row>
    <row r="239" s="13" customFormat="1">
      <c r="A239" s="13"/>
      <c r="B239" s="252"/>
      <c r="C239" s="253"/>
      <c r="D239" s="248" t="s">
        <v>145</v>
      </c>
      <c r="E239" s="254" t="s">
        <v>1</v>
      </c>
      <c r="F239" s="255" t="s">
        <v>740</v>
      </c>
      <c r="G239" s="253"/>
      <c r="H239" s="256">
        <v>328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2" t="s">
        <v>145</v>
      </c>
      <c r="AU239" s="262" t="s">
        <v>21</v>
      </c>
      <c r="AV239" s="13" t="s">
        <v>21</v>
      </c>
      <c r="AW239" s="13" t="s">
        <v>38</v>
      </c>
      <c r="AX239" s="13" t="s">
        <v>81</v>
      </c>
      <c r="AY239" s="262" t="s">
        <v>135</v>
      </c>
    </row>
    <row r="240" s="14" customFormat="1">
      <c r="A240" s="14"/>
      <c r="B240" s="263"/>
      <c r="C240" s="264"/>
      <c r="D240" s="248" t="s">
        <v>145</v>
      </c>
      <c r="E240" s="265" t="s">
        <v>1</v>
      </c>
      <c r="F240" s="266" t="s">
        <v>148</v>
      </c>
      <c r="G240" s="264"/>
      <c r="H240" s="267">
        <v>328</v>
      </c>
      <c r="I240" s="268"/>
      <c r="J240" s="264"/>
      <c r="K240" s="264"/>
      <c r="L240" s="269"/>
      <c r="M240" s="270"/>
      <c r="N240" s="271"/>
      <c r="O240" s="271"/>
      <c r="P240" s="271"/>
      <c r="Q240" s="271"/>
      <c r="R240" s="271"/>
      <c r="S240" s="271"/>
      <c r="T240" s="27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3" t="s">
        <v>145</v>
      </c>
      <c r="AU240" s="273" t="s">
        <v>21</v>
      </c>
      <c r="AV240" s="14" t="s">
        <v>142</v>
      </c>
      <c r="AW240" s="14" t="s">
        <v>38</v>
      </c>
      <c r="AX240" s="14" t="s">
        <v>89</v>
      </c>
      <c r="AY240" s="273" t="s">
        <v>135</v>
      </c>
    </row>
    <row r="241" s="2" customFormat="1" ht="21.75" customHeight="1">
      <c r="A241" s="38"/>
      <c r="B241" s="39"/>
      <c r="C241" s="235" t="s">
        <v>301</v>
      </c>
      <c r="D241" s="235" t="s">
        <v>137</v>
      </c>
      <c r="E241" s="236" t="s">
        <v>741</v>
      </c>
      <c r="F241" s="237" t="s">
        <v>280</v>
      </c>
      <c r="G241" s="238" t="s">
        <v>206</v>
      </c>
      <c r="H241" s="239">
        <v>328</v>
      </c>
      <c r="I241" s="240"/>
      <c r="J241" s="241">
        <f>ROUND(I241*H241,2)</f>
        <v>0</v>
      </c>
      <c r="K241" s="237" t="s">
        <v>1</v>
      </c>
      <c r="L241" s="44"/>
      <c r="M241" s="242" t="s">
        <v>1</v>
      </c>
      <c r="N241" s="243" t="s">
        <v>46</v>
      </c>
      <c r="O241" s="91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142</v>
      </c>
      <c r="AT241" s="246" t="s">
        <v>137</v>
      </c>
      <c r="AU241" s="246" t="s">
        <v>21</v>
      </c>
      <c r="AY241" s="16" t="s">
        <v>135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6" t="s">
        <v>89</v>
      </c>
      <c r="BK241" s="247">
        <f>ROUND(I241*H241,2)</f>
        <v>0</v>
      </c>
      <c r="BL241" s="16" t="s">
        <v>142</v>
      </c>
      <c r="BM241" s="246" t="s">
        <v>742</v>
      </c>
    </row>
    <row r="242" s="2" customFormat="1">
      <c r="A242" s="38"/>
      <c r="B242" s="39"/>
      <c r="C242" s="40"/>
      <c r="D242" s="248" t="s">
        <v>144</v>
      </c>
      <c r="E242" s="40"/>
      <c r="F242" s="249" t="s">
        <v>280</v>
      </c>
      <c r="G242" s="40"/>
      <c r="H242" s="40"/>
      <c r="I242" s="144"/>
      <c r="J242" s="40"/>
      <c r="K242" s="40"/>
      <c r="L242" s="44"/>
      <c r="M242" s="250"/>
      <c r="N242" s="25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6" t="s">
        <v>144</v>
      </c>
      <c r="AU242" s="16" t="s">
        <v>21</v>
      </c>
    </row>
    <row r="243" s="2" customFormat="1">
      <c r="A243" s="38"/>
      <c r="B243" s="39"/>
      <c r="C243" s="40"/>
      <c r="D243" s="248" t="s">
        <v>153</v>
      </c>
      <c r="E243" s="40"/>
      <c r="F243" s="274" t="s">
        <v>287</v>
      </c>
      <c r="G243" s="40"/>
      <c r="H243" s="40"/>
      <c r="I243" s="144"/>
      <c r="J243" s="40"/>
      <c r="K243" s="40"/>
      <c r="L243" s="44"/>
      <c r="M243" s="250"/>
      <c r="N243" s="251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6" t="s">
        <v>153</v>
      </c>
      <c r="AU243" s="16" t="s">
        <v>21</v>
      </c>
    </row>
    <row r="244" s="13" customFormat="1">
      <c r="A244" s="13"/>
      <c r="B244" s="252"/>
      <c r="C244" s="253"/>
      <c r="D244" s="248" t="s">
        <v>145</v>
      </c>
      <c r="E244" s="254" t="s">
        <v>1</v>
      </c>
      <c r="F244" s="255" t="s">
        <v>740</v>
      </c>
      <c r="G244" s="253"/>
      <c r="H244" s="256">
        <v>328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2" t="s">
        <v>145</v>
      </c>
      <c r="AU244" s="262" t="s">
        <v>21</v>
      </c>
      <c r="AV244" s="13" t="s">
        <v>21</v>
      </c>
      <c r="AW244" s="13" t="s">
        <v>38</v>
      </c>
      <c r="AX244" s="13" t="s">
        <v>81</v>
      </c>
      <c r="AY244" s="262" t="s">
        <v>135</v>
      </c>
    </row>
    <row r="245" s="14" customFormat="1">
      <c r="A245" s="14"/>
      <c r="B245" s="263"/>
      <c r="C245" s="264"/>
      <c r="D245" s="248" t="s">
        <v>145</v>
      </c>
      <c r="E245" s="265" t="s">
        <v>1</v>
      </c>
      <c r="F245" s="266" t="s">
        <v>148</v>
      </c>
      <c r="G245" s="264"/>
      <c r="H245" s="267">
        <v>328</v>
      </c>
      <c r="I245" s="268"/>
      <c r="J245" s="264"/>
      <c r="K245" s="264"/>
      <c r="L245" s="269"/>
      <c r="M245" s="270"/>
      <c r="N245" s="271"/>
      <c r="O245" s="271"/>
      <c r="P245" s="271"/>
      <c r="Q245" s="271"/>
      <c r="R245" s="271"/>
      <c r="S245" s="271"/>
      <c r="T245" s="27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3" t="s">
        <v>145</v>
      </c>
      <c r="AU245" s="273" t="s">
        <v>21</v>
      </c>
      <c r="AV245" s="14" t="s">
        <v>142</v>
      </c>
      <c r="AW245" s="14" t="s">
        <v>38</v>
      </c>
      <c r="AX245" s="14" t="s">
        <v>89</v>
      </c>
      <c r="AY245" s="273" t="s">
        <v>135</v>
      </c>
    </row>
    <row r="246" s="2" customFormat="1" ht="21.75" customHeight="1">
      <c r="A246" s="38"/>
      <c r="B246" s="39"/>
      <c r="C246" s="235" t="s">
        <v>305</v>
      </c>
      <c r="D246" s="235" t="s">
        <v>137</v>
      </c>
      <c r="E246" s="236" t="s">
        <v>743</v>
      </c>
      <c r="F246" s="237" t="s">
        <v>744</v>
      </c>
      <c r="G246" s="238" t="s">
        <v>140</v>
      </c>
      <c r="H246" s="239">
        <v>160</v>
      </c>
      <c r="I246" s="240"/>
      <c r="J246" s="241">
        <f>ROUND(I246*H246,2)</f>
        <v>0</v>
      </c>
      <c r="K246" s="237" t="s">
        <v>141</v>
      </c>
      <c r="L246" s="44"/>
      <c r="M246" s="242" t="s">
        <v>1</v>
      </c>
      <c r="N246" s="243" t="s">
        <v>46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142</v>
      </c>
      <c r="AT246" s="246" t="s">
        <v>137</v>
      </c>
      <c r="AU246" s="246" t="s">
        <v>21</v>
      </c>
      <c r="AY246" s="16" t="s">
        <v>135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6" t="s">
        <v>89</v>
      </c>
      <c r="BK246" s="247">
        <f>ROUND(I246*H246,2)</f>
        <v>0</v>
      </c>
      <c r="BL246" s="16" t="s">
        <v>142</v>
      </c>
      <c r="BM246" s="246" t="s">
        <v>745</v>
      </c>
    </row>
    <row r="247" s="2" customFormat="1">
      <c r="A247" s="38"/>
      <c r="B247" s="39"/>
      <c r="C247" s="40"/>
      <c r="D247" s="248" t="s">
        <v>144</v>
      </c>
      <c r="E247" s="40"/>
      <c r="F247" s="249" t="s">
        <v>744</v>
      </c>
      <c r="G247" s="40"/>
      <c r="H247" s="40"/>
      <c r="I247" s="144"/>
      <c r="J247" s="40"/>
      <c r="K247" s="40"/>
      <c r="L247" s="44"/>
      <c r="M247" s="250"/>
      <c r="N247" s="251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6" t="s">
        <v>144</v>
      </c>
      <c r="AU247" s="16" t="s">
        <v>21</v>
      </c>
    </row>
    <row r="248" s="2" customFormat="1" ht="21.75" customHeight="1">
      <c r="A248" s="38"/>
      <c r="B248" s="39"/>
      <c r="C248" s="235" t="s">
        <v>310</v>
      </c>
      <c r="D248" s="235" t="s">
        <v>137</v>
      </c>
      <c r="E248" s="236" t="s">
        <v>746</v>
      </c>
      <c r="F248" s="237" t="s">
        <v>747</v>
      </c>
      <c r="G248" s="238" t="s">
        <v>140</v>
      </c>
      <c r="H248" s="239">
        <v>160</v>
      </c>
      <c r="I248" s="240"/>
      <c r="J248" s="241">
        <f>ROUND(I248*H248,2)</f>
        <v>0</v>
      </c>
      <c r="K248" s="237" t="s">
        <v>141</v>
      </c>
      <c r="L248" s="44"/>
      <c r="M248" s="242" t="s">
        <v>1</v>
      </c>
      <c r="N248" s="243" t="s">
        <v>46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142</v>
      </c>
      <c r="AT248" s="246" t="s">
        <v>137</v>
      </c>
      <c r="AU248" s="246" t="s">
        <v>21</v>
      </c>
      <c r="AY248" s="16" t="s">
        <v>135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6" t="s">
        <v>89</v>
      </c>
      <c r="BK248" s="247">
        <f>ROUND(I248*H248,2)</f>
        <v>0</v>
      </c>
      <c r="BL248" s="16" t="s">
        <v>142</v>
      </c>
      <c r="BM248" s="246" t="s">
        <v>748</v>
      </c>
    </row>
    <row r="249" s="2" customFormat="1">
      <c r="A249" s="38"/>
      <c r="B249" s="39"/>
      <c r="C249" s="40"/>
      <c r="D249" s="248" t="s">
        <v>144</v>
      </c>
      <c r="E249" s="40"/>
      <c r="F249" s="249" t="s">
        <v>747</v>
      </c>
      <c r="G249" s="40"/>
      <c r="H249" s="40"/>
      <c r="I249" s="144"/>
      <c r="J249" s="40"/>
      <c r="K249" s="40"/>
      <c r="L249" s="44"/>
      <c r="M249" s="250"/>
      <c r="N249" s="25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6" t="s">
        <v>144</v>
      </c>
      <c r="AU249" s="16" t="s">
        <v>21</v>
      </c>
    </row>
    <row r="250" s="2" customFormat="1">
      <c r="A250" s="38"/>
      <c r="B250" s="39"/>
      <c r="C250" s="40"/>
      <c r="D250" s="248" t="s">
        <v>153</v>
      </c>
      <c r="E250" s="40"/>
      <c r="F250" s="274" t="s">
        <v>749</v>
      </c>
      <c r="G250" s="40"/>
      <c r="H250" s="40"/>
      <c r="I250" s="144"/>
      <c r="J250" s="40"/>
      <c r="K250" s="40"/>
      <c r="L250" s="44"/>
      <c r="M250" s="250"/>
      <c r="N250" s="251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6" t="s">
        <v>153</v>
      </c>
      <c r="AU250" s="16" t="s">
        <v>21</v>
      </c>
    </row>
    <row r="251" s="2" customFormat="1" ht="16.5" customHeight="1">
      <c r="A251" s="38"/>
      <c r="B251" s="39"/>
      <c r="C251" s="275" t="s">
        <v>314</v>
      </c>
      <c r="D251" s="275" t="s">
        <v>290</v>
      </c>
      <c r="E251" s="276" t="s">
        <v>412</v>
      </c>
      <c r="F251" s="277" t="s">
        <v>413</v>
      </c>
      <c r="G251" s="278" t="s">
        <v>414</v>
      </c>
      <c r="H251" s="279">
        <v>2.3999999999999999</v>
      </c>
      <c r="I251" s="280"/>
      <c r="J251" s="281">
        <f>ROUND(I251*H251,2)</f>
        <v>0</v>
      </c>
      <c r="K251" s="277" t="s">
        <v>141</v>
      </c>
      <c r="L251" s="282"/>
      <c r="M251" s="283" t="s">
        <v>1</v>
      </c>
      <c r="N251" s="284" t="s">
        <v>46</v>
      </c>
      <c r="O251" s="91"/>
      <c r="P251" s="244">
        <f>O251*H251</f>
        <v>0</v>
      </c>
      <c r="Q251" s="244">
        <v>0.001</v>
      </c>
      <c r="R251" s="244">
        <f>Q251*H251</f>
        <v>0.0023999999999999998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175</v>
      </c>
      <c r="AT251" s="246" t="s">
        <v>290</v>
      </c>
      <c r="AU251" s="246" t="s">
        <v>21</v>
      </c>
      <c r="AY251" s="16" t="s">
        <v>135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6" t="s">
        <v>89</v>
      </c>
      <c r="BK251" s="247">
        <f>ROUND(I251*H251,2)</f>
        <v>0</v>
      </c>
      <c r="BL251" s="16" t="s">
        <v>142</v>
      </c>
      <c r="BM251" s="246" t="s">
        <v>750</v>
      </c>
    </row>
    <row r="252" s="2" customFormat="1">
      <c r="A252" s="38"/>
      <c r="B252" s="39"/>
      <c r="C252" s="40"/>
      <c r="D252" s="248" t="s">
        <v>144</v>
      </c>
      <c r="E252" s="40"/>
      <c r="F252" s="249" t="s">
        <v>413</v>
      </c>
      <c r="G252" s="40"/>
      <c r="H252" s="40"/>
      <c r="I252" s="144"/>
      <c r="J252" s="40"/>
      <c r="K252" s="40"/>
      <c r="L252" s="44"/>
      <c r="M252" s="250"/>
      <c r="N252" s="25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6" t="s">
        <v>144</v>
      </c>
      <c r="AU252" s="16" t="s">
        <v>21</v>
      </c>
    </row>
    <row r="253" s="13" customFormat="1">
      <c r="A253" s="13"/>
      <c r="B253" s="252"/>
      <c r="C253" s="253"/>
      <c r="D253" s="248" t="s">
        <v>145</v>
      </c>
      <c r="E253" s="254" t="s">
        <v>1</v>
      </c>
      <c r="F253" s="255" t="s">
        <v>751</v>
      </c>
      <c r="G253" s="253"/>
      <c r="H253" s="256">
        <v>2.3999999999999999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2" t="s">
        <v>145</v>
      </c>
      <c r="AU253" s="262" t="s">
        <v>21</v>
      </c>
      <c r="AV253" s="13" t="s">
        <v>21</v>
      </c>
      <c r="AW253" s="13" t="s">
        <v>38</v>
      </c>
      <c r="AX253" s="13" t="s">
        <v>89</v>
      </c>
      <c r="AY253" s="262" t="s">
        <v>135</v>
      </c>
    </row>
    <row r="254" s="2" customFormat="1" ht="21.75" customHeight="1">
      <c r="A254" s="38"/>
      <c r="B254" s="39"/>
      <c r="C254" s="235" t="s">
        <v>318</v>
      </c>
      <c r="D254" s="235" t="s">
        <v>137</v>
      </c>
      <c r="E254" s="236" t="s">
        <v>752</v>
      </c>
      <c r="F254" s="237" t="s">
        <v>753</v>
      </c>
      <c r="G254" s="238" t="s">
        <v>151</v>
      </c>
      <c r="H254" s="239">
        <v>2</v>
      </c>
      <c r="I254" s="240"/>
      <c r="J254" s="241">
        <f>ROUND(I254*H254,2)</f>
        <v>0</v>
      </c>
      <c r="K254" s="237" t="s">
        <v>141</v>
      </c>
      <c r="L254" s="44"/>
      <c r="M254" s="242" t="s">
        <v>1</v>
      </c>
      <c r="N254" s="243" t="s">
        <v>46</v>
      </c>
      <c r="O254" s="91"/>
      <c r="P254" s="244">
        <f>O254*H254</f>
        <v>0</v>
      </c>
      <c r="Q254" s="244">
        <v>7.0056599999999998</v>
      </c>
      <c r="R254" s="244">
        <f>Q254*H254</f>
        <v>14.01132</v>
      </c>
      <c r="S254" s="244">
        <v>0</v>
      </c>
      <c r="T254" s="24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6" t="s">
        <v>142</v>
      </c>
      <c r="AT254" s="246" t="s">
        <v>137</v>
      </c>
      <c r="AU254" s="246" t="s">
        <v>21</v>
      </c>
      <c r="AY254" s="16" t="s">
        <v>135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16" t="s">
        <v>89</v>
      </c>
      <c r="BK254" s="247">
        <f>ROUND(I254*H254,2)</f>
        <v>0</v>
      </c>
      <c r="BL254" s="16" t="s">
        <v>142</v>
      </c>
      <c r="BM254" s="246" t="s">
        <v>754</v>
      </c>
    </row>
    <row r="255" s="2" customFormat="1">
      <c r="A255" s="38"/>
      <c r="B255" s="39"/>
      <c r="C255" s="40"/>
      <c r="D255" s="248" t="s">
        <v>144</v>
      </c>
      <c r="E255" s="40"/>
      <c r="F255" s="249" t="s">
        <v>753</v>
      </c>
      <c r="G255" s="40"/>
      <c r="H255" s="40"/>
      <c r="I255" s="144"/>
      <c r="J255" s="40"/>
      <c r="K255" s="40"/>
      <c r="L255" s="44"/>
      <c r="M255" s="250"/>
      <c r="N255" s="251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6" t="s">
        <v>144</v>
      </c>
      <c r="AU255" s="16" t="s">
        <v>21</v>
      </c>
    </row>
    <row r="256" s="2" customFormat="1" ht="21.75" customHeight="1">
      <c r="A256" s="38"/>
      <c r="B256" s="39"/>
      <c r="C256" s="235" t="s">
        <v>323</v>
      </c>
      <c r="D256" s="235" t="s">
        <v>137</v>
      </c>
      <c r="E256" s="236" t="s">
        <v>755</v>
      </c>
      <c r="F256" s="237" t="s">
        <v>756</v>
      </c>
      <c r="G256" s="238" t="s">
        <v>151</v>
      </c>
      <c r="H256" s="239">
        <v>2</v>
      </c>
      <c r="I256" s="240"/>
      <c r="J256" s="241">
        <f>ROUND(I256*H256,2)</f>
        <v>0</v>
      </c>
      <c r="K256" s="237" t="s">
        <v>141</v>
      </c>
      <c r="L256" s="44"/>
      <c r="M256" s="242" t="s">
        <v>1</v>
      </c>
      <c r="N256" s="243" t="s">
        <v>46</v>
      </c>
      <c r="O256" s="91"/>
      <c r="P256" s="244">
        <f>O256*H256</f>
        <v>0</v>
      </c>
      <c r="Q256" s="244">
        <v>16.75142</v>
      </c>
      <c r="R256" s="244">
        <f>Q256*H256</f>
        <v>33.502839999999999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142</v>
      </c>
      <c r="AT256" s="246" t="s">
        <v>137</v>
      </c>
      <c r="AU256" s="246" t="s">
        <v>21</v>
      </c>
      <c r="AY256" s="16" t="s">
        <v>135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6" t="s">
        <v>89</v>
      </c>
      <c r="BK256" s="247">
        <f>ROUND(I256*H256,2)</f>
        <v>0</v>
      </c>
      <c r="BL256" s="16" t="s">
        <v>142</v>
      </c>
      <c r="BM256" s="246" t="s">
        <v>757</v>
      </c>
    </row>
    <row r="257" s="2" customFormat="1">
      <c r="A257" s="38"/>
      <c r="B257" s="39"/>
      <c r="C257" s="40"/>
      <c r="D257" s="248" t="s">
        <v>144</v>
      </c>
      <c r="E257" s="40"/>
      <c r="F257" s="249" t="s">
        <v>756</v>
      </c>
      <c r="G257" s="40"/>
      <c r="H257" s="40"/>
      <c r="I257" s="144"/>
      <c r="J257" s="40"/>
      <c r="K257" s="40"/>
      <c r="L257" s="44"/>
      <c r="M257" s="250"/>
      <c r="N257" s="251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144</v>
      </c>
      <c r="AU257" s="16" t="s">
        <v>21</v>
      </c>
    </row>
    <row r="258" s="2" customFormat="1" ht="21.75" customHeight="1">
      <c r="A258" s="38"/>
      <c r="B258" s="39"/>
      <c r="C258" s="235" t="s">
        <v>328</v>
      </c>
      <c r="D258" s="235" t="s">
        <v>137</v>
      </c>
      <c r="E258" s="236" t="s">
        <v>758</v>
      </c>
      <c r="F258" s="237" t="s">
        <v>759</v>
      </c>
      <c r="G258" s="238" t="s">
        <v>339</v>
      </c>
      <c r="H258" s="239">
        <v>4</v>
      </c>
      <c r="I258" s="240"/>
      <c r="J258" s="241">
        <f>ROUND(I258*H258,2)</f>
        <v>0</v>
      </c>
      <c r="K258" s="237" t="s">
        <v>141</v>
      </c>
      <c r="L258" s="44"/>
      <c r="M258" s="242" t="s">
        <v>1</v>
      </c>
      <c r="N258" s="243" t="s">
        <v>46</v>
      </c>
      <c r="O258" s="91"/>
      <c r="P258" s="244">
        <f>O258*H258</f>
        <v>0</v>
      </c>
      <c r="Q258" s="244">
        <v>0.61348000000000003</v>
      </c>
      <c r="R258" s="244">
        <f>Q258*H258</f>
        <v>2.4539200000000001</v>
      </c>
      <c r="S258" s="244">
        <v>0</v>
      </c>
      <c r="T258" s="24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6" t="s">
        <v>142</v>
      </c>
      <c r="AT258" s="246" t="s">
        <v>137</v>
      </c>
      <c r="AU258" s="246" t="s">
        <v>21</v>
      </c>
      <c r="AY258" s="16" t="s">
        <v>135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6" t="s">
        <v>89</v>
      </c>
      <c r="BK258" s="247">
        <f>ROUND(I258*H258,2)</f>
        <v>0</v>
      </c>
      <c r="BL258" s="16" t="s">
        <v>142</v>
      </c>
      <c r="BM258" s="246" t="s">
        <v>760</v>
      </c>
    </row>
    <row r="259" s="2" customFormat="1">
      <c r="A259" s="38"/>
      <c r="B259" s="39"/>
      <c r="C259" s="40"/>
      <c r="D259" s="248" t="s">
        <v>144</v>
      </c>
      <c r="E259" s="40"/>
      <c r="F259" s="249" t="s">
        <v>759</v>
      </c>
      <c r="G259" s="40"/>
      <c r="H259" s="40"/>
      <c r="I259" s="144"/>
      <c r="J259" s="40"/>
      <c r="K259" s="40"/>
      <c r="L259" s="44"/>
      <c r="M259" s="250"/>
      <c r="N259" s="251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6" t="s">
        <v>144</v>
      </c>
      <c r="AU259" s="16" t="s">
        <v>21</v>
      </c>
    </row>
    <row r="260" s="2" customFormat="1" ht="21.75" customHeight="1">
      <c r="A260" s="38"/>
      <c r="B260" s="39"/>
      <c r="C260" s="235" t="s">
        <v>332</v>
      </c>
      <c r="D260" s="235" t="s">
        <v>137</v>
      </c>
      <c r="E260" s="236" t="s">
        <v>761</v>
      </c>
      <c r="F260" s="237" t="s">
        <v>762</v>
      </c>
      <c r="G260" s="238" t="s">
        <v>339</v>
      </c>
      <c r="H260" s="239">
        <v>3</v>
      </c>
      <c r="I260" s="240"/>
      <c r="J260" s="241">
        <f>ROUND(I260*H260,2)</f>
        <v>0</v>
      </c>
      <c r="K260" s="237" t="s">
        <v>141</v>
      </c>
      <c r="L260" s="44"/>
      <c r="M260" s="242" t="s">
        <v>1</v>
      </c>
      <c r="N260" s="243" t="s">
        <v>46</v>
      </c>
      <c r="O260" s="91"/>
      <c r="P260" s="244">
        <f>O260*H260</f>
        <v>0</v>
      </c>
      <c r="Q260" s="244">
        <v>0.88534999999999997</v>
      </c>
      <c r="R260" s="244">
        <f>Q260*H260</f>
        <v>2.65605</v>
      </c>
      <c r="S260" s="244">
        <v>0</v>
      </c>
      <c r="T260" s="24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142</v>
      </c>
      <c r="AT260" s="246" t="s">
        <v>137</v>
      </c>
      <c r="AU260" s="246" t="s">
        <v>21</v>
      </c>
      <c r="AY260" s="16" t="s">
        <v>135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16" t="s">
        <v>89</v>
      </c>
      <c r="BK260" s="247">
        <f>ROUND(I260*H260,2)</f>
        <v>0</v>
      </c>
      <c r="BL260" s="16" t="s">
        <v>142</v>
      </c>
      <c r="BM260" s="246" t="s">
        <v>763</v>
      </c>
    </row>
    <row r="261" s="2" customFormat="1">
      <c r="A261" s="38"/>
      <c r="B261" s="39"/>
      <c r="C261" s="40"/>
      <c r="D261" s="248" t="s">
        <v>144</v>
      </c>
      <c r="E261" s="40"/>
      <c r="F261" s="249" t="s">
        <v>762</v>
      </c>
      <c r="G261" s="40"/>
      <c r="H261" s="40"/>
      <c r="I261" s="144"/>
      <c r="J261" s="40"/>
      <c r="K261" s="40"/>
      <c r="L261" s="44"/>
      <c r="M261" s="250"/>
      <c r="N261" s="251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6" t="s">
        <v>144</v>
      </c>
      <c r="AU261" s="16" t="s">
        <v>21</v>
      </c>
    </row>
    <row r="262" s="2" customFormat="1" ht="16.5" customHeight="1">
      <c r="A262" s="38"/>
      <c r="B262" s="39"/>
      <c r="C262" s="275" t="s">
        <v>336</v>
      </c>
      <c r="D262" s="275" t="s">
        <v>290</v>
      </c>
      <c r="E262" s="276" t="s">
        <v>764</v>
      </c>
      <c r="F262" s="277" t="s">
        <v>765</v>
      </c>
      <c r="G262" s="278" t="s">
        <v>339</v>
      </c>
      <c r="H262" s="279">
        <v>4</v>
      </c>
      <c r="I262" s="280"/>
      <c r="J262" s="281">
        <f>ROUND(I262*H262,2)</f>
        <v>0</v>
      </c>
      <c r="K262" s="277" t="s">
        <v>141</v>
      </c>
      <c r="L262" s="282"/>
      <c r="M262" s="283" t="s">
        <v>1</v>
      </c>
      <c r="N262" s="284" t="s">
        <v>46</v>
      </c>
      <c r="O262" s="91"/>
      <c r="P262" s="244">
        <f>O262*H262</f>
        <v>0</v>
      </c>
      <c r="Q262" s="244">
        <v>0.33500000000000002</v>
      </c>
      <c r="R262" s="244">
        <f>Q262*H262</f>
        <v>1.3400000000000001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175</v>
      </c>
      <c r="AT262" s="246" t="s">
        <v>290</v>
      </c>
      <c r="AU262" s="246" t="s">
        <v>21</v>
      </c>
      <c r="AY262" s="16" t="s">
        <v>135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6" t="s">
        <v>89</v>
      </c>
      <c r="BK262" s="247">
        <f>ROUND(I262*H262,2)</f>
        <v>0</v>
      </c>
      <c r="BL262" s="16" t="s">
        <v>142</v>
      </c>
      <c r="BM262" s="246" t="s">
        <v>766</v>
      </c>
    </row>
    <row r="263" s="2" customFormat="1">
      <c r="A263" s="38"/>
      <c r="B263" s="39"/>
      <c r="C263" s="40"/>
      <c r="D263" s="248" t="s">
        <v>144</v>
      </c>
      <c r="E263" s="40"/>
      <c r="F263" s="249" t="s">
        <v>765</v>
      </c>
      <c r="G263" s="40"/>
      <c r="H263" s="40"/>
      <c r="I263" s="144"/>
      <c r="J263" s="40"/>
      <c r="K263" s="40"/>
      <c r="L263" s="44"/>
      <c r="M263" s="250"/>
      <c r="N263" s="251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144</v>
      </c>
      <c r="AU263" s="16" t="s">
        <v>21</v>
      </c>
    </row>
    <row r="264" s="2" customFormat="1">
      <c r="A264" s="38"/>
      <c r="B264" s="39"/>
      <c r="C264" s="40"/>
      <c r="D264" s="248" t="s">
        <v>153</v>
      </c>
      <c r="E264" s="40"/>
      <c r="F264" s="274" t="s">
        <v>767</v>
      </c>
      <c r="G264" s="40"/>
      <c r="H264" s="40"/>
      <c r="I264" s="144"/>
      <c r="J264" s="40"/>
      <c r="K264" s="40"/>
      <c r="L264" s="44"/>
      <c r="M264" s="250"/>
      <c r="N264" s="251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6" t="s">
        <v>153</v>
      </c>
      <c r="AU264" s="16" t="s">
        <v>21</v>
      </c>
    </row>
    <row r="265" s="2" customFormat="1" ht="16.5" customHeight="1">
      <c r="A265" s="38"/>
      <c r="B265" s="39"/>
      <c r="C265" s="275" t="s">
        <v>29</v>
      </c>
      <c r="D265" s="275" t="s">
        <v>290</v>
      </c>
      <c r="E265" s="276" t="s">
        <v>768</v>
      </c>
      <c r="F265" s="277" t="s">
        <v>769</v>
      </c>
      <c r="G265" s="278" t="s">
        <v>339</v>
      </c>
      <c r="H265" s="279">
        <v>3</v>
      </c>
      <c r="I265" s="280"/>
      <c r="J265" s="281">
        <f>ROUND(I265*H265,2)</f>
        <v>0</v>
      </c>
      <c r="K265" s="277" t="s">
        <v>141</v>
      </c>
      <c r="L265" s="282"/>
      <c r="M265" s="283" t="s">
        <v>1</v>
      </c>
      <c r="N265" s="284" t="s">
        <v>46</v>
      </c>
      <c r="O265" s="91"/>
      <c r="P265" s="244">
        <f>O265*H265</f>
        <v>0</v>
      </c>
      <c r="Q265" s="244">
        <v>0.48999999999999999</v>
      </c>
      <c r="R265" s="244">
        <f>Q265*H265</f>
        <v>1.47</v>
      </c>
      <c r="S265" s="244">
        <v>0</v>
      </c>
      <c r="T265" s="24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6" t="s">
        <v>175</v>
      </c>
      <c r="AT265" s="246" t="s">
        <v>290</v>
      </c>
      <c r="AU265" s="246" t="s">
        <v>21</v>
      </c>
      <c r="AY265" s="16" t="s">
        <v>135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6" t="s">
        <v>89</v>
      </c>
      <c r="BK265" s="247">
        <f>ROUND(I265*H265,2)</f>
        <v>0</v>
      </c>
      <c r="BL265" s="16" t="s">
        <v>142</v>
      </c>
      <c r="BM265" s="246" t="s">
        <v>770</v>
      </c>
    </row>
    <row r="266" s="2" customFormat="1">
      <c r="A266" s="38"/>
      <c r="B266" s="39"/>
      <c r="C266" s="40"/>
      <c r="D266" s="248" t="s">
        <v>144</v>
      </c>
      <c r="E266" s="40"/>
      <c r="F266" s="249" t="s">
        <v>769</v>
      </c>
      <c r="G266" s="40"/>
      <c r="H266" s="40"/>
      <c r="I266" s="144"/>
      <c r="J266" s="40"/>
      <c r="K266" s="40"/>
      <c r="L266" s="44"/>
      <c r="M266" s="250"/>
      <c r="N266" s="251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6" t="s">
        <v>144</v>
      </c>
      <c r="AU266" s="16" t="s">
        <v>21</v>
      </c>
    </row>
    <row r="267" s="2" customFormat="1">
      <c r="A267" s="38"/>
      <c r="B267" s="39"/>
      <c r="C267" s="40"/>
      <c r="D267" s="248" t="s">
        <v>153</v>
      </c>
      <c r="E267" s="40"/>
      <c r="F267" s="274" t="s">
        <v>771</v>
      </c>
      <c r="G267" s="40"/>
      <c r="H267" s="40"/>
      <c r="I267" s="144"/>
      <c r="J267" s="40"/>
      <c r="K267" s="40"/>
      <c r="L267" s="44"/>
      <c r="M267" s="250"/>
      <c r="N267" s="251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6" t="s">
        <v>153</v>
      </c>
      <c r="AU267" s="16" t="s">
        <v>21</v>
      </c>
    </row>
    <row r="268" s="2" customFormat="1" ht="21.75" customHeight="1">
      <c r="A268" s="38"/>
      <c r="B268" s="39"/>
      <c r="C268" s="235" t="s">
        <v>346</v>
      </c>
      <c r="D268" s="235" t="s">
        <v>137</v>
      </c>
      <c r="E268" s="236" t="s">
        <v>772</v>
      </c>
      <c r="F268" s="237" t="s">
        <v>773</v>
      </c>
      <c r="G268" s="238" t="s">
        <v>206</v>
      </c>
      <c r="H268" s="239">
        <v>4</v>
      </c>
      <c r="I268" s="240"/>
      <c r="J268" s="241">
        <f>ROUND(I268*H268,2)</f>
        <v>0</v>
      </c>
      <c r="K268" s="237" t="s">
        <v>141</v>
      </c>
      <c r="L268" s="44"/>
      <c r="M268" s="242" t="s">
        <v>1</v>
      </c>
      <c r="N268" s="243" t="s">
        <v>46</v>
      </c>
      <c r="O268" s="91"/>
      <c r="P268" s="244">
        <f>O268*H268</f>
        <v>0</v>
      </c>
      <c r="Q268" s="244">
        <v>2.2667199999999998</v>
      </c>
      <c r="R268" s="244">
        <f>Q268*H268</f>
        <v>9.0668799999999994</v>
      </c>
      <c r="S268" s="244">
        <v>0</v>
      </c>
      <c r="T268" s="24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142</v>
      </c>
      <c r="AT268" s="246" t="s">
        <v>137</v>
      </c>
      <c r="AU268" s="246" t="s">
        <v>21</v>
      </c>
      <c r="AY268" s="16" t="s">
        <v>135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6" t="s">
        <v>89</v>
      </c>
      <c r="BK268" s="247">
        <f>ROUND(I268*H268,2)</f>
        <v>0</v>
      </c>
      <c r="BL268" s="16" t="s">
        <v>142</v>
      </c>
      <c r="BM268" s="246" t="s">
        <v>774</v>
      </c>
    </row>
    <row r="269" s="2" customFormat="1">
      <c r="A269" s="38"/>
      <c r="B269" s="39"/>
      <c r="C269" s="40"/>
      <c r="D269" s="248" t="s">
        <v>144</v>
      </c>
      <c r="E269" s="40"/>
      <c r="F269" s="249" t="s">
        <v>773</v>
      </c>
      <c r="G269" s="40"/>
      <c r="H269" s="40"/>
      <c r="I269" s="144"/>
      <c r="J269" s="40"/>
      <c r="K269" s="40"/>
      <c r="L269" s="44"/>
      <c r="M269" s="250"/>
      <c r="N269" s="251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6" t="s">
        <v>144</v>
      </c>
      <c r="AU269" s="16" t="s">
        <v>21</v>
      </c>
    </row>
    <row r="270" s="2" customFormat="1" ht="21.75" customHeight="1">
      <c r="A270" s="38"/>
      <c r="B270" s="39"/>
      <c r="C270" s="235" t="s">
        <v>351</v>
      </c>
      <c r="D270" s="235" t="s">
        <v>137</v>
      </c>
      <c r="E270" s="236" t="s">
        <v>775</v>
      </c>
      <c r="F270" s="237" t="s">
        <v>776</v>
      </c>
      <c r="G270" s="238" t="s">
        <v>140</v>
      </c>
      <c r="H270" s="239">
        <v>30</v>
      </c>
      <c r="I270" s="240"/>
      <c r="J270" s="241">
        <f>ROUND(I270*H270,2)</f>
        <v>0</v>
      </c>
      <c r="K270" s="237" t="s">
        <v>141</v>
      </c>
      <c r="L270" s="44"/>
      <c r="M270" s="242" t="s">
        <v>1</v>
      </c>
      <c r="N270" s="243" t="s">
        <v>46</v>
      </c>
      <c r="O270" s="91"/>
      <c r="P270" s="244">
        <f>O270*H270</f>
        <v>0</v>
      </c>
      <c r="Q270" s="244">
        <v>0.61404000000000003</v>
      </c>
      <c r="R270" s="244">
        <f>Q270*H270</f>
        <v>18.421200000000002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142</v>
      </c>
      <c r="AT270" s="246" t="s">
        <v>137</v>
      </c>
      <c r="AU270" s="246" t="s">
        <v>21</v>
      </c>
      <c r="AY270" s="16" t="s">
        <v>135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6" t="s">
        <v>89</v>
      </c>
      <c r="BK270" s="247">
        <f>ROUND(I270*H270,2)</f>
        <v>0</v>
      </c>
      <c r="BL270" s="16" t="s">
        <v>142</v>
      </c>
      <c r="BM270" s="246" t="s">
        <v>777</v>
      </c>
    </row>
    <row r="271" s="2" customFormat="1">
      <c r="A271" s="38"/>
      <c r="B271" s="39"/>
      <c r="C271" s="40"/>
      <c r="D271" s="248" t="s">
        <v>144</v>
      </c>
      <c r="E271" s="40"/>
      <c r="F271" s="249" t="s">
        <v>776</v>
      </c>
      <c r="G271" s="40"/>
      <c r="H271" s="40"/>
      <c r="I271" s="144"/>
      <c r="J271" s="40"/>
      <c r="K271" s="40"/>
      <c r="L271" s="44"/>
      <c r="M271" s="250"/>
      <c r="N271" s="251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6" t="s">
        <v>144</v>
      </c>
      <c r="AU271" s="16" t="s">
        <v>21</v>
      </c>
    </row>
    <row r="272" s="2" customFormat="1" ht="21.75" customHeight="1">
      <c r="A272" s="38"/>
      <c r="B272" s="39"/>
      <c r="C272" s="235" t="s">
        <v>355</v>
      </c>
      <c r="D272" s="235" t="s">
        <v>137</v>
      </c>
      <c r="E272" s="236" t="s">
        <v>778</v>
      </c>
      <c r="F272" s="237" t="s">
        <v>779</v>
      </c>
      <c r="G272" s="238" t="s">
        <v>339</v>
      </c>
      <c r="H272" s="239">
        <v>540</v>
      </c>
      <c r="I272" s="240"/>
      <c r="J272" s="241">
        <f>ROUND(I272*H272,2)</f>
        <v>0</v>
      </c>
      <c r="K272" s="237" t="s">
        <v>141</v>
      </c>
      <c r="L272" s="44"/>
      <c r="M272" s="242" t="s">
        <v>1</v>
      </c>
      <c r="N272" s="243" t="s">
        <v>46</v>
      </c>
      <c r="O272" s="91"/>
      <c r="P272" s="244">
        <f>O272*H272</f>
        <v>0</v>
      </c>
      <c r="Q272" s="244">
        <v>0.13095999999999999</v>
      </c>
      <c r="R272" s="244">
        <f>Q272*H272</f>
        <v>70.718400000000003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142</v>
      </c>
      <c r="AT272" s="246" t="s">
        <v>137</v>
      </c>
      <c r="AU272" s="246" t="s">
        <v>21</v>
      </c>
      <c r="AY272" s="16" t="s">
        <v>135</v>
      </c>
      <c r="BE272" s="247">
        <f>IF(N272="základní",J272,0)</f>
        <v>0</v>
      </c>
      <c r="BF272" s="247">
        <f>IF(N272="snížená",J272,0)</f>
        <v>0</v>
      </c>
      <c r="BG272" s="247">
        <f>IF(N272="zákl. přenesená",J272,0)</f>
        <v>0</v>
      </c>
      <c r="BH272" s="247">
        <f>IF(N272="sníž. přenesená",J272,0)</f>
        <v>0</v>
      </c>
      <c r="BI272" s="247">
        <f>IF(N272="nulová",J272,0)</f>
        <v>0</v>
      </c>
      <c r="BJ272" s="16" t="s">
        <v>89</v>
      </c>
      <c r="BK272" s="247">
        <f>ROUND(I272*H272,2)</f>
        <v>0</v>
      </c>
      <c r="BL272" s="16" t="s">
        <v>142</v>
      </c>
      <c r="BM272" s="246" t="s">
        <v>780</v>
      </c>
    </row>
    <row r="273" s="2" customFormat="1">
      <c r="A273" s="38"/>
      <c r="B273" s="39"/>
      <c r="C273" s="40"/>
      <c r="D273" s="248" t="s">
        <v>144</v>
      </c>
      <c r="E273" s="40"/>
      <c r="F273" s="249" t="s">
        <v>779</v>
      </c>
      <c r="G273" s="40"/>
      <c r="H273" s="40"/>
      <c r="I273" s="144"/>
      <c r="J273" s="40"/>
      <c r="K273" s="40"/>
      <c r="L273" s="44"/>
      <c r="M273" s="250"/>
      <c r="N273" s="251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6" t="s">
        <v>144</v>
      </c>
      <c r="AU273" s="16" t="s">
        <v>21</v>
      </c>
    </row>
    <row r="274" s="2" customFormat="1" ht="16.5" customHeight="1">
      <c r="A274" s="38"/>
      <c r="B274" s="39"/>
      <c r="C274" s="275" t="s">
        <v>359</v>
      </c>
      <c r="D274" s="275" t="s">
        <v>290</v>
      </c>
      <c r="E274" s="276" t="s">
        <v>781</v>
      </c>
      <c r="F274" s="277" t="s">
        <v>782</v>
      </c>
      <c r="G274" s="278" t="s">
        <v>651</v>
      </c>
      <c r="H274" s="279">
        <v>1080</v>
      </c>
      <c r="I274" s="280"/>
      <c r="J274" s="281">
        <f>ROUND(I274*H274,2)</f>
        <v>0</v>
      </c>
      <c r="K274" s="277" t="s">
        <v>141</v>
      </c>
      <c r="L274" s="282"/>
      <c r="M274" s="283" t="s">
        <v>1</v>
      </c>
      <c r="N274" s="284" t="s">
        <v>46</v>
      </c>
      <c r="O274" s="91"/>
      <c r="P274" s="244">
        <f>O274*H274</f>
        <v>0</v>
      </c>
      <c r="Q274" s="244">
        <v>0.13400000000000001</v>
      </c>
      <c r="R274" s="244">
        <f>Q274*H274</f>
        <v>144.72</v>
      </c>
      <c r="S274" s="244">
        <v>0</v>
      </c>
      <c r="T274" s="24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6" t="s">
        <v>175</v>
      </c>
      <c r="AT274" s="246" t="s">
        <v>290</v>
      </c>
      <c r="AU274" s="246" t="s">
        <v>21</v>
      </c>
      <c r="AY274" s="16" t="s">
        <v>135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6" t="s">
        <v>89</v>
      </c>
      <c r="BK274" s="247">
        <f>ROUND(I274*H274,2)</f>
        <v>0</v>
      </c>
      <c r="BL274" s="16" t="s">
        <v>142</v>
      </c>
      <c r="BM274" s="246" t="s">
        <v>783</v>
      </c>
    </row>
    <row r="275" s="2" customFormat="1">
      <c r="A275" s="38"/>
      <c r="B275" s="39"/>
      <c r="C275" s="40"/>
      <c r="D275" s="248" t="s">
        <v>144</v>
      </c>
      <c r="E275" s="40"/>
      <c r="F275" s="249" t="s">
        <v>782</v>
      </c>
      <c r="G275" s="40"/>
      <c r="H275" s="40"/>
      <c r="I275" s="144"/>
      <c r="J275" s="40"/>
      <c r="K275" s="40"/>
      <c r="L275" s="44"/>
      <c r="M275" s="250"/>
      <c r="N275" s="251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6" t="s">
        <v>144</v>
      </c>
      <c r="AU275" s="16" t="s">
        <v>21</v>
      </c>
    </row>
    <row r="276" s="13" customFormat="1">
      <c r="A276" s="13"/>
      <c r="B276" s="252"/>
      <c r="C276" s="253"/>
      <c r="D276" s="248" t="s">
        <v>145</v>
      </c>
      <c r="E276" s="254" t="s">
        <v>1</v>
      </c>
      <c r="F276" s="255" t="s">
        <v>784</v>
      </c>
      <c r="G276" s="253"/>
      <c r="H276" s="256">
        <v>1080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2" t="s">
        <v>145</v>
      </c>
      <c r="AU276" s="262" t="s">
        <v>21</v>
      </c>
      <c r="AV276" s="13" t="s">
        <v>21</v>
      </c>
      <c r="AW276" s="13" t="s">
        <v>38</v>
      </c>
      <c r="AX276" s="13" t="s">
        <v>89</v>
      </c>
      <c r="AY276" s="262" t="s">
        <v>135</v>
      </c>
    </row>
    <row r="277" s="2" customFormat="1" ht="21.75" customHeight="1">
      <c r="A277" s="38"/>
      <c r="B277" s="39"/>
      <c r="C277" s="235" t="s">
        <v>363</v>
      </c>
      <c r="D277" s="235" t="s">
        <v>137</v>
      </c>
      <c r="E277" s="236" t="s">
        <v>785</v>
      </c>
      <c r="F277" s="237" t="s">
        <v>786</v>
      </c>
      <c r="G277" s="238" t="s">
        <v>140</v>
      </c>
      <c r="H277" s="239">
        <v>675</v>
      </c>
      <c r="I277" s="240"/>
      <c r="J277" s="241">
        <f>ROUND(I277*H277,2)</f>
        <v>0</v>
      </c>
      <c r="K277" s="237" t="s">
        <v>141</v>
      </c>
      <c r="L277" s="44"/>
      <c r="M277" s="242" t="s">
        <v>1</v>
      </c>
      <c r="N277" s="243" t="s">
        <v>46</v>
      </c>
      <c r="O277" s="91"/>
      <c r="P277" s="244">
        <f>O277*H277</f>
        <v>0</v>
      </c>
      <c r="Q277" s="244">
        <v>0.24601000000000001</v>
      </c>
      <c r="R277" s="244">
        <f>Q277*H277</f>
        <v>166.05674999999999</v>
      </c>
      <c r="S277" s="244">
        <v>0</v>
      </c>
      <c r="T277" s="24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6" t="s">
        <v>142</v>
      </c>
      <c r="AT277" s="246" t="s">
        <v>137</v>
      </c>
      <c r="AU277" s="246" t="s">
        <v>21</v>
      </c>
      <c r="AY277" s="16" t="s">
        <v>135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6" t="s">
        <v>89</v>
      </c>
      <c r="BK277" s="247">
        <f>ROUND(I277*H277,2)</f>
        <v>0</v>
      </c>
      <c r="BL277" s="16" t="s">
        <v>142</v>
      </c>
      <c r="BM277" s="246" t="s">
        <v>787</v>
      </c>
    </row>
    <row r="278" s="2" customFormat="1">
      <c r="A278" s="38"/>
      <c r="B278" s="39"/>
      <c r="C278" s="40"/>
      <c r="D278" s="248" t="s">
        <v>144</v>
      </c>
      <c r="E278" s="40"/>
      <c r="F278" s="249" t="s">
        <v>786</v>
      </c>
      <c r="G278" s="40"/>
      <c r="H278" s="40"/>
      <c r="I278" s="144"/>
      <c r="J278" s="40"/>
      <c r="K278" s="40"/>
      <c r="L278" s="44"/>
      <c r="M278" s="250"/>
      <c r="N278" s="251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6" t="s">
        <v>144</v>
      </c>
      <c r="AU278" s="16" t="s">
        <v>21</v>
      </c>
    </row>
    <row r="279" s="2" customFormat="1">
      <c r="A279" s="38"/>
      <c r="B279" s="39"/>
      <c r="C279" s="40"/>
      <c r="D279" s="248" t="s">
        <v>153</v>
      </c>
      <c r="E279" s="40"/>
      <c r="F279" s="274" t="s">
        <v>788</v>
      </c>
      <c r="G279" s="40"/>
      <c r="H279" s="40"/>
      <c r="I279" s="144"/>
      <c r="J279" s="40"/>
      <c r="K279" s="40"/>
      <c r="L279" s="44"/>
      <c r="M279" s="250"/>
      <c r="N279" s="251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6" t="s">
        <v>153</v>
      </c>
      <c r="AU279" s="16" t="s">
        <v>21</v>
      </c>
    </row>
    <row r="280" s="13" customFormat="1">
      <c r="A280" s="13"/>
      <c r="B280" s="252"/>
      <c r="C280" s="253"/>
      <c r="D280" s="248" t="s">
        <v>145</v>
      </c>
      <c r="E280" s="254" t="s">
        <v>1</v>
      </c>
      <c r="F280" s="255" t="s">
        <v>789</v>
      </c>
      <c r="G280" s="253"/>
      <c r="H280" s="256">
        <v>675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2" t="s">
        <v>145</v>
      </c>
      <c r="AU280" s="262" t="s">
        <v>21</v>
      </c>
      <c r="AV280" s="13" t="s">
        <v>21</v>
      </c>
      <c r="AW280" s="13" t="s">
        <v>38</v>
      </c>
      <c r="AX280" s="13" t="s">
        <v>89</v>
      </c>
      <c r="AY280" s="262" t="s">
        <v>135</v>
      </c>
    </row>
    <row r="281" s="2" customFormat="1" ht="16.5" customHeight="1">
      <c r="A281" s="38"/>
      <c r="B281" s="39"/>
      <c r="C281" s="275" t="s">
        <v>369</v>
      </c>
      <c r="D281" s="275" t="s">
        <v>290</v>
      </c>
      <c r="E281" s="276" t="s">
        <v>790</v>
      </c>
      <c r="F281" s="277" t="s">
        <v>791</v>
      </c>
      <c r="G281" s="278" t="s">
        <v>651</v>
      </c>
      <c r="H281" s="279">
        <v>1350</v>
      </c>
      <c r="I281" s="280"/>
      <c r="J281" s="281">
        <f>ROUND(I281*H281,2)</f>
        <v>0</v>
      </c>
      <c r="K281" s="277" t="s">
        <v>141</v>
      </c>
      <c r="L281" s="282"/>
      <c r="M281" s="283" t="s">
        <v>1</v>
      </c>
      <c r="N281" s="284" t="s">
        <v>46</v>
      </c>
      <c r="O281" s="91"/>
      <c r="P281" s="244">
        <f>O281*H281</f>
        <v>0</v>
      </c>
      <c r="Q281" s="244">
        <v>0.070000000000000007</v>
      </c>
      <c r="R281" s="244">
        <f>Q281*H281</f>
        <v>94.500000000000014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175</v>
      </c>
      <c r="AT281" s="246" t="s">
        <v>290</v>
      </c>
      <c r="AU281" s="246" t="s">
        <v>21</v>
      </c>
      <c r="AY281" s="16" t="s">
        <v>135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16" t="s">
        <v>89</v>
      </c>
      <c r="BK281" s="247">
        <f>ROUND(I281*H281,2)</f>
        <v>0</v>
      </c>
      <c r="BL281" s="16" t="s">
        <v>142</v>
      </c>
      <c r="BM281" s="246" t="s">
        <v>792</v>
      </c>
    </row>
    <row r="282" s="2" customFormat="1">
      <c r="A282" s="38"/>
      <c r="B282" s="39"/>
      <c r="C282" s="40"/>
      <c r="D282" s="248" t="s">
        <v>144</v>
      </c>
      <c r="E282" s="40"/>
      <c r="F282" s="249" t="s">
        <v>791</v>
      </c>
      <c r="G282" s="40"/>
      <c r="H282" s="40"/>
      <c r="I282" s="144"/>
      <c r="J282" s="40"/>
      <c r="K282" s="40"/>
      <c r="L282" s="44"/>
      <c r="M282" s="250"/>
      <c r="N282" s="25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6" t="s">
        <v>144</v>
      </c>
      <c r="AU282" s="16" t="s">
        <v>21</v>
      </c>
    </row>
    <row r="283" s="2" customFormat="1" ht="16.5" customHeight="1">
      <c r="A283" s="38"/>
      <c r="B283" s="39"/>
      <c r="C283" s="235" t="s">
        <v>376</v>
      </c>
      <c r="D283" s="235" t="s">
        <v>137</v>
      </c>
      <c r="E283" s="236" t="s">
        <v>793</v>
      </c>
      <c r="F283" s="237" t="s">
        <v>794</v>
      </c>
      <c r="G283" s="238" t="s">
        <v>795</v>
      </c>
      <c r="H283" s="239">
        <v>1</v>
      </c>
      <c r="I283" s="240"/>
      <c r="J283" s="241">
        <f>ROUND(I283*H283,2)</f>
        <v>0</v>
      </c>
      <c r="K283" s="237" t="s">
        <v>1</v>
      </c>
      <c r="L283" s="44"/>
      <c r="M283" s="242" t="s">
        <v>1</v>
      </c>
      <c r="N283" s="243" t="s">
        <v>46</v>
      </c>
      <c r="O283" s="91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142</v>
      </c>
      <c r="AT283" s="246" t="s">
        <v>137</v>
      </c>
      <c r="AU283" s="246" t="s">
        <v>21</v>
      </c>
      <c r="AY283" s="16" t="s">
        <v>135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6" t="s">
        <v>89</v>
      </c>
      <c r="BK283" s="247">
        <f>ROUND(I283*H283,2)</f>
        <v>0</v>
      </c>
      <c r="BL283" s="16" t="s">
        <v>142</v>
      </c>
      <c r="BM283" s="246" t="s">
        <v>796</v>
      </c>
    </row>
    <row r="284" s="2" customFormat="1">
      <c r="A284" s="38"/>
      <c r="B284" s="39"/>
      <c r="C284" s="40"/>
      <c r="D284" s="248" t="s">
        <v>144</v>
      </c>
      <c r="E284" s="40"/>
      <c r="F284" s="249" t="s">
        <v>794</v>
      </c>
      <c r="G284" s="40"/>
      <c r="H284" s="40"/>
      <c r="I284" s="144"/>
      <c r="J284" s="40"/>
      <c r="K284" s="40"/>
      <c r="L284" s="44"/>
      <c r="M284" s="250"/>
      <c r="N284" s="251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6" t="s">
        <v>144</v>
      </c>
      <c r="AU284" s="16" t="s">
        <v>21</v>
      </c>
    </row>
    <row r="285" s="12" customFormat="1" ht="22.8" customHeight="1">
      <c r="A285" s="12"/>
      <c r="B285" s="219"/>
      <c r="C285" s="220"/>
      <c r="D285" s="221" t="s">
        <v>80</v>
      </c>
      <c r="E285" s="233" t="s">
        <v>179</v>
      </c>
      <c r="F285" s="233" t="s">
        <v>587</v>
      </c>
      <c r="G285" s="220"/>
      <c r="H285" s="220"/>
      <c r="I285" s="223"/>
      <c r="J285" s="234">
        <f>BK285</f>
        <v>0</v>
      </c>
      <c r="K285" s="220"/>
      <c r="L285" s="225"/>
      <c r="M285" s="226"/>
      <c r="N285" s="227"/>
      <c r="O285" s="227"/>
      <c r="P285" s="228">
        <f>SUM(P286:P320)</f>
        <v>0</v>
      </c>
      <c r="Q285" s="227"/>
      <c r="R285" s="228">
        <f>SUM(R286:R320)</f>
        <v>223.58167999999998</v>
      </c>
      <c r="S285" s="227"/>
      <c r="T285" s="229">
        <f>SUM(T286:T320)</f>
        <v>0.071999999999999995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0" t="s">
        <v>89</v>
      </c>
      <c r="AT285" s="231" t="s">
        <v>80</v>
      </c>
      <c r="AU285" s="231" t="s">
        <v>89</v>
      </c>
      <c r="AY285" s="230" t="s">
        <v>135</v>
      </c>
      <c r="BK285" s="232">
        <f>SUM(BK286:BK320)</f>
        <v>0</v>
      </c>
    </row>
    <row r="286" s="2" customFormat="1" ht="21.75" customHeight="1">
      <c r="A286" s="38"/>
      <c r="B286" s="39"/>
      <c r="C286" s="235" t="s">
        <v>381</v>
      </c>
      <c r="D286" s="235" t="s">
        <v>137</v>
      </c>
      <c r="E286" s="236" t="s">
        <v>599</v>
      </c>
      <c r="F286" s="237" t="s">
        <v>600</v>
      </c>
      <c r="G286" s="238" t="s">
        <v>151</v>
      </c>
      <c r="H286" s="239">
        <v>14</v>
      </c>
      <c r="I286" s="240"/>
      <c r="J286" s="241">
        <f>ROUND(I286*H286,2)</f>
        <v>0</v>
      </c>
      <c r="K286" s="237" t="s">
        <v>141</v>
      </c>
      <c r="L286" s="44"/>
      <c r="M286" s="242" t="s">
        <v>1</v>
      </c>
      <c r="N286" s="243" t="s">
        <v>46</v>
      </c>
      <c r="O286" s="91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6" t="s">
        <v>142</v>
      </c>
      <c r="AT286" s="246" t="s">
        <v>137</v>
      </c>
      <c r="AU286" s="246" t="s">
        <v>21</v>
      </c>
      <c r="AY286" s="16" t="s">
        <v>135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6" t="s">
        <v>89</v>
      </c>
      <c r="BK286" s="247">
        <f>ROUND(I286*H286,2)</f>
        <v>0</v>
      </c>
      <c r="BL286" s="16" t="s">
        <v>142</v>
      </c>
      <c r="BM286" s="246" t="s">
        <v>797</v>
      </c>
    </row>
    <row r="287" s="2" customFormat="1">
      <c r="A287" s="38"/>
      <c r="B287" s="39"/>
      <c r="C287" s="40"/>
      <c r="D287" s="248" t="s">
        <v>144</v>
      </c>
      <c r="E287" s="40"/>
      <c r="F287" s="249" t="s">
        <v>600</v>
      </c>
      <c r="G287" s="40"/>
      <c r="H287" s="40"/>
      <c r="I287" s="144"/>
      <c r="J287" s="40"/>
      <c r="K287" s="40"/>
      <c r="L287" s="44"/>
      <c r="M287" s="250"/>
      <c r="N287" s="251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6" t="s">
        <v>144</v>
      </c>
      <c r="AU287" s="16" t="s">
        <v>21</v>
      </c>
    </row>
    <row r="288" s="2" customFormat="1" ht="16.5" customHeight="1">
      <c r="A288" s="38"/>
      <c r="B288" s="39"/>
      <c r="C288" s="275" t="s">
        <v>578</v>
      </c>
      <c r="D288" s="275" t="s">
        <v>290</v>
      </c>
      <c r="E288" s="276" t="s">
        <v>603</v>
      </c>
      <c r="F288" s="277" t="s">
        <v>604</v>
      </c>
      <c r="G288" s="278" t="s">
        <v>151</v>
      </c>
      <c r="H288" s="279">
        <v>14</v>
      </c>
      <c r="I288" s="280"/>
      <c r="J288" s="281">
        <f>ROUND(I288*H288,2)</f>
        <v>0</v>
      </c>
      <c r="K288" s="277" t="s">
        <v>141</v>
      </c>
      <c r="L288" s="282"/>
      <c r="M288" s="283" t="s">
        <v>1</v>
      </c>
      <c r="N288" s="284" t="s">
        <v>46</v>
      </c>
      <c r="O288" s="91"/>
      <c r="P288" s="244">
        <f>O288*H288</f>
        <v>0</v>
      </c>
      <c r="Q288" s="244">
        <v>0.0014499999999999999</v>
      </c>
      <c r="R288" s="244">
        <f>Q288*H288</f>
        <v>0.020299999999999999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175</v>
      </c>
      <c r="AT288" s="246" t="s">
        <v>290</v>
      </c>
      <c r="AU288" s="246" t="s">
        <v>21</v>
      </c>
      <c r="AY288" s="16" t="s">
        <v>135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6" t="s">
        <v>89</v>
      </c>
      <c r="BK288" s="247">
        <f>ROUND(I288*H288,2)</f>
        <v>0</v>
      </c>
      <c r="BL288" s="16" t="s">
        <v>142</v>
      </c>
      <c r="BM288" s="246" t="s">
        <v>798</v>
      </c>
    </row>
    <row r="289" s="2" customFormat="1">
      <c r="A289" s="38"/>
      <c r="B289" s="39"/>
      <c r="C289" s="40"/>
      <c r="D289" s="248" t="s">
        <v>144</v>
      </c>
      <c r="E289" s="40"/>
      <c r="F289" s="249" t="s">
        <v>604</v>
      </c>
      <c r="G289" s="40"/>
      <c r="H289" s="40"/>
      <c r="I289" s="144"/>
      <c r="J289" s="40"/>
      <c r="K289" s="40"/>
      <c r="L289" s="44"/>
      <c r="M289" s="250"/>
      <c r="N289" s="251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6" t="s">
        <v>144</v>
      </c>
      <c r="AU289" s="16" t="s">
        <v>21</v>
      </c>
    </row>
    <row r="290" s="2" customFormat="1">
      <c r="A290" s="38"/>
      <c r="B290" s="39"/>
      <c r="C290" s="40"/>
      <c r="D290" s="248" t="s">
        <v>153</v>
      </c>
      <c r="E290" s="40"/>
      <c r="F290" s="274" t="s">
        <v>799</v>
      </c>
      <c r="G290" s="40"/>
      <c r="H290" s="40"/>
      <c r="I290" s="144"/>
      <c r="J290" s="40"/>
      <c r="K290" s="40"/>
      <c r="L290" s="44"/>
      <c r="M290" s="250"/>
      <c r="N290" s="251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6" t="s">
        <v>153</v>
      </c>
      <c r="AU290" s="16" t="s">
        <v>21</v>
      </c>
    </row>
    <row r="291" s="2" customFormat="1" ht="21.75" customHeight="1">
      <c r="A291" s="38"/>
      <c r="B291" s="39"/>
      <c r="C291" s="235" t="s">
        <v>583</v>
      </c>
      <c r="D291" s="235" t="s">
        <v>137</v>
      </c>
      <c r="E291" s="236" t="s">
        <v>609</v>
      </c>
      <c r="F291" s="237" t="s">
        <v>610</v>
      </c>
      <c r="G291" s="238" t="s">
        <v>151</v>
      </c>
      <c r="H291" s="239">
        <v>2</v>
      </c>
      <c r="I291" s="240"/>
      <c r="J291" s="241">
        <f>ROUND(I291*H291,2)</f>
        <v>0</v>
      </c>
      <c r="K291" s="237" t="s">
        <v>141</v>
      </c>
      <c r="L291" s="44"/>
      <c r="M291" s="242" t="s">
        <v>1</v>
      </c>
      <c r="N291" s="243" t="s">
        <v>46</v>
      </c>
      <c r="O291" s="91"/>
      <c r="P291" s="244">
        <f>O291*H291</f>
        <v>0</v>
      </c>
      <c r="Q291" s="244">
        <v>0.0010499999999999999</v>
      </c>
      <c r="R291" s="244">
        <f>Q291*H291</f>
        <v>0.0020999999999999999</v>
      </c>
      <c r="S291" s="244">
        <v>0</v>
      </c>
      <c r="T291" s="24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6" t="s">
        <v>142</v>
      </c>
      <c r="AT291" s="246" t="s">
        <v>137</v>
      </c>
      <c r="AU291" s="246" t="s">
        <v>21</v>
      </c>
      <c r="AY291" s="16" t="s">
        <v>135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6" t="s">
        <v>89</v>
      </c>
      <c r="BK291" s="247">
        <f>ROUND(I291*H291,2)</f>
        <v>0</v>
      </c>
      <c r="BL291" s="16" t="s">
        <v>142</v>
      </c>
      <c r="BM291" s="246" t="s">
        <v>800</v>
      </c>
    </row>
    <row r="292" s="2" customFormat="1">
      <c r="A292" s="38"/>
      <c r="B292" s="39"/>
      <c r="C292" s="40"/>
      <c r="D292" s="248" t="s">
        <v>144</v>
      </c>
      <c r="E292" s="40"/>
      <c r="F292" s="249" t="s">
        <v>610</v>
      </c>
      <c r="G292" s="40"/>
      <c r="H292" s="40"/>
      <c r="I292" s="144"/>
      <c r="J292" s="40"/>
      <c r="K292" s="40"/>
      <c r="L292" s="44"/>
      <c r="M292" s="250"/>
      <c r="N292" s="251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6" t="s">
        <v>144</v>
      </c>
      <c r="AU292" s="16" t="s">
        <v>21</v>
      </c>
    </row>
    <row r="293" s="2" customFormat="1" ht="16.5" customHeight="1">
      <c r="A293" s="38"/>
      <c r="B293" s="39"/>
      <c r="C293" s="275" t="s">
        <v>588</v>
      </c>
      <c r="D293" s="275" t="s">
        <v>290</v>
      </c>
      <c r="E293" s="276" t="s">
        <v>801</v>
      </c>
      <c r="F293" s="277" t="s">
        <v>802</v>
      </c>
      <c r="G293" s="278" t="s">
        <v>151</v>
      </c>
      <c r="H293" s="279">
        <v>1</v>
      </c>
      <c r="I293" s="280"/>
      <c r="J293" s="281">
        <f>ROUND(I293*H293,2)</f>
        <v>0</v>
      </c>
      <c r="K293" s="277" t="s">
        <v>141</v>
      </c>
      <c r="L293" s="282"/>
      <c r="M293" s="283" t="s">
        <v>1</v>
      </c>
      <c r="N293" s="284" t="s">
        <v>46</v>
      </c>
      <c r="O293" s="91"/>
      <c r="P293" s="244">
        <f>O293*H293</f>
        <v>0</v>
      </c>
      <c r="Q293" s="244">
        <v>0.0040000000000000001</v>
      </c>
      <c r="R293" s="244">
        <f>Q293*H293</f>
        <v>0.0040000000000000001</v>
      </c>
      <c r="S293" s="244">
        <v>0</v>
      </c>
      <c r="T293" s="24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6" t="s">
        <v>175</v>
      </c>
      <c r="AT293" s="246" t="s">
        <v>290</v>
      </c>
      <c r="AU293" s="246" t="s">
        <v>21</v>
      </c>
      <c r="AY293" s="16" t="s">
        <v>135</v>
      </c>
      <c r="BE293" s="247">
        <f>IF(N293="základní",J293,0)</f>
        <v>0</v>
      </c>
      <c r="BF293" s="247">
        <f>IF(N293="snížená",J293,0)</f>
        <v>0</v>
      </c>
      <c r="BG293" s="247">
        <f>IF(N293="zákl. přenesená",J293,0)</f>
        <v>0</v>
      </c>
      <c r="BH293" s="247">
        <f>IF(N293="sníž. přenesená",J293,0)</f>
        <v>0</v>
      </c>
      <c r="BI293" s="247">
        <f>IF(N293="nulová",J293,0)</f>
        <v>0</v>
      </c>
      <c r="BJ293" s="16" t="s">
        <v>89</v>
      </c>
      <c r="BK293" s="247">
        <f>ROUND(I293*H293,2)</f>
        <v>0</v>
      </c>
      <c r="BL293" s="16" t="s">
        <v>142</v>
      </c>
      <c r="BM293" s="246" t="s">
        <v>803</v>
      </c>
    </row>
    <row r="294" s="2" customFormat="1">
      <c r="A294" s="38"/>
      <c r="B294" s="39"/>
      <c r="C294" s="40"/>
      <c r="D294" s="248" t="s">
        <v>144</v>
      </c>
      <c r="E294" s="40"/>
      <c r="F294" s="249" t="s">
        <v>802</v>
      </c>
      <c r="G294" s="40"/>
      <c r="H294" s="40"/>
      <c r="I294" s="144"/>
      <c r="J294" s="40"/>
      <c r="K294" s="40"/>
      <c r="L294" s="44"/>
      <c r="M294" s="250"/>
      <c r="N294" s="251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6" t="s">
        <v>144</v>
      </c>
      <c r="AU294" s="16" t="s">
        <v>21</v>
      </c>
    </row>
    <row r="295" s="2" customFormat="1" ht="21.75" customHeight="1">
      <c r="A295" s="38"/>
      <c r="B295" s="39"/>
      <c r="C295" s="275" t="s">
        <v>593</v>
      </c>
      <c r="D295" s="275" t="s">
        <v>290</v>
      </c>
      <c r="E295" s="276" t="s">
        <v>804</v>
      </c>
      <c r="F295" s="277" t="s">
        <v>805</v>
      </c>
      <c r="G295" s="278" t="s">
        <v>151</v>
      </c>
      <c r="H295" s="279">
        <v>1</v>
      </c>
      <c r="I295" s="280"/>
      <c r="J295" s="281">
        <f>ROUND(I295*H295,2)</f>
        <v>0</v>
      </c>
      <c r="K295" s="277" t="s">
        <v>141</v>
      </c>
      <c r="L295" s="282"/>
      <c r="M295" s="283" t="s">
        <v>1</v>
      </c>
      <c r="N295" s="284" t="s">
        <v>46</v>
      </c>
      <c r="O295" s="91"/>
      <c r="P295" s="244">
        <f>O295*H295</f>
        <v>0</v>
      </c>
      <c r="Q295" s="244">
        <v>0.0025000000000000001</v>
      </c>
      <c r="R295" s="244">
        <f>Q295*H295</f>
        <v>0.0025000000000000001</v>
      </c>
      <c r="S295" s="244">
        <v>0</v>
      </c>
      <c r="T295" s="245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6" t="s">
        <v>175</v>
      </c>
      <c r="AT295" s="246" t="s">
        <v>290</v>
      </c>
      <c r="AU295" s="246" t="s">
        <v>21</v>
      </c>
      <c r="AY295" s="16" t="s">
        <v>135</v>
      </c>
      <c r="BE295" s="247">
        <f>IF(N295="základní",J295,0)</f>
        <v>0</v>
      </c>
      <c r="BF295" s="247">
        <f>IF(N295="snížená",J295,0)</f>
        <v>0</v>
      </c>
      <c r="BG295" s="247">
        <f>IF(N295="zákl. přenesená",J295,0)</f>
        <v>0</v>
      </c>
      <c r="BH295" s="247">
        <f>IF(N295="sníž. přenesená",J295,0)</f>
        <v>0</v>
      </c>
      <c r="BI295" s="247">
        <f>IF(N295="nulová",J295,0)</f>
        <v>0</v>
      </c>
      <c r="BJ295" s="16" t="s">
        <v>89</v>
      </c>
      <c r="BK295" s="247">
        <f>ROUND(I295*H295,2)</f>
        <v>0</v>
      </c>
      <c r="BL295" s="16" t="s">
        <v>142</v>
      </c>
      <c r="BM295" s="246" t="s">
        <v>806</v>
      </c>
    </row>
    <row r="296" s="2" customFormat="1">
      <c r="A296" s="38"/>
      <c r="B296" s="39"/>
      <c r="C296" s="40"/>
      <c r="D296" s="248" t="s">
        <v>144</v>
      </c>
      <c r="E296" s="40"/>
      <c r="F296" s="249" t="s">
        <v>805</v>
      </c>
      <c r="G296" s="40"/>
      <c r="H296" s="40"/>
      <c r="I296" s="144"/>
      <c r="J296" s="40"/>
      <c r="K296" s="40"/>
      <c r="L296" s="44"/>
      <c r="M296" s="250"/>
      <c r="N296" s="251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6" t="s">
        <v>144</v>
      </c>
      <c r="AU296" s="16" t="s">
        <v>21</v>
      </c>
    </row>
    <row r="297" s="2" customFormat="1" ht="21.75" customHeight="1">
      <c r="A297" s="38"/>
      <c r="B297" s="39"/>
      <c r="C297" s="235" t="s">
        <v>598</v>
      </c>
      <c r="D297" s="235" t="s">
        <v>137</v>
      </c>
      <c r="E297" s="236" t="s">
        <v>617</v>
      </c>
      <c r="F297" s="237" t="s">
        <v>618</v>
      </c>
      <c r="G297" s="238" t="s">
        <v>151</v>
      </c>
      <c r="H297" s="239">
        <v>1</v>
      </c>
      <c r="I297" s="240"/>
      <c r="J297" s="241">
        <f>ROUND(I297*H297,2)</f>
        <v>0</v>
      </c>
      <c r="K297" s="237" t="s">
        <v>141</v>
      </c>
      <c r="L297" s="44"/>
      <c r="M297" s="242" t="s">
        <v>1</v>
      </c>
      <c r="N297" s="243" t="s">
        <v>46</v>
      </c>
      <c r="O297" s="91"/>
      <c r="P297" s="244">
        <f>O297*H297</f>
        <v>0</v>
      </c>
      <c r="Q297" s="244">
        <v>0.10940999999999999</v>
      </c>
      <c r="R297" s="244">
        <f>Q297*H297</f>
        <v>0.10940999999999999</v>
      </c>
      <c r="S297" s="244">
        <v>0</v>
      </c>
      <c r="T297" s="24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6" t="s">
        <v>142</v>
      </c>
      <c r="AT297" s="246" t="s">
        <v>137</v>
      </c>
      <c r="AU297" s="246" t="s">
        <v>21</v>
      </c>
      <c r="AY297" s="16" t="s">
        <v>135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6" t="s">
        <v>89</v>
      </c>
      <c r="BK297" s="247">
        <f>ROUND(I297*H297,2)</f>
        <v>0</v>
      </c>
      <c r="BL297" s="16" t="s">
        <v>142</v>
      </c>
      <c r="BM297" s="246" t="s">
        <v>807</v>
      </c>
    </row>
    <row r="298" s="2" customFormat="1">
      <c r="A298" s="38"/>
      <c r="B298" s="39"/>
      <c r="C298" s="40"/>
      <c r="D298" s="248" t="s">
        <v>144</v>
      </c>
      <c r="E298" s="40"/>
      <c r="F298" s="249" t="s">
        <v>618</v>
      </c>
      <c r="G298" s="40"/>
      <c r="H298" s="40"/>
      <c r="I298" s="144"/>
      <c r="J298" s="40"/>
      <c r="K298" s="40"/>
      <c r="L298" s="44"/>
      <c r="M298" s="250"/>
      <c r="N298" s="251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6" t="s">
        <v>144</v>
      </c>
      <c r="AU298" s="16" t="s">
        <v>21</v>
      </c>
    </row>
    <row r="299" s="2" customFormat="1" ht="16.5" customHeight="1">
      <c r="A299" s="38"/>
      <c r="B299" s="39"/>
      <c r="C299" s="275" t="s">
        <v>602</v>
      </c>
      <c r="D299" s="275" t="s">
        <v>290</v>
      </c>
      <c r="E299" s="276" t="s">
        <v>621</v>
      </c>
      <c r="F299" s="277" t="s">
        <v>622</v>
      </c>
      <c r="G299" s="278" t="s">
        <v>151</v>
      </c>
      <c r="H299" s="279">
        <v>1</v>
      </c>
      <c r="I299" s="280"/>
      <c r="J299" s="281">
        <f>ROUND(I299*H299,2)</f>
        <v>0</v>
      </c>
      <c r="K299" s="277" t="s">
        <v>141</v>
      </c>
      <c r="L299" s="282"/>
      <c r="M299" s="283" t="s">
        <v>1</v>
      </c>
      <c r="N299" s="284" t="s">
        <v>46</v>
      </c>
      <c r="O299" s="91"/>
      <c r="P299" s="244">
        <f>O299*H299</f>
        <v>0</v>
      </c>
      <c r="Q299" s="244">
        <v>0.0061000000000000004</v>
      </c>
      <c r="R299" s="244">
        <f>Q299*H299</f>
        <v>0.0061000000000000004</v>
      </c>
      <c r="S299" s="244">
        <v>0</v>
      </c>
      <c r="T299" s="24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6" t="s">
        <v>175</v>
      </c>
      <c r="AT299" s="246" t="s">
        <v>290</v>
      </c>
      <c r="AU299" s="246" t="s">
        <v>21</v>
      </c>
      <c r="AY299" s="16" t="s">
        <v>135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16" t="s">
        <v>89</v>
      </c>
      <c r="BK299" s="247">
        <f>ROUND(I299*H299,2)</f>
        <v>0</v>
      </c>
      <c r="BL299" s="16" t="s">
        <v>142</v>
      </c>
      <c r="BM299" s="246" t="s">
        <v>808</v>
      </c>
    </row>
    <row r="300" s="2" customFormat="1">
      <c r="A300" s="38"/>
      <c r="B300" s="39"/>
      <c r="C300" s="40"/>
      <c r="D300" s="248" t="s">
        <v>144</v>
      </c>
      <c r="E300" s="40"/>
      <c r="F300" s="249" t="s">
        <v>622</v>
      </c>
      <c r="G300" s="40"/>
      <c r="H300" s="40"/>
      <c r="I300" s="144"/>
      <c r="J300" s="40"/>
      <c r="K300" s="40"/>
      <c r="L300" s="44"/>
      <c r="M300" s="250"/>
      <c r="N300" s="251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6" t="s">
        <v>144</v>
      </c>
      <c r="AU300" s="16" t="s">
        <v>21</v>
      </c>
    </row>
    <row r="301" s="2" customFormat="1" ht="21.75" customHeight="1">
      <c r="A301" s="38"/>
      <c r="B301" s="39"/>
      <c r="C301" s="235" t="s">
        <v>608</v>
      </c>
      <c r="D301" s="235" t="s">
        <v>137</v>
      </c>
      <c r="E301" s="236" t="s">
        <v>630</v>
      </c>
      <c r="F301" s="237" t="s">
        <v>631</v>
      </c>
      <c r="G301" s="238" t="s">
        <v>339</v>
      </c>
      <c r="H301" s="239">
        <v>110</v>
      </c>
      <c r="I301" s="240"/>
      <c r="J301" s="241">
        <f>ROUND(I301*H301,2)</f>
        <v>0</v>
      </c>
      <c r="K301" s="237" t="s">
        <v>141</v>
      </c>
      <c r="L301" s="44"/>
      <c r="M301" s="242" t="s">
        <v>1</v>
      </c>
      <c r="N301" s="243" t="s">
        <v>46</v>
      </c>
      <c r="O301" s="91"/>
      <c r="P301" s="244">
        <f>O301*H301</f>
        <v>0</v>
      </c>
      <c r="Q301" s="244">
        <v>0.15540000000000001</v>
      </c>
      <c r="R301" s="244">
        <f>Q301*H301</f>
        <v>17.094000000000001</v>
      </c>
      <c r="S301" s="244">
        <v>0</v>
      </c>
      <c r="T301" s="24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6" t="s">
        <v>142</v>
      </c>
      <c r="AT301" s="246" t="s">
        <v>137</v>
      </c>
      <c r="AU301" s="246" t="s">
        <v>21</v>
      </c>
      <c r="AY301" s="16" t="s">
        <v>135</v>
      </c>
      <c r="BE301" s="247">
        <f>IF(N301="základní",J301,0)</f>
        <v>0</v>
      </c>
      <c r="BF301" s="247">
        <f>IF(N301="snížená",J301,0)</f>
        <v>0</v>
      </c>
      <c r="BG301" s="247">
        <f>IF(N301="zákl. přenesená",J301,0)</f>
        <v>0</v>
      </c>
      <c r="BH301" s="247">
        <f>IF(N301="sníž. přenesená",J301,0)</f>
        <v>0</v>
      </c>
      <c r="BI301" s="247">
        <f>IF(N301="nulová",J301,0)</f>
        <v>0</v>
      </c>
      <c r="BJ301" s="16" t="s">
        <v>89</v>
      </c>
      <c r="BK301" s="247">
        <f>ROUND(I301*H301,2)</f>
        <v>0</v>
      </c>
      <c r="BL301" s="16" t="s">
        <v>142</v>
      </c>
      <c r="BM301" s="246" t="s">
        <v>809</v>
      </c>
    </row>
    <row r="302" s="2" customFormat="1">
      <c r="A302" s="38"/>
      <c r="B302" s="39"/>
      <c r="C302" s="40"/>
      <c r="D302" s="248" t="s">
        <v>144</v>
      </c>
      <c r="E302" s="40"/>
      <c r="F302" s="249" t="s">
        <v>631</v>
      </c>
      <c r="G302" s="40"/>
      <c r="H302" s="40"/>
      <c r="I302" s="144"/>
      <c r="J302" s="40"/>
      <c r="K302" s="40"/>
      <c r="L302" s="44"/>
      <c r="M302" s="250"/>
      <c r="N302" s="251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6" t="s">
        <v>144</v>
      </c>
      <c r="AU302" s="16" t="s">
        <v>21</v>
      </c>
    </row>
    <row r="303" s="2" customFormat="1" ht="16.5" customHeight="1">
      <c r="A303" s="38"/>
      <c r="B303" s="39"/>
      <c r="C303" s="275" t="s">
        <v>612</v>
      </c>
      <c r="D303" s="275" t="s">
        <v>290</v>
      </c>
      <c r="E303" s="276" t="s">
        <v>639</v>
      </c>
      <c r="F303" s="277" t="s">
        <v>640</v>
      </c>
      <c r="G303" s="278" t="s">
        <v>339</v>
      </c>
      <c r="H303" s="279">
        <v>130</v>
      </c>
      <c r="I303" s="280"/>
      <c r="J303" s="281">
        <f>ROUND(I303*H303,2)</f>
        <v>0</v>
      </c>
      <c r="K303" s="277" t="s">
        <v>141</v>
      </c>
      <c r="L303" s="282"/>
      <c r="M303" s="283" t="s">
        <v>1</v>
      </c>
      <c r="N303" s="284" t="s">
        <v>46</v>
      </c>
      <c r="O303" s="91"/>
      <c r="P303" s="244">
        <f>O303*H303</f>
        <v>0</v>
      </c>
      <c r="Q303" s="244">
        <v>0.085000000000000006</v>
      </c>
      <c r="R303" s="244">
        <f>Q303*H303</f>
        <v>11.050000000000001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175</v>
      </c>
      <c r="AT303" s="246" t="s">
        <v>290</v>
      </c>
      <c r="AU303" s="246" t="s">
        <v>21</v>
      </c>
      <c r="AY303" s="16" t="s">
        <v>135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6" t="s">
        <v>89</v>
      </c>
      <c r="BK303" s="247">
        <f>ROUND(I303*H303,2)</f>
        <v>0</v>
      </c>
      <c r="BL303" s="16" t="s">
        <v>142</v>
      </c>
      <c r="BM303" s="246" t="s">
        <v>810</v>
      </c>
    </row>
    <row r="304" s="2" customFormat="1">
      <c r="A304" s="38"/>
      <c r="B304" s="39"/>
      <c r="C304" s="40"/>
      <c r="D304" s="248" t="s">
        <v>144</v>
      </c>
      <c r="E304" s="40"/>
      <c r="F304" s="249" t="s">
        <v>640</v>
      </c>
      <c r="G304" s="40"/>
      <c r="H304" s="40"/>
      <c r="I304" s="144"/>
      <c r="J304" s="40"/>
      <c r="K304" s="40"/>
      <c r="L304" s="44"/>
      <c r="M304" s="250"/>
      <c r="N304" s="251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6" t="s">
        <v>144</v>
      </c>
      <c r="AU304" s="16" t="s">
        <v>21</v>
      </c>
    </row>
    <row r="305" s="2" customFormat="1">
      <c r="A305" s="38"/>
      <c r="B305" s="39"/>
      <c r="C305" s="40"/>
      <c r="D305" s="248" t="s">
        <v>153</v>
      </c>
      <c r="E305" s="40"/>
      <c r="F305" s="274" t="s">
        <v>811</v>
      </c>
      <c r="G305" s="40"/>
      <c r="H305" s="40"/>
      <c r="I305" s="144"/>
      <c r="J305" s="40"/>
      <c r="K305" s="40"/>
      <c r="L305" s="44"/>
      <c r="M305" s="250"/>
      <c r="N305" s="251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6" t="s">
        <v>153</v>
      </c>
      <c r="AU305" s="16" t="s">
        <v>21</v>
      </c>
    </row>
    <row r="306" s="2" customFormat="1" ht="21.75" customHeight="1">
      <c r="A306" s="38"/>
      <c r="B306" s="39"/>
      <c r="C306" s="275" t="s">
        <v>616</v>
      </c>
      <c r="D306" s="275" t="s">
        <v>290</v>
      </c>
      <c r="E306" s="276" t="s">
        <v>625</v>
      </c>
      <c r="F306" s="277" t="s">
        <v>626</v>
      </c>
      <c r="G306" s="278" t="s">
        <v>339</v>
      </c>
      <c r="H306" s="279">
        <v>8</v>
      </c>
      <c r="I306" s="280"/>
      <c r="J306" s="281">
        <f>ROUND(I306*H306,2)</f>
        <v>0</v>
      </c>
      <c r="K306" s="277" t="s">
        <v>141</v>
      </c>
      <c r="L306" s="282"/>
      <c r="M306" s="283" t="s">
        <v>1</v>
      </c>
      <c r="N306" s="284" t="s">
        <v>46</v>
      </c>
      <c r="O306" s="91"/>
      <c r="P306" s="244">
        <f>O306*H306</f>
        <v>0</v>
      </c>
      <c r="Q306" s="244">
        <v>0.069000000000000006</v>
      </c>
      <c r="R306" s="244">
        <f>Q306*H306</f>
        <v>0.55200000000000005</v>
      </c>
      <c r="S306" s="244">
        <v>0</v>
      </c>
      <c r="T306" s="245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6" t="s">
        <v>175</v>
      </c>
      <c r="AT306" s="246" t="s">
        <v>290</v>
      </c>
      <c r="AU306" s="246" t="s">
        <v>21</v>
      </c>
      <c r="AY306" s="16" t="s">
        <v>135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16" t="s">
        <v>89</v>
      </c>
      <c r="BK306" s="247">
        <f>ROUND(I306*H306,2)</f>
        <v>0</v>
      </c>
      <c r="BL306" s="16" t="s">
        <v>142</v>
      </c>
      <c r="BM306" s="246" t="s">
        <v>812</v>
      </c>
    </row>
    <row r="307" s="2" customFormat="1">
      <c r="A307" s="38"/>
      <c r="B307" s="39"/>
      <c r="C307" s="40"/>
      <c r="D307" s="248" t="s">
        <v>144</v>
      </c>
      <c r="E307" s="40"/>
      <c r="F307" s="249" t="s">
        <v>626</v>
      </c>
      <c r="G307" s="40"/>
      <c r="H307" s="40"/>
      <c r="I307" s="144"/>
      <c r="J307" s="40"/>
      <c r="K307" s="40"/>
      <c r="L307" s="44"/>
      <c r="M307" s="250"/>
      <c r="N307" s="251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6" t="s">
        <v>144</v>
      </c>
      <c r="AU307" s="16" t="s">
        <v>21</v>
      </c>
    </row>
    <row r="308" s="2" customFormat="1">
      <c r="A308" s="38"/>
      <c r="B308" s="39"/>
      <c r="C308" s="40"/>
      <c r="D308" s="248" t="s">
        <v>153</v>
      </c>
      <c r="E308" s="40"/>
      <c r="F308" s="274" t="s">
        <v>628</v>
      </c>
      <c r="G308" s="40"/>
      <c r="H308" s="40"/>
      <c r="I308" s="144"/>
      <c r="J308" s="40"/>
      <c r="K308" s="40"/>
      <c r="L308" s="44"/>
      <c r="M308" s="250"/>
      <c r="N308" s="251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6" t="s">
        <v>153</v>
      </c>
      <c r="AU308" s="16" t="s">
        <v>21</v>
      </c>
    </row>
    <row r="309" s="2" customFormat="1" ht="21.75" customHeight="1">
      <c r="A309" s="38"/>
      <c r="B309" s="39"/>
      <c r="C309" s="235" t="s">
        <v>620</v>
      </c>
      <c r="D309" s="235" t="s">
        <v>137</v>
      </c>
      <c r="E309" s="236" t="s">
        <v>813</v>
      </c>
      <c r="F309" s="237" t="s">
        <v>814</v>
      </c>
      <c r="G309" s="238" t="s">
        <v>339</v>
      </c>
      <c r="H309" s="239">
        <v>255</v>
      </c>
      <c r="I309" s="240"/>
      <c r="J309" s="241">
        <f>ROUND(I309*H309,2)</f>
        <v>0</v>
      </c>
      <c r="K309" s="237" t="s">
        <v>141</v>
      </c>
      <c r="L309" s="44"/>
      <c r="M309" s="242" t="s">
        <v>1</v>
      </c>
      <c r="N309" s="243" t="s">
        <v>46</v>
      </c>
      <c r="O309" s="91"/>
      <c r="P309" s="244">
        <f>O309*H309</f>
        <v>0</v>
      </c>
      <c r="Q309" s="244">
        <v>0.1295</v>
      </c>
      <c r="R309" s="244">
        <f>Q309*H309</f>
        <v>33.022500000000001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142</v>
      </c>
      <c r="AT309" s="246" t="s">
        <v>137</v>
      </c>
      <c r="AU309" s="246" t="s">
        <v>21</v>
      </c>
      <c r="AY309" s="16" t="s">
        <v>135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6" t="s">
        <v>89</v>
      </c>
      <c r="BK309" s="247">
        <f>ROUND(I309*H309,2)</f>
        <v>0</v>
      </c>
      <c r="BL309" s="16" t="s">
        <v>142</v>
      </c>
      <c r="BM309" s="246" t="s">
        <v>815</v>
      </c>
    </row>
    <row r="310" s="2" customFormat="1">
      <c r="A310" s="38"/>
      <c r="B310" s="39"/>
      <c r="C310" s="40"/>
      <c r="D310" s="248" t="s">
        <v>144</v>
      </c>
      <c r="E310" s="40"/>
      <c r="F310" s="249" t="s">
        <v>814</v>
      </c>
      <c r="G310" s="40"/>
      <c r="H310" s="40"/>
      <c r="I310" s="144"/>
      <c r="J310" s="40"/>
      <c r="K310" s="40"/>
      <c r="L310" s="44"/>
      <c r="M310" s="250"/>
      <c r="N310" s="251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6" t="s">
        <v>144</v>
      </c>
      <c r="AU310" s="16" t="s">
        <v>21</v>
      </c>
    </row>
    <row r="311" s="2" customFormat="1" ht="16.5" customHeight="1">
      <c r="A311" s="38"/>
      <c r="B311" s="39"/>
      <c r="C311" s="275" t="s">
        <v>624</v>
      </c>
      <c r="D311" s="275" t="s">
        <v>290</v>
      </c>
      <c r="E311" s="276" t="s">
        <v>639</v>
      </c>
      <c r="F311" s="277" t="s">
        <v>640</v>
      </c>
      <c r="G311" s="278" t="s">
        <v>339</v>
      </c>
      <c r="H311" s="279">
        <v>270</v>
      </c>
      <c r="I311" s="280"/>
      <c r="J311" s="281">
        <f>ROUND(I311*H311,2)</f>
        <v>0</v>
      </c>
      <c r="K311" s="277" t="s">
        <v>141</v>
      </c>
      <c r="L311" s="282"/>
      <c r="M311" s="283" t="s">
        <v>1</v>
      </c>
      <c r="N311" s="284" t="s">
        <v>46</v>
      </c>
      <c r="O311" s="91"/>
      <c r="P311" s="244">
        <f>O311*H311</f>
        <v>0</v>
      </c>
      <c r="Q311" s="244">
        <v>0.085000000000000006</v>
      </c>
      <c r="R311" s="244">
        <f>Q311*H311</f>
        <v>22.950000000000003</v>
      </c>
      <c r="S311" s="244">
        <v>0</v>
      </c>
      <c r="T311" s="245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6" t="s">
        <v>175</v>
      </c>
      <c r="AT311" s="246" t="s">
        <v>290</v>
      </c>
      <c r="AU311" s="246" t="s">
        <v>21</v>
      </c>
      <c r="AY311" s="16" t="s">
        <v>135</v>
      </c>
      <c r="BE311" s="247">
        <f>IF(N311="základní",J311,0)</f>
        <v>0</v>
      </c>
      <c r="BF311" s="247">
        <f>IF(N311="snížená",J311,0)</f>
        <v>0</v>
      </c>
      <c r="BG311" s="247">
        <f>IF(N311="zákl. přenesená",J311,0)</f>
        <v>0</v>
      </c>
      <c r="BH311" s="247">
        <f>IF(N311="sníž. přenesená",J311,0)</f>
        <v>0</v>
      </c>
      <c r="BI311" s="247">
        <f>IF(N311="nulová",J311,0)</f>
        <v>0</v>
      </c>
      <c r="BJ311" s="16" t="s">
        <v>89</v>
      </c>
      <c r="BK311" s="247">
        <f>ROUND(I311*H311,2)</f>
        <v>0</v>
      </c>
      <c r="BL311" s="16" t="s">
        <v>142</v>
      </c>
      <c r="BM311" s="246" t="s">
        <v>816</v>
      </c>
    </row>
    <row r="312" s="2" customFormat="1">
      <c r="A312" s="38"/>
      <c r="B312" s="39"/>
      <c r="C312" s="40"/>
      <c r="D312" s="248" t="s">
        <v>144</v>
      </c>
      <c r="E312" s="40"/>
      <c r="F312" s="249" t="s">
        <v>640</v>
      </c>
      <c r="G312" s="40"/>
      <c r="H312" s="40"/>
      <c r="I312" s="144"/>
      <c r="J312" s="40"/>
      <c r="K312" s="40"/>
      <c r="L312" s="44"/>
      <c r="M312" s="250"/>
      <c r="N312" s="251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6" t="s">
        <v>144</v>
      </c>
      <c r="AU312" s="16" t="s">
        <v>21</v>
      </c>
    </row>
    <row r="313" s="2" customFormat="1">
      <c r="A313" s="38"/>
      <c r="B313" s="39"/>
      <c r="C313" s="40"/>
      <c r="D313" s="248" t="s">
        <v>153</v>
      </c>
      <c r="E313" s="40"/>
      <c r="F313" s="274" t="s">
        <v>811</v>
      </c>
      <c r="G313" s="40"/>
      <c r="H313" s="40"/>
      <c r="I313" s="144"/>
      <c r="J313" s="40"/>
      <c r="K313" s="40"/>
      <c r="L313" s="44"/>
      <c r="M313" s="250"/>
      <c r="N313" s="251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6" t="s">
        <v>153</v>
      </c>
      <c r="AU313" s="16" t="s">
        <v>21</v>
      </c>
    </row>
    <row r="314" s="2" customFormat="1" ht="21.75" customHeight="1">
      <c r="A314" s="38"/>
      <c r="B314" s="39"/>
      <c r="C314" s="235" t="s">
        <v>629</v>
      </c>
      <c r="D314" s="235" t="s">
        <v>137</v>
      </c>
      <c r="E314" s="236" t="s">
        <v>644</v>
      </c>
      <c r="F314" s="237" t="s">
        <v>645</v>
      </c>
      <c r="G314" s="238" t="s">
        <v>339</v>
      </c>
      <c r="H314" s="239">
        <v>255</v>
      </c>
      <c r="I314" s="240"/>
      <c r="J314" s="241">
        <f>ROUND(I314*H314,2)</f>
        <v>0</v>
      </c>
      <c r="K314" s="237" t="s">
        <v>141</v>
      </c>
      <c r="L314" s="44"/>
      <c r="M314" s="242" t="s">
        <v>1</v>
      </c>
      <c r="N314" s="243" t="s">
        <v>46</v>
      </c>
      <c r="O314" s="91"/>
      <c r="P314" s="244">
        <f>O314*H314</f>
        <v>0</v>
      </c>
      <c r="Q314" s="244">
        <v>0.20219000000000001</v>
      </c>
      <c r="R314" s="244">
        <f>Q314*H314</f>
        <v>51.558450000000001</v>
      </c>
      <c r="S314" s="244">
        <v>0</v>
      </c>
      <c r="T314" s="24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6" t="s">
        <v>142</v>
      </c>
      <c r="AT314" s="246" t="s">
        <v>137</v>
      </c>
      <c r="AU314" s="246" t="s">
        <v>21</v>
      </c>
      <c r="AY314" s="16" t="s">
        <v>135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16" t="s">
        <v>89</v>
      </c>
      <c r="BK314" s="247">
        <f>ROUND(I314*H314,2)</f>
        <v>0</v>
      </c>
      <c r="BL314" s="16" t="s">
        <v>142</v>
      </c>
      <c r="BM314" s="246" t="s">
        <v>817</v>
      </c>
    </row>
    <row r="315" s="2" customFormat="1">
      <c r="A315" s="38"/>
      <c r="B315" s="39"/>
      <c r="C315" s="40"/>
      <c r="D315" s="248" t="s">
        <v>144</v>
      </c>
      <c r="E315" s="40"/>
      <c r="F315" s="249" t="s">
        <v>645</v>
      </c>
      <c r="G315" s="40"/>
      <c r="H315" s="40"/>
      <c r="I315" s="144"/>
      <c r="J315" s="40"/>
      <c r="K315" s="40"/>
      <c r="L315" s="44"/>
      <c r="M315" s="250"/>
      <c r="N315" s="251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6" t="s">
        <v>144</v>
      </c>
      <c r="AU315" s="16" t="s">
        <v>21</v>
      </c>
    </row>
    <row r="316" s="2" customFormat="1" ht="16.5" customHeight="1">
      <c r="A316" s="38"/>
      <c r="B316" s="39"/>
      <c r="C316" s="275" t="s">
        <v>634</v>
      </c>
      <c r="D316" s="275" t="s">
        <v>290</v>
      </c>
      <c r="E316" s="276" t="s">
        <v>649</v>
      </c>
      <c r="F316" s="277" t="s">
        <v>650</v>
      </c>
      <c r="G316" s="278" t="s">
        <v>651</v>
      </c>
      <c r="H316" s="279">
        <v>765</v>
      </c>
      <c r="I316" s="280"/>
      <c r="J316" s="281">
        <f>ROUND(I316*H316,2)</f>
        <v>0</v>
      </c>
      <c r="K316" s="277" t="s">
        <v>141</v>
      </c>
      <c r="L316" s="282"/>
      <c r="M316" s="283" t="s">
        <v>1</v>
      </c>
      <c r="N316" s="284" t="s">
        <v>46</v>
      </c>
      <c r="O316" s="91"/>
      <c r="P316" s="244">
        <f>O316*H316</f>
        <v>0</v>
      </c>
      <c r="Q316" s="244">
        <v>0.114</v>
      </c>
      <c r="R316" s="244">
        <f>Q316*H316</f>
        <v>87.210000000000008</v>
      </c>
      <c r="S316" s="244">
        <v>0</v>
      </c>
      <c r="T316" s="245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6" t="s">
        <v>175</v>
      </c>
      <c r="AT316" s="246" t="s">
        <v>290</v>
      </c>
      <c r="AU316" s="246" t="s">
        <v>21</v>
      </c>
      <c r="AY316" s="16" t="s">
        <v>135</v>
      </c>
      <c r="BE316" s="247">
        <f>IF(N316="základní",J316,0)</f>
        <v>0</v>
      </c>
      <c r="BF316" s="247">
        <f>IF(N316="snížená",J316,0)</f>
        <v>0</v>
      </c>
      <c r="BG316" s="247">
        <f>IF(N316="zákl. přenesená",J316,0)</f>
        <v>0</v>
      </c>
      <c r="BH316" s="247">
        <f>IF(N316="sníž. přenesená",J316,0)</f>
        <v>0</v>
      </c>
      <c r="BI316" s="247">
        <f>IF(N316="nulová",J316,0)</f>
        <v>0</v>
      </c>
      <c r="BJ316" s="16" t="s">
        <v>89</v>
      </c>
      <c r="BK316" s="247">
        <f>ROUND(I316*H316,2)</f>
        <v>0</v>
      </c>
      <c r="BL316" s="16" t="s">
        <v>142</v>
      </c>
      <c r="BM316" s="246" t="s">
        <v>818</v>
      </c>
    </row>
    <row r="317" s="2" customFormat="1">
      <c r="A317" s="38"/>
      <c r="B317" s="39"/>
      <c r="C317" s="40"/>
      <c r="D317" s="248" t="s">
        <v>144</v>
      </c>
      <c r="E317" s="40"/>
      <c r="F317" s="249" t="s">
        <v>650</v>
      </c>
      <c r="G317" s="40"/>
      <c r="H317" s="40"/>
      <c r="I317" s="144"/>
      <c r="J317" s="40"/>
      <c r="K317" s="40"/>
      <c r="L317" s="44"/>
      <c r="M317" s="250"/>
      <c r="N317" s="251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6" t="s">
        <v>144</v>
      </c>
      <c r="AU317" s="16" t="s">
        <v>21</v>
      </c>
    </row>
    <row r="318" s="13" customFormat="1">
      <c r="A318" s="13"/>
      <c r="B318" s="252"/>
      <c r="C318" s="253"/>
      <c r="D318" s="248" t="s">
        <v>145</v>
      </c>
      <c r="E318" s="254" t="s">
        <v>1</v>
      </c>
      <c r="F318" s="255" t="s">
        <v>819</v>
      </c>
      <c r="G318" s="253"/>
      <c r="H318" s="256">
        <v>765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2" t="s">
        <v>145</v>
      </c>
      <c r="AU318" s="262" t="s">
        <v>21</v>
      </c>
      <c r="AV318" s="13" t="s">
        <v>21</v>
      </c>
      <c r="AW318" s="13" t="s">
        <v>38</v>
      </c>
      <c r="AX318" s="13" t="s">
        <v>89</v>
      </c>
      <c r="AY318" s="262" t="s">
        <v>135</v>
      </c>
    </row>
    <row r="319" s="2" customFormat="1" ht="16.5" customHeight="1">
      <c r="A319" s="38"/>
      <c r="B319" s="39"/>
      <c r="C319" s="235" t="s">
        <v>638</v>
      </c>
      <c r="D319" s="235" t="s">
        <v>137</v>
      </c>
      <c r="E319" s="236" t="s">
        <v>820</v>
      </c>
      <c r="F319" s="237" t="s">
        <v>821</v>
      </c>
      <c r="G319" s="238" t="s">
        <v>339</v>
      </c>
      <c r="H319" s="239">
        <v>4</v>
      </c>
      <c r="I319" s="240"/>
      <c r="J319" s="241">
        <f>ROUND(I319*H319,2)</f>
        <v>0</v>
      </c>
      <c r="K319" s="237" t="s">
        <v>141</v>
      </c>
      <c r="L319" s="44"/>
      <c r="M319" s="242" t="s">
        <v>1</v>
      </c>
      <c r="N319" s="243" t="s">
        <v>46</v>
      </c>
      <c r="O319" s="91"/>
      <c r="P319" s="244">
        <f>O319*H319</f>
        <v>0</v>
      </c>
      <c r="Q319" s="244">
        <v>8.0000000000000007E-05</v>
      </c>
      <c r="R319" s="244">
        <f>Q319*H319</f>
        <v>0.00032000000000000003</v>
      </c>
      <c r="S319" s="244">
        <v>0.017999999999999999</v>
      </c>
      <c r="T319" s="245">
        <f>S319*H319</f>
        <v>0.071999999999999995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6" t="s">
        <v>142</v>
      </c>
      <c r="AT319" s="246" t="s">
        <v>137</v>
      </c>
      <c r="AU319" s="246" t="s">
        <v>21</v>
      </c>
      <c r="AY319" s="16" t="s">
        <v>135</v>
      </c>
      <c r="BE319" s="247">
        <f>IF(N319="základní",J319,0)</f>
        <v>0</v>
      </c>
      <c r="BF319" s="247">
        <f>IF(N319="snížená",J319,0)</f>
        <v>0</v>
      </c>
      <c r="BG319" s="247">
        <f>IF(N319="zákl. přenesená",J319,0)</f>
        <v>0</v>
      </c>
      <c r="BH319" s="247">
        <f>IF(N319="sníž. přenesená",J319,0)</f>
        <v>0</v>
      </c>
      <c r="BI319" s="247">
        <f>IF(N319="nulová",J319,0)</f>
        <v>0</v>
      </c>
      <c r="BJ319" s="16" t="s">
        <v>89</v>
      </c>
      <c r="BK319" s="247">
        <f>ROUND(I319*H319,2)</f>
        <v>0</v>
      </c>
      <c r="BL319" s="16" t="s">
        <v>142</v>
      </c>
      <c r="BM319" s="246" t="s">
        <v>822</v>
      </c>
    </row>
    <row r="320" s="2" customFormat="1">
      <c r="A320" s="38"/>
      <c r="B320" s="39"/>
      <c r="C320" s="40"/>
      <c r="D320" s="248" t="s">
        <v>144</v>
      </c>
      <c r="E320" s="40"/>
      <c r="F320" s="249" t="s">
        <v>821</v>
      </c>
      <c r="G320" s="40"/>
      <c r="H320" s="40"/>
      <c r="I320" s="144"/>
      <c r="J320" s="40"/>
      <c r="K320" s="40"/>
      <c r="L320" s="44"/>
      <c r="M320" s="250"/>
      <c r="N320" s="251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6" t="s">
        <v>144</v>
      </c>
      <c r="AU320" s="16" t="s">
        <v>21</v>
      </c>
    </row>
    <row r="321" s="12" customFormat="1" ht="22.8" customHeight="1">
      <c r="A321" s="12"/>
      <c r="B321" s="219"/>
      <c r="C321" s="220"/>
      <c r="D321" s="221" t="s">
        <v>80</v>
      </c>
      <c r="E321" s="233" t="s">
        <v>663</v>
      </c>
      <c r="F321" s="233" t="s">
        <v>664</v>
      </c>
      <c r="G321" s="220"/>
      <c r="H321" s="220"/>
      <c r="I321" s="223"/>
      <c r="J321" s="234">
        <f>BK321</f>
        <v>0</v>
      </c>
      <c r="K321" s="220"/>
      <c r="L321" s="225"/>
      <c r="M321" s="226"/>
      <c r="N321" s="227"/>
      <c r="O321" s="227"/>
      <c r="P321" s="228">
        <f>SUM(P322:P323)</f>
        <v>0</v>
      </c>
      <c r="Q321" s="227"/>
      <c r="R321" s="228">
        <f>SUM(R322:R323)</f>
        <v>0</v>
      </c>
      <c r="S321" s="227"/>
      <c r="T321" s="229">
        <f>SUM(T322:T323)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0" t="s">
        <v>89</v>
      </c>
      <c r="AT321" s="231" t="s">
        <v>80</v>
      </c>
      <c r="AU321" s="231" t="s">
        <v>89</v>
      </c>
      <c r="AY321" s="230" t="s">
        <v>135</v>
      </c>
      <c r="BK321" s="232">
        <f>SUM(BK322:BK323)</f>
        <v>0</v>
      </c>
    </row>
    <row r="322" s="2" customFormat="1" ht="21.75" customHeight="1">
      <c r="A322" s="38"/>
      <c r="B322" s="39"/>
      <c r="C322" s="235" t="s">
        <v>643</v>
      </c>
      <c r="D322" s="235" t="s">
        <v>137</v>
      </c>
      <c r="E322" s="236" t="s">
        <v>666</v>
      </c>
      <c r="F322" s="237" t="s">
        <v>667</v>
      </c>
      <c r="G322" s="238" t="s">
        <v>293</v>
      </c>
      <c r="H322" s="239">
        <v>838.327</v>
      </c>
      <c r="I322" s="240"/>
      <c r="J322" s="241">
        <f>ROUND(I322*H322,2)</f>
        <v>0</v>
      </c>
      <c r="K322" s="237" t="s">
        <v>141</v>
      </c>
      <c r="L322" s="44"/>
      <c r="M322" s="242" t="s">
        <v>1</v>
      </c>
      <c r="N322" s="243" t="s">
        <v>46</v>
      </c>
      <c r="O322" s="91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6" t="s">
        <v>142</v>
      </c>
      <c r="AT322" s="246" t="s">
        <v>137</v>
      </c>
      <c r="AU322" s="246" t="s">
        <v>21</v>
      </c>
      <c r="AY322" s="16" t="s">
        <v>135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6" t="s">
        <v>89</v>
      </c>
      <c r="BK322" s="247">
        <f>ROUND(I322*H322,2)</f>
        <v>0</v>
      </c>
      <c r="BL322" s="16" t="s">
        <v>142</v>
      </c>
      <c r="BM322" s="246" t="s">
        <v>823</v>
      </c>
    </row>
    <row r="323" s="2" customFormat="1">
      <c r="A323" s="38"/>
      <c r="B323" s="39"/>
      <c r="C323" s="40"/>
      <c r="D323" s="248" t="s">
        <v>144</v>
      </c>
      <c r="E323" s="40"/>
      <c r="F323" s="249" t="s">
        <v>667</v>
      </c>
      <c r="G323" s="40"/>
      <c r="H323" s="40"/>
      <c r="I323" s="144"/>
      <c r="J323" s="40"/>
      <c r="K323" s="40"/>
      <c r="L323" s="44"/>
      <c r="M323" s="285"/>
      <c r="N323" s="286"/>
      <c r="O323" s="287"/>
      <c r="P323" s="287"/>
      <c r="Q323" s="287"/>
      <c r="R323" s="287"/>
      <c r="S323" s="287"/>
      <c r="T323" s="28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6" t="s">
        <v>144</v>
      </c>
      <c r="AU323" s="16" t="s">
        <v>21</v>
      </c>
    </row>
    <row r="324" s="2" customFormat="1" ht="6.96" customHeight="1">
      <c r="A324" s="38"/>
      <c r="B324" s="66"/>
      <c r="C324" s="67"/>
      <c r="D324" s="67"/>
      <c r="E324" s="67"/>
      <c r="F324" s="67"/>
      <c r="G324" s="67"/>
      <c r="H324" s="67"/>
      <c r="I324" s="183"/>
      <c r="J324" s="67"/>
      <c r="K324" s="67"/>
      <c r="L324" s="44"/>
      <c r="M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</sheetData>
  <sheetProtection sheet="1" autoFilter="0" formatColumns="0" formatRows="0" objects="1" scenarios="1" spinCount="100000" saltValue="q49b4c7FX3eLnj/pETdCyEoDnF9nN5d8HBc0orJTQMFq4LUlb9FDj6PnxW5pNmQxYqERx4jh7T+D6Sm9jDUh3Q==" hashValue="21lEYvh5vfuzo+NkKCpqwTu6iEAU95nGnmfGWn7Y2uqapaFwrk/ri9aSiBfDjzSvQtxl4CU9apXMI6a3EwulEg==" algorithmName="SHA-512" password="CC35"/>
  <autoFilter ref="C122:K32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824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ROUND((SUM(BE121:BE283)),  2)</f>
        <v>0</v>
      </c>
      <c r="G33" s="38"/>
      <c r="H33" s="38"/>
      <c r="I33" s="162">
        <v>0.20999999999999999</v>
      </c>
      <c r="J33" s="161">
        <f>ROUND(((SUM(BE121:BE283))*I33),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ROUND((SUM(BF121:BF283)),  2)</f>
        <v>0</v>
      </c>
      <c r="G34" s="38"/>
      <c r="H34" s="38"/>
      <c r="I34" s="162">
        <v>0.14999999999999999</v>
      </c>
      <c r="J34" s="161">
        <f>ROUND(((SUM(BF121:BF283))*I34),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ROUND((SUM(BG121:BG283)),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ROUND((SUM(BH121:BH283)),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ROUND((SUM(BI121:BI283)),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301 - Dešťová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386</v>
      </c>
      <c r="E99" s="203"/>
      <c r="F99" s="203"/>
      <c r="G99" s="203"/>
      <c r="H99" s="203"/>
      <c r="I99" s="204"/>
      <c r="J99" s="205">
        <f>J187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387</v>
      </c>
      <c r="E100" s="203"/>
      <c r="F100" s="203"/>
      <c r="G100" s="203"/>
      <c r="H100" s="203"/>
      <c r="I100" s="204"/>
      <c r="J100" s="205">
        <f>J206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0"/>
      <c r="C101" s="201"/>
      <c r="D101" s="202" t="s">
        <v>825</v>
      </c>
      <c r="E101" s="203"/>
      <c r="F101" s="203"/>
      <c r="G101" s="203"/>
      <c r="H101" s="203"/>
      <c r="I101" s="204"/>
      <c r="J101" s="205">
        <f>J275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2" t="s">
        <v>120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1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Cyklostezka Cheb - Waldsassen III. a</v>
      </c>
      <c r="F111" s="31"/>
      <c r="G111" s="31"/>
      <c r="H111" s="31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1" t="s">
        <v>107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SO 301 - Dešťová kanalizace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1" t="s">
        <v>22</v>
      </c>
      <c r="D115" s="40"/>
      <c r="E115" s="40"/>
      <c r="F115" s="26" t="str">
        <f>F12</f>
        <v>Háje u Chebu, Slapany</v>
      </c>
      <c r="G115" s="40"/>
      <c r="H115" s="40"/>
      <c r="I115" s="147" t="s">
        <v>24</v>
      </c>
      <c r="J115" s="79" t="str">
        <f>IF(J12="","",J12)</f>
        <v>24. 7. 2020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1" t="s">
        <v>30</v>
      </c>
      <c r="D117" s="40"/>
      <c r="E117" s="40"/>
      <c r="F117" s="26" t="str">
        <f>E15</f>
        <v>Město Cheb</v>
      </c>
      <c r="G117" s="40"/>
      <c r="H117" s="40"/>
      <c r="I117" s="147" t="s">
        <v>36</v>
      </c>
      <c r="J117" s="36" t="str">
        <f>E21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1" t="s">
        <v>34</v>
      </c>
      <c r="D118" s="40"/>
      <c r="E118" s="40"/>
      <c r="F118" s="26" t="str">
        <f>IF(E18="","",E18)</f>
        <v>Vyplň údaj</v>
      </c>
      <c r="G118" s="40"/>
      <c r="H118" s="40"/>
      <c r="I118" s="147" t="s">
        <v>39</v>
      </c>
      <c r="J118" s="36" t="str">
        <f>E24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121</v>
      </c>
      <c r="D120" s="210" t="s">
        <v>66</v>
      </c>
      <c r="E120" s="210" t="s">
        <v>62</v>
      </c>
      <c r="F120" s="210" t="s">
        <v>63</v>
      </c>
      <c r="G120" s="210" t="s">
        <v>122</v>
      </c>
      <c r="H120" s="210" t="s">
        <v>123</v>
      </c>
      <c r="I120" s="211" t="s">
        <v>124</v>
      </c>
      <c r="J120" s="210" t="s">
        <v>111</v>
      </c>
      <c r="K120" s="212" t="s">
        <v>125</v>
      </c>
      <c r="L120" s="213"/>
      <c r="M120" s="100" t="s">
        <v>1</v>
      </c>
      <c r="N120" s="101" t="s">
        <v>45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2188.41372</v>
      </c>
      <c r="S121" s="104"/>
      <c r="T121" s="21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80</v>
      </c>
      <c r="AU121" s="16" t="s">
        <v>113</v>
      </c>
      <c r="BK121" s="218">
        <f>BK122</f>
        <v>0</v>
      </c>
    </row>
    <row r="122" s="12" customFormat="1" ht="25.92" customHeight="1">
      <c r="A122" s="12"/>
      <c r="B122" s="219"/>
      <c r="C122" s="220"/>
      <c r="D122" s="221" t="s">
        <v>80</v>
      </c>
      <c r="E122" s="222" t="s">
        <v>133</v>
      </c>
      <c r="F122" s="222" t="s">
        <v>134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P123+P187+P206</f>
        <v>0</v>
      </c>
      <c r="Q122" s="227"/>
      <c r="R122" s="228">
        <f>R123+R187+R206</f>
        <v>2188.41372</v>
      </c>
      <c r="S122" s="227"/>
      <c r="T122" s="229">
        <f>T123+T187+T206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89</v>
      </c>
      <c r="AT122" s="231" t="s">
        <v>80</v>
      </c>
      <c r="AU122" s="231" t="s">
        <v>81</v>
      </c>
      <c r="AY122" s="230" t="s">
        <v>135</v>
      </c>
      <c r="BK122" s="232">
        <f>BK123+BK187+BK206</f>
        <v>0</v>
      </c>
    </row>
    <row r="123" s="12" customFormat="1" ht="22.8" customHeight="1">
      <c r="A123" s="12"/>
      <c r="B123" s="219"/>
      <c r="C123" s="220"/>
      <c r="D123" s="221" t="s">
        <v>80</v>
      </c>
      <c r="E123" s="233" t="s">
        <v>89</v>
      </c>
      <c r="F123" s="233" t="s">
        <v>136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SUM(P124:P186)</f>
        <v>0</v>
      </c>
      <c r="Q123" s="227"/>
      <c r="R123" s="228">
        <f>SUM(R124:R186)</f>
        <v>1992.845</v>
      </c>
      <c r="S123" s="227"/>
      <c r="T123" s="229">
        <f>SUM(T124:T186)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89</v>
      </c>
      <c r="AT123" s="231" t="s">
        <v>80</v>
      </c>
      <c r="AU123" s="231" t="s">
        <v>89</v>
      </c>
      <c r="AY123" s="230" t="s">
        <v>135</v>
      </c>
      <c r="BK123" s="232">
        <f>SUM(BK124:BK186)</f>
        <v>0</v>
      </c>
    </row>
    <row r="124" s="2" customFormat="1" ht="21.75" customHeight="1">
      <c r="A124" s="38"/>
      <c r="B124" s="39"/>
      <c r="C124" s="235" t="s">
        <v>89</v>
      </c>
      <c r="D124" s="235" t="s">
        <v>137</v>
      </c>
      <c r="E124" s="236" t="s">
        <v>826</v>
      </c>
      <c r="F124" s="237" t="s">
        <v>827</v>
      </c>
      <c r="G124" s="238" t="s">
        <v>206</v>
      </c>
      <c r="H124" s="239">
        <v>289</v>
      </c>
      <c r="I124" s="240"/>
      <c r="J124" s="241">
        <f>ROUND(I124*H124,2)</f>
        <v>0</v>
      </c>
      <c r="K124" s="237" t="s">
        <v>141</v>
      </c>
      <c r="L124" s="44"/>
      <c r="M124" s="242" t="s">
        <v>1</v>
      </c>
      <c r="N124" s="243" t="s">
        <v>46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142</v>
      </c>
      <c r="AT124" s="246" t="s">
        <v>137</v>
      </c>
      <c r="AU124" s="246" t="s">
        <v>21</v>
      </c>
      <c r="AY124" s="16" t="s">
        <v>135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6" t="s">
        <v>89</v>
      </c>
      <c r="BK124" s="247">
        <f>ROUND(I124*H124,2)</f>
        <v>0</v>
      </c>
      <c r="BL124" s="16" t="s">
        <v>142</v>
      </c>
      <c r="BM124" s="246" t="s">
        <v>828</v>
      </c>
    </row>
    <row r="125" s="2" customFormat="1">
      <c r="A125" s="38"/>
      <c r="B125" s="39"/>
      <c r="C125" s="40"/>
      <c r="D125" s="248" t="s">
        <v>144</v>
      </c>
      <c r="E125" s="40"/>
      <c r="F125" s="249" t="s">
        <v>827</v>
      </c>
      <c r="G125" s="40"/>
      <c r="H125" s="40"/>
      <c r="I125" s="144"/>
      <c r="J125" s="40"/>
      <c r="K125" s="40"/>
      <c r="L125" s="44"/>
      <c r="M125" s="250"/>
      <c r="N125" s="25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144</v>
      </c>
      <c r="AU125" s="16" t="s">
        <v>21</v>
      </c>
    </row>
    <row r="126" s="13" customFormat="1">
      <c r="A126" s="13"/>
      <c r="B126" s="252"/>
      <c r="C126" s="253"/>
      <c r="D126" s="248" t="s">
        <v>145</v>
      </c>
      <c r="E126" s="254" t="s">
        <v>1</v>
      </c>
      <c r="F126" s="255" t="s">
        <v>829</v>
      </c>
      <c r="G126" s="253"/>
      <c r="H126" s="256">
        <v>114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2" t="s">
        <v>145</v>
      </c>
      <c r="AU126" s="262" t="s">
        <v>21</v>
      </c>
      <c r="AV126" s="13" t="s">
        <v>21</v>
      </c>
      <c r="AW126" s="13" t="s">
        <v>38</v>
      </c>
      <c r="AX126" s="13" t="s">
        <v>81</v>
      </c>
      <c r="AY126" s="262" t="s">
        <v>135</v>
      </c>
    </row>
    <row r="127" s="13" customFormat="1">
      <c r="A127" s="13"/>
      <c r="B127" s="252"/>
      <c r="C127" s="253"/>
      <c r="D127" s="248" t="s">
        <v>145</v>
      </c>
      <c r="E127" s="254" t="s">
        <v>1</v>
      </c>
      <c r="F127" s="255" t="s">
        <v>830</v>
      </c>
      <c r="G127" s="253"/>
      <c r="H127" s="256">
        <v>65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2" t="s">
        <v>145</v>
      </c>
      <c r="AU127" s="262" t="s">
        <v>21</v>
      </c>
      <c r="AV127" s="13" t="s">
        <v>21</v>
      </c>
      <c r="AW127" s="13" t="s">
        <v>38</v>
      </c>
      <c r="AX127" s="13" t="s">
        <v>81</v>
      </c>
      <c r="AY127" s="262" t="s">
        <v>135</v>
      </c>
    </row>
    <row r="128" s="13" customFormat="1">
      <c r="A128" s="13"/>
      <c r="B128" s="252"/>
      <c r="C128" s="253"/>
      <c r="D128" s="248" t="s">
        <v>145</v>
      </c>
      <c r="E128" s="254" t="s">
        <v>1</v>
      </c>
      <c r="F128" s="255" t="s">
        <v>831</v>
      </c>
      <c r="G128" s="253"/>
      <c r="H128" s="256">
        <v>16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145</v>
      </c>
      <c r="AU128" s="262" t="s">
        <v>21</v>
      </c>
      <c r="AV128" s="13" t="s">
        <v>21</v>
      </c>
      <c r="AW128" s="13" t="s">
        <v>38</v>
      </c>
      <c r="AX128" s="13" t="s">
        <v>81</v>
      </c>
      <c r="AY128" s="262" t="s">
        <v>135</v>
      </c>
    </row>
    <row r="129" s="13" customFormat="1">
      <c r="A129" s="13"/>
      <c r="B129" s="252"/>
      <c r="C129" s="253"/>
      <c r="D129" s="248" t="s">
        <v>145</v>
      </c>
      <c r="E129" s="254" t="s">
        <v>1</v>
      </c>
      <c r="F129" s="255" t="s">
        <v>832</v>
      </c>
      <c r="G129" s="253"/>
      <c r="H129" s="256">
        <v>4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2" t="s">
        <v>145</v>
      </c>
      <c r="AU129" s="262" t="s">
        <v>21</v>
      </c>
      <c r="AV129" s="13" t="s">
        <v>21</v>
      </c>
      <c r="AW129" s="13" t="s">
        <v>38</v>
      </c>
      <c r="AX129" s="13" t="s">
        <v>81</v>
      </c>
      <c r="AY129" s="262" t="s">
        <v>135</v>
      </c>
    </row>
    <row r="130" s="13" customFormat="1">
      <c r="A130" s="13"/>
      <c r="B130" s="252"/>
      <c r="C130" s="253"/>
      <c r="D130" s="248" t="s">
        <v>145</v>
      </c>
      <c r="E130" s="254" t="s">
        <v>1</v>
      </c>
      <c r="F130" s="255" t="s">
        <v>833</v>
      </c>
      <c r="G130" s="253"/>
      <c r="H130" s="256">
        <v>10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2" t="s">
        <v>145</v>
      </c>
      <c r="AU130" s="262" t="s">
        <v>21</v>
      </c>
      <c r="AV130" s="13" t="s">
        <v>21</v>
      </c>
      <c r="AW130" s="13" t="s">
        <v>38</v>
      </c>
      <c r="AX130" s="13" t="s">
        <v>81</v>
      </c>
      <c r="AY130" s="262" t="s">
        <v>135</v>
      </c>
    </row>
    <row r="131" s="13" customFormat="1">
      <c r="A131" s="13"/>
      <c r="B131" s="252"/>
      <c r="C131" s="253"/>
      <c r="D131" s="248" t="s">
        <v>145</v>
      </c>
      <c r="E131" s="254" t="s">
        <v>1</v>
      </c>
      <c r="F131" s="255" t="s">
        <v>401</v>
      </c>
      <c r="G131" s="253"/>
      <c r="H131" s="256">
        <v>80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145</v>
      </c>
      <c r="AU131" s="262" t="s">
        <v>21</v>
      </c>
      <c r="AV131" s="13" t="s">
        <v>21</v>
      </c>
      <c r="AW131" s="13" t="s">
        <v>38</v>
      </c>
      <c r="AX131" s="13" t="s">
        <v>81</v>
      </c>
      <c r="AY131" s="262" t="s">
        <v>135</v>
      </c>
    </row>
    <row r="132" s="14" customFormat="1">
      <c r="A132" s="14"/>
      <c r="B132" s="263"/>
      <c r="C132" s="264"/>
      <c r="D132" s="248" t="s">
        <v>145</v>
      </c>
      <c r="E132" s="265" t="s">
        <v>1</v>
      </c>
      <c r="F132" s="266" t="s">
        <v>148</v>
      </c>
      <c r="G132" s="264"/>
      <c r="H132" s="267">
        <v>289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3" t="s">
        <v>145</v>
      </c>
      <c r="AU132" s="273" t="s">
        <v>21</v>
      </c>
      <c r="AV132" s="14" t="s">
        <v>142</v>
      </c>
      <c r="AW132" s="14" t="s">
        <v>38</v>
      </c>
      <c r="AX132" s="14" t="s">
        <v>89</v>
      </c>
      <c r="AY132" s="273" t="s">
        <v>135</v>
      </c>
    </row>
    <row r="133" s="2" customFormat="1" ht="21.75" customHeight="1">
      <c r="A133" s="38"/>
      <c r="B133" s="39"/>
      <c r="C133" s="235" t="s">
        <v>21</v>
      </c>
      <c r="D133" s="235" t="s">
        <v>137</v>
      </c>
      <c r="E133" s="236" t="s">
        <v>834</v>
      </c>
      <c r="F133" s="237" t="s">
        <v>835</v>
      </c>
      <c r="G133" s="238" t="s">
        <v>206</v>
      </c>
      <c r="H133" s="239">
        <v>1200</v>
      </c>
      <c r="I133" s="240"/>
      <c r="J133" s="241">
        <f>ROUND(I133*H133,2)</f>
        <v>0</v>
      </c>
      <c r="K133" s="237" t="s">
        <v>141</v>
      </c>
      <c r="L133" s="44"/>
      <c r="M133" s="242" t="s">
        <v>1</v>
      </c>
      <c r="N133" s="243" t="s">
        <v>46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142</v>
      </c>
      <c r="AT133" s="246" t="s">
        <v>137</v>
      </c>
      <c r="AU133" s="246" t="s">
        <v>21</v>
      </c>
      <c r="AY133" s="16" t="s">
        <v>135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6" t="s">
        <v>89</v>
      </c>
      <c r="BK133" s="247">
        <f>ROUND(I133*H133,2)</f>
        <v>0</v>
      </c>
      <c r="BL133" s="16" t="s">
        <v>142</v>
      </c>
      <c r="BM133" s="246" t="s">
        <v>836</v>
      </c>
    </row>
    <row r="134" s="2" customFormat="1">
      <c r="A134" s="38"/>
      <c r="B134" s="39"/>
      <c r="C134" s="40"/>
      <c r="D134" s="248" t="s">
        <v>144</v>
      </c>
      <c r="E134" s="40"/>
      <c r="F134" s="249" t="s">
        <v>835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144</v>
      </c>
      <c r="AU134" s="16" t="s">
        <v>21</v>
      </c>
    </row>
    <row r="135" s="2" customFormat="1">
      <c r="A135" s="38"/>
      <c r="B135" s="39"/>
      <c r="C135" s="40"/>
      <c r="D135" s="248" t="s">
        <v>153</v>
      </c>
      <c r="E135" s="40"/>
      <c r="F135" s="274" t="s">
        <v>837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153</v>
      </c>
      <c r="AU135" s="16" t="s">
        <v>21</v>
      </c>
    </row>
    <row r="136" s="13" customFormat="1">
      <c r="A136" s="13"/>
      <c r="B136" s="252"/>
      <c r="C136" s="253"/>
      <c r="D136" s="248" t="s">
        <v>145</v>
      </c>
      <c r="E136" s="254" t="s">
        <v>1</v>
      </c>
      <c r="F136" s="255" t="s">
        <v>838</v>
      </c>
      <c r="G136" s="253"/>
      <c r="H136" s="256">
        <v>315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145</v>
      </c>
      <c r="AU136" s="262" t="s">
        <v>21</v>
      </c>
      <c r="AV136" s="13" t="s">
        <v>21</v>
      </c>
      <c r="AW136" s="13" t="s">
        <v>38</v>
      </c>
      <c r="AX136" s="13" t="s">
        <v>81</v>
      </c>
      <c r="AY136" s="262" t="s">
        <v>135</v>
      </c>
    </row>
    <row r="137" s="13" customFormat="1">
      <c r="A137" s="13"/>
      <c r="B137" s="252"/>
      <c r="C137" s="253"/>
      <c r="D137" s="248" t="s">
        <v>145</v>
      </c>
      <c r="E137" s="254" t="s">
        <v>1</v>
      </c>
      <c r="F137" s="255" t="s">
        <v>839</v>
      </c>
      <c r="G137" s="253"/>
      <c r="H137" s="256">
        <v>685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145</v>
      </c>
      <c r="AU137" s="262" t="s">
        <v>21</v>
      </c>
      <c r="AV137" s="13" t="s">
        <v>21</v>
      </c>
      <c r="AW137" s="13" t="s">
        <v>38</v>
      </c>
      <c r="AX137" s="13" t="s">
        <v>81</v>
      </c>
      <c r="AY137" s="262" t="s">
        <v>135</v>
      </c>
    </row>
    <row r="138" s="13" customFormat="1">
      <c r="A138" s="13"/>
      <c r="B138" s="252"/>
      <c r="C138" s="253"/>
      <c r="D138" s="248" t="s">
        <v>145</v>
      </c>
      <c r="E138" s="254" t="s">
        <v>1</v>
      </c>
      <c r="F138" s="255" t="s">
        <v>840</v>
      </c>
      <c r="G138" s="253"/>
      <c r="H138" s="256">
        <v>61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145</v>
      </c>
      <c r="AU138" s="262" t="s">
        <v>21</v>
      </c>
      <c r="AV138" s="13" t="s">
        <v>21</v>
      </c>
      <c r="AW138" s="13" t="s">
        <v>38</v>
      </c>
      <c r="AX138" s="13" t="s">
        <v>81</v>
      </c>
      <c r="AY138" s="262" t="s">
        <v>135</v>
      </c>
    </row>
    <row r="139" s="13" customFormat="1">
      <c r="A139" s="13"/>
      <c r="B139" s="252"/>
      <c r="C139" s="253"/>
      <c r="D139" s="248" t="s">
        <v>145</v>
      </c>
      <c r="E139" s="254" t="s">
        <v>1</v>
      </c>
      <c r="F139" s="255" t="s">
        <v>841</v>
      </c>
      <c r="G139" s="253"/>
      <c r="H139" s="256">
        <v>19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2" t="s">
        <v>145</v>
      </c>
      <c r="AU139" s="262" t="s">
        <v>21</v>
      </c>
      <c r="AV139" s="13" t="s">
        <v>21</v>
      </c>
      <c r="AW139" s="13" t="s">
        <v>38</v>
      </c>
      <c r="AX139" s="13" t="s">
        <v>81</v>
      </c>
      <c r="AY139" s="262" t="s">
        <v>135</v>
      </c>
    </row>
    <row r="140" s="13" customFormat="1">
      <c r="A140" s="13"/>
      <c r="B140" s="252"/>
      <c r="C140" s="253"/>
      <c r="D140" s="248" t="s">
        <v>145</v>
      </c>
      <c r="E140" s="254" t="s">
        <v>1</v>
      </c>
      <c r="F140" s="255" t="s">
        <v>842</v>
      </c>
      <c r="G140" s="253"/>
      <c r="H140" s="256">
        <v>120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145</v>
      </c>
      <c r="AU140" s="262" t="s">
        <v>21</v>
      </c>
      <c r="AV140" s="13" t="s">
        <v>21</v>
      </c>
      <c r="AW140" s="13" t="s">
        <v>38</v>
      </c>
      <c r="AX140" s="13" t="s">
        <v>81</v>
      </c>
      <c r="AY140" s="262" t="s">
        <v>135</v>
      </c>
    </row>
    <row r="141" s="14" customFormat="1">
      <c r="A141" s="14"/>
      <c r="B141" s="263"/>
      <c r="C141" s="264"/>
      <c r="D141" s="248" t="s">
        <v>145</v>
      </c>
      <c r="E141" s="265" t="s">
        <v>1</v>
      </c>
      <c r="F141" s="266" t="s">
        <v>148</v>
      </c>
      <c r="G141" s="264"/>
      <c r="H141" s="267">
        <v>1200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3" t="s">
        <v>145</v>
      </c>
      <c r="AU141" s="273" t="s">
        <v>21</v>
      </c>
      <c r="AV141" s="14" t="s">
        <v>142</v>
      </c>
      <c r="AW141" s="14" t="s">
        <v>38</v>
      </c>
      <c r="AX141" s="14" t="s">
        <v>89</v>
      </c>
      <c r="AY141" s="273" t="s">
        <v>135</v>
      </c>
    </row>
    <row r="142" s="2" customFormat="1" ht="16.5" customHeight="1">
      <c r="A142" s="38"/>
      <c r="B142" s="39"/>
      <c r="C142" s="235" t="s">
        <v>155</v>
      </c>
      <c r="D142" s="235" t="s">
        <v>137</v>
      </c>
      <c r="E142" s="236" t="s">
        <v>843</v>
      </c>
      <c r="F142" s="237" t="s">
        <v>844</v>
      </c>
      <c r="G142" s="238" t="s">
        <v>140</v>
      </c>
      <c r="H142" s="239">
        <v>100</v>
      </c>
      <c r="I142" s="240"/>
      <c r="J142" s="241">
        <f>ROUND(I142*H142,2)</f>
        <v>0</v>
      </c>
      <c r="K142" s="237" t="s">
        <v>141</v>
      </c>
      <c r="L142" s="44"/>
      <c r="M142" s="242" t="s">
        <v>1</v>
      </c>
      <c r="N142" s="243" t="s">
        <v>46</v>
      </c>
      <c r="O142" s="91"/>
      <c r="P142" s="244">
        <f>O142*H142</f>
        <v>0</v>
      </c>
      <c r="Q142" s="244">
        <v>0.00084999999999999995</v>
      </c>
      <c r="R142" s="244">
        <f>Q142*H142</f>
        <v>0.084999999999999992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142</v>
      </c>
      <c r="AT142" s="246" t="s">
        <v>137</v>
      </c>
      <c r="AU142" s="246" t="s">
        <v>21</v>
      </c>
      <c r="AY142" s="16" t="s">
        <v>135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6" t="s">
        <v>89</v>
      </c>
      <c r="BK142" s="247">
        <f>ROUND(I142*H142,2)</f>
        <v>0</v>
      </c>
      <c r="BL142" s="16" t="s">
        <v>142</v>
      </c>
      <c r="BM142" s="246" t="s">
        <v>845</v>
      </c>
    </row>
    <row r="143" s="2" customFormat="1">
      <c r="A143" s="38"/>
      <c r="B143" s="39"/>
      <c r="C143" s="40"/>
      <c r="D143" s="248" t="s">
        <v>144</v>
      </c>
      <c r="E143" s="40"/>
      <c r="F143" s="249" t="s">
        <v>844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144</v>
      </c>
      <c r="AU143" s="16" t="s">
        <v>21</v>
      </c>
    </row>
    <row r="144" s="2" customFormat="1">
      <c r="A144" s="38"/>
      <c r="B144" s="39"/>
      <c r="C144" s="40"/>
      <c r="D144" s="248" t="s">
        <v>153</v>
      </c>
      <c r="E144" s="40"/>
      <c r="F144" s="274" t="s">
        <v>846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153</v>
      </c>
      <c r="AU144" s="16" t="s">
        <v>21</v>
      </c>
    </row>
    <row r="145" s="13" customFormat="1">
      <c r="A145" s="13"/>
      <c r="B145" s="252"/>
      <c r="C145" s="253"/>
      <c r="D145" s="248" t="s">
        <v>145</v>
      </c>
      <c r="E145" s="254" t="s">
        <v>1</v>
      </c>
      <c r="F145" s="255" t="s">
        <v>847</v>
      </c>
      <c r="G145" s="253"/>
      <c r="H145" s="256">
        <v>100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145</v>
      </c>
      <c r="AU145" s="262" t="s">
        <v>21</v>
      </c>
      <c r="AV145" s="13" t="s">
        <v>21</v>
      </c>
      <c r="AW145" s="13" t="s">
        <v>38</v>
      </c>
      <c r="AX145" s="13" t="s">
        <v>89</v>
      </c>
      <c r="AY145" s="262" t="s">
        <v>135</v>
      </c>
    </row>
    <row r="146" s="2" customFormat="1" ht="21.75" customHeight="1">
      <c r="A146" s="38"/>
      <c r="B146" s="39"/>
      <c r="C146" s="235" t="s">
        <v>142</v>
      </c>
      <c r="D146" s="235" t="s">
        <v>137</v>
      </c>
      <c r="E146" s="236" t="s">
        <v>848</v>
      </c>
      <c r="F146" s="237" t="s">
        <v>849</v>
      </c>
      <c r="G146" s="238" t="s">
        <v>140</v>
      </c>
      <c r="H146" s="239">
        <v>100</v>
      </c>
      <c r="I146" s="240"/>
      <c r="J146" s="241">
        <f>ROUND(I146*H146,2)</f>
        <v>0</v>
      </c>
      <c r="K146" s="237" t="s">
        <v>141</v>
      </c>
      <c r="L146" s="44"/>
      <c r="M146" s="242" t="s">
        <v>1</v>
      </c>
      <c r="N146" s="243" t="s">
        <v>46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142</v>
      </c>
      <c r="AT146" s="246" t="s">
        <v>137</v>
      </c>
      <c r="AU146" s="246" t="s">
        <v>21</v>
      </c>
      <c r="AY146" s="16" t="s">
        <v>135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6" t="s">
        <v>89</v>
      </c>
      <c r="BK146" s="247">
        <f>ROUND(I146*H146,2)</f>
        <v>0</v>
      </c>
      <c r="BL146" s="16" t="s">
        <v>142</v>
      </c>
      <c r="BM146" s="246" t="s">
        <v>850</v>
      </c>
    </row>
    <row r="147" s="2" customFormat="1">
      <c r="A147" s="38"/>
      <c r="B147" s="39"/>
      <c r="C147" s="40"/>
      <c r="D147" s="248" t="s">
        <v>144</v>
      </c>
      <c r="E147" s="40"/>
      <c r="F147" s="249" t="s">
        <v>849</v>
      </c>
      <c r="G147" s="40"/>
      <c r="H147" s="40"/>
      <c r="I147" s="144"/>
      <c r="J147" s="40"/>
      <c r="K147" s="40"/>
      <c r="L147" s="44"/>
      <c r="M147" s="250"/>
      <c r="N147" s="25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144</v>
      </c>
      <c r="AU147" s="16" t="s">
        <v>21</v>
      </c>
    </row>
    <row r="148" s="2" customFormat="1" ht="21.75" customHeight="1">
      <c r="A148" s="38"/>
      <c r="B148" s="39"/>
      <c r="C148" s="235" t="s">
        <v>162</v>
      </c>
      <c r="D148" s="235" t="s">
        <v>137</v>
      </c>
      <c r="E148" s="236" t="s">
        <v>851</v>
      </c>
      <c r="F148" s="237" t="s">
        <v>852</v>
      </c>
      <c r="G148" s="238" t="s">
        <v>206</v>
      </c>
      <c r="H148" s="239">
        <v>1489</v>
      </c>
      <c r="I148" s="240"/>
      <c r="J148" s="241">
        <f>ROUND(I148*H148,2)</f>
        <v>0</v>
      </c>
      <c r="K148" s="237" t="s">
        <v>141</v>
      </c>
      <c r="L148" s="44"/>
      <c r="M148" s="242" t="s">
        <v>1</v>
      </c>
      <c r="N148" s="243" t="s">
        <v>46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142</v>
      </c>
      <c r="AT148" s="246" t="s">
        <v>137</v>
      </c>
      <c r="AU148" s="246" t="s">
        <v>21</v>
      </c>
      <c r="AY148" s="16" t="s">
        <v>135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6" t="s">
        <v>89</v>
      </c>
      <c r="BK148" s="247">
        <f>ROUND(I148*H148,2)</f>
        <v>0</v>
      </c>
      <c r="BL148" s="16" t="s">
        <v>142</v>
      </c>
      <c r="BM148" s="246" t="s">
        <v>853</v>
      </c>
    </row>
    <row r="149" s="2" customFormat="1">
      <c r="A149" s="38"/>
      <c r="B149" s="39"/>
      <c r="C149" s="40"/>
      <c r="D149" s="248" t="s">
        <v>144</v>
      </c>
      <c r="E149" s="40"/>
      <c r="F149" s="249" t="s">
        <v>852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144</v>
      </c>
      <c r="AU149" s="16" t="s">
        <v>21</v>
      </c>
    </row>
    <row r="150" s="13" customFormat="1">
      <c r="A150" s="13"/>
      <c r="B150" s="252"/>
      <c r="C150" s="253"/>
      <c r="D150" s="248" t="s">
        <v>145</v>
      </c>
      <c r="E150" s="254" t="s">
        <v>1</v>
      </c>
      <c r="F150" s="255" t="s">
        <v>854</v>
      </c>
      <c r="G150" s="253"/>
      <c r="H150" s="256">
        <v>1489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145</v>
      </c>
      <c r="AU150" s="262" t="s">
        <v>21</v>
      </c>
      <c r="AV150" s="13" t="s">
        <v>21</v>
      </c>
      <c r="AW150" s="13" t="s">
        <v>38</v>
      </c>
      <c r="AX150" s="13" t="s">
        <v>81</v>
      </c>
      <c r="AY150" s="262" t="s">
        <v>135</v>
      </c>
    </row>
    <row r="151" s="14" customFormat="1">
      <c r="A151" s="14"/>
      <c r="B151" s="263"/>
      <c r="C151" s="264"/>
      <c r="D151" s="248" t="s">
        <v>145</v>
      </c>
      <c r="E151" s="265" t="s">
        <v>1</v>
      </c>
      <c r="F151" s="266" t="s">
        <v>148</v>
      </c>
      <c r="G151" s="264"/>
      <c r="H151" s="267">
        <v>1489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3" t="s">
        <v>145</v>
      </c>
      <c r="AU151" s="273" t="s">
        <v>21</v>
      </c>
      <c r="AV151" s="14" t="s">
        <v>142</v>
      </c>
      <c r="AW151" s="14" t="s">
        <v>38</v>
      </c>
      <c r="AX151" s="14" t="s">
        <v>89</v>
      </c>
      <c r="AY151" s="273" t="s">
        <v>135</v>
      </c>
    </row>
    <row r="152" s="2" customFormat="1" ht="21.75" customHeight="1">
      <c r="A152" s="38"/>
      <c r="B152" s="39"/>
      <c r="C152" s="235" t="s">
        <v>166</v>
      </c>
      <c r="D152" s="235" t="s">
        <v>137</v>
      </c>
      <c r="E152" s="236" t="s">
        <v>261</v>
      </c>
      <c r="F152" s="237" t="s">
        <v>262</v>
      </c>
      <c r="G152" s="238" t="s">
        <v>206</v>
      </c>
      <c r="H152" s="239">
        <v>1489</v>
      </c>
      <c r="I152" s="240"/>
      <c r="J152" s="241">
        <f>ROUND(I152*H152,2)</f>
        <v>0</v>
      </c>
      <c r="K152" s="237" t="s">
        <v>141</v>
      </c>
      <c r="L152" s="44"/>
      <c r="M152" s="242" t="s">
        <v>1</v>
      </c>
      <c r="N152" s="243" t="s">
        <v>46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142</v>
      </c>
      <c r="AT152" s="246" t="s">
        <v>137</v>
      </c>
      <c r="AU152" s="246" t="s">
        <v>21</v>
      </c>
      <c r="AY152" s="16" t="s">
        <v>135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6" t="s">
        <v>89</v>
      </c>
      <c r="BK152" s="247">
        <f>ROUND(I152*H152,2)</f>
        <v>0</v>
      </c>
      <c r="BL152" s="16" t="s">
        <v>142</v>
      </c>
      <c r="BM152" s="246" t="s">
        <v>855</v>
      </c>
    </row>
    <row r="153" s="2" customFormat="1">
      <c r="A153" s="38"/>
      <c r="B153" s="39"/>
      <c r="C153" s="40"/>
      <c r="D153" s="248" t="s">
        <v>144</v>
      </c>
      <c r="E153" s="40"/>
      <c r="F153" s="249" t="s">
        <v>262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144</v>
      </c>
      <c r="AU153" s="16" t="s">
        <v>21</v>
      </c>
    </row>
    <row r="154" s="2" customFormat="1">
      <c r="A154" s="38"/>
      <c r="B154" s="39"/>
      <c r="C154" s="40"/>
      <c r="D154" s="248" t="s">
        <v>153</v>
      </c>
      <c r="E154" s="40"/>
      <c r="F154" s="274" t="s">
        <v>264</v>
      </c>
      <c r="G154" s="40"/>
      <c r="H154" s="40"/>
      <c r="I154" s="144"/>
      <c r="J154" s="40"/>
      <c r="K154" s="40"/>
      <c r="L154" s="44"/>
      <c r="M154" s="250"/>
      <c r="N154" s="25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153</v>
      </c>
      <c r="AU154" s="16" t="s">
        <v>21</v>
      </c>
    </row>
    <row r="155" s="13" customFormat="1">
      <c r="A155" s="13"/>
      <c r="B155" s="252"/>
      <c r="C155" s="253"/>
      <c r="D155" s="248" t="s">
        <v>145</v>
      </c>
      <c r="E155" s="254" t="s">
        <v>1</v>
      </c>
      <c r="F155" s="255" t="s">
        <v>856</v>
      </c>
      <c r="G155" s="253"/>
      <c r="H155" s="256">
        <v>1489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145</v>
      </c>
      <c r="AU155" s="262" t="s">
        <v>21</v>
      </c>
      <c r="AV155" s="13" t="s">
        <v>21</v>
      </c>
      <c r="AW155" s="13" t="s">
        <v>38</v>
      </c>
      <c r="AX155" s="13" t="s">
        <v>81</v>
      </c>
      <c r="AY155" s="262" t="s">
        <v>135</v>
      </c>
    </row>
    <row r="156" s="14" customFormat="1">
      <c r="A156" s="14"/>
      <c r="B156" s="263"/>
      <c r="C156" s="264"/>
      <c r="D156" s="248" t="s">
        <v>145</v>
      </c>
      <c r="E156" s="265" t="s">
        <v>1</v>
      </c>
      <c r="F156" s="266" t="s">
        <v>148</v>
      </c>
      <c r="G156" s="264"/>
      <c r="H156" s="267">
        <v>1489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3" t="s">
        <v>145</v>
      </c>
      <c r="AU156" s="273" t="s">
        <v>21</v>
      </c>
      <c r="AV156" s="14" t="s">
        <v>142</v>
      </c>
      <c r="AW156" s="14" t="s">
        <v>38</v>
      </c>
      <c r="AX156" s="14" t="s">
        <v>89</v>
      </c>
      <c r="AY156" s="273" t="s">
        <v>135</v>
      </c>
    </row>
    <row r="157" s="2" customFormat="1" ht="21.75" customHeight="1">
      <c r="A157" s="38"/>
      <c r="B157" s="39"/>
      <c r="C157" s="235" t="s">
        <v>170</v>
      </c>
      <c r="D157" s="235" t="s">
        <v>137</v>
      </c>
      <c r="E157" s="236" t="s">
        <v>279</v>
      </c>
      <c r="F157" s="237" t="s">
        <v>280</v>
      </c>
      <c r="G157" s="238" t="s">
        <v>206</v>
      </c>
      <c r="H157" s="239">
        <v>1489</v>
      </c>
      <c r="I157" s="240"/>
      <c r="J157" s="241">
        <f>ROUND(I157*H157,2)</f>
        <v>0</v>
      </c>
      <c r="K157" s="237" t="s">
        <v>141</v>
      </c>
      <c r="L157" s="44"/>
      <c r="M157" s="242" t="s">
        <v>1</v>
      </c>
      <c r="N157" s="243" t="s">
        <v>46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142</v>
      </c>
      <c r="AT157" s="246" t="s">
        <v>137</v>
      </c>
      <c r="AU157" s="246" t="s">
        <v>21</v>
      </c>
      <c r="AY157" s="16" t="s">
        <v>135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6" t="s">
        <v>89</v>
      </c>
      <c r="BK157" s="247">
        <f>ROUND(I157*H157,2)</f>
        <v>0</v>
      </c>
      <c r="BL157" s="16" t="s">
        <v>142</v>
      </c>
      <c r="BM157" s="246" t="s">
        <v>857</v>
      </c>
    </row>
    <row r="158" s="2" customFormat="1">
      <c r="A158" s="38"/>
      <c r="B158" s="39"/>
      <c r="C158" s="40"/>
      <c r="D158" s="248" t="s">
        <v>144</v>
      </c>
      <c r="E158" s="40"/>
      <c r="F158" s="249" t="s">
        <v>280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144</v>
      </c>
      <c r="AU158" s="16" t="s">
        <v>21</v>
      </c>
    </row>
    <row r="159" s="2" customFormat="1">
      <c r="A159" s="38"/>
      <c r="B159" s="39"/>
      <c r="C159" s="40"/>
      <c r="D159" s="248" t="s">
        <v>153</v>
      </c>
      <c r="E159" s="40"/>
      <c r="F159" s="274" t="s">
        <v>287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153</v>
      </c>
      <c r="AU159" s="16" t="s">
        <v>21</v>
      </c>
    </row>
    <row r="160" s="13" customFormat="1">
      <c r="A160" s="13"/>
      <c r="B160" s="252"/>
      <c r="C160" s="253"/>
      <c r="D160" s="248" t="s">
        <v>145</v>
      </c>
      <c r="E160" s="254" t="s">
        <v>1</v>
      </c>
      <c r="F160" s="255" t="s">
        <v>854</v>
      </c>
      <c r="G160" s="253"/>
      <c r="H160" s="256">
        <v>1489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145</v>
      </c>
      <c r="AU160" s="262" t="s">
        <v>21</v>
      </c>
      <c r="AV160" s="13" t="s">
        <v>21</v>
      </c>
      <c r="AW160" s="13" t="s">
        <v>38</v>
      </c>
      <c r="AX160" s="13" t="s">
        <v>81</v>
      </c>
      <c r="AY160" s="262" t="s">
        <v>135</v>
      </c>
    </row>
    <row r="161" s="14" customFormat="1">
      <c r="A161" s="14"/>
      <c r="B161" s="263"/>
      <c r="C161" s="264"/>
      <c r="D161" s="248" t="s">
        <v>145</v>
      </c>
      <c r="E161" s="265" t="s">
        <v>1</v>
      </c>
      <c r="F161" s="266" t="s">
        <v>148</v>
      </c>
      <c r="G161" s="264"/>
      <c r="H161" s="267">
        <v>1489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3" t="s">
        <v>145</v>
      </c>
      <c r="AU161" s="273" t="s">
        <v>21</v>
      </c>
      <c r="AV161" s="14" t="s">
        <v>142</v>
      </c>
      <c r="AW161" s="14" t="s">
        <v>38</v>
      </c>
      <c r="AX161" s="14" t="s">
        <v>89</v>
      </c>
      <c r="AY161" s="273" t="s">
        <v>135</v>
      </c>
    </row>
    <row r="162" s="2" customFormat="1" ht="21.75" customHeight="1">
      <c r="A162" s="38"/>
      <c r="B162" s="39"/>
      <c r="C162" s="235" t="s">
        <v>175</v>
      </c>
      <c r="D162" s="235" t="s">
        <v>137</v>
      </c>
      <c r="E162" s="236" t="s">
        <v>858</v>
      </c>
      <c r="F162" s="237" t="s">
        <v>859</v>
      </c>
      <c r="G162" s="238" t="s">
        <v>206</v>
      </c>
      <c r="H162" s="239">
        <v>98.060000000000002</v>
      </c>
      <c r="I162" s="240"/>
      <c r="J162" s="241">
        <f>ROUND(I162*H162,2)</f>
        <v>0</v>
      </c>
      <c r="K162" s="237" t="s">
        <v>141</v>
      </c>
      <c r="L162" s="44"/>
      <c r="M162" s="242" t="s">
        <v>1</v>
      </c>
      <c r="N162" s="243" t="s">
        <v>46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142</v>
      </c>
      <c r="AT162" s="246" t="s">
        <v>137</v>
      </c>
      <c r="AU162" s="246" t="s">
        <v>21</v>
      </c>
      <c r="AY162" s="16" t="s">
        <v>135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6" t="s">
        <v>89</v>
      </c>
      <c r="BK162" s="247">
        <f>ROUND(I162*H162,2)</f>
        <v>0</v>
      </c>
      <c r="BL162" s="16" t="s">
        <v>142</v>
      </c>
      <c r="BM162" s="246" t="s">
        <v>860</v>
      </c>
    </row>
    <row r="163" s="2" customFormat="1">
      <c r="A163" s="38"/>
      <c r="B163" s="39"/>
      <c r="C163" s="40"/>
      <c r="D163" s="248" t="s">
        <v>144</v>
      </c>
      <c r="E163" s="40"/>
      <c r="F163" s="249" t="s">
        <v>859</v>
      </c>
      <c r="G163" s="40"/>
      <c r="H163" s="40"/>
      <c r="I163" s="144"/>
      <c r="J163" s="40"/>
      <c r="K163" s="40"/>
      <c r="L163" s="44"/>
      <c r="M163" s="250"/>
      <c r="N163" s="25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144</v>
      </c>
      <c r="AU163" s="16" t="s">
        <v>21</v>
      </c>
    </row>
    <row r="164" s="2" customFormat="1">
      <c r="A164" s="38"/>
      <c r="B164" s="39"/>
      <c r="C164" s="40"/>
      <c r="D164" s="248" t="s">
        <v>153</v>
      </c>
      <c r="E164" s="40"/>
      <c r="F164" s="274" t="s">
        <v>861</v>
      </c>
      <c r="G164" s="40"/>
      <c r="H164" s="40"/>
      <c r="I164" s="144"/>
      <c r="J164" s="40"/>
      <c r="K164" s="40"/>
      <c r="L164" s="44"/>
      <c r="M164" s="250"/>
      <c r="N164" s="25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153</v>
      </c>
      <c r="AU164" s="16" t="s">
        <v>21</v>
      </c>
    </row>
    <row r="165" s="13" customFormat="1">
      <c r="A165" s="13"/>
      <c r="B165" s="252"/>
      <c r="C165" s="253"/>
      <c r="D165" s="248" t="s">
        <v>145</v>
      </c>
      <c r="E165" s="254" t="s">
        <v>1</v>
      </c>
      <c r="F165" s="255" t="s">
        <v>862</v>
      </c>
      <c r="G165" s="253"/>
      <c r="H165" s="256">
        <v>98.060000000000002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145</v>
      </c>
      <c r="AU165" s="262" t="s">
        <v>21</v>
      </c>
      <c r="AV165" s="13" t="s">
        <v>21</v>
      </c>
      <c r="AW165" s="13" t="s">
        <v>38</v>
      </c>
      <c r="AX165" s="13" t="s">
        <v>81</v>
      </c>
      <c r="AY165" s="262" t="s">
        <v>135</v>
      </c>
    </row>
    <row r="166" s="14" customFormat="1">
      <c r="A166" s="14"/>
      <c r="B166" s="263"/>
      <c r="C166" s="264"/>
      <c r="D166" s="248" t="s">
        <v>145</v>
      </c>
      <c r="E166" s="265" t="s">
        <v>1</v>
      </c>
      <c r="F166" s="266" t="s">
        <v>148</v>
      </c>
      <c r="G166" s="264"/>
      <c r="H166" s="267">
        <v>98.060000000000002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3" t="s">
        <v>145</v>
      </c>
      <c r="AU166" s="273" t="s">
        <v>21</v>
      </c>
      <c r="AV166" s="14" t="s">
        <v>142</v>
      </c>
      <c r="AW166" s="14" t="s">
        <v>38</v>
      </c>
      <c r="AX166" s="14" t="s">
        <v>89</v>
      </c>
      <c r="AY166" s="273" t="s">
        <v>135</v>
      </c>
    </row>
    <row r="167" s="2" customFormat="1" ht="16.5" customHeight="1">
      <c r="A167" s="38"/>
      <c r="B167" s="39"/>
      <c r="C167" s="235" t="s">
        <v>179</v>
      </c>
      <c r="D167" s="235" t="s">
        <v>137</v>
      </c>
      <c r="E167" s="236" t="s">
        <v>863</v>
      </c>
      <c r="F167" s="237" t="s">
        <v>864</v>
      </c>
      <c r="G167" s="238" t="s">
        <v>206</v>
      </c>
      <c r="H167" s="239">
        <v>732</v>
      </c>
      <c r="I167" s="240"/>
      <c r="J167" s="241">
        <f>ROUND(I167*H167,2)</f>
        <v>0</v>
      </c>
      <c r="K167" s="237" t="s">
        <v>1</v>
      </c>
      <c r="L167" s="44"/>
      <c r="M167" s="242" t="s">
        <v>1</v>
      </c>
      <c r="N167" s="243" t="s">
        <v>46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142</v>
      </c>
      <c r="AT167" s="246" t="s">
        <v>137</v>
      </c>
      <c r="AU167" s="246" t="s">
        <v>21</v>
      </c>
      <c r="AY167" s="16" t="s">
        <v>135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6" t="s">
        <v>89</v>
      </c>
      <c r="BK167" s="247">
        <f>ROUND(I167*H167,2)</f>
        <v>0</v>
      </c>
      <c r="BL167" s="16" t="s">
        <v>142</v>
      </c>
      <c r="BM167" s="246" t="s">
        <v>865</v>
      </c>
    </row>
    <row r="168" s="2" customFormat="1">
      <c r="A168" s="38"/>
      <c r="B168" s="39"/>
      <c r="C168" s="40"/>
      <c r="D168" s="248" t="s">
        <v>144</v>
      </c>
      <c r="E168" s="40"/>
      <c r="F168" s="249" t="s">
        <v>864</v>
      </c>
      <c r="G168" s="40"/>
      <c r="H168" s="40"/>
      <c r="I168" s="144"/>
      <c r="J168" s="40"/>
      <c r="K168" s="40"/>
      <c r="L168" s="44"/>
      <c r="M168" s="250"/>
      <c r="N168" s="25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144</v>
      </c>
      <c r="AU168" s="16" t="s">
        <v>21</v>
      </c>
    </row>
    <row r="169" s="13" customFormat="1">
      <c r="A169" s="13"/>
      <c r="B169" s="252"/>
      <c r="C169" s="253"/>
      <c r="D169" s="248" t="s">
        <v>145</v>
      </c>
      <c r="E169" s="254" t="s">
        <v>1</v>
      </c>
      <c r="F169" s="255" t="s">
        <v>866</v>
      </c>
      <c r="G169" s="253"/>
      <c r="H169" s="256">
        <v>400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145</v>
      </c>
      <c r="AU169" s="262" t="s">
        <v>21</v>
      </c>
      <c r="AV169" s="13" t="s">
        <v>21</v>
      </c>
      <c r="AW169" s="13" t="s">
        <v>38</v>
      </c>
      <c r="AX169" s="13" t="s">
        <v>81</v>
      </c>
      <c r="AY169" s="262" t="s">
        <v>135</v>
      </c>
    </row>
    <row r="170" s="13" customFormat="1">
      <c r="A170" s="13"/>
      <c r="B170" s="252"/>
      <c r="C170" s="253"/>
      <c r="D170" s="248" t="s">
        <v>145</v>
      </c>
      <c r="E170" s="254" t="s">
        <v>1</v>
      </c>
      <c r="F170" s="255" t="s">
        <v>867</v>
      </c>
      <c r="G170" s="253"/>
      <c r="H170" s="256">
        <v>26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145</v>
      </c>
      <c r="AU170" s="262" t="s">
        <v>21</v>
      </c>
      <c r="AV170" s="13" t="s">
        <v>21</v>
      </c>
      <c r="AW170" s="13" t="s">
        <v>38</v>
      </c>
      <c r="AX170" s="13" t="s">
        <v>81</v>
      </c>
      <c r="AY170" s="262" t="s">
        <v>135</v>
      </c>
    </row>
    <row r="171" s="13" customFormat="1">
      <c r="A171" s="13"/>
      <c r="B171" s="252"/>
      <c r="C171" s="253"/>
      <c r="D171" s="248" t="s">
        <v>145</v>
      </c>
      <c r="E171" s="254" t="s">
        <v>1</v>
      </c>
      <c r="F171" s="255" t="s">
        <v>868</v>
      </c>
      <c r="G171" s="253"/>
      <c r="H171" s="256">
        <v>6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145</v>
      </c>
      <c r="AU171" s="262" t="s">
        <v>21</v>
      </c>
      <c r="AV171" s="13" t="s">
        <v>21</v>
      </c>
      <c r="AW171" s="13" t="s">
        <v>38</v>
      </c>
      <c r="AX171" s="13" t="s">
        <v>81</v>
      </c>
      <c r="AY171" s="262" t="s">
        <v>135</v>
      </c>
    </row>
    <row r="172" s="13" customFormat="1">
      <c r="A172" s="13"/>
      <c r="B172" s="252"/>
      <c r="C172" s="253"/>
      <c r="D172" s="248" t="s">
        <v>145</v>
      </c>
      <c r="E172" s="254" t="s">
        <v>1</v>
      </c>
      <c r="F172" s="255" t="s">
        <v>869</v>
      </c>
      <c r="G172" s="253"/>
      <c r="H172" s="256">
        <v>300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145</v>
      </c>
      <c r="AU172" s="262" t="s">
        <v>21</v>
      </c>
      <c r="AV172" s="13" t="s">
        <v>21</v>
      </c>
      <c r="AW172" s="13" t="s">
        <v>38</v>
      </c>
      <c r="AX172" s="13" t="s">
        <v>81</v>
      </c>
      <c r="AY172" s="262" t="s">
        <v>135</v>
      </c>
    </row>
    <row r="173" s="14" customFormat="1">
      <c r="A173" s="14"/>
      <c r="B173" s="263"/>
      <c r="C173" s="264"/>
      <c r="D173" s="248" t="s">
        <v>145</v>
      </c>
      <c r="E173" s="265" t="s">
        <v>1</v>
      </c>
      <c r="F173" s="266" t="s">
        <v>148</v>
      </c>
      <c r="G173" s="264"/>
      <c r="H173" s="267">
        <v>732</v>
      </c>
      <c r="I173" s="268"/>
      <c r="J173" s="264"/>
      <c r="K173" s="264"/>
      <c r="L173" s="269"/>
      <c r="M173" s="270"/>
      <c r="N173" s="271"/>
      <c r="O173" s="271"/>
      <c r="P173" s="271"/>
      <c r="Q173" s="271"/>
      <c r="R173" s="271"/>
      <c r="S173" s="271"/>
      <c r="T173" s="27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3" t="s">
        <v>145</v>
      </c>
      <c r="AU173" s="273" t="s">
        <v>21</v>
      </c>
      <c r="AV173" s="14" t="s">
        <v>142</v>
      </c>
      <c r="AW173" s="14" t="s">
        <v>38</v>
      </c>
      <c r="AX173" s="14" t="s">
        <v>89</v>
      </c>
      <c r="AY173" s="273" t="s">
        <v>135</v>
      </c>
    </row>
    <row r="174" s="2" customFormat="1" ht="16.5" customHeight="1">
      <c r="A174" s="38"/>
      <c r="B174" s="39"/>
      <c r="C174" s="275" t="s">
        <v>183</v>
      </c>
      <c r="D174" s="275" t="s">
        <v>290</v>
      </c>
      <c r="E174" s="276" t="s">
        <v>870</v>
      </c>
      <c r="F174" s="277" t="s">
        <v>871</v>
      </c>
      <c r="G174" s="278" t="s">
        <v>293</v>
      </c>
      <c r="H174" s="279">
        <v>1826</v>
      </c>
      <c r="I174" s="280"/>
      <c r="J174" s="281">
        <f>ROUND(I174*H174,2)</f>
        <v>0</v>
      </c>
      <c r="K174" s="277" t="s">
        <v>141</v>
      </c>
      <c r="L174" s="282"/>
      <c r="M174" s="283" t="s">
        <v>1</v>
      </c>
      <c r="N174" s="284" t="s">
        <v>46</v>
      </c>
      <c r="O174" s="91"/>
      <c r="P174" s="244">
        <f>O174*H174</f>
        <v>0</v>
      </c>
      <c r="Q174" s="244">
        <v>1</v>
      </c>
      <c r="R174" s="244">
        <f>Q174*H174</f>
        <v>1826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175</v>
      </c>
      <c r="AT174" s="246" t="s">
        <v>290</v>
      </c>
      <c r="AU174" s="246" t="s">
        <v>21</v>
      </c>
      <c r="AY174" s="16" t="s">
        <v>135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6" t="s">
        <v>89</v>
      </c>
      <c r="BK174" s="247">
        <f>ROUND(I174*H174,2)</f>
        <v>0</v>
      </c>
      <c r="BL174" s="16" t="s">
        <v>142</v>
      </c>
      <c r="BM174" s="246" t="s">
        <v>872</v>
      </c>
    </row>
    <row r="175" s="2" customFormat="1">
      <c r="A175" s="38"/>
      <c r="B175" s="39"/>
      <c r="C175" s="40"/>
      <c r="D175" s="248" t="s">
        <v>144</v>
      </c>
      <c r="E175" s="40"/>
      <c r="F175" s="249" t="s">
        <v>871</v>
      </c>
      <c r="G175" s="40"/>
      <c r="H175" s="40"/>
      <c r="I175" s="144"/>
      <c r="J175" s="40"/>
      <c r="K175" s="40"/>
      <c r="L175" s="44"/>
      <c r="M175" s="250"/>
      <c r="N175" s="25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144</v>
      </c>
      <c r="AU175" s="16" t="s">
        <v>21</v>
      </c>
    </row>
    <row r="176" s="2" customFormat="1">
      <c r="A176" s="38"/>
      <c r="B176" s="39"/>
      <c r="C176" s="40"/>
      <c r="D176" s="248" t="s">
        <v>153</v>
      </c>
      <c r="E176" s="40"/>
      <c r="F176" s="274" t="s">
        <v>873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153</v>
      </c>
      <c r="AU176" s="16" t="s">
        <v>21</v>
      </c>
    </row>
    <row r="177" s="13" customFormat="1">
      <c r="A177" s="13"/>
      <c r="B177" s="252"/>
      <c r="C177" s="253"/>
      <c r="D177" s="248" t="s">
        <v>145</v>
      </c>
      <c r="E177" s="254" t="s">
        <v>1</v>
      </c>
      <c r="F177" s="255" t="s">
        <v>874</v>
      </c>
      <c r="G177" s="253"/>
      <c r="H177" s="256">
        <v>1826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145</v>
      </c>
      <c r="AU177" s="262" t="s">
        <v>21</v>
      </c>
      <c r="AV177" s="13" t="s">
        <v>21</v>
      </c>
      <c r="AW177" s="13" t="s">
        <v>38</v>
      </c>
      <c r="AX177" s="13" t="s">
        <v>81</v>
      </c>
      <c r="AY177" s="262" t="s">
        <v>135</v>
      </c>
    </row>
    <row r="178" s="14" customFormat="1">
      <c r="A178" s="14"/>
      <c r="B178" s="263"/>
      <c r="C178" s="264"/>
      <c r="D178" s="248" t="s">
        <v>145</v>
      </c>
      <c r="E178" s="265" t="s">
        <v>1</v>
      </c>
      <c r="F178" s="266" t="s">
        <v>148</v>
      </c>
      <c r="G178" s="264"/>
      <c r="H178" s="267">
        <v>1826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3" t="s">
        <v>145</v>
      </c>
      <c r="AU178" s="273" t="s">
        <v>21</v>
      </c>
      <c r="AV178" s="14" t="s">
        <v>142</v>
      </c>
      <c r="AW178" s="14" t="s">
        <v>38</v>
      </c>
      <c r="AX178" s="14" t="s">
        <v>89</v>
      </c>
      <c r="AY178" s="273" t="s">
        <v>135</v>
      </c>
    </row>
    <row r="179" s="2" customFormat="1" ht="16.5" customHeight="1">
      <c r="A179" s="38"/>
      <c r="B179" s="39"/>
      <c r="C179" s="275" t="s">
        <v>187</v>
      </c>
      <c r="D179" s="275" t="s">
        <v>290</v>
      </c>
      <c r="E179" s="276" t="s">
        <v>875</v>
      </c>
      <c r="F179" s="277" t="s">
        <v>876</v>
      </c>
      <c r="G179" s="278" t="s">
        <v>293</v>
      </c>
      <c r="H179" s="279">
        <v>166.75999999999999</v>
      </c>
      <c r="I179" s="280"/>
      <c r="J179" s="281">
        <f>ROUND(I179*H179,2)</f>
        <v>0</v>
      </c>
      <c r="K179" s="277" t="s">
        <v>141</v>
      </c>
      <c r="L179" s="282"/>
      <c r="M179" s="283" t="s">
        <v>1</v>
      </c>
      <c r="N179" s="284" t="s">
        <v>46</v>
      </c>
      <c r="O179" s="91"/>
      <c r="P179" s="244">
        <f>O179*H179</f>
        <v>0</v>
      </c>
      <c r="Q179" s="244">
        <v>1</v>
      </c>
      <c r="R179" s="244">
        <f>Q179*H179</f>
        <v>166.75999999999999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175</v>
      </c>
      <c r="AT179" s="246" t="s">
        <v>290</v>
      </c>
      <c r="AU179" s="246" t="s">
        <v>21</v>
      </c>
      <c r="AY179" s="16" t="s">
        <v>135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6" t="s">
        <v>89</v>
      </c>
      <c r="BK179" s="247">
        <f>ROUND(I179*H179,2)</f>
        <v>0</v>
      </c>
      <c r="BL179" s="16" t="s">
        <v>142</v>
      </c>
      <c r="BM179" s="246" t="s">
        <v>877</v>
      </c>
    </row>
    <row r="180" s="2" customFormat="1">
      <c r="A180" s="38"/>
      <c r="B180" s="39"/>
      <c r="C180" s="40"/>
      <c r="D180" s="248" t="s">
        <v>144</v>
      </c>
      <c r="E180" s="40"/>
      <c r="F180" s="249" t="s">
        <v>876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144</v>
      </c>
      <c r="AU180" s="16" t="s">
        <v>21</v>
      </c>
    </row>
    <row r="181" s="13" customFormat="1">
      <c r="A181" s="13"/>
      <c r="B181" s="252"/>
      <c r="C181" s="253"/>
      <c r="D181" s="248" t="s">
        <v>145</v>
      </c>
      <c r="E181" s="254" t="s">
        <v>1</v>
      </c>
      <c r="F181" s="255" t="s">
        <v>878</v>
      </c>
      <c r="G181" s="253"/>
      <c r="H181" s="256">
        <v>166.75999999999999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2" t="s">
        <v>145</v>
      </c>
      <c r="AU181" s="262" t="s">
        <v>21</v>
      </c>
      <c r="AV181" s="13" t="s">
        <v>21</v>
      </c>
      <c r="AW181" s="13" t="s">
        <v>38</v>
      </c>
      <c r="AX181" s="13" t="s">
        <v>81</v>
      </c>
      <c r="AY181" s="262" t="s">
        <v>135</v>
      </c>
    </row>
    <row r="182" s="14" customFormat="1">
      <c r="A182" s="14"/>
      <c r="B182" s="263"/>
      <c r="C182" s="264"/>
      <c r="D182" s="248" t="s">
        <v>145</v>
      </c>
      <c r="E182" s="265" t="s">
        <v>1</v>
      </c>
      <c r="F182" s="266" t="s">
        <v>148</v>
      </c>
      <c r="G182" s="264"/>
      <c r="H182" s="267">
        <v>166.75999999999999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3" t="s">
        <v>145</v>
      </c>
      <c r="AU182" s="273" t="s">
        <v>21</v>
      </c>
      <c r="AV182" s="14" t="s">
        <v>142</v>
      </c>
      <c r="AW182" s="14" t="s">
        <v>38</v>
      </c>
      <c r="AX182" s="14" t="s">
        <v>89</v>
      </c>
      <c r="AY182" s="273" t="s">
        <v>135</v>
      </c>
    </row>
    <row r="183" s="2" customFormat="1" ht="21.75" customHeight="1">
      <c r="A183" s="38"/>
      <c r="B183" s="39"/>
      <c r="C183" s="235" t="s">
        <v>192</v>
      </c>
      <c r="D183" s="235" t="s">
        <v>137</v>
      </c>
      <c r="E183" s="236" t="s">
        <v>879</v>
      </c>
      <c r="F183" s="237" t="s">
        <v>880</v>
      </c>
      <c r="G183" s="238" t="s">
        <v>140</v>
      </c>
      <c r="H183" s="239">
        <v>758</v>
      </c>
      <c r="I183" s="240"/>
      <c r="J183" s="241">
        <f>ROUND(I183*H183,2)</f>
        <v>0</v>
      </c>
      <c r="K183" s="237" t="s">
        <v>141</v>
      </c>
      <c r="L183" s="44"/>
      <c r="M183" s="242" t="s">
        <v>1</v>
      </c>
      <c r="N183" s="243" t="s">
        <v>46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142</v>
      </c>
      <c r="AT183" s="246" t="s">
        <v>137</v>
      </c>
      <c r="AU183" s="246" t="s">
        <v>21</v>
      </c>
      <c r="AY183" s="16" t="s">
        <v>135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6" t="s">
        <v>89</v>
      </c>
      <c r="BK183" s="247">
        <f>ROUND(I183*H183,2)</f>
        <v>0</v>
      </c>
      <c r="BL183" s="16" t="s">
        <v>142</v>
      </c>
      <c r="BM183" s="246" t="s">
        <v>881</v>
      </c>
    </row>
    <row r="184" s="2" customFormat="1">
      <c r="A184" s="38"/>
      <c r="B184" s="39"/>
      <c r="C184" s="40"/>
      <c r="D184" s="248" t="s">
        <v>144</v>
      </c>
      <c r="E184" s="40"/>
      <c r="F184" s="249" t="s">
        <v>880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144</v>
      </c>
      <c r="AU184" s="16" t="s">
        <v>21</v>
      </c>
    </row>
    <row r="185" s="13" customFormat="1">
      <c r="A185" s="13"/>
      <c r="B185" s="252"/>
      <c r="C185" s="253"/>
      <c r="D185" s="248" t="s">
        <v>145</v>
      </c>
      <c r="E185" s="254" t="s">
        <v>1</v>
      </c>
      <c r="F185" s="255" t="s">
        <v>882</v>
      </c>
      <c r="G185" s="253"/>
      <c r="H185" s="256">
        <v>758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2" t="s">
        <v>145</v>
      </c>
      <c r="AU185" s="262" t="s">
        <v>21</v>
      </c>
      <c r="AV185" s="13" t="s">
        <v>21</v>
      </c>
      <c r="AW185" s="13" t="s">
        <v>38</v>
      </c>
      <c r="AX185" s="13" t="s">
        <v>81</v>
      </c>
      <c r="AY185" s="262" t="s">
        <v>135</v>
      </c>
    </row>
    <row r="186" s="14" customFormat="1">
      <c r="A186" s="14"/>
      <c r="B186" s="263"/>
      <c r="C186" s="264"/>
      <c r="D186" s="248" t="s">
        <v>145</v>
      </c>
      <c r="E186" s="265" t="s">
        <v>1</v>
      </c>
      <c r="F186" s="266" t="s">
        <v>148</v>
      </c>
      <c r="G186" s="264"/>
      <c r="H186" s="267">
        <v>758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145</v>
      </c>
      <c r="AU186" s="273" t="s">
        <v>21</v>
      </c>
      <c r="AV186" s="14" t="s">
        <v>142</v>
      </c>
      <c r="AW186" s="14" t="s">
        <v>38</v>
      </c>
      <c r="AX186" s="14" t="s">
        <v>89</v>
      </c>
      <c r="AY186" s="273" t="s">
        <v>135</v>
      </c>
    </row>
    <row r="187" s="12" customFormat="1" ht="22.8" customHeight="1">
      <c r="A187" s="12"/>
      <c r="B187" s="219"/>
      <c r="C187" s="220"/>
      <c r="D187" s="221" t="s">
        <v>80</v>
      </c>
      <c r="E187" s="233" t="s">
        <v>21</v>
      </c>
      <c r="F187" s="233" t="s">
        <v>425</v>
      </c>
      <c r="G187" s="220"/>
      <c r="H187" s="220"/>
      <c r="I187" s="223"/>
      <c r="J187" s="234">
        <f>BK187</f>
        <v>0</v>
      </c>
      <c r="K187" s="220"/>
      <c r="L187" s="225"/>
      <c r="M187" s="226"/>
      <c r="N187" s="227"/>
      <c r="O187" s="227"/>
      <c r="P187" s="228">
        <f>SUM(P188:P205)</f>
        <v>0</v>
      </c>
      <c r="Q187" s="227"/>
      <c r="R187" s="228">
        <f>SUM(R188:R205)</f>
        <v>102.61020000000001</v>
      </c>
      <c r="S187" s="227"/>
      <c r="T187" s="229">
        <f>SUM(T188:T205)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89</v>
      </c>
      <c r="AT187" s="231" t="s">
        <v>80</v>
      </c>
      <c r="AU187" s="231" t="s">
        <v>89</v>
      </c>
      <c r="AY187" s="230" t="s">
        <v>135</v>
      </c>
      <c r="BK187" s="232">
        <f>SUM(BK188:BK205)</f>
        <v>0</v>
      </c>
    </row>
    <row r="188" s="2" customFormat="1" ht="21.75" customHeight="1">
      <c r="A188" s="38"/>
      <c r="B188" s="39"/>
      <c r="C188" s="235" t="s">
        <v>196</v>
      </c>
      <c r="D188" s="235" t="s">
        <v>137</v>
      </c>
      <c r="E188" s="236" t="s">
        <v>426</v>
      </c>
      <c r="F188" s="237" t="s">
        <v>427</v>
      </c>
      <c r="G188" s="238" t="s">
        <v>206</v>
      </c>
      <c r="H188" s="239">
        <v>80</v>
      </c>
      <c r="I188" s="240"/>
      <c r="J188" s="241">
        <f>ROUND(I188*H188,2)</f>
        <v>0</v>
      </c>
      <c r="K188" s="237" t="s">
        <v>141</v>
      </c>
      <c r="L188" s="44"/>
      <c r="M188" s="242" t="s">
        <v>1</v>
      </c>
      <c r="N188" s="243" t="s">
        <v>46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142</v>
      </c>
      <c r="AT188" s="246" t="s">
        <v>137</v>
      </c>
      <c r="AU188" s="246" t="s">
        <v>21</v>
      </c>
      <c r="AY188" s="16" t="s">
        <v>135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6" t="s">
        <v>89</v>
      </c>
      <c r="BK188" s="247">
        <f>ROUND(I188*H188,2)</f>
        <v>0</v>
      </c>
      <c r="BL188" s="16" t="s">
        <v>142</v>
      </c>
      <c r="BM188" s="246" t="s">
        <v>883</v>
      </c>
    </row>
    <row r="189" s="2" customFormat="1">
      <c r="A189" s="38"/>
      <c r="B189" s="39"/>
      <c r="C189" s="40"/>
      <c r="D189" s="248" t="s">
        <v>144</v>
      </c>
      <c r="E189" s="40"/>
      <c r="F189" s="249" t="s">
        <v>427</v>
      </c>
      <c r="G189" s="40"/>
      <c r="H189" s="40"/>
      <c r="I189" s="144"/>
      <c r="J189" s="40"/>
      <c r="K189" s="40"/>
      <c r="L189" s="44"/>
      <c r="M189" s="250"/>
      <c r="N189" s="25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6" t="s">
        <v>144</v>
      </c>
      <c r="AU189" s="16" t="s">
        <v>21</v>
      </c>
    </row>
    <row r="190" s="2" customFormat="1">
      <c r="A190" s="38"/>
      <c r="B190" s="39"/>
      <c r="C190" s="40"/>
      <c r="D190" s="248" t="s">
        <v>153</v>
      </c>
      <c r="E190" s="40"/>
      <c r="F190" s="274" t="s">
        <v>884</v>
      </c>
      <c r="G190" s="40"/>
      <c r="H190" s="40"/>
      <c r="I190" s="144"/>
      <c r="J190" s="40"/>
      <c r="K190" s="40"/>
      <c r="L190" s="44"/>
      <c r="M190" s="250"/>
      <c r="N190" s="25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153</v>
      </c>
      <c r="AU190" s="16" t="s">
        <v>21</v>
      </c>
    </row>
    <row r="191" s="13" customFormat="1">
      <c r="A191" s="13"/>
      <c r="B191" s="252"/>
      <c r="C191" s="253"/>
      <c r="D191" s="248" t="s">
        <v>145</v>
      </c>
      <c r="E191" s="254" t="s">
        <v>1</v>
      </c>
      <c r="F191" s="255" t="s">
        <v>885</v>
      </c>
      <c r="G191" s="253"/>
      <c r="H191" s="256">
        <v>80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145</v>
      </c>
      <c r="AU191" s="262" t="s">
        <v>21</v>
      </c>
      <c r="AV191" s="13" t="s">
        <v>21</v>
      </c>
      <c r="AW191" s="13" t="s">
        <v>38</v>
      </c>
      <c r="AX191" s="13" t="s">
        <v>81</v>
      </c>
      <c r="AY191" s="262" t="s">
        <v>135</v>
      </c>
    </row>
    <row r="192" s="14" customFormat="1">
      <c r="A192" s="14"/>
      <c r="B192" s="263"/>
      <c r="C192" s="264"/>
      <c r="D192" s="248" t="s">
        <v>145</v>
      </c>
      <c r="E192" s="265" t="s">
        <v>1</v>
      </c>
      <c r="F192" s="266" t="s">
        <v>148</v>
      </c>
      <c r="G192" s="264"/>
      <c r="H192" s="267">
        <v>80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3" t="s">
        <v>145</v>
      </c>
      <c r="AU192" s="273" t="s">
        <v>21</v>
      </c>
      <c r="AV192" s="14" t="s">
        <v>142</v>
      </c>
      <c r="AW192" s="14" t="s">
        <v>38</v>
      </c>
      <c r="AX192" s="14" t="s">
        <v>89</v>
      </c>
      <c r="AY192" s="273" t="s">
        <v>135</v>
      </c>
    </row>
    <row r="193" s="2" customFormat="1" ht="21.75" customHeight="1">
      <c r="A193" s="38"/>
      <c r="B193" s="39"/>
      <c r="C193" s="235" t="s">
        <v>200</v>
      </c>
      <c r="D193" s="235" t="s">
        <v>137</v>
      </c>
      <c r="E193" s="236" t="s">
        <v>439</v>
      </c>
      <c r="F193" s="237" t="s">
        <v>440</v>
      </c>
      <c r="G193" s="238" t="s">
        <v>339</v>
      </c>
      <c r="H193" s="239">
        <v>500</v>
      </c>
      <c r="I193" s="240"/>
      <c r="J193" s="241">
        <f>ROUND(I193*H193,2)</f>
        <v>0</v>
      </c>
      <c r="K193" s="237" t="s">
        <v>141</v>
      </c>
      <c r="L193" s="44"/>
      <c r="M193" s="242" t="s">
        <v>1</v>
      </c>
      <c r="N193" s="243" t="s">
        <v>46</v>
      </c>
      <c r="O193" s="91"/>
      <c r="P193" s="244">
        <f>O193*H193</f>
        <v>0</v>
      </c>
      <c r="Q193" s="244">
        <v>0.20449000000000001</v>
      </c>
      <c r="R193" s="244">
        <f>Q193*H193</f>
        <v>102.24500000000001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142</v>
      </c>
      <c r="AT193" s="246" t="s">
        <v>137</v>
      </c>
      <c r="AU193" s="246" t="s">
        <v>21</v>
      </c>
      <c r="AY193" s="16" t="s">
        <v>135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6" t="s">
        <v>89</v>
      </c>
      <c r="BK193" s="247">
        <f>ROUND(I193*H193,2)</f>
        <v>0</v>
      </c>
      <c r="BL193" s="16" t="s">
        <v>142</v>
      </c>
      <c r="BM193" s="246" t="s">
        <v>886</v>
      </c>
    </row>
    <row r="194" s="2" customFormat="1">
      <c r="A194" s="38"/>
      <c r="B194" s="39"/>
      <c r="C194" s="40"/>
      <c r="D194" s="248" t="s">
        <v>144</v>
      </c>
      <c r="E194" s="40"/>
      <c r="F194" s="249" t="s">
        <v>440</v>
      </c>
      <c r="G194" s="40"/>
      <c r="H194" s="40"/>
      <c r="I194" s="144"/>
      <c r="J194" s="40"/>
      <c r="K194" s="40"/>
      <c r="L194" s="44"/>
      <c r="M194" s="250"/>
      <c r="N194" s="25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6" t="s">
        <v>144</v>
      </c>
      <c r="AU194" s="16" t="s">
        <v>21</v>
      </c>
    </row>
    <row r="195" s="2" customFormat="1">
      <c r="A195" s="38"/>
      <c r="B195" s="39"/>
      <c r="C195" s="40"/>
      <c r="D195" s="248" t="s">
        <v>153</v>
      </c>
      <c r="E195" s="40"/>
      <c r="F195" s="274" t="s">
        <v>442</v>
      </c>
      <c r="G195" s="40"/>
      <c r="H195" s="40"/>
      <c r="I195" s="144"/>
      <c r="J195" s="40"/>
      <c r="K195" s="40"/>
      <c r="L195" s="44"/>
      <c r="M195" s="250"/>
      <c r="N195" s="25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6" t="s">
        <v>153</v>
      </c>
      <c r="AU195" s="16" t="s">
        <v>21</v>
      </c>
    </row>
    <row r="196" s="13" customFormat="1">
      <c r="A196" s="13"/>
      <c r="B196" s="252"/>
      <c r="C196" s="253"/>
      <c r="D196" s="248" t="s">
        <v>145</v>
      </c>
      <c r="E196" s="254" t="s">
        <v>1</v>
      </c>
      <c r="F196" s="255" t="s">
        <v>887</v>
      </c>
      <c r="G196" s="253"/>
      <c r="H196" s="256">
        <v>500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2" t="s">
        <v>145</v>
      </c>
      <c r="AU196" s="262" t="s">
        <v>21</v>
      </c>
      <c r="AV196" s="13" t="s">
        <v>21</v>
      </c>
      <c r="AW196" s="13" t="s">
        <v>38</v>
      </c>
      <c r="AX196" s="13" t="s">
        <v>89</v>
      </c>
      <c r="AY196" s="262" t="s">
        <v>135</v>
      </c>
    </row>
    <row r="197" s="2" customFormat="1" ht="21.75" customHeight="1">
      <c r="A197" s="38"/>
      <c r="B197" s="39"/>
      <c r="C197" s="235" t="s">
        <v>8</v>
      </c>
      <c r="D197" s="235" t="s">
        <v>137</v>
      </c>
      <c r="E197" s="236" t="s">
        <v>888</v>
      </c>
      <c r="F197" s="237" t="s">
        <v>889</v>
      </c>
      <c r="G197" s="238" t="s">
        <v>140</v>
      </c>
      <c r="H197" s="239">
        <v>800</v>
      </c>
      <c r="I197" s="240"/>
      <c r="J197" s="241">
        <f>ROUND(I197*H197,2)</f>
        <v>0</v>
      </c>
      <c r="K197" s="237" t="s">
        <v>141</v>
      </c>
      <c r="L197" s="44"/>
      <c r="M197" s="242" t="s">
        <v>1</v>
      </c>
      <c r="N197" s="243" t="s">
        <v>46</v>
      </c>
      <c r="O197" s="91"/>
      <c r="P197" s="244">
        <f>O197*H197</f>
        <v>0</v>
      </c>
      <c r="Q197" s="244">
        <v>0.00010000000000000001</v>
      </c>
      <c r="R197" s="244">
        <f>Q197*H197</f>
        <v>0.080000000000000002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142</v>
      </c>
      <c r="AT197" s="246" t="s">
        <v>137</v>
      </c>
      <c r="AU197" s="246" t="s">
        <v>21</v>
      </c>
      <c r="AY197" s="16" t="s">
        <v>135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6" t="s">
        <v>89</v>
      </c>
      <c r="BK197" s="247">
        <f>ROUND(I197*H197,2)</f>
        <v>0</v>
      </c>
      <c r="BL197" s="16" t="s">
        <v>142</v>
      </c>
      <c r="BM197" s="246" t="s">
        <v>890</v>
      </c>
    </row>
    <row r="198" s="2" customFormat="1">
      <c r="A198" s="38"/>
      <c r="B198" s="39"/>
      <c r="C198" s="40"/>
      <c r="D198" s="248" t="s">
        <v>144</v>
      </c>
      <c r="E198" s="40"/>
      <c r="F198" s="249" t="s">
        <v>889</v>
      </c>
      <c r="G198" s="40"/>
      <c r="H198" s="40"/>
      <c r="I198" s="144"/>
      <c r="J198" s="40"/>
      <c r="K198" s="40"/>
      <c r="L198" s="44"/>
      <c r="M198" s="250"/>
      <c r="N198" s="25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144</v>
      </c>
      <c r="AU198" s="16" t="s">
        <v>21</v>
      </c>
    </row>
    <row r="199" s="2" customFormat="1" ht="21.75" customHeight="1">
      <c r="A199" s="38"/>
      <c r="B199" s="39"/>
      <c r="C199" s="275" t="s">
        <v>210</v>
      </c>
      <c r="D199" s="275" t="s">
        <v>290</v>
      </c>
      <c r="E199" s="276" t="s">
        <v>891</v>
      </c>
      <c r="F199" s="277" t="s">
        <v>892</v>
      </c>
      <c r="G199" s="278" t="s">
        <v>140</v>
      </c>
      <c r="H199" s="279">
        <v>920</v>
      </c>
      <c r="I199" s="280"/>
      <c r="J199" s="281">
        <f>ROUND(I199*H199,2)</f>
        <v>0</v>
      </c>
      <c r="K199" s="277" t="s">
        <v>141</v>
      </c>
      <c r="L199" s="282"/>
      <c r="M199" s="283" t="s">
        <v>1</v>
      </c>
      <c r="N199" s="284" t="s">
        <v>46</v>
      </c>
      <c r="O199" s="91"/>
      <c r="P199" s="244">
        <f>O199*H199</f>
        <v>0</v>
      </c>
      <c r="Q199" s="244">
        <v>0.00031</v>
      </c>
      <c r="R199" s="244">
        <f>Q199*H199</f>
        <v>0.28520000000000001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175</v>
      </c>
      <c r="AT199" s="246" t="s">
        <v>290</v>
      </c>
      <c r="AU199" s="246" t="s">
        <v>21</v>
      </c>
      <c r="AY199" s="16" t="s">
        <v>135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6" t="s">
        <v>89</v>
      </c>
      <c r="BK199" s="247">
        <f>ROUND(I199*H199,2)</f>
        <v>0</v>
      </c>
      <c r="BL199" s="16" t="s">
        <v>142</v>
      </c>
      <c r="BM199" s="246" t="s">
        <v>893</v>
      </c>
    </row>
    <row r="200" s="2" customFormat="1">
      <c r="A200" s="38"/>
      <c r="B200" s="39"/>
      <c r="C200" s="40"/>
      <c r="D200" s="248" t="s">
        <v>144</v>
      </c>
      <c r="E200" s="40"/>
      <c r="F200" s="249" t="s">
        <v>892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144</v>
      </c>
      <c r="AU200" s="16" t="s">
        <v>21</v>
      </c>
    </row>
    <row r="201" s="2" customFormat="1">
      <c r="A201" s="38"/>
      <c r="B201" s="39"/>
      <c r="C201" s="40"/>
      <c r="D201" s="248" t="s">
        <v>153</v>
      </c>
      <c r="E201" s="40"/>
      <c r="F201" s="274" t="s">
        <v>894</v>
      </c>
      <c r="G201" s="40"/>
      <c r="H201" s="40"/>
      <c r="I201" s="144"/>
      <c r="J201" s="40"/>
      <c r="K201" s="40"/>
      <c r="L201" s="44"/>
      <c r="M201" s="250"/>
      <c r="N201" s="25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153</v>
      </c>
      <c r="AU201" s="16" t="s">
        <v>21</v>
      </c>
    </row>
    <row r="202" s="13" customFormat="1">
      <c r="A202" s="13"/>
      <c r="B202" s="252"/>
      <c r="C202" s="253"/>
      <c r="D202" s="248" t="s">
        <v>145</v>
      </c>
      <c r="E202" s="254" t="s">
        <v>1</v>
      </c>
      <c r="F202" s="255" t="s">
        <v>895</v>
      </c>
      <c r="G202" s="253"/>
      <c r="H202" s="256">
        <v>920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145</v>
      </c>
      <c r="AU202" s="262" t="s">
        <v>21</v>
      </c>
      <c r="AV202" s="13" t="s">
        <v>21</v>
      </c>
      <c r="AW202" s="13" t="s">
        <v>38</v>
      </c>
      <c r="AX202" s="13" t="s">
        <v>89</v>
      </c>
      <c r="AY202" s="262" t="s">
        <v>135</v>
      </c>
    </row>
    <row r="203" s="2" customFormat="1" ht="16.5" customHeight="1">
      <c r="A203" s="38"/>
      <c r="B203" s="39"/>
      <c r="C203" s="235" t="s">
        <v>215</v>
      </c>
      <c r="D203" s="235" t="s">
        <v>137</v>
      </c>
      <c r="E203" s="236" t="s">
        <v>896</v>
      </c>
      <c r="F203" s="237" t="s">
        <v>897</v>
      </c>
      <c r="G203" s="238" t="s">
        <v>206</v>
      </c>
      <c r="H203" s="239">
        <v>4</v>
      </c>
      <c r="I203" s="240"/>
      <c r="J203" s="241">
        <f>ROUND(I203*H203,2)</f>
        <v>0</v>
      </c>
      <c r="K203" s="237" t="s">
        <v>141</v>
      </c>
      <c r="L203" s="44"/>
      <c r="M203" s="242" t="s">
        <v>1</v>
      </c>
      <c r="N203" s="243" t="s">
        <v>46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142</v>
      </c>
      <c r="AT203" s="246" t="s">
        <v>137</v>
      </c>
      <c r="AU203" s="246" t="s">
        <v>21</v>
      </c>
      <c r="AY203" s="16" t="s">
        <v>135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6" t="s">
        <v>89</v>
      </c>
      <c r="BK203" s="247">
        <f>ROUND(I203*H203,2)</f>
        <v>0</v>
      </c>
      <c r="BL203" s="16" t="s">
        <v>142</v>
      </c>
      <c r="BM203" s="246" t="s">
        <v>898</v>
      </c>
    </row>
    <row r="204" s="2" customFormat="1">
      <c r="A204" s="38"/>
      <c r="B204" s="39"/>
      <c r="C204" s="40"/>
      <c r="D204" s="248" t="s">
        <v>144</v>
      </c>
      <c r="E204" s="40"/>
      <c r="F204" s="249" t="s">
        <v>897</v>
      </c>
      <c r="G204" s="40"/>
      <c r="H204" s="40"/>
      <c r="I204" s="144"/>
      <c r="J204" s="40"/>
      <c r="K204" s="40"/>
      <c r="L204" s="44"/>
      <c r="M204" s="250"/>
      <c r="N204" s="251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6" t="s">
        <v>144</v>
      </c>
      <c r="AU204" s="16" t="s">
        <v>21</v>
      </c>
    </row>
    <row r="205" s="2" customFormat="1">
      <c r="A205" s="38"/>
      <c r="B205" s="39"/>
      <c r="C205" s="40"/>
      <c r="D205" s="248" t="s">
        <v>153</v>
      </c>
      <c r="E205" s="40"/>
      <c r="F205" s="274" t="s">
        <v>899</v>
      </c>
      <c r="G205" s="40"/>
      <c r="H205" s="40"/>
      <c r="I205" s="144"/>
      <c r="J205" s="40"/>
      <c r="K205" s="40"/>
      <c r="L205" s="44"/>
      <c r="M205" s="250"/>
      <c r="N205" s="25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153</v>
      </c>
      <c r="AU205" s="16" t="s">
        <v>21</v>
      </c>
    </row>
    <row r="206" s="12" customFormat="1" ht="22.8" customHeight="1">
      <c r="A206" s="12"/>
      <c r="B206" s="219"/>
      <c r="C206" s="220"/>
      <c r="D206" s="221" t="s">
        <v>80</v>
      </c>
      <c r="E206" s="233" t="s">
        <v>175</v>
      </c>
      <c r="F206" s="233" t="s">
        <v>537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P207+SUM(P208:P275)</f>
        <v>0</v>
      </c>
      <c r="Q206" s="227"/>
      <c r="R206" s="228">
        <f>R207+SUM(R208:R275)</f>
        <v>92.958519999999993</v>
      </c>
      <c r="S206" s="227"/>
      <c r="T206" s="229">
        <f>T207+SUM(T208:T275)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89</v>
      </c>
      <c r="AT206" s="231" t="s">
        <v>80</v>
      </c>
      <c r="AU206" s="231" t="s">
        <v>89</v>
      </c>
      <c r="AY206" s="230" t="s">
        <v>135</v>
      </c>
      <c r="BK206" s="232">
        <f>BK207+SUM(BK208:BK275)</f>
        <v>0</v>
      </c>
    </row>
    <row r="207" s="2" customFormat="1" ht="21.75" customHeight="1">
      <c r="A207" s="38"/>
      <c r="B207" s="39"/>
      <c r="C207" s="235" t="s">
        <v>221</v>
      </c>
      <c r="D207" s="235" t="s">
        <v>137</v>
      </c>
      <c r="E207" s="236" t="s">
        <v>900</v>
      </c>
      <c r="F207" s="237" t="s">
        <v>901</v>
      </c>
      <c r="G207" s="238" t="s">
        <v>339</v>
      </c>
      <c r="H207" s="239">
        <v>70</v>
      </c>
      <c r="I207" s="240"/>
      <c r="J207" s="241">
        <f>ROUND(I207*H207,2)</f>
        <v>0</v>
      </c>
      <c r="K207" s="237" t="s">
        <v>141</v>
      </c>
      <c r="L207" s="44"/>
      <c r="M207" s="242" t="s">
        <v>1</v>
      </c>
      <c r="N207" s="243" t="s">
        <v>46</v>
      </c>
      <c r="O207" s="91"/>
      <c r="P207" s="244">
        <f>O207*H207</f>
        <v>0</v>
      </c>
      <c r="Q207" s="244">
        <v>1.0000000000000001E-05</v>
      </c>
      <c r="R207" s="244">
        <f>Q207*H207</f>
        <v>0.0007000000000000001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142</v>
      </c>
      <c r="AT207" s="246" t="s">
        <v>137</v>
      </c>
      <c r="AU207" s="246" t="s">
        <v>21</v>
      </c>
      <c r="AY207" s="16" t="s">
        <v>135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6" t="s">
        <v>89</v>
      </c>
      <c r="BK207" s="247">
        <f>ROUND(I207*H207,2)</f>
        <v>0</v>
      </c>
      <c r="BL207" s="16" t="s">
        <v>142</v>
      </c>
      <c r="BM207" s="246" t="s">
        <v>902</v>
      </c>
    </row>
    <row r="208" s="2" customFormat="1">
      <c r="A208" s="38"/>
      <c r="B208" s="39"/>
      <c r="C208" s="40"/>
      <c r="D208" s="248" t="s">
        <v>144</v>
      </c>
      <c r="E208" s="40"/>
      <c r="F208" s="249" t="s">
        <v>901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144</v>
      </c>
      <c r="AU208" s="16" t="s">
        <v>21</v>
      </c>
    </row>
    <row r="209" s="2" customFormat="1">
      <c r="A209" s="38"/>
      <c r="B209" s="39"/>
      <c r="C209" s="40"/>
      <c r="D209" s="248" t="s">
        <v>153</v>
      </c>
      <c r="E209" s="40"/>
      <c r="F209" s="274" t="s">
        <v>903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153</v>
      </c>
      <c r="AU209" s="16" t="s">
        <v>21</v>
      </c>
    </row>
    <row r="210" s="2" customFormat="1" ht="16.5" customHeight="1">
      <c r="A210" s="38"/>
      <c r="B210" s="39"/>
      <c r="C210" s="275" t="s">
        <v>226</v>
      </c>
      <c r="D210" s="275" t="s">
        <v>290</v>
      </c>
      <c r="E210" s="276" t="s">
        <v>904</v>
      </c>
      <c r="F210" s="277" t="s">
        <v>905</v>
      </c>
      <c r="G210" s="278" t="s">
        <v>339</v>
      </c>
      <c r="H210" s="279">
        <v>70</v>
      </c>
      <c r="I210" s="280"/>
      <c r="J210" s="281">
        <f>ROUND(I210*H210,2)</f>
        <v>0</v>
      </c>
      <c r="K210" s="277" t="s">
        <v>141</v>
      </c>
      <c r="L210" s="282"/>
      <c r="M210" s="283" t="s">
        <v>1</v>
      </c>
      <c r="N210" s="284" t="s">
        <v>46</v>
      </c>
      <c r="O210" s="91"/>
      <c r="P210" s="244">
        <f>O210*H210</f>
        <v>0</v>
      </c>
      <c r="Q210" s="244">
        <v>0.0026700000000000001</v>
      </c>
      <c r="R210" s="244">
        <f>Q210*H210</f>
        <v>0.18690000000000001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175</v>
      </c>
      <c r="AT210" s="246" t="s">
        <v>290</v>
      </c>
      <c r="AU210" s="246" t="s">
        <v>21</v>
      </c>
      <c r="AY210" s="16" t="s">
        <v>135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6" t="s">
        <v>89</v>
      </c>
      <c r="BK210" s="247">
        <f>ROUND(I210*H210,2)</f>
        <v>0</v>
      </c>
      <c r="BL210" s="16" t="s">
        <v>142</v>
      </c>
      <c r="BM210" s="246" t="s">
        <v>906</v>
      </c>
    </row>
    <row r="211" s="2" customFormat="1">
      <c r="A211" s="38"/>
      <c r="B211" s="39"/>
      <c r="C211" s="40"/>
      <c r="D211" s="248" t="s">
        <v>144</v>
      </c>
      <c r="E211" s="40"/>
      <c r="F211" s="249" t="s">
        <v>905</v>
      </c>
      <c r="G211" s="40"/>
      <c r="H211" s="40"/>
      <c r="I211" s="144"/>
      <c r="J211" s="40"/>
      <c r="K211" s="40"/>
      <c r="L211" s="44"/>
      <c r="M211" s="250"/>
      <c r="N211" s="25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144</v>
      </c>
      <c r="AU211" s="16" t="s">
        <v>21</v>
      </c>
    </row>
    <row r="212" s="2" customFormat="1">
      <c r="A212" s="38"/>
      <c r="B212" s="39"/>
      <c r="C212" s="40"/>
      <c r="D212" s="248" t="s">
        <v>153</v>
      </c>
      <c r="E212" s="40"/>
      <c r="F212" s="274" t="s">
        <v>907</v>
      </c>
      <c r="G212" s="40"/>
      <c r="H212" s="40"/>
      <c r="I212" s="144"/>
      <c r="J212" s="40"/>
      <c r="K212" s="40"/>
      <c r="L212" s="44"/>
      <c r="M212" s="250"/>
      <c r="N212" s="25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6" t="s">
        <v>153</v>
      </c>
      <c r="AU212" s="16" t="s">
        <v>21</v>
      </c>
    </row>
    <row r="213" s="13" customFormat="1">
      <c r="A213" s="13"/>
      <c r="B213" s="252"/>
      <c r="C213" s="253"/>
      <c r="D213" s="248" t="s">
        <v>145</v>
      </c>
      <c r="E213" s="254" t="s">
        <v>1</v>
      </c>
      <c r="F213" s="255" t="s">
        <v>908</v>
      </c>
      <c r="G213" s="253"/>
      <c r="H213" s="256">
        <v>70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145</v>
      </c>
      <c r="AU213" s="262" t="s">
        <v>21</v>
      </c>
      <c r="AV213" s="13" t="s">
        <v>21</v>
      </c>
      <c r="AW213" s="13" t="s">
        <v>38</v>
      </c>
      <c r="AX213" s="13" t="s">
        <v>89</v>
      </c>
      <c r="AY213" s="262" t="s">
        <v>135</v>
      </c>
    </row>
    <row r="214" s="2" customFormat="1" ht="21.75" customHeight="1">
      <c r="A214" s="38"/>
      <c r="B214" s="39"/>
      <c r="C214" s="235" t="s">
        <v>230</v>
      </c>
      <c r="D214" s="235" t="s">
        <v>137</v>
      </c>
      <c r="E214" s="236" t="s">
        <v>909</v>
      </c>
      <c r="F214" s="237" t="s">
        <v>910</v>
      </c>
      <c r="G214" s="238" t="s">
        <v>339</v>
      </c>
      <c r="H214" s="239">
        <v>20</v>
      </c>
      <c r="I214" s="240"/>
      <c r="J214" s="241">
        <f>ROUND(I214*H214,2)</f>
        <v>0</v>
      </c>
      <c r="K214" s="237" t="s">
        <v>141</v>
      </c>
      <c r="L214" s="44"/>
      <c r="M214" s="242" t="s">
        <v>1</v>
      </c>
      <c r="N214" s="243" t="s">
        <v>46</v>
      </c>
      <c r="O214" s="91"/>
      <c r="P214" s="244">
        <f>O214*H214</f>
        <v>0</v>
      </c>
      <c r="Q214" s="244">
        <v>1.0000000000000001E-05</v>
      </c>
      <c r="R214" s="244">
        <f>Q214*H214</f>
        <v>0.00020000000000000001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142</v>
      </c>
      <c r="AT214" s="246" t="s">
        <v>137</v>
      </c>
      <c r="AU214" s="246" t="s">
        <v>21</v>
      </c>
      <c r="AY214" s="16" t="s">
        <v>135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6" t="s">
        <v>89</v>
      </c>
      <c r="BK214" s="247">
        <f>ROUND(I214*H214,2)</f>
        <v>0</v>
      </c>
      <c r="BL214" s="16" t="s">
        <v>142</v>
      </c>
      <c r="BM214" s="246" t="s">
        <v>911</v>
      </c>
    </row>
    <row r="215" s="2" customFormat="1">
      <c r="A215" s="38"/>
      <c r="B215" s="39"/>
      <c r="C215" s="40"/>
      <c r="D215" s="248" t="s">
        <v>144</v>
      </c>
      <c r="E215" s="40"/>
      <c r="F215" s="249" t="s">
        <v>910</v>
      </c>
      <c r="G215" s="40"/>
      <c r="H215" s="40"/>
      <c r="I215" s="144"/>
      <c r="J215" s="40"/>
      <c r="K215" s="40"/>
      <c r="L215" s="44"/>
      <c r="M215" s="250"/>
      <c r="N215" s="25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144</v>
      </c>
      <c r="AU215" s="16" t="s">
        <v>21</v>
      </c>
    </row>
    <row r="216" s="2" customFormat="1">
      <c r="A216" s="38"/>
      <c r="B216" s="39"/>
      <c r="C216" s="40"/>
      <c r="D216" s="248" t="s">
        <v>153</v>
      </c>
      <c r="E216" s="40"/>
      <c r="F216" s="274" t="s">
        <v>912</v>
      </c>
      <c r="G216" s="40"/>
      <c r="H216" s="40"/>
      <c r="I216" s="144"/>
      <c r="J216" s="40"/>
      <c r="K216" s="40"/>
      <c r="L216" s="44"/>
      <c r="M216" s="250"/>
      <c r="N216" s="25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6" t="s">
        <v>153</v>
      </c>
      <c r="AU216" s="16" t="s">
        <v>21</v>
      </c>
    </row>
    <row r="217" s="2" customFormat="1" ht="16.5" customHeight="1">
      <c r="A217" s="38"/>
      <c r="B217" s="39"/>
      <c r="C217" s="275" t="s">
        <v>7</v>
      </c>
      <c r="D217" s="275" t="s">
        <v>290</v>
      </c>
      <c r="E217" s="276" t="s">
        <v>913</v>
      </c>
      <c r="F217" s="277" t="s">
        <v>914</v>
      </c>
      <c r="G217" s="278" t="s">
        <v>339</v>
      </c>
      <c r="H217" s="279">
        <v>20</v>
      </c>
      <c r="I217" s="280"/>
      <c r="J217" s="281">
        <f>ROUND(I217*H217,2)</f>
        <v>0</v>
      </c>
      <c r="K217" s="277" t="s">
        <v>141</v>
      </c>
      <c r="L217" s="282"/>
      <c r="M217" s="283" t="s">
        <v>1</v>
      </c>
      <c r="N217" s="284" t="s">
        <v>46</v>
      </c>
      <c r="O217" s="91"/>
      <c r="P217" s="244">
        <f>O217*H217</f>
        <v>0</v>
      </c>
      <c r="Q217" s="244">
        <v>0.00382</v>
      </c>
      <c r="R217" s="244">
        <f>Q217*H217</f>
        <v>0.076399999999999996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175</v>
      </c>
      <c r="AT217" s="246" t="s">
        <v>290</v>
      </c>
      <c r="AU217" s="246" t="s">
        <v>21</v>
      </c>
      <c r="AY217" s="16" t="s">
        <v>135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6" t="s">
        <v>89</v>
      </c>
      <c r="BK217" s="247">
        <f>ROUND(I217*H217,2)</f>
        <v>0</v>
      </c>
      <c r="BL217" s="16" t="s">
        <v>142</v>
      </c>
      <c r="BM217" s="246" t="s">
        <v>915</v>
      </c>
    </row>
    <row r="218" s="2" customFormat="1">
      <c r="A218" s="38"/>
      <c r="B218" s="39"/>
      <c r="C218" s="40"/>
      <c r="D218" s="248" t="s">
        <v>144</v>
      </c>
      <c r="E218" s="40"/>
      <c r="F218" s="249" t="s">
        <v>914</v>
      </c>
      <c r="G218" s="40"/>
      <c r="H218" s="40"/>
      <c r="I218" s="144"/>
      <c r="J218" s="40"/>
      <c r="K218" s="40"/>
      <c r="L218" s="44"/>
      <c r="M218" s="250"/>
      <c r="N218" s="25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6" t="s">
        <v>144</v>
      </c>
      <c r="AU218" s="16" t="s">
        <v>21</v>
      </c>
    </row>
    <row r="219" s="2" customFormat="1">
      <c r="A219" s="38"/>
      <c r="B219" s="39"/>
      <c r="C219" s="40"/>
      <c r="D219" s="248" t="s">
        <v>153</v>
      </c>
      <c r="E219" s="40"/>
      <c r="F219" s="274" t="s">
        <v>916</v>
      </c>
      <c r="G219" s="40"/>
      <c r="H219" s="40"/>
      <c r="I219" s="144"/>
      <c r="J219" s="40"/>
      <c r="K219" s="40"/>
      <c r="L219" s="44"/>
      <c r="M219" s="250"/>
      <c r="N219" s="25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6" t="s">
        <v>153</v>
      </c>
      <c r="AU219" s="16" t="s">
        <v>21</v>
      </c>
    </row>
    <row r="220" s="13" customFormat="1">
      <c r="A220" s="13"/>
      <c r="B220" s="252"/>
      <c r="C220" s="253"/>
      <c r="D220" s="248" t="s">
        <v>145</v>
      </c>
      <c r="E220" s="254" t="s">
        <v>1</v>
      </c>
      <c r="F220" s="255" t="s">
        <v>917</v>
      </c>
      <c r="G220" s="253"/>
      <c r="H220" s="256">
        <v>20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145</v>
      </c>
      <c r="AU220" s="262" t="s">
        <v>21</v>
      </c>
      <c r="AV220" s="13" t="s">
        <v>21</v>
      </c>
      <c r="AW220" s="13" t="s">
        <v>38</v>
      </c>
      <c r="AX220" s="13" t="s">
        <v>89</v>
      </c>
      <c r="AY220" s="262" t="s">
        <v>135</v>
      </c>
    </row>
    <row r="221" s="2" customFormat="1" ht="21.75" customHeight="1">
      <c r="A221" s="38"/>
      <c r="B221" s="39"/>
      <c r="C221" s="235" t="s">
        <v>241</v>
      </c>
      <c r="D221" s="235" t="s">
        <v>137</v>
      </c>
      <c r="E221" s="236" t="s">
        <v>918</v>
      </c>
      <c r="F221" s="237" t="s">
        <v>919</v>
      </c>
      <c r="G221" s="238" t="s">
        <v>339</v>
      </c>
      <c r="H221" s="239">
        <v>535</v>
      </c>
      <c r="I221" s="240"/>
      <c r="J221" s="241">
        <f>ROUND(I221*H221,2)</f>
        <v>0</v>
      </c>
      <c r="K221" s="237" t="s">
        <v>141</v>
      </c>
      <c r="L221" s="44"/>
      <c r="M221" s="242" t="s">
        <v>1</v>
      </c>
      <c r="N221" s="243" t="s">
        <v>46</v>
      </c>
      <c r="O221" s="91"/>
      <c r="P221" s="244">
        <f>O221*H221</f>
        <v>0</v>
      </c>
      <c r="Q221" s="244">
        <v>2.0000000000000002E-05</v>
      </c>
      <c r="R221" s="244">
        <f>Q221*H221</f>
        <v>0.010700000000000001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142</v>
      </c>
      <c r="AT221" s="246" t="s">
        <v>137</v>
      </c>
      <c r="AU221" s="246" t="s">
        <v>21</v>
      </c>
      <c r="AY221" s="16" t="s">
        <v>135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6" t="s">
        <v>89</v>
      </c>
      <c r="BK221" s="247">
        <f>ROUND(I221*H221,2)</f>
        <v>0</v>
      </c>
      <c r="BL221" s="16" t="s">
        <v>142</v>
      </c>
      <c r="BM221" s="246" t="s">
        <v>920</v>
      </c>
    </row>
    <row r="222" s="2" customFormat="1">
      <c r="A222" s="38"/>
      <c r="B222" s="39"/>
      <c r="C222" s="40"/>
      <c r="D222" s="248" t="s">
        <v>144</v>
      </c>
      <c r="E222" s="40"/>
      <c r="F222" s="249" t="s">
        <v>919</v>
      </c>
      <c r="G222" s="40"/>
      <c r="H222" s="40"/>
      <c r="I222" s="144"/>
      <c r="J222" s="40"/>
      <c r="K222" s="40"/>
      <c r="L222" s="44"/>
      <c r="M222" s="250"/>
      <c r="N222" s="25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144</v>
      </c>
      <c r="AU222" s="16" t="s">
        <v>21</v>
      </c>
    </row>
    <row r="223" s="2" customFormat="1" ht="21.75" customHeight="1">
      <c r="A223" s="38"/>
      <c r="B223" s="39"/>
      <c r="C223" s="275" t="s">
        <v>245</v>
      </c>
      <c r="D223" s="275" t="s">
        <v>290</v>
      </c>
      <c r="E223" s="276" t="s">
        <v>921</v>
      </c>
      <c r="F223" s="277" t="s">
        <v>922</v>
      </c>
      <c r="G223" s="278" t="s">
        <v>651</v>
      </c>
      <c r="H223" s="279">
        <v>108</v>
      </c>
      <c r="I223" s="280"/>
      <c r="J223" s="281">
        <f>ROUND(I223*H223,2)</f>
        <v>0</v>
      </c>
      <c r="K223" s="277" t="s">
        <v>141</v>
      </c>
      <c r="L223" s="282"/>
      <c r="M223" s="283" t="s">
        <v>1</v>
      </c>
      <c r="N223" s="284" t="s">
        <v>46</v>
      </c>
      <c r="O223" s="91"/>
      <c r="P223" s="244">
        <f>O223*H223</f>
        <v>0</v>
      </c>
      <c r="Q223" s="244">
        <v>0.00167</v>
      </c>
      <c r="R223" s="244">
        <f>Q223*H223</f>
        <v>0.18035999999999999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175</v>
      </c>
      <c r="AT223" s="246" t="s">
        <v>290</v>
      </c>
      <c r="AU223" s="246" t="s">
        <v>21</v>
      </c>
      <c r="AY223" s="16" t="s">
        <v>135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6" t="s">
        <v>89</v>
      </c>
      <c r="BK223" s="247">
        <f>ROUND(I223*H223,2)</f>
        <v>0</v>
      </c>
      <c r="BL223" s="16" t="s">
        <v>142</v>
      </c>
      <c r="BM223" s="246" t="s">
        <v>923</v>
      </c>
    </row>
    <row r="224" s="2" customFormat="1">
      <c r="A224" s="38"/>
      <c r="B224" s="39"/>
      <c r="C224" s="40"/>
      <c r="D224" s="248" t="s">
        <v>144</v>
      </c>
      <c r="E224" s="40"/>
      <c r="F224" s="249" t="s">
        <v>922</v>
      </c>
      <c r="G224" s="40"/>
      <c r="H224" s="40"/>
      <c r="I224" s="144"/>
      <c r="J224" s="40"/>
      <c r="K224" s="40"/>
      <c r="L224" s="44"/>
      <c r="M224" s="250"/>
      <c r="N224" s="25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144</v>
      </c>
      <c r="AU224" s="16" t="s">
        <v>21</v>
      </c>
    </row>
    <row r="225" s="2" customFormat="1">
      <c r="A225" s="38"/>
      <c r="B225" s="39"/>
      <c r="C225" s="40"/>
      <c r="D225" s="248" t="s">
        <v>153</v>
      </c>
      <c r="E225" s="40"/>
      <c r="F225" s="274" t="s">
        <v>924</v>
      </c>
      <c r="G225" s="40"/>
      <c r="H225" s="40"/>
      <c r="I225" s="144"/>
      <c r="J225" s="40"/>
      <c r="K225" s="40"/>
      <c r="L225" s="44"/>
      <c r="M225" s="250"/>
      <c r="N225" s="25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6" t="s">
        <v>153</v>
      </c>
      <c r="AU225" s="16" t="s">
        <v>21</v>
      </c>
    </row>
    <row r="226" s="13" customFormat="1">
      <c r="A226" s="13"/>
      <c r="B226" s="252"/>
      <c r="C226" s="253"/>
      <c r="D226" s="248" t="s">
        <v>145</v>
      </c>
      <c r="E226" s="254" t="s">
        <v>1</v>
      </c>
      <c r="F226" s="255" t="s">
        <v>925</v>
      </c>
      <c r="G226" s="253"/>
      <c r="H226" s="256">
        <v>108</v>
      </c>
      <c r="I226" s="257"/>
      <c r="J226" s="253"/>
      <c r="K226" s="253"/>
      <c r="L226" s="258"/>
      <c r="M226" s="259"/>
      <c r="N226" s="260"/>
      <c r="O226" s="260"/>
      <c r="P226" s="260"/>
      <c r="Q226" s="260"/>
      <c r="R226" s="260"/>
      <c r="S226" s="260"/>
      <c r="T226" s="26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2" t="s">
        <v>145</v>
      </c>
      <c r="AU226" s="262" t="s">
        <v>21</v>
      </c>
      <c r="AV226" s="13" t="s">
        <v>21</v>
      </c>
      <c r="AW226" s="13" t="s">
        <v>38</v>
      </c>
      <c r="AX226" s="13" t="s">
        <v>89</v>
      </c>
      <c r="AY226" s="262" t="s">
        <v>135</v>
      </c>
    </row>
    <row r="227" s="2" customFormat="1" ht="21.75" customHeight="1">
      <c r="A227" s="38"/>
      <c r="B227" s="39"/>
      <c r="C227" s="235" t="s">
        <v>249</v>
      </c>
      <c r="D227" s="235" t="s">
        <v>137</v>
      </c>
      <c r="E227" s="236" t="s">
        <v>926</v>
      </c>
      <c r="F227" s="237" t="s">
        <v>927</v>
      </c>
      <c r="G227" s="238" t="s">
        <v>151</v>
      </c>
      <c r="H227" s="239">
        <v>18</v>
      </c>
      <c r="I227" s="240"/>
      <c r="J227" s="241">
        <f>ROUND(I227*H227,2)</f>
        <v>0</v>
      </c>
      <c r="K227" s="237" t="s">
        <v>141</v>
      </c>
      <c r="L227" s="44"/>
      <c r="M227" s="242" t="s">
        <v>1</v>
      </c>
      <c r="N227" s="243" t="s">
        <v>46</v>
      </c>
      <c r="O227" s="91"/>
      <c r="P227" s="244">
        <f>O227*H227</f>
        <v>0</v>
      </c>
      <c r="Q227" s="244">
        <v>1.0000000000000001E-05</v>
      </c>
      <c r="R227" s="244">
        <f>Q227*H227</f>
        <v>0.00018000000000000001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142</v>
      </c>
      <c r="AT227" s="246" t="s">
        <v>137</v>
      </c>
      <c r="AU227" s="246" t="s">
        <v>21</v>
      </c>
      <c r="AY227" s="16" t="s">
        <v>135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6" t="s">
        <v>89</v>
      </c>
      <c r="BK227" s="247">
        <f>ROUND(I227*H227,2)</f>
        <v>0</v>
      </c>
      <c r="BL227" s="16" t="s">
        <v>142</v>
      </c>
      <c r="BM227" s="246" t="s">
        <v>928</v>
      </c>
    </row>
    <row r="228" s="2" customFormat="1">
      <c r="A228" s="38"/>
      <c r="B228" s="39"/>
      <c r="C228" s="40"/>
      <c r="D228" s="248" t="s">
        <v>144</v>
      </c>
      <c r="E228" s="40"/>
      <c r="F228" s="249" t="s">
        <v>927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144</v>
      </c>
      <c r="AU228" s="16" t="s">
        <v>21</v>
      </c>
    </row>
    <row r="229" s="2" customFormat="1">
      <c r="A229" s="38"/>
      <c r="B229" s="39"/>
      <c r="C229" s="40"/>
      <c r="D229" s="248" t="s">
        <v>153</v>
      </c>
      <c r="E229" s="40"/>
      <c r="F229" s="274" t="s">
        <v>929</v>
      </c>
      <c r="G229" s="40"/>
      <c r="H229" s="40"/>
      <c r="I229" s="144"/>
      <c r="J229" s="40"/>
      <c r="K229" s="40"/>
      <c r="L229" s="44"/>
      <c r="M229" s="250"/>
      <c r="N229" s="25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6" t="s">
        <v>153</v>
      </c>
      <c r="AU229" s="16" t="s">
        <v>21</v>
      </c>
    </row>
    <row r="230" s="2" customFormat="1" ht="16.5" customHeight="1">
      <c r="A230" s="38"/>
      <c r="B230" s="39"/>
      <c r="C230" s="275" t="s">
        <v>253</v>
      </c>
      <c r="D230" s="275" t="s">
        <v>290</v>
      </c>
      <c r="E230" s="276" t="s">
        <v>930</v>
      </c>
      <c r="F230" s="277" t="s">
        <v>931</v>
      </c>
      <c r="G230" s="278" t="s">
        <v>151</v>
      </c>
      <c r="H230" s="279">
        <v>18</v>
      </c>
      <c r="I230" s="280"/>
      <c r="J230" s="281">
        <f>ROUND(I230*H230,2)</f>
        <v>0</v>
      </c>
      <c r="K230" s="277" t="s">
        <v>141</v>
      </c>
      <c r="L230" s="282"/>
      <c r="M230" s="283" t="s">
        <v>1</v>
      </c>
      <c r="N230" s="284" t="s">
        <v>46</v>
      </c>
      <c r="O230" s="91"/>
      <c r="P230" s="244">
        <f>O230*H230</f>
        <v>0</v>
      </c>
      <c r="Q230" s="244">
        <v>0.0014</v>
      </c>
      <c r="R230" s="244">
        <f>Q230*H230</f>
        <v>0.0252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175</v>
      </c>
      <c r="AT230" s="246" t="s">
        <v>290</v>
      </c>
      <c r="AU230" s="246" t="s">
        <v>21</v>
      </c>
      <c r="AY230" s="16" t="s">
        <v>135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6" t="s">
        <v>89</v>
      </c>
      <c r="BK230" s="247">
        <f>ROUND(I230*H230,2)</f>
        <v>0</v>
      </c>
      <c r="BL230" s="16" t="s">
        <v>142</v>
      </c>
      <c r="BM230" s="246" t="s">
        <v>932</v>
      </c>
    </row>
    <row r="231" s="2" customFormat="1">
      <c r="A231" s="38"/>
      <c r="B231" s="39"/>
      <c r="C231" s="40"/>
      <c r="D231" s="248" t="s">
        <v>144</v>
      </c>
      <c r="E231" s="40"/>
      <c r="F231" s="249" t="s">
        <v>931</v>
      </c>
      <c r="G231" s="40"/>
      <c r="H231" s="40"/>
      <c r="I231" s="144"/>
      <c r="J231" s="40"/>
      <c r="K231" s="40"/>
      <c r="L231" s="44"/>
      <c r="M231" s="250"/>
      <c r="N231" s="25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6" t="s">
        <v>144</v>
      </c>
      <c r="AU231" s="16" t="s">
        <v>21</v>
      </c>
    </row>
    <row r="232" s="2" customFormat="1">
      <c r="A232" s="38"/>
      <c r="B232" s="39"/>
      <c r="C232" s="40"/>
      <c r="D232" s="248" t="s">
        <v>153</v>
      </c>
      <c r="E232" s="40"/>
      <c r="F232" s="274" t="s">
        <v>933</v>
      </c>
      <c r="G232" s="40"/>
      <c r="H232" s="40"/>
      <c r="I232" s="144"/>
      <c r="J232" s="40"/>
      <c r="K232" s="40"/>
      <c r="L232" s="44"/>
      <c r="M232" s="250"/>
      <c r="N232" s="251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6" t="s">
        <v>153</v>
      </c>
      <c r="AU232" s="16" t="s">
        <v>21</v>
      </c>
    </row>
    <row r="233" s="2" customFormat="1" ht="16.5" customHeight="1">
      <c r="A233" s="38"/>
      <c r="B233" s="39"/>
      <c r="C233" s="235" t="s">
        <v>260</v>
      </c>
      <c r="D233" s="235" t="s">
        <v>137</v>
      </c>
      <c r="E233" s="236" t="s">
        <v>934</v>
      </c>
      <c r="F233" s="237" t="s">
        <v>935</v>
      </c>
      <c r="G233" s="238" t="s">
        <v>151</v>
      </c>
      <c r="H233" s="239">
        <v>46</v>
      </c>
      <c r="I233" s="240"/>
      <c r="J233" s="241">
        <f>ROUND(I233*H233,2)</f>
        <v>0</v>
      </c>
      <c r="K233" s="237" t="s">
        <v>141</v>
      </c>
      <c r="L233" s="44"/>
      <c r="M233" s="242" t="s">
        <v>1</v>
      </c>
      <c r="N233" s="243" t="s">
        <v>46</v>
      </c>
      <c r="O233" s="91"/>
      <c r="P233" s="244">
        <f>O233*H233</f>
        <v>0</v>
      </c>
      <c r="Q233" s="244">
        <v>0.035729999999999998</v>
      </c>
      <c r="R233" s="244">
        <f>Q233*H233</f>
        <v>1.6435799999999998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142</v>
      </c>
      <c r="AT233" s="246" t="s">
        <v>137</v>
      </c>
      <c r="AU233" s="246" t="s">
        <v>21</v>
      </c>
      <c r="AY233" s="16" t="s">
        <v>135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16" t="s">
        <v>89</v>
      </c>
      <c r="BK233" s="247">
        <f>ROUND(I233*H233,2)</f>
        <v>0</v>
      </c>
      <c r="BL233" s="16" t="s">
        <v>142</v>
      </c>
      <c r="BM233" s="246" t="s">
        <v>936</v>
      </c>
    </row>
    <row r="234" s="2" customFormat="1">
      <c r="A234" s="38"/>
      <c r="B234" s="39"/>
      <c r="C234" s="40"/>
      <c r="D234" s="248" t="s">
        <v>144</v>
      </c>
      <c r="E234" s="40"/>
      <c r="F234" s="249" t="s">
        <v>935</v>
      </c>
      <c r="G234" s="40"/>
      <c r="H234" s="40"/>
      <c r="I234" s="144"/>
      <c r="J234" s="40"/>
      <c r="K234" s="40"/>
      <c r="L234" s="44"/>
      <c r="M234" s="250"/>
      <c r="N234" s="25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144</v>
      </c>
      <c r="AU234" s="16" t="s">
        <v>21</v>
      </c>
    </row>
    <row r="235" s="2" customFormat="1" ht="21.75" customHeight="1">
      <c r="A235" s="38"/>
      <c r="B235" s="39"/>
      <c r="C235" s="235" t="s">
        <v>266</v>
      </c>
      <c r="D235" s="235" t="s">
        <v>137</v>
      </c>
      <c r="E235" s="236" t="s">
        <v>937</v>
      </c>
      <c r="F235" s="237" t="s">
        <v>938</v>
      </c>
      <c r="G235" s="238" t="s">
        <v>151</v>
      </c>
      <c r="H235" s="239">
        <v>15</v>
      </c>
      <c r="I235" s="240"/>
      <c r="J235" s="241">
        <f>ROUND(I235*H235,2)</f>
        <v>0</v>
      </c>
      <c r="K235" s="237" t="s">
        <v>141</v>
      </c>
      <c r="L235" s="44"/>
      <c r="M235" s="242" t="s">
        <v>1</v>
      </c>
      <c r="N235" s="243" t="s">
        <v>46</v>
      </c>
      <c r="O235" s="91"/>
      <c r="P235" s="244">
        <f>O235*H235</f>
        <v>0</v>
      </c>
      <c r="Q235" s="244">
        <v>2.1167600000000002</v>
      </c>
      <c r="R235" s="244">
        <f>Q235*H235</f>
        <v>31.751400000000004</v>
      </c>
      <c r="S235" s="244">
        <v>0</v>
      </c>
      <c r="T235" s="24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6" t="s">
        <v>142</v>
      </c>
      <c r="AT235" s="246" t="s">
        <v>137</v>
      </c>
      <c r="AU235" s="246" t="s">
        <v>21</v>
      </c>
      <c r="AY235" s="16" t="s">
        <v>135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6" t="s">
        <v>89</v>
      </c>
      <c r="BK235" s="247">
        <f>ROUND(I235*H235,2)</f>
        <v>0</v>
      </c>
      <c r="BL235" s="16" t="s">
        <v>142</v>
      </c>
      <c r="BM235" s="246" t="s">
        <v>939</v>
      </c>
    </row>
    <row r="236" s="2" customFormat="1">
      <c r="A236" s="38"/>
      <c r="B236" s="39"/>
      <c r="C236" s="40"/>
      <c r="D236" s="248" t="s">
        <v>144</v>
      </c>
      <c r="E236" s="40"/>
      <c r="F236" s="249" t="s">
        <v>938</v>
      </c>
      <c r="G236" s="40"/>
      <c r="H236" s="40"/>
      <c r="I236" s="144"/>
      <c r="J236" s="40"/>
      <c r="K236" s="40"/>
      <c r="L236" s="44"/>
      <c r="M236" s="250"/>
      <c r="N236" s="251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6" t="s">
        <v>144</v>
      </c>
      <c r="AU236" s="16" t="s">
        <v>21</v>
      </c>
    </row>
    <row r="237" s="2" customFormat="1" ht="16.5" customHeight="1">
      <c r="A237" s="38"/>
      <c r="B237" s="39"/>
      <c r="C237" s="275" t="s">
        <v>273</v>
      </c>
      <c r="D237" s="275" t="s">
        <v>290</v>
      </c>
      <c r="E237" s="276" t="s">
        <v>940</v>
      </c>
      <c r="F237" s="277" t="s">
        <v>941</v>
      </c>
      <c r="G237" s="278" t="s">
        <v>151</v>
      </c>
      <c r="H237" s="279">
        <v>10</v>
      </c>
      <c r="I237" s="280"/>
      <c r="J237" s="281">
        <f>ROUND(I237*H237,2)</f>
        <v>0</v>
      </c>
      <c r="K237" s="277" t="s">
        <v>141</v>
      </c>
      <c r="L237" s="282"/>
      <c r="M237" s="283" t="s">
        <v>1</v>
      </c>
      <c r="N237" s="284" t="s">
        <v>46</v>
      </c>
      <c r="O237" s="91"/>
      <c r="P237" s="244">
        <f>O237*H237</f>
        <v>0</v>
      </c>
      <c r="Q237" s="244">
        <v>0.185</v>
      </c>
      <c r="R237" s="244">
        <f>Q237*H237</f>
        <v>1.8500000000000001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175</v>
      </c>
      <c r="AT237" s="246" t="s">
        <v>290</v>
      </c>
      <c r="AU237" s="246" t="s">
        <v>21</v>
      </c>
      <c r="AY237" s="16" t="s">
        <v>135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6" t="s">
        <v>89</v>
      </c>
      <c r="BK237" s="247">
        <f>ROUND(I237*H237,2)</f>
        <v>0</v>
      </c>
      <c r="BL237" s="16" t="s">
        <v>142</v>
      </c>
      <c r="BM237" s="246" t="s">
        <v>942</v>
      </c>
    </row>
    <row r="238" s="2" customFormat="1">
      <c r="A238" s="38"/>
      <c r="B238" s="39"/>
      <c r="C238" s="40"/>
      <c r="D238" s="248" t="s">
        <v>144</v>
      </c>
      <c r="E238" s="40"/>
      <c r="F238" s="249" t="s">
        <v>941</v>
      </c>
      <c r="G238" s="40"/>
      <c r="H238" s="40"/>
      <c r="I238" s="144"/>
      <c r="J238" s="40"/>
      <c r="K238" s="40"/>
      <c r="L238" s="44"/>
      <c r="M238" s="250"/>
      <c r="N238" s="251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6" t="s">
        <v>144</v>
      </c>
      <c r="AU238" s="16" t="s">
        <v>21</v>
      </c>
    </row>
    <row r="239" s="2" customFormat="1" ht="16.5" customHeight="1">
      <c r="A239" s="38"/>
      <c r="B239" s="39"/>
      <c r="C239" s="275" t="s">
        <v>278</v>
      </c>
      <c r="D239" s="275" t="s">
        <v>290</v>
      </c>
      <c r="E239" s="276" t="s">
        <v>943</v>
      </c>
      <c r="F239" s="277" t="s">
        <v>944</v>
      </c>
      <c r="G239" s="278" t="s">
        <v>151</v>
      </c>
      <c r="H239" s="279">
        <v>6</v>
      </c>
      <c r="I239" s="280"/>
      <c r="J239" s="281">
        <f>ROUND(I239*H239,2)</f>
        <v>0</v>
      </c>
      <c r="K239" s="277" t="s">
        <v>141</v>
      </c>
      <c r="L239" s="282"/>
      <c r="M239" s="283" t="s">
        <v>1</v>
      </c>
      <c r="N239" s="284" t="s">
        <v>46</v>
      </c>
      <c r="O239" s="91"/>
      <c r="P239" s="244">
        <f>O239*H239</f>
        <v>0</v>
      </c>
      <c r="Q239" s="244">
        <v>0.37</v>
      </c>
      <c r="R239" s="244">
        <f>Q239*H239</f>
        <v>2.2199999999999998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175</v>
      </c>
      <c r="AT239" s="246" t="s">
        <v>290</v>
      </c>
      <c r="AU239" s="246" t="s">
        <v>21</v>
      </c>
      <c r="AY239" s="16" t="s">
        <v>135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6" t="s">
        <v>89</v>
      </c>
      <c r="BK239" s="247">
        <f>ROUND(I239*H239,2)</f>
        <v>0</v>
      </c>
      <c r="BL239" s="16" t="s">
        <v>142</v>
      </c>
      <c r="BM239" s="246" t="s">
        <v>945</v>
      </c>
    </row>
    <row r="240" s="2" customFormat="1">
      <c r="A240" s="38"/>
      <c r="B240" s="39"/>
      <c r="C240" s="40"/>
      <c r="D240" s="248" t="s">
        <v>144</v>
      </c>
      <c r="E240" s="40"/>
      <c r="F240" s="249" t="s">
        <v>944</v>
      </c>
      <c r="G240" s="40"/>
      <c r="H240" s="40"/>
      <c r="I240" s="144"/>
      <c r="J240" s="40"/>
      <c r="K240" s="40"/>
      <c r="L240" s="44"/>
      <c r="M240" s="250"/>
      <c r="N240" s="25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6" t="s">
        <v>144</v>
      </c>
      <c r="AU240" s="16" t="s">
        <v>21</v>
      </c>
    </row>
    <row r="241" s="2" customFormat="1" ht="16.5" customHeight="1">
      <c r="A241" s="38"/>
      <c r="B241" s="39"/>
      <c r="C241" s="275" t="s">
        <v>285</v>
      </c>
      <c r="D241" s="275" t="s">
        <v>290</v>
      </c>
      <c r="E241" s="276" t="s">
        <v>946</v>
      </c>
      <c r="F241" s="277" t="s">
        <v>947</v>
      </c>
      <c r="G241" s="278" t="s">
        <v>151</v>
      </c>
      <c r="H241" s="279">
        <v>15</v>
      </c>
      <c r="I241" s="280"/>
      <c r="J241" s="281">
        <f>ROUND(I241*H241,2)</f>
        <v>0</v>
      </c>
      <c r="K241" s="277" t="s">
        <v>141</v>
      </c>
      <c r="L241" s="282"/>
      <c r="M241" s="283" t="s">
        <v>1</v>
      </c>
      <c r="N241" s="284" t="s">
        <v>46</v>
      </c>
      <c r="O241" s="91"/>
      <c r="P241" s="244">
        <f>O241*H241</f>
        <v>0</v>
      </c>
      <c r="Q241" s="244">
        <v>0.73999999999999999</v>
      </c>
      <c r="R241" s="244">
        <f>Q241*H241</f>
        <v>11.1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175</v>
      </c>
      <c r="AT241" s="246" t="s">
        <v>290</v>
      </c>
      <c r="AU241" s="246" t="s">
        <v>21</v>
      </c>
      <c r="AY241" s="16" t="s">
        <v>135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6" t="s">
        <v>89</v>
      </c>
      <c r="BK241" s="247">
        <f>ROUND(I241*H241,2)</f>
        <v>0</v>
      </c>
      <c r="BL241" s="16" t="s">
        <v>142</v>
      </c>
      <c r="BM241" s="246" t="s">
        <v>948</v>
      </c>
    </row>
    <row r="242" s="2" customFormat="1">
      <c r="A242" s="38"/>
      <c r="B242" s="39"/>
      <c r="C242" s="40"/>
      <c r="D242" s="248" t="s">
        <v>144</v>
      </c>
      <c r="E242" s="40"/>
      <c r="F242" s="249" t="s">
        <v>947</v>
      </c>
      <c r="G242" s="40"/>
      <c r="H242" s="40"/>
      <c r="I242" s="144"/>
      <c r="J242" s="40"/>
      <c r="K242" s="40"/>
      <c r="L242" s="44"/>
      <c r="M242" s="250"/>
      <c r="N242" s="25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6" t="s">
        <v>144</v>
      </c>
      <c r="AU242" s="16" t="s">
        <v>21</v>
      </c>
    </row>
    <row r="243" s="2" customFormat="1" ht="21.75" customHeight="1">
      <c r="A243" s="38"/>
      <c r="B243" s="39"/>
      <c r="C243" s="275" t="s">
        <v>289</v>
      </c>
      <c r="D243" s="275" t="s">
        <v>290</v>
      </c>
      <c r="E243" s="276" t="s">
        <v>949</v>
      </c>
      <c r="F243" s="277" t="s">
        <v>950</v>
      </c>
      <c r="G243" s="278" t="s">
        <v>151</v>
      </c>
      <c r="H243" s="279">
        <v>15</v>
      </c>
      <c r="I243" s="280"/>
      <c r="J243" s="281">
        <f>ROUND(I243*H243,2)</f>
        <v>0</v>
      </c>
      <c r="K243" s="277" t="s">
        <v>141</v>
      </c>
      <c r="L243" s="282"/>
      <c r="M243" s="283" t="s">
        <v>1</v>
      </c>
      <c r="N243" s="284" t="s">
        <v>46</v>
      </c>
      <c r="O243" s="91"/>
      <c r="P243" s="244">
        <f>O243*H243</f>
        <v>0</v>
      </c>
      <c r="Q243" s="244">
        <v>1.6140000000000001</v>
      </c>
      <c r="R243" s="244">
        <f>Q243*H243</f>
        <v>24.210000000000001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175</v>
      </c>
      <c r="AT243" s="246" t="s">
        <v>290</v>
      </c>
      <c r="AU243" s="246" t="s">
        <v>21</v>
      </c>
      <c r="AY243" s="16" t="s">
        <v>135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6" t="s">
        <v>89</v>
      </c>
      <c r="BK243" s="247">
        <f>ROUND(I243*H243,2)</f>
        <v>0</v>
      </c>
      <c r="BL243" s="16" t="s">
        <v>142</v>
      </c>
      <c r="BM243" s="246" t="s">
        <v>951</v>
      </c>
    </row>
    <row r="244" s="2" customFormat="1">
      <c r="A244" s="38"/>
      <c r="B244" s="39"/>
      <c r="C244" s="40"/>
      <c r="D244" s="248" t="s">
        <v>144</v>
      </c>
      <c r="E244" s="40"/>
      <c r="F244" s="249" t="s">
        <v>950</v>
      </c>
      <c r="G244" s="40"/>
      <c r="H244" s="40"/>
      <c r="I244" s="144"/>
      <c r="J244" s="40"/>
      <c r="K244" s="40"/>
      <c r="L244" s="44"/>
      <c r="M244" s="250"/>
      <c r="N244" s="251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6" t="s">
        <v>144</v>
      </c>
      <c r="AU244" s="16" t="s">
        <v>21</v>
      </c>
    </row>
    <row r="245" s="2" customFormat="1" ht="21.75" customHeight="1">
      <c r="A245" s="38"/>
      <c r="B245" s="39"/>
      <c r="C245" s="275" t="s">
        <v>296</v>
      </c>
      <c r="D245" s="275" t="s">
        <v>290</v>
      </c>
      <c r="E245" s="276" t="s">
        <v>952</v>
      </c>
      <c r="F245" s="277" t="s">
        <v>953</v>
      </c>
      <c r="G245" s="278" t="s">
        <v>151</v>
      </c>
      <c r="H245" s="279">
        <v>15</v>
      </c>
      <c r="I245" s="280"/>
      <c r="J245" s="281">
        <f>ROUND(I245*H245,2)</f>
        <v>0</v>
      </c>
      <c r="K245" s="277" t="s">
        <v>141</v>
      </c>
      <c r="L245" s="282"/>
      <c r="M245" s="283" t="s">
        <v>1</v>
      </c>
      <c r="N245" s="284" t="s">
        <v>46</v>
      </c>
      <c r="O245" s="91"/>
      <c r="P245" s="244">
        <f>O245*H245</f>
        <v>0</v>
      </c>
      <c r="Q245" s="244">
        <v>0.54800000000000004</v>
      </c>
      <c r="R245" s="244">
        <f>Q245*H245</f>
        <v>8.2200000000000006</v>
      </c>
      <c r="S245" s="244">
        <v>0</v>
      </c>
      <c r="T245" s="24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6" t="s">
        <v>175</v>
      </c>
      <c r="AT245" s="246" t="s">
        <v>290</v>
      </c>
      <c r="AU245" s="246" t="s">
        <v>21</v>
      </c>
      <c r="AY245" s="16" t="s">
        <v>135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6" t="s">
        <v>89</v>
      </c>
      <c r="BK245" s="247">
        <f>ROUND(I245*H245,2)</f>
        <v>0</v>
      </c>
      <c r="BL245" s="16" t="s">
        <v>142</v>
      </c>
      <c r="BM245" s="246" t="s">
        <v>954</v>
      </c>
    </row>
    <row r="246" s="2" customFormat="1">
      <c r="A246" s="38"/>
      <c r="B246" s="39"/>
      <c r="C246" s="40"/>
      <c r="D246" s="248" t="s">
        <v>144</v>
      </c>
      <c r="E246" s="40"/>
      <c r="F246" s="249" t="s">
        <v>953</v>
      </c>
      <c r="G246" s="40"/>
      <c r="H246" s="40"/>
      <c r="I246" s="144"/>
      <c r="J246" s="40"/>
      <c r="K246" s="40"/>
      <c r="L246" s="44"/>
      <c r="M246" s="250"/>
      <c r="N246" s="251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6" t="s">
        <v>144</v>
      </c>
      <c r="AU246" s="16" t="s">
        <v>21</v>
      </c>
    </row>
    <row r="247" s="2" customFormat="1" ht="21.75" customHeight="1">
      <c r="A247" s="38"/>
      <c r="B247" s="39"/>
      <c r="C247" s="275" t="s">
        <v>301</v>
      </c>
      <c r="D247" s="275" t="s">
        <v>290</v>
      </c>
      <c r="E247" s="276" t="s">
        <v>955</v>
      </c>
      <c r="F247" s="277" t="s">
        <v>956</v>
      </c>
      <c r="G247" s="278" t="s">
        <v>151</v>
      </c>
      <c r="H247" s="279">
        <v>13</v>
      </c>
      <c r="I247" s="280"/>
      <c r="J247" s="281">
        <f>ROUND(I247*H247,2)</f>
        <v>0</v>
      </c>
      <c r="K247" s="277" t="s">
        <v>141</v>
      </c>
      <c r="L247" s="282"/>
      <c r="M247" s="283" t="s">
        <v>1</v>
      </c>
      <c r="N247" s="284" t="s">
        <v>46</v>
      </c>
      <c r="O247" s="91"/>
      <c r="P247" s="244">
        <f>O247*H247</f>
        <v>0</v>
      </c>
      <c r="Q247" s="244">
        <v>0.081000000000000003</v>
      </c>
      <c r="R247" s="244">
        <f>Q247*H247</f>
        <v>1.0529999999999999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175</v>
      </c>
      <c r="AT247" s="246" t="s">
        <v>290</v>
      </c>
      <c r="AU247" s="246" t="s">
        <v>21</v>
      </c>
      <c r="AY247" s="16" t="s">
        <v>135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6" t="s">
        <v>89</v>
      </c>
      <c r="BK247" s="247">
        <f>ROUND(I247*H247,2)</f>
        <v>0</v>
      </c>
      <c r="BL247" s="16" t="s">
        <v>142</v>
      </c>
      <c r="BM247" s="246" t="s">
        <v>957</v>
      </c>
    </row>
    <row r="248" s="2" customFormat="1">
      <c r="A248" s="38"/>
      <c r="B248" s="39"/>
      <c r="C248" s="40"/>
      <c r="D248" s="248" t="s">
        <v>144</v>
      </c>
      <c r="E248" s="40"/>
      <c r="F248" s="249" t="s">
        <v>956</v>
      </c>
      <c r="G248" s="40"/>
      <c r="H248" s="40"/>
      <c r="I248" s="144"/>
      <c r="J248" s="40"/>
      <c r="K248" s="40"/>
      <c r="L248" s="44"/>
      <c r="M248" s="250"/>
      <c r="N248" s="251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6" t="s">
        <v>144</v>
      </c>
      <c r="AU248" s="16" t="s">
        <v>21</v>
      </c>
    </row>
    <row r="249" s="2" customFormat="1">
      <c r="A249" s="38"/>
      <c r="B249" s="39"/>
      <c r="C249" s="40"/>
      <c r="D249" s="248" t="s">
        <v>153</v>
      </c>
      <c r="E249" s="40"/>
      <c r="F249" s="274" t="s">
        <v>958</v>
      </c>
      <c r="G249" s="40"/>
      <c r="H249" s="40"/>
      <c r="I249" s="144"/>
      <c r="J249" s="40"/>
      <c r="K249" s="40"/>
      <c r="L249" s="44"/>
      <c r="M249" s="250"/>
      <c r="N249" s="25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6" t="s">
        <v>153</v>
      </c>
      <c r="AU249" s="16" t="s">
        <v>21</v>
      </c>
    </row>
    <row r="250" s="2" customFormat="1" ht="16.5" customHeight="1">
      <c r="A250" s="38"/>
      <c r="B250" s="39"/>
      <c r="C250" s="275" t="s">
        <v>305</v>
      </c>
      <c r="D250" s="275" t="s">
        <v>290</v>
      </c>
      <c r="E250" s="276" t="s">
        <v>959</v>
      </c>
      <c r="F250" s="277" t="s">
        <v>960</v>
      </c>
      <c r="G250" s="278" t="s">
        <v>151</v>
      </c>
      <c r="H250" s="279">
        <v>1</v>
      </c>
      <c r="I250" s="280"/>
      <c r="J250" s="281">
        <f>ROUND(I250*H250,2)</f>
        <v>0</v>
      </c>
      <c r="K250" s="277" t="s">
        <v>1</v>
      </c>
      <c r="L250" s="282"/>
      <c r="M250" s="283" t="s">
        <v>1</v>
      </c>
      <c r="N250" s="284" t="s">
        <v>46</v>
      </c>
      <c r="O250" s="91"/>
      <c r="P250" s="244">
        <f>O250*H250</f>
        <v>0</v>
      </c>
      <c r="Q250" s="244">
        <v>0.081000000000000003</v>
      </c>
      <c r="R250" s="244">
        <f>Q250*H250</f>
        <v>0.081000000000000003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175</v>
      </c>
      <c r="AT250" s="246" t="s">
        <v>290</v>
      </c>
      <c r="AU250" s="246" t="s">
        <v>21</v>
      </c>
      <c r="AY250" s="16" t="s">
        <v>135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6" t="s">
        <v>89</v>
      </c>
      <c r="BK250" s="247">
        <f>ROUND(I250*H250,2)</f>
        <v>0</v>
      </c>
      <c r="BL250" s="16" t="s">
        <v>142</v>
      </c>
      <c r="BM250" s="246" t="s">
        <v>961</v>
      </c>
    </row>
    <row r="251" s="2" customFormat="1">
      <c r="A251" s="38"/>
      <c r="B251" s="39"/>
      <c r="C251" s="40"/>
      <c r="D251" s="248" t="s">
        <v>144</v>
      </c>
      <c r="E251" s="40"/>
      <c r="F251" s="249" t="s">
        <v>960</v>
      </c>
      <c r="G251" s="40"/>
      <c r="H251" s="40"/>
      <c r="I251" s="144"/>
      <c r="J251" s="40"/>
      <c r="K251" s="40"/>
      <c r="L251" s="44"/>
      <c r="M251" s="250"/>
      <c r="N251" s="25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144</v>
      </c>
      <c r="AU251" s="16" t="s">
        <v>21</v>
      </c>
    </row>
    <row r="252" s="2" customFormat="1">
      <c r="A252" s="38"/>
      <c r="B252" s="39"/>
      <c r="C252" s="40"/>
      <c r="D252" s="248" t="s">
        <v>153</v>
      </c>
      <c r="E252" s="40"/>
      <c r="F252" s="274" t="s">
        <v>958</v>
      </c>
      <c r="G252" s="40"/>
      <c r="H252" s="40"/>
      <c r="I252" s="144"/>
      <c r="J252" s="40"/>
      <c r="K252" s="40"/>
      <c r="L252" s="44"/>
      <c r="M252" s="250"/>
      <c r="N252" s="25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6" t="s">
        <v>153</v>
      </c>
      <c r="AU252" s="16" t="s">
        <v>21</v>
      </c>
    </row>
    <row r="253" s="2" customFormat="1" ht="21.75" customHeight="1">
      <c r="A253" s="38"/>
      <c r="B253" s="39"/>
      <c r="C253" s="275" t="s">
        <v>310</v>
      </c>
      <c r="D253" s="275" t="s">
        <v>290</v>
      </c>
      <c r="E253" s="276" t="s">
        <v>962</v>
      </c>
      <c r="F253" s="277" t="s">
        <v>963</v>
      </c>
      <c r="G253" s="278" t="s">
        <v>151</v>
      </c>
      <c r="H253" s="279">
        <v>15</v>
      </c>
      <c r="I253" s="280"/>
      <c r="J253" s="281">
        <f>ROUND(I253*H253,2)</f>
        <v>0</v>
      </c>
      <c r="K253" s="277" t="s">
        <v>141</v>
      </c>
      <c r="L253" s="282"/>
      <c r="M253" s="283" t="s">
        <v>1</v>
      </c>
      <c r="N253" s="284" t="s">
        <v>46</v>
      </c>
      <c r="O253" s="91"/>
      <c r="P253" s="244">
        <f>O253*H253</f>
        <v>0</v>
      </c>
      <c r="Q253" s="244">
        <v>0.068000000000000005</v>
      </c>
      <c r="R253" s="244">
        <f>Q253*H253</f>
        <v>1.02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175</v>
      </c>
      <c r="AT253" s="246" t="s">
        <v>290</v>
      </c>
      <c r="AU253" s="246" t="s">
        <v>21</v>
      </c>
      <c r="AY253" s="16" t="s">
        <v>135</v>
      </c>
      <c r="BE253" s="247">
        <f>IF(N253="základní",J253,0)</f>
        <v>0</v>
      </c>
      <c r="BF253" s="247">
        <f>IF(N253="snížená",J253,0)</f>
        <v>0</v>
      </c>
      <c r="BG253" s="247">
        <f>IF(N253="zákl. přenesená",J253,0)</f>
        <v>0</v>
      </c>
      <c r="BH253" s="247">
        <f>IF(N253="sníž. přenesená",J253,0)</f>
        <v>0</v>
      </c>
      <c r="BI253" s="247">
        <f>IF(N253="nulová",J253,0)</f>
        <v>0</v>
      </c>
      <c r="BJ253" s="16" t="s">
        <v>89</v>
      </c>
      <c r="BK253" s="247">
        <f>ROUND(I253*H253,2)</f>
        <v>0</v>
      </c>
      <c r="BL253" s="16" t="s">
        <v>142</v>
      </c>
      <c r="BM253" s="246" t="s">
        <v>964</v>
      </c>
    </row>
    <row r="254" s="2" customFormat="1">
      <c r="A254" s="38"/>
      <c r="B254" s="39"/>
      <c r="C254" s="40"/>
      <c r="D254" s="248" t="s">
        <v>144</v>
      </c>
      <c r="E254" s="40"/>
      <c r="F254" s="249" t="s">
        <v>963</v>
      </c>
      <c r="G254" s="40"/>
      <c r="H254" s="40"/>
      <c r="I254" s="144"/>
      <c r="J254" s="40"/>
      <c r="K254" s="40"/>
      <c r="L254" s="44"/>
      <c r="M254" s="250"/>
      <c r="N254" s="251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6" t="s">
        <v>144</v>
      </c>
      <c r="AU254" s="16" t="s">
        <v>21</v>
      </c>
    </row>
    <row r="255" s="2" customFormat="1">
      <c r="A255" s="38"/>
      <c r="B255" s="39"/>
      <c r="C255" s="40"/>
      <c r="D255" s="248" t="s">
        <v>153</v>
      </c>
      <c r="E255" s="40"/>
      <c r="F255" s="274" t="s">
        <v>958</v>
      </c>
      <c r="G255" s="40"/>
      <c r="H255" s="40"/>
      <c r="I255" s="144"/>
      <c r="J255" s="40"/>
      <c r="K255" s="40"/>
      <c r="L255" s="44"/>
      <c r="M255" s="250"/>
      <c r="N255" s="251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6" t="s">
        <v>153</v>
      </c>
      <c r="AU255" s="16" t="s">
        <v>21</v>
      </c>
    </row>
    <row r="256" s="2" customFormat="1" ht="21.75" customHeight="1">
      <c r="A256" s="38"/>
      <c r="B256" s="39"/>
      <c r="C256" s="275" t="s">
        <v>314</v>
      </c>
      <c r="D256" s="275" t="s">
        <v>290</v>
      </c>
      <c r="E256" s="276" t="s">
        <v>965</v>
      </c>
      <c r="F256" s="277" t="s">
        <v>966</v>
      </c>
      <c r="G256" s="278" t="s">
        <v>151</v>
      </c>
      <c r="H256" s="279">
        <v>22</v>
      </c>
      <c r="I256" s="280"/>
      <c r="J256" s="281">
        <f>ROUND(I256*H256,2)</f>
        <v>0</v>
      </c>
      <c r="K256" s="277" t="s">
        <v>141</v>
      </c>
      <c r="L256" s="282"/>
      <c r="M256" s="283" t="s">
        <v>1</v>
      </c>
      <c r="N256" s="284" t="s">
        <v>46</v>
      </c>
      <c r="O256" s="91"/>
      <c r="P256" s="244">
        <f>O256*H256</f>
        <v>0</v>
      </c>
      <c r="Q256" s="244">
        <v>0.040000000000000001</v>
      </c>
      <c r="R256" s="244">
        <f>Q256*H256</f>
        <v>0.88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175</v>
      </c>
      <c r="AT256" s="246" t="s">
        <v>290</v>
      </c>
      <c r="AU256" s="246" t="s">
        <v>21</v>
      </c>
      <c r="AY256" s="16" t="s">
        <v>135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6" t="s">
        <v>89</v>
      </c>
      <c r="BK256" s="247">
        <f>ROUND(I256*H256,2)</f>
        <v>0</v>
      </c>
      <c r="BL256" s="16" t="s">
        <v>142</v>
      </c>
      <c r="BM256" s="246" t="s">
        <v>967</v>
      </c>
    </row>
    <row r="257" s="2" customFormat="1">
      <c r="A257" s="38"/>
      <c r="B257" s="39"/>
      <c r="C257" s="40"/>
      <c r="D257" s="248" t="s">
        <v>144</v>
      </c>
      <c r="E257" s="40"/>
      <c r="F257" s="249" t="s">
        <v>966</v>
      </c>
      <c r="G257" s="40"/>
      <c r="H257" s="40"/>
      <c r="I257" s="144"/>
      <c r="J257" s="40"/>
      <c r="K257" s="40"/>
      <c r="L257" s="44"/>
      <c r="M257" s="250"/>
      <c r="N257" s="251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144</v>
      </c>
      <c r="AU257" s="16" t="s">
        <v>21</v>
      </c>
    </row>
    <row r="258" s="2" customFormat="1">
      <c r="A258" s="38"/>
      <c r="B258" s="39"/>
      <c r="C258" s="40"/>
      <c r="D258" s="248" t="s">
        <v>153</v>
      </c>
      <c r="E258" s="40"/>
      <c r="F258" s="274" t="s">
        <v>958</v>
      </c>
      <c r="G258" s="40"/>
      <c r="H258" s="40"/>
      <c r="I258" s="144"/>
      <c r="J258" s="40"/>
      <c r="K258" s="40"/>
      <c r="L258" s="44"/>
      <c r="M258" s="250"/>
      <c r="N258" s="251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6" t="s">
        <v>153</v>
      </c>
      <c r="AU258" s="16" t="s">
        <v>21</v>
      </c>
    </row>
    <row r="259" s="2" customFormat="1" ht="16.5" customHeight="1">
      <c r="A259" s="38"/>
      <c r="B259" s="39"/>
      <c r="C259" s="235" t="s">
        <v>318</v>
      </c>
      <c r="D259" s="235" t="s">
        <v>137</v>
      </c>
      <c r="E259" s="236" t="s">
        <v>968</v>
      </c>
      <c r="F259" s="237" t="s">
        <v>969</v>
      </c>
      <c r="G259" s="238" t="s">
        <v>151</v>
      </c>
      <c r="H259" s="239">
        <v>15</v>
      </c>
      <c r="I259" s="240"/>
      <c r="J259" s="241">
        <f>ROUND(I259*H259,2)</f>
        <v>0</v>
      </c>
      <c r="K259" s="237" t="s">
        <v>1</v>
      </c>
      <c r="L259" s="44"/>
      <c r="M259" s="242" t="s">
        <v>1</v>
      </c>
      <c r="N259" s="243" t="s">
        <v>46</v>
      </c>
      <c r="O259" s="91"/>
      <c r="P259" s="244">
        <f>O259*H259</f>
        <v>0</v>
      </c>
      <c r="Q259" s="244">
        <v>0.14494000000000001</v>
      </c>
      <c r="R259" s="244">
        <f>Q259*H259</f>
        <v>2.1741000000000001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142</v>
      </c>
      <c r="AT259" s="246" t="s">
        <v>137</v>
      </c>
      <c r="AU259" s="246" t="s">
        <v>21</v>
      </c>
      <c r="AY259" s="16" t="s">
        <v>135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6" t="s">
        <v>89</v>
      </c>
      <c r="BK259" s="247">
        <f>ROUND(I259*H259,2)</f>
        <v>0</v>
      </c>
      <c r="BL259" s="16" t="s">
        <v>142</v>
      </c>
      <c r="BM259" s="246" t="s">
        <v>970</v>
      </c>
    </row>
    <row r="260" s="2" customFormat="1">
      <c r="A260" s="38"/>
      <c r="B260" s="39"/>
      <c r="C260" s="40"/>
      <c r="D260" s="248" t="s">
        <v>144</v>
      </c>
      <c r="E260" s="40"/>
      <c r="F260" s="249" t="s">
        <v>969</v>
      </c>
      <c r="G260" s="40"/>
      <c r="H260" s="40"/>
      <c r="I260" s="144"/>
      <c r="J260" s="40"/>
      <c r="K260" s="40"/>
      <c r="L260" s="44"/>
      <c r="M260" s="250"/>
      <c r="N260" s="251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6" t="s">
        <v>144</v>
      </c>
      <c r="AU260" s="16" t="s">
        <v>21</v>
      </c>
    </row>
    <row r="261" s="2" customFormat="1" ht="21.75" customHeight="1">
      <c r="A261" s="38"/>
      <c r="B261" s="39"/>
      <c r="C261" s="235" t="s">
        <v>323</v>
      </c>
      <c r="D261" s="235" t="s">
        <v>137</v>
      </c>
      <c r="E261" s="236" t="s">
        <v>971</v>
      </c>
      <c r="F261" s="237" t="s">
        <v>972</v>
      </c>
      <c r="G261" s="238" t="s">
        <v>151</v>
      </c>
      <c r="H261" s="239">
        <v>15</v>
      </c>
      <c r="I261" s="240"/>
      <c r="J261" s="241">
        <f>ROUND(I261*H261,2)</f>
        <v>0</v>
      </c>
      <c r="K261" s="237" t="s">
        <v>141</v>
      </c>
      <c r="L261" s="44"/>
      <c r="M261" s="242" t="s">
        <v>1</v>
      </c>
      <c r="N261" s="243" t="s">
        <v>46</v>
      </c>
      <c r="O261" s="91"/>
      <c r="P261" s="244">
        <f>O261*H261</f>
        <v>0</v>
      </c>
      <c r="Q261" s="244">
        <v>0.21734000000000001</v>
      </c>
      <c r="R261" s="244">
        <f>Q261*H261</f>
        <v>3.2601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142</v>
      </c>
      <c r="AT261" s="246" t="s">
        <v>137</v>
      </c>
      <c r="AU261" s="246" t="s">
        <v>21</v>
      </c>
      <c r="AY261" s="16" t="s">
        <v>135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6" t="s">
        <v>89</v>
      </c>
      <c r="BK261" s="247">
        <f>ROUND(I261*H261,2)</f>
        <v>0</v>
      </c>
      <c r="BL261" s="16" t="s">
        <v>142</v>
      </c>
      <c r="BM261" s="246" t="s">
        <v>973</v>
      </c>
    </row>
    <row r="262" s="2" customFormat="1">
      <c r="A262" s="38"/>
      <c r="B262" s="39"/>
      <c r="C262" s="40"/>
      <c r="D262" s="248" t="s">
        <v>144</v>
      </c>
      <c r="E262" s="40"/>
      <c r="F262" s="249" t="s">
        <v>972</v>
      </c>
      <c r="G262" s="40"/>
      <c r="H262" s="40"/>
      <c r="I262" s="144"/>
      <c r="J262" s="40"/>
      <c r="K262" s="40"/>
      <c r="L262" s="44"/>
      <c r="M262" s="250"/>
      <c r="N262" s="251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6" t="s">
        <v>144</v>
      </c>
      <c r="AU262" s="16" t="s">
        <v>21</v>
      </c>
    </row>
    <row r="263" s="2" customFormat="1" ht="21.75" customHeight="1">
      <c r="A263" s="38"/>
      <c r="B263" s="39"/>
      <c r="C263" s="275" t="s">
        <v>328</v>
      </c>
      <c r="D263" s="275" t="s">
        <v>290</v>
      </c>
      <c r="E263" s="276" t="s">
        <v>974</v>
      </c>
      <c r="F263" s="277" t="s">
        <v>975</v>
      </c>
      <c r="G263" s="278" t="s">
        <v>151</v>
      </c>
      <c r="H263" s="279">
        <v>15</v>
      </c>
      <c r="I263" s="280"/>
      <c r="J263" s="281">
        <f>ROUND(I263*H263,2)</f>
        <v>0</v>
      </c>
      <c r="K263" s="277" t="s">
        <v>141</v>
      </c>
      <c r="L263" s="282"/>
      <c r="M263" s="283" t="s">
        <v>1</v>
      </c>
      <c r="N263" s="284" t="s">
        <v>46</v>
      </c>
      <c r="O263" s="91"/>
      <c r="P263" s="244">
        <f>O263*H263</f>
        <v>0</v>
      </c>
      <c r="Q263" s="244">
        <v>0.19600000000000001</v>
      </c>
      <c r="R263" s="244">
        <f>Q263*H263</f>
        <v>2.9399999999999999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175</v>
      </c>
      <c r="AT263" s="246" t="s">
        <v>290</v>
      </c>
      <c r="AU263" s="246" t="s">
        <v>21</v>
      </c>
      <c r="AY263" s="16" t="s">
        <v>135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6" t="s">
        <v>89</v>
      </c>
      <c r="BK263" s="247">
        <f>ROUND(I263*H263,2)</f>
        <v>0</v>
      </c>
      <c r="BL263" s="16" t="s">
        <v>142</v>
      </c>
      <c r="BM263" s="246" t="s">
        <v>976</v>
      </c>
    </row>
    <row r="264" s="2" customFormat="1">
      <c r="A264" s="38"/>
      <c r="B264" s="39"/>
      <c r="C264" s="40"/>
      <c r="D264" s="248" t="s">
        <v>144</v>
      </c>
      <c r="E264" s="40"/>
      <c r="F264" s="249" t="s">
        <v>975</v>
      </c>
      <c r="G264" s="40"/>
      <c r="H264" s="40"/>
      <c r="I264" s="144"/>
      <c r="J264" s="40"/>
      <c r="K264" s="40"/>
      <c r="L264" s="44"/>
      <c r="M264" s="250"/>
      <c r="N264" s="251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6" t="s">
        <v>144</v>
      </c>
      <c r="AU264" s="16" t="s">
        <v>21</v>
      </c>
    </row>
    <row r="265" s="2" customFormat="1" ht="16.5" customHeight="1">
      <c r="A265" s="38"/>
      <c r="B265" s="39"/>
      <c r="C265" s="235" t="s">
        <v>332</v>
      </c>
      <c r="D265" s="235" t="s">
        <v>137</v>
      </c>
      <c r="E265" s="236" t="s">
        <v>977</v>
      </c>
      <c r="F265" s="237" t="s">
        <v>978</v>
      </c>
      <c r="G265" s="238" t="s">
        <v>339</v>
      </c>
      <c r="H265" s="239">
        <v>830</v>
      </c>
      <c r="I265" s="240"/>
      <c r="J265" s="241">
        <f>ROUND(I265*H265,2)</f>
        <v>0</v>
      </c>
      <c r="K265" s="237" t="s">
        <v>979</v>
      </c>
      <c r="L265" s="44"/>
      <c r="M265" s="242" t="s">
        <v>1</v>
      </c>
      <c r="N265" s="243" t="s">
        <v>46</v>
      </c>
      <c r="O265" s="91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6" t="s">
        <v>142</v>
      </c>
      <c r="AT265" s="246" t="s">
        <v>137</v>
      </c>
      <c r="AU265" s="246" t="s">
        <v>21</v>
      </c>
      <c r="AY265" s="16" t="s">
        <v>135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16" t="s">
        <v>89</v>
      </c>
      <c r="BK265" s="247">
        <f>ROUND(I265*H265,2)</f>
        <v>0</v>
      </c>
      <c r="BL265" s="16" t="s">
        <v>142</v>
      </c>
      <c r="BM265" s="246" t="s">
        <v>980</v>
      </c>
    </row>
    <row r="266" s="2" customFormat="1">
      <c r="A266" s="38"/>
      <c r="B266" s="39"/>
      <c r="C266" s="40"/>
      <c r="D266" s="248" t="s">
        <v>144</v>
      </c>
      <c r="E266" s="40"/>
      <c r="F266" s="249" t="s">
        <v>978</v>
      </c>
      <c r="G266" s="40"/>
      <c r="H266" s="40"/>
      <c r="I266" s="144"/>
      <c r="J266" s="40"/>
      <c r="K266" s="40"/>
      <c r="L266" s="44"/>
      <c r="M266" s="250"/>
      <c r="N266" s="251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6" t="s">
        <v>144</v>
      </c>
      <c r="AU266" s="16" t="s">
        <v>21</v>
      </c>
    </row>
    <row r="267" s="2" customFormat="1" ht="16.5" customHeight="1">
      <c r="A267" s="38"/>
      <c r="B267" s="39"/>
      <c r="C267" s="235" t="s">
        <v>336</v>
      </c>
      <c r="D267" s="235" t="s">
        <v>137</v>
      </c>
      <c r="E267" s="236" t="s">
        <v>981</v>
      </c>
      <c r="F267" s="237" t="s">
        <v>982</v>
      </c>
      <c r="G267" s="238" t="s">
        <v>339</v>
      </c>
      <c r="H267" s="239">
        <v>830</v>
      </c>
      <c r="I267" s="240"/>
      <c r="J267" s="241">
        <f>ROUND(I267*H267,2)</f>
        <v>0</v>
      </c>
      <c r="K267" s="237" t="s">
        <v>983</v>
      </c>
      <c r="L267" s="44"/>
      <c r="M267" s="242" t="s">
        <v>1</v>
      </c>
      <c r="N267" s="243" t="s">
        <v>46</v>
      </c>
      <c r="O267" s="91"/>
      <c r="P267" s="244">
        <f>O267*H267</f>
        <v>0</v>
      </c>
      <c r="Q267" s="244">
        <v>9.0000000000000006E-05</v>
      </c>
      <c r="R267" s="244">
        <f>Q267*H267</f>
        <v>0.074700000000000003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142</v>
      </c>
      <c r="AT267" s="246" t="s">
        <v>137</v>
      </c>
      <c r="AU267" s="246" t="s">
        <v>21</v>
      </c>
      <c r="AY267" s="16" t="s">
        <v>135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6" t="s">
        <v>89</v>
      </c>
      <c r="BK267" s="247">
        <f>ROUND(I267*H267,2)</f>
        <v>0</v>
      </c>
      <c r="BL267" s="16" t="s">
        <v>142</v>
      </c>
      <c r="BM267" s="246" t="s">
        <v>984</v>
      </c>
    </row>
    <row r="268" s="2" customFormat="1">
      <c r="A268" s="38"/>
      <c r="B268" s="39"/>
      <c r="C268" s="40"/>
      <c r="D268" s="248" t="s">
        <v>144</v>
      </c>
      <c r="E268" s="40"/>
      <c r="F268" s="249" t="s">
        <v>982</v>
      </c>
      <c r="G268" s="40"/>
      <c r="H268" s="40"/>
      <c r="I268" s="144"/>
      <c r="J268" s="40"/>
      <c r="K268" s="40"/>
      <c r="L268" s="44"/>
      <c r="M268" s="250"/>
      <c r="N268" s="251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6" t="s">
        <v>144</v>
      </c>
      <c r="AU268" s="16" t="s">
        <v>21</v>
      </c>
    </row>
    <row r="269" s="2" customFormat="1">
      <c r="A269" s="38"/>
      <c r="B269" s="39"/>
      <c r="C269" s="40"/>
      <c r="D269" s="248" t="s">
        <v>153</v>
      </c>
      <c r="E269" s="40"/>
      <c r="F269" s="274" t="s">
        <v>985</v>
      </c>
      <c r="G269" s="40"/>
      <c r="H269" s="40"/>
      <c r="I269" s="144"/>
      <c r="J269" s="40"/>
      <c r="K269" s="40"/>
      <c r="L269" s="44"/>
      <c r="M269" s="250"/>
      <c r="N269" s="251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6" t="s">
        <v>153</v>
      </c>
      <c r="AU269" s="16" t="s">
        <v>21</v>
      </c>
    </row>
    <row r="270" s="13" customFormat="1">
      <c r="A270" s="13"/>
      <c r="B270" s="252"/>
      <c r="C270" s="253"/>
      <c r="D270" s="248" t="s">
        <v>145</v>
      </c>
      <c r="E270" s="254" t="s">
        <v>1</v>
      </c>
      <c r="F270" s="255" t="s">
        <v>986</v>
      </c>
      <c r="G270" s="253"/>
      <c r="H270" s="256">
        <v>200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145</v>
      </c>
      <c r="AU270" s="262" t="s">
        <v>21</v>
      </c>
      <c r="AV270" s="13" t="s">
        <v>21</v>
      </c>
      <c r="AW270" s="13" t="s">
        <v>38</v>
      </c>
      <c r="AX270" s="13" t="s">
        <v>81</v>
      </c>
      <c r="AY270" s="262" t="s">
        <v>135</v>
      </c>
    </row>
    <row r="271" s="13" customFormat="1">
      <c r="A271" s="13"/>
      <c r="B271" s="252"/>
      <c r="C271" s="253"/>
      <c r="D271" s="248" t="s">
        <v>145</v>
      </c>
      <c r="E271" s="254" t="s">
        <v>1</v>
      </c>
      <c r="F271" s="255" t="s">
        <v>987</v>
      </c>
      <c r="G271" s="253"/>
      <c r="H271" s="256">
        <v>630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145</v>
      </c>
      <c r="AU271" s="262" t="s">
        <v>21</v>
      </c>
      <c r="AV271" s="13" t="s">
        <v>21</v>
      </c>
      <c r="AW271" s="13" t="s">
        <v>38</v>
      </c>
      <c r="AX271" s="13" t="s">
        <v>81</v>
      </c>
      <c r="AY271" s="262" t="s">
        <v>135</v>
      </c>
    </row>
    <row r="272" s="14" customFormat="1">
      <c r="A272" s="14"/>
      <c r="B272" s="263"/>
      <c r="C272" s="264"/>
      <c r="D272" s="248" t="s">
        <v>145</v>
      </c>
      <c r="E272" s="265" t="s">
        <v>1</v>
      </c>
      <c r="F272" s="266" t="s">
        <v>148</v>
      </c>
      <c r="G272" s="264"/>
      <c r="H272" s="267">
        <v>830</v>
      </c>
      <c r="I272" s="268"/>
      <c r="J272" s="264"/>
      <c r="K272" s="264"/>
      <c r="L272" s="269"/>
      <c r="M272" s="270"/>
      <c r="N272" s="271"/>
      <c r="O272" s="271"/>
      <c r="P272" s="271"/>
      <c r="Q272" s="271"/>
      <c r="R272" s="271"/>
      <c r="S272" s="271"/>
      <c r="T272" s="27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3" t="s">
        <v>145</v>
      </c>
      <c r="AU272" s="273" t="s">
        <v>21</v>
      </c>
      <c r="AV272" s="14" t="s">
        <v>142</v>
      </c>
      <c r="AW272" s="14" t="s">
        <v>4</v>
      </c>
      <c r="AX272" s="14" t="s">
        <v>89</v>
      </c>
      <c r="AY272" s="273" t="s">
        <v>135</v>
      </c>
    </row>
    <row r="273" s="2" customFormat="1" ht="16.5" customHeight="1">
      <c r="A273" s="38"/>
      <c r="B273" s="39"/>
      <c r="C273" s="235" t="s">
        <v>29</v>
      </c>
      <c r="D273" s="235" t="s">
        <v>137</v>
      </c>
      <c r="E273" s="236" t="s">
        <v>988</v>
      </c>
      <c r="F273" s="237" t="s">
        <v>989</v>
      </c>
      <c r="G273" s="238" t="s">
        <v>339</v>
      </c>
      <c r="H273" s="239">
        <v>830</v>
      </c>
      <c r="I273" s="240"/>
      <c r="J273" s="241">
        <f>ROUND(I273*H273,2)</f>
        <v>0</v>
      </c>
      <c r="K273" s="237" t="s">
        <v>141</v>
      </c>
      <c r="L273" s="44"/>
      <c r="M273" s="242" t="s">
        <v>1</v>
      </c>
      <c r="N273" s="243" t="s">
        <v>46</v>
      </c>
      <c r="O273" s="91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6" t="s">
        <v>142</v>
      </c>
      <c r="AT273" s="246" t="s">
        <v>137</v>
      </c>
      <c r="AU273" s="246" t="s">
        <v>21</v>
      </c>
      <c r="AY273" s="16" t="s">
        <v>135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6" t="s">
        <v>89</v>
      </c>
      <c r="BK273" s="247">
        <f>ROUND(I273*H273,2)</f>
        <v>0</v>
      </c>
      <c r="BL273" s="16" t="s">
        <v>142</v>
      </c>
      <c r="BM273" s="246" t="s">
        <v>990</v>
      </c>
    </row>
    <row r="274" s="2" customFormat="1">
      <c r="A274" s="38"/>
      <c r="B274" s="39"/>
      <c r="C274" s="40"/>
      <c r="D274" s="248" t="s">
        <v>144</v>
      </c>
      <c r="E274" s="40"/>
      <c r="F274" s="249" t="s">
        <v>989</v>
      </c>
      <c r="G274" s="40"/>
      <c r="H274" s="40"/>
      <c r="I274" s="144"/>
      <c r="J274" s="40"/>
      <c r="K274" s="40"/>
      <c r="L274" s="44"/>
      <c r="M274" s="250"/>
      <c r="N274" s="251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6" t="s">
        <v>144</v>
      </c>
      <c r="AU274" s="16" t="s">
        <v>21</v>
      </c>
    </row>
    <row r="275" s="12" customFormat="1" ht="20.88" customHeight="1">
      <c r="A275" s="12"/>
      <c r="B275" s="219"/>
      <c r="C275" s="220"/>
      <c r="D275" s="221" t="s">
        <v>80</v>
      </c>
      <c r="E275" s="233" t="s">
        <v>991</v>
      </c>
      <c r="F275" s="233" t="s">
        <v>992</v>
      </c>
      <c r="G275" s="220"/>
      <c r="H275" s="220"/>
      <c r="I275" s="223"/>
      <c r="J275" s="234">
        <f>BK275</f>
        <v>0</v>
      </c>
      <c r="K275" s="220"/>
      <c r="L275" s="225"/>
      <c r="M275" s="226"/>
      <c r="N275" s="227"/>
      <c r="O275" s="227"/>
      <c r="P275" s="228">
        <f>SUM(P276:P283)</f>
        <v>0</v>
      </c>
      <c r="Q275" s="227"/>
      <c r="R275" s="228">
        <f>SUM(R276:R283)</f>
        <v>0</v>
      </c>
      <c r="S275" s="227"/>
      <c r="T275" s="229">
        <f>SUM(T276:T283)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0" t="s">
        <v>89</v>
      </c>
      <c r="AT275" s="231" t="s">
        <v>80</v>
      </c>
      <c r="AU275" s="231" t="s">
        <v>21</v>
      </c>
      <c r="AY275" s="230" t="s">
        <v>135</v>
      </c>
      <c r="BK275" s="232">
        <f>SUM(BK276:BK283)</f>
        <v>0</v>
      </c>
    </row>
    <row r="276" s="2" customFormat="1" ht="21.75" customHeight="1">
      <c r="A276" s="38"/>
      <c r="B276" s="39"/>
      <c r="C276" s="235" t="s">
        <v>346</v>
      </c>
      <c r="D276" s="235" t="s">
        <v>137</v>
      </c>
      <c r="E276" s="236" t="s">
        <v>666</v>
      </c>
      <c r="F276" s="237" t="s">
        <v>667</v>
      </c>
      <c r="G276" s="238" t="s">
        <v>293</v>
      </c>
      <c r="H276" s="239">
        <v>2100</v>
      </c>
      <c r="I276" s="240"/>
      <c r="J276" s="241">
        <f>ROUND(I276*H276,2)</f>
        <v>0</v>
      </c>
      <c r="K276" s="237" t="s">
        <v>983</v>
      </c>
      <c r="L276" s="44"/>
      <c r="M276" s="242" t="s">
        <v>1</v>
      </c>
      <c r="N276" s="243" t="s">
        <v>46</v>
      </c>
      <c r="O276" s="91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6" t="s">
        <v>142</v>
      </c>
      <c r="AT276" s="246" t="s">
        <v>137</v>
      </c>
      <c r="AU276" s="246" t="s">
        <v>155</v>
      </c>
      <c r="AY276" s="16" t="s">
        <v>135</v>
      </c>
      <c r="BE276" s="247">
        <f>IF(N276="základní",J276,0)</f>
        <v>0</v>
      </c>
      <c r="BF276" s="247">
        <f>IF(N276="snížená",J276,0)</f>
        <v>0</v>
      </c>
      <c r="BG276" s="247">
        <f>IF(N276="zákl. přenesená",J276,0)</f>
        <v>0</v>
      </c>
      <c r="BH276" s="247">
        <f>IF(N276="sníž. přenesená",J276,0)</f>
        <v>0</v>
      </c>
      <c r="BI276" s="247">
        <f>IF(N276="nulová",J276,0)</f>
        <v>0</v>
      </c>
      <c r="BJ276" s="16" t="s">
        <v>89</v>
      </c>
      <c r="BK276" s="247">
        <f>ROUND(I276*H276,2)</f>
        <v>0</v>
      </c>
      <c r="BL276" s="16" t="s">
        <v>142</v>
      </c>
      <c r="BM276" s="246" t="s">
        <v>993</v>
      </c>
    </row>
    <row r="277" s="2" customFormat="1">
      <c r="A277" s="38"/>
      <c r="B277" s="39"/>
      <c r="C277" s="40"/>
      <c r="D277" s="248" t="s">
        <v>144</v>
      </c>
      <c r="E277" s="40"/>
      <c r="F277" s="249" t="s">
        <v>667</v>
      </c>
      <c r="G277" s="40"/>
      <c r="H277" s="40"/>
      <c r="I277" s="144"/>
      <c r="J277" s="40"/>
      <c r="K277" s="40"/>
      <c r="L277" s="44"/>
      <c r="M277" s="250"/>
      <c r="N277" s="251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6" t="s">
        <v>144</v>
      </c>
      <c r="AU277" s="16" t="s">
        <v>155</v>
      </c>
    </row>
    <row r="278" s="13" customFormat="1">
      <c r="A278" s="13"/>
      <c r="B278" s="252"/>
      <c r="C278" s="253"/>
      <c r="D278" s="248" t="s">
        <v>145</v>
      </c>
      <c r="E278" s="254" t="s">
        <v>1</v>
      </c>
      <c r="F278" s="255" t="s">
        <v>994</v>
      </c>
      <c r="G278" s="253"/>
      <c r="H278" s="256">
        <v>2100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2" t="s">
        <v>145</v>
      </c>
      <c r="AU278" s="262" t="s">
        <v>155</v>
      </c>
      <c r="AV278" s="13" t="s">
        <v>21</v>
      </c>
      <c r="AW278" s="13" t="s">
        <v>38</v>
      </c>
      <c r="AX278" s="13" t="s">
        <v>81</v>
      </c>
      <c r="AY278" s="262" t="s">
        <v>135</v>
      </c>
    </row>
    <row r="279" s="14" customFormat="1">
      <c r="A279" s="14"/>
      <c r="B279" s="263"/>
      <c r="C279" s="264"/>
      <c r="D279" s="248" t="s">
        <v>145</v>
      </c>
      <c r="E279" s="265" t="s">
        <v>1</v>
      </c>
      <c r="F279" s="266" t="s">
        <v>148</v>
      </c>
      <c r="G279" s="264"/>
      <c r="H279" s="267">
        <v>2100</v>
      </c>
      <c r="I279" s="268"/>
      <c r="J279" s="264"/>
      <c r="K279" s="264"/>
      <c r="L279" s="269"/>
      <c r="M279" s="270"/>
      <c r="N279" s="271"/>
      <c r="O279" s="271"/>
      <c r="P279" s="271"/>
      <c r="Q279" s="271"/>
      <c r="R279" s="271"/>
      <c r="S279" s="271"/>
      <c r="T279" s="27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3" t="s">
        <v>145</v>
      </c>
      <c r="AU279" s="273" t="s">
        <v>155</v>
      </c>
      <c r="AV279" s="14" t="s">
        <v>142</v>
      </c>
      <c r="AW279" s="14" t="s">
        <v>38</v>
      </c>
      <c r="AX279" s="14" t="s">
        <v>89</v>
      </c>
      <c r="AY279" s="273" t="s">
        <v>135</v>
      </c>
    </row>
    <row r="280" s="2" customFormat="1" ht="21.75" customHeight="1">
      <c r="A280" s="38"/>
      <c r="B280" s="39"/>
      <c r="C280" s="235" t="s">
        <v>351</v>
      </c>
      <c r="D280" s="235" t="s">
        <v>137</v>
      </c>
      <c r="E280" s="236" t="s">
        <v>995</v>
      </c>
      <c r="F280" s="237" t="s">
        <v>996</v>
      </c>
      <c r="G280" s="238" t="s">
        <v>293</v>
      </c>
      <c r="H280" s="239">
        <v>95</v>
      </c>
      <c r="I280" s="240"/>
      <c r="J280" s="241">
        <f>ROUND(I280*H280,2)</f>
        <v>0</v>
      </c>
      <c r="K280" s="237" t="s">
        <v>979</v>
      </c>
      <c r="L280" s="44"/>
      <c r="M280" s="242" t="s">
        <v>1</v>
      </c>
      <c r="N280" s="243" t="s">
        <v>46</v>
      </c>
      <c r="O280" s="91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6" t="s">
        <v>142</v>
      </c>
      <c r="AT280" s="246" t="s">
        <v>137</v>
      </c>
      <c r="AU280" s="246" t="s">
        <v>155</v>
      </c>
      <c r="AY280" s="16" t="s">
        <v>135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6" t="s">
        <v>89</v>
      </c>
      <c r="BK280" s="247">
        <f>ROUND(I280*H280,2)</f>
        <v>0</v>
      </c>
      <c r="BL280" s="16" t="s">
        <v>142</v>
      </c>
      <c r="BM280" s="246" t="s">
        <v>997</v>
      </c>
    </row>
    <row r="281" s="2" customFormat="1">
      <c r="A281" s="38"/>
      <c r="B281" s="39"/>
      <c r="C281" s="40"/>
      <c r="D281" s="248" t="s">
        <v>144</v>
      </c>
      <c r="E281" s="40"/>
      <c r="F281" s="249" t="s">
        <v>996</v>
      </c>
      <c r="G281" s="40"/>
      <c r="H281" s="40"/>
      <c r="I281" s="144"/>
      <c r="J281" s="40"/>
      <c r="K281" s="40"/>
      <c r="L281" s="44"/>
      <c r="M281" s="250"/>
      <c r="N281" s="251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6" t="s">
        <v>144</v>
      </c>
      <c r="AU281" s="16" t="s">
        <v>155</v>
      </c>
    </row>
    <row r="282" s="13" customFormat="1">
      <c r="A282" s="13"/>
      <c r="B282" s="252"/>
      <c r="C282" s="253"/>
      <c r="D282" s="248" t="s">
        <v>145</v>
      </c>
      <c r="E282" s="254" t="s">
        <v>1</v>
      </c>
      <c r="F282" s="255" t="s">
        <v>998</v>
      </c>
      <c r="G282" s="253"/>
      <c r="H282" s="256">
        <v>95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2" t="s">
        <v>145</v>
      </c>
      <c r="AU282" s="262" t="s">
        <v>155</v>
      </c>
      <c r="AV282" s="13" t="s">
        <v>21</v>
      </c>
      <c r="AW282" s="13" t="s">
        <v>38</v>
      </c>
      <c r="AX282" s="13" t="s">
        <v>81</v>
      </c>
      <c r="AY282" s="262" t="s">
        <v>135</v>
      </c>
    </row>
    <row r="283" s="14" customFormat="1">
      <c r="A283" s="14"/>
      <c r="B283" s="263"/>
      <c r="C283" s="264"/>
      <c r="D283" s="248" t="s">
        <v>145</v>
      </c>
      <c r="E283" s="265" t="s">
        <v>1</v>
      </c>
      <c r="F283" s="266" t="s">
        <v>148</v>
      </c>
      <c r="G283" s="264"/>
      <c r="H283" s="267">
        <v>95</v>
      </c>
      <c r="I283" s="268"/>
      <c r="J283" s="264"/>
      <c r="K283" s="264"/>
      <c r="L283" s="269"/>
      <c r="M283" s="289"/>
      <c r="N283" s="290"/>
      <c r="O283" s="290"/>
      <c r="P283" s="290"/>
      <c r="Q283" s="290"/>
      <c r="R283" s="290"/>
      <c r="S283" s="290"/>
      <c r="T283" s="29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3" t="s">
        <v>145</v>
      </c>
      <c r="AU283" s="273" t="s">
        <v>155</v>
      </c>
      <c r="AV283" s="14" t="s">
        <v>142</v>
      </c>
      <c r="AW283" s="14" t="s">
        <v>38</v>
      </c>
      <c r="AX283" s="14" t="s">
        <v>89</v>
      </c>
      <c r="AY283" s="273" t="s">
        <v>135</v>
      </c>
    </row>
    <row r="284" s="2" customFormat="1" ht="6.96" customHeight="1">
      <c r="A284" s="38"/>
      <c r="B284" s="66"/>
      <c r="C284" s="67"/>
      <c r="D284" s="67"/>
      <c r="E284" s="67"/>
      <c r="F284" s="67"/>
      <c r="G284" s="67"/>
      <c r="H284" s="67"/>
      <c r="I284" s="183"/>
      <c r="J284" s="67"/>
      <c r="K284" s="67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sheet="1" autoFilter="0" formatColumns="0" formatRows="0" objects="1" scenarios="1" spinCount="100000" saltValue="LnCYZfUSwGytp/npvVtyK1Rbupd5FHUkq9EQkgTO7tSZLX8Gm7jomtvqE6aPob2gN/HXYnIDeryGQ8Nw3kD7cg==" hashValue="Q7Gb7ID2WayBU0OMWkfDV5Ahon+iU8UzFYbHdDBAo2W0mUI55WmjjMFddeyeKKqA5n5QiE/AU+hcdvAMN1TWpg==" algorithmName="SHA-512" password="CC35"/>
  <autoFilter ref="C120:K28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999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ROUND((SUM(BE120:BE158)),  2)</f>
        <v>0</v>
      </c>
      <c r="G33" s="38"/>
      <c r="H33" s="38"/>
      <c r="I33" s="162">
        <v>0.20999999999999999</v>
      </c>
      <c r="J33" s="161">
        <f>ROUND(((SUM(BE120:BE158))*I33),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ROUND((SUM(BF120:BF158)),  2)</f>
        <v>0</v>
      </c>
      <c r="G34" s="38"/>
      <c r="H34" s="38"/>
      <c r="I34" s="162">
        <v>0.14999999999999999</v>
      </c>
      <c r="J34" s="161">
        <f>ROUND(((SUM(BF120:BF158))*I34),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ROUND((SUM(BG120:BG158)),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ROUND((SUM(BH120:BH158)),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ROUND((SUM(BI120:BI158)),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701 - Náhradní oplocení p.p.č. 61/19, kú. Podhrad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114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115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386</v>
      </c>
      <c r="E99" s="203"/>
      <c r="F99" s="203"/>
      <c r="G99" s="203"/>
      <c r="H99" s="203"/>
      <c r="I99" s="204"/>
      <c r="J99" s="205">
        <f>J138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116</v>
      </c>
      <c r="E100" s="203"/>
      <c r="F100" s="203"/>
      <c r="G100" s="203"/>
      <c r="H100" s="203"/>
      <c r="I100" s="204"/>
      <c r="J100" s="205">
        <f>J146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2" t="s">
        <v>120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1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7" t="str">
        <f>E7</f>
        <v>Cyklostezka Cheb - Waldsassen III. a</v>
      </c>
      <c r="F110" s="31"/>
      <c r="G110" s="31"/>
      <c r="H110" s="31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1" t="s">
        <v>107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SO 701 - Náhradní oplocení p.p.č. 61/19, kú. Podhrad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1" t="s">
        <v>22</v>
      </c>
      <c r="D114" s="40"/>
      <c r="E114" s="40"/>
      <c r="F114" s="26" t="str">
        <f>F12</f>
        <v>Háje u Chebu, Slapany</v>
      </c>
      <c r="G114" s="40"/>
      <c r="H114" s="40"/>
      <c r="I114" s="147" t="s">
        <v>24</v>
      </c>
      <c r="J114" s="79" t="str">
        <f>IF(J12="","",J12)</f>
        <v>24. 7. 2020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1" t="s">
        <v>30</v>
      </c>
      <c r="D116" s="40"/>
      <c r="E116" s="40"/>
      <c r="F116" s="26" t="str">
        <f>E15</f>
        <v>Město Cheb</v>
      </c>
      <c r="G116" s="40"/>
      <c r="H116" s="40"/>
      <c r="I116" s="147" t="s">
        <v>36</v>
      </c>
      <c r="J116" s="36" t="str">
        <f>E21</f>
        <v>DSVA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1" t="s">
        <v>34</v>
      </c>
      <c r="D117" s="40"/>
      <c r="E117" s="40"/>
      <c r="F117" s="26" t="str">
        <f>IF(E18="","",E18)</f>
        <v>Vyplň údaj</v>
      </c>
      <c r="G117" s="40"/>
      <c r="H117" s="40"/>
      <c r="I117" s="147" t="s">
        <v>39</v>
      </c>
      <c r="J117" s="36" t="str">
        <f>E24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7"/>
      <c r="B119" s="208"/>
      <c r="C119" s="209" t="s">
        <v>121</v>
      </c>
      <c r="D119" s="210" t="s">
        <v>66</v>
      </c>
      <c r="E119" s="210" t="s">
        <v>62</v>
      </c>
      <c r="F119" s="210" t="s">
        <v>63</v>
      </c>
      <c r="G119" s="210" t="s">
        <v>122</v>
      </c>
      <c r="H119" s="210" t="s">
        <v>123</v>
      </c>
      <c r="I119" s="211" t="s">
        <v>124</v>
      </c>
      <c r="J119" s="210" t="s">
        <v>111</v>
      </c>
      <c r="K119" s="212" t="s">
        <v>125</v>
      </c>
      <c r="L119" s="213"/>
      <c r="M119" s="100" t="s">
        <v>1</v>
      </c>
      <c r="N119" s="101" t="s">
        <v>45</v>
      </c>
      <c r="O119" s="101" t="s">
        <v>126</v>
      </c>
      <c r="P119" s="101" t="s">
        <v>127</v>
      </c>
      <c r="Q119" s="101" t="s">
        <v>128</v>
      </c>
      <c r="R119" s="101" t="s">
        <v>129</v>
      </c>
      <c r="S119" s="101" t="s">
        <v>130</v>
      </c>
      <c r="T119" s="102" t="s">
        <v>131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8"/>
      <c r="B120" s="39"/>
      <c r="C120" s="107" t="s">
        <v>132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</f>
        <v>0</v>
      </c>
      <c r="Q120" s="104"/>
      <c r="R120" s="216">
        <f>R121</f>
        <v>51.369240000000005</v>
      </c>
      <c r="S120" s="104"/>
      <c r="T120" s="217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80</v>
      </c>
      <c r="AU120" s="16" t="s">
        <v>113</v>
      </c>
      <c r="BK120" s="218">
        <f>BK121</f>
        <v>0</v>
      </c>
    </row>
    <row r="121" s="12" customFormat="1" ht="25.92" customHeight="1">
      <c r="A121" s="12"/>
      <c r="B121" s="219"/>
      <c r="C121" s="220"/>
      <c r="D121" s="221" t="s">
        <v>80</v>
      </c>
      <c r="E121" s="222" t="s">
        <v>133</v>
      </c>
      <c r="F121" s="222" t="s">
        <v>134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P122+P138+P146</f>
        <v>0</v>
      </c>
      <c r="Q121" s="227"/>
      <c r="R121" s="228">
        <f>R122+R138+R146</f>
        <v>51.369240000000005</v>
      </c>
      <c r="S121" s="227"/>
      <c r="T121" s="229">
        <f>T122+T138+T146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89</v>
      </c>
      <c r="AT121" s="231" t="s">
        <v>80</v>
      </c>
      <c r="AU121" s="231" t="s">
        <v>81</v>
      </c>
      <c r="AY121" s="230" t="s">
        <v>135</v>
      </c>
      <c r="BK121" s="232">
        <f>BK122+BK138+BK146</f>
        <v>0</v>
      </c>
    </row>
    <row r="122" s="12" customFormat="1" ht="22.8" customHeight="1">
      <c r="A122" s="12"/>
      <c r="B122" s="219"/>
      <c r="C122" s="220"/>
      <c r="D122" s="221" t="s">
        <v>80</v>
      </c>
      <c r="E122" s="233" t="s">
        <v>89</v>
      </c>
      <c r="F122" s="233" t="s">
        <v>136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SUM(P123:P137)</f>
        <v>0</v>
      </c>
      <c r="Q122" s="227"/>
      <c r="R122" s="228">
        <f>SUM(R123:R137)</f>
        <v>0</v>
      </c>
      <c r="S122" s="227"/>
      <c r="T122" s="229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89</v>
      </c>
      <c r="AT122" s="231" t="s">
        <v>80</v>
      </c>
      <c r="AU122" s="231" t="s">
        <v>89</v>
      </c>
      <c r="AY122" s="230" t="s">
        <v>135</v>
      </c>
      <c r="BK122" s="232">
        <f>SUM(BK123:BK137)</f>
        <v>0</v>
      </c>
    </row>
    <row r="123" s="2" customFormat="1" ht="21.75" customHeight="1">
      <c r="A123" s="38"/>
      <c r="B123" s="39"/>
      <c r="C123" s="235" t="s">
        <v>89</v>
      </c>
      <c r="D123" s="235" t="s">
        <v>137</v>
      </c>
      <c r="E123" s="236" t="s">
        <v>390</v>
      </c>
      <c r="F123" s="237" t="s">
        <v>391</v>
      </c>
      <c r="G123" s="238" t="s">
        <v>206</v>
      </c>
      <c r="H123" s="239">
        <v>14.85</v>
      </c>
      <c r="I123" s="240"/>
      <c r="J123" s="241">
        <f>ROUND(I123*H123,2)</f>
        <v>0</v>
      </c>
      <c r="K123" s="237" t="s">
        <v>141</v>
      </c>
      <c r="L123" s="44"/>
      <c r="M123" s="242" t="s">
        <v>1</v>
      </c>
      <c r="N123" s="243" t="s">
        <v>46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142</v>
      </c>
      <c r="AT123" s="246" t="s">
        <v>137</v>
      </c>
      <c r="AU123" s="246" t="s">
        <v>21</v>
      </c>
      <c r="AY123" s="16" t="s">
        <v>135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6" t="s">
        <v>89</v>
      </c>
      <c r="BK123" s="247">
        <f>ROUND(I123*H123,2)</f>
        <v>0</v>
      </c>
      <c r="BL123" s="16" t="s">
        <v>142</v>
      </c>
      <c r="BM123" s="246" t="s">
        <v>1000</v>
      </c>
    </row>
    <row r="124" s="2" customFormat="1">
      <c r="A124" s="38"/>
      <c r="B124" s="39"/>
      <c r="C124" s="40"/>
      <c r="D124" s="248" t="s">
        <v>144</v>
      </c>
      <c r="E124" s="40"/>
      <c r="F124" s="249" t="s">
        <v>391</v>
      </c>
      <c r="G124" s="40"/>
      <c r="H124" s="40"/>
      <c r="I124" s="144"/>
      <c r="J124" s="40"/>
      <c r="K124" s="40"/>
      <c r="L124" s="44"/>
      <c r="M124" s="250"/>
      <c r="N124" s="25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144</v>
      </c>
      <c r="AU124" s="16" t="s">
        <v>21</v>
      </c>
    </row>
    <row r="125" s="2" customFormat="1">
      <c r="A125" s="38"/>
      <c r="B125" s="39"/>
      <c r="C125" s="40"/>
      <c r="D125" s="248" t="s">
        <v>153</v>
      </c>
      <c r="E125" s="40"/>
      <c r="F125" s="274" t="s">
        <v>1001</v>
      </c>
      <c r="G125" s="40"/>
      <c r="H125" s="40"/>
      <c r="I125" s="144"/>
      <c r="J125" s="40"/>
      <c r="K125" s="40"/>
      <c r="L125" s="44"/>
      <c r="M125" s="250"/>
      <c r="N125" s="25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153</v>
      </c>
      <c r="AU125" s="16" t="s">
        <v>21</v>
      </c>
    </row>
    <row r="126" s="13" customFormat="1">
      <c r="A126" s="13"/>
      <c r="B126" s="252"/>
      <c r="C126" s="253"/>
      <c r="D126" s="248" t="s">
        <v>145</v>
      </c>
      <c r="E126" s="254" t="s">
        <v>1</v>
      </c>
      <c r="F126" s="255" t="s">
        <v>1002</v>
      </c>
      <c r="G126" s="253"/>
      <c r="H126" s="256">
        <v>14.85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2" t="s">
        <v>145</v>
      </c>
      <c r="AU126" s="262" t="s">
        <v>21</v>
      </c>
      <c r="AV126" s="13" t="s">
        <v>21</v>
      </c>
      <c r="AW126" s="13" t="s">
        <v>38</v>
      </c>
      <c r="AX126" s="13" t="s">
        <v>81</v>
      </c>
      <c r="AY126" s="262" t="s">
        <v>135</v>
      </c>
    </row>
    <row r="127" s="14" customFormat="1">
      <c r="A127" s="14"/>
      <c r="B127" s="263"/>
      <c r="C127" s="264"/>
      <c r="D127" s="248" t="s">
        <v>145</v>
      </c>
      <c r="E127" s="265" t="s">
        <v>1</v>
      </c>
      <c r="F127" s="266" t="s">
        <v>148</v>
      </c>
      <c r="G127" s="264"/>
      <c r="H127" s="267">
        <v>14.85</v>
      </c>
      <c r="I127" s="268"/>
      <c r="J127" s="264"/>
      <c r="K127" s="264"/>
      <c r="L127" s="269"/>
      <c r="M127" s="270"/>
      <c r="N127" s="271"/>
      <c r="O127" s="271"/>
      <c r="P127" s="271"/>
      <c r="Q127" s="271"/>
      <c r="R127" s="271"/>
      <c r="S127" s="271"/>
      <c r="T127" s="27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3" t="s">
        <v>145</v>
      </c>
      <c r="AU127" s="273" t="s">
        <v>21</v>
      </c>
      <c r="AV127" s="14" t="s">
        <v>142</v>
      </c>
      <c r="AW127" s="14" t="s">
        <v>38</v>
      </c>
      <c r="AX127" s="14" t="s">
        <v>89</v>
      </c>
      <c r="AY127" s="273" t="s">
        <v>135</v>
      </c>
    </row>
    <row r="128" s="2" customFormat="1" ht="21.75" customHeight="1">
      <c r="A128" s="38"/>
      <c r="B128" s="39"/>
      <c r="C128" s="235" t="s">
        <v>21</v>
      </c>
      <c r="D128" s="235" t="s">
        <v>137</v>
      </c>
      <c r="E128" s="236" t="s">
        <v>261</v>
      </c>
      <c r="F128" s="237" t="s">
        <v>262</v>
      </c>
      <c r="G128" s="238" t="s">
        <v>206</v>
      </c>
      <c r="H128" s="239">
        <v>13.199999999999999</v>
      </c>
      <c r="I128" s="240"/>
      <c r="J128" s="241">
        <f>ROUND(I128*H128,2)</f>
        <v>0</v>
      </c>
      <c r="K128" s="237" t="s">
        <v>141</v>
      </c>
      <c r="L128" s="44"/>
      <c r="M128" s="242" t="s">
        <v>1</v>
      </c>
      <c r="N128" s="243" t="s">
        <v>46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142</v>
      </c>
      <c r="AT128" s="246" t="s">
        <v>137</v>
      </c>
      <c r="AU128" s="246" t="s">
        <v>21</v>
      </c>
      <c r="AY128" s="16" t="s">
        <v>135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6" t="s">
        <v>89</v>
      </c>
      <c r="BK128" s="247">
        <f>ROUND(I128*H128,2)</f>
        <v>0</v>
      </c>
      <c r="BL128" s="16" t="s">
        <v>142</v>
      </c>
      <c r="BM128" s="246" t="s">
        <v>1003</v>
      </c>
    </row>
    <row r="129" s="2" customFormat="1">
      <c r="A129" s="38"/>
      <c r="B129" s="39"/>
      <c r="C129" s="40"/>
      <c r="D129" s="248" t="s">
        <v>144</v>
      </c>
      <c r="E129" s="40"/>
      <c r="F129" s="249" t="s">
        <v>262</v>
      </c>
      <c r="G129" s="40"/>
      <c r="H129" s="40"/>
      <c r="I129" s="144"/>
      <c r="J129" s="40"/>
      <c r="K129" s="40"/>
      <c r="L129" s="44"/>
      <c r="M129" s="250"/>
      <c r="N129" s="25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144</v>
      </c>
      <c r="AU129" s="16" t="s">
        <v>21</v>
      </c>
    </row>
    <row r="130" s="2" customFormat="1">
      <c r="A130" s="38"/>
      <c r="B130" s="39"/>
      <c r="C130" s="40"/>
      <c r="D130" s="248" t="s">
        <v>153</v>
      </c>
      <c r="E130" s="40"/>
      <c r="F130" s="274" t="s">
        <v>264</v>
      </c>
      <c r="G130" s="40"/>
      <c r="H130" s="40"/>
      <c r="I130" s="144"/>
      <c r="J130" s="40"/>
      <c r="K130" s="40"/>
      <c r="L130" s="44"/>
      <c r="M130" s="250"/>
      <c r="N130" s="25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153</v>
      </c>
      <c r="AU130" s="16" t="s">
        <v>21</v>
      </c>
    </row>
    <row r="131" s="13" customFormat="1">
      <c r="A131" s="13"/>
      <c r="B131" s="252"/>
      <c r="C131" s="253"/>
      <c r="D131" s="248" t="s">
        <v>145</v>
      </c>
      <c r="E131" s="254" t="s">
        <v>1</v>
      </c>
      <c r="F131" s="255" t="s">
        <v>1004</v>
      </c>
      <c r="G131" s="253"/>
      <c r="H131" s="256">
        <v>13.199999999999999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145</v>
      </c>
      <c r="AU131" s="262" t="s">
        <v>21</v>
      </c>
      <c r="AV131" s="13" t="s">
        <v>21</v>
      </c>
      <c r="AW131" s="13" t="s">
        <v>38</v>
      </c>
      <c r="AX131" s="13" t="s">
        <v>81</v>
      </c>
      <c r="AY131" s="262" t="s">
        <v>135</v>
      </c>
    </row>
    <row r="132" s="14" customFormat="1">
      <c r="A132" s="14"/>
      <c r="B132" s="263"/>
      <c r="C132" s="264"/>
      <c r="D132" s="248" t="s">
        <v>145</v>
      </c>
      <c r="E132" s="265" t="s">
        <v>1</v>
      </c>
      <c r="F132" s="266" t="s">
        <v>148</v>
      </c>
      <c r="G132" s="264"/>
      <c r="H132" s="267">
        <v>13.199999999999999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3" t="s">
        <v>145</v>
      </c>
      <c r="AU132" s="273" t="s">
        <v>21</v>
      </c>
      <c r="AV132" s="14" t="s">
        <v>142</v>
      </c>
      <c r="AW132" s="14" t="s">
        <v>38</v>
      </c>
      <c r="AX132" s="14" t="s">
        <v>89</v>
      </c>
      <c r="AY132" s="273" t="s">
        <v>135</v>
      </c>
    </row>
    <row r="133" s="2" customFormat="1" ht="21.75" customHeight="1">
      <c r="A133" s="38"/>
      <c r="B133" s="39"/>
      <c r="C133" s="235" t="s">
        <v>155</v>
      </c>
      <c r="D133" s="235" t="s">
        <v>137</v>
      </c>
      <c r="E133" s="236" t="s">
        <v>279</v>
      </c>
      <c r="F133" s="237" t="s">
        <v>280</v>
      </c>
      <c r="G133" s="238" t="s">
        <v>206</v>
      </c>
      <c r="H133" s="239">
        <v>13.199999999999999</v>
      </c>
      <c r="I133" s="240"/>
      <c r="J133" s="241">
        <f>ROUND(I133*H133,2)</f>
        <v>0</v>
      </c>
      <c r="K133" s="237" t="s">
        <v>141</v>
      </c>
      <c r="L133" s="44"/>
      <c r="M133" s="242" t="s">
        <v>1</v>
      </c>
      <c r="N133" s="243" t="s">
        <v>46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142</v>
      </c>
      <c r="AT133" s="246" t="s">
        <v>137</v>
      </c>
      <c r="AU133" s="246" t="s">
        <v>21</v>
      </c>
      <c r="AY133" s="16" t="s">
        <v>135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6" t="s">
        <v>89</v>
      </c>
      <c r="BK133" s="247">
        <f>ROUND(I133*H133,2)</f>
        <v>0</v>
      </c>
      <c r="BL133" s="16" t="s">
        <v>142</v>
      </c>
      <c r="BM133" s="246" t="s">
        <v>1005</v>
      </c>
    </row>
    <row r="134" s="2" customFormat="1">
      <c r="A134" s="38"/>
      <c r="B134" s="39"/>
      <c r="C134" s="40"/>
      <c r="D134" s="248" t="s">
        <v>144</v>
      </c>
      <c r="E134" s="40"/>
      <c r="F134" s="249" t="s">
        <v>280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144</v>
      </c>
      <c r="AU134" s="16" t="s">
        <v>21</v>
      </c>
    </row>
    <row r="135" s="2" customFormat="1">
      <c r="A135" s="38"/>
      <c r="B135" s="39"/>
      <c r="C135" s="40"/>
      <c r="D135" s="248" t="s">
        <v>153</v>
      </c>
      <c r="E135" s="40"/>
      <c r="F135" s="274" t="s">
        <v>287</v>
      </c>
      <c r="G135" s="40"/>
      <c r="H135" s="40"/>
      <c r="I135" s="144"/>
      <c r="J135" s="40"/>
      <c r="K135" s="40"/>
      <c r="L135" s="44"/>
      <c r="M135" s="250"/>
      <c r="N135" s="25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153</v>
      </c>
      <c r="AU135" s="16" t="s">
        <v>21</v>
      </c>
    </row>
    <row r="136" s="13" customFormat="1">
      <c r="A136" s="13"/>
      <c r="B136" s="252"/>
      <c r="C136" s="253"/>
      <c r="D136" s="248" t="s">
        <v>145</v>
      </c>
      <c r="E136" s="254" t="s">
        <v>1</v>
      </c>
      <c r="F136" s="255" t="s">
        <v>1004</v>
      </c>
      <c r="G136" s="253"/>
      <c r="H136" s="256">
        <v>13.199999999999999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2" t="s">
        <v>145</v>
      </c>
      <c r="AU136" s="262" t="s">
        <v>21</v>
      </c>
      <c r="AV136" s="13" t="s">
        <v>21</v>
      </c>
      <c r="AW136" s="13" t="s">
        <v>38</v>
      </c>
      <c r="AX136" s="13" t="s">
        <v>81</v>
      </c>
      <c r="AY136" s="262" t="s">
        <v>135</v>
      </c>
    </row>
    <row r="137" s="14" customFormat="1">
      <c r="A137" s="14"/>
      <c r="B137" s="263"/>
      <c r="C137" s="264"/>
      <c r="D137" s="248" t="s">
        <v>145</v>
      </c>
      <c r="E137" s="265" t="s">
        <v>1</v>
      </c>
      <c r="F137" s="266" t="s">
        <v>148</v>
      </c>
      <c r="G137" s="264"/>
      <c r="H137" s="267">
        <v>13.199999999999999</v>
      </c>
      <c r="I137" s="268"/>
      <c r="J137" s="264"/>
      <c r="K137" s="264"/>
      <c r="L137" s="269"/>
      <c r="M137" s="270"/>
      <c r="N137" s="271"/>
      <c r="O137" s="271"/>
      <c r="P137" s="271"/>
      <c r="Q137" s="271"/>
      <c r="R137" s="271"/>
      <c r="S137" s="271"/>
      <c r="T137" s="27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3" t="s">
        <v>145</v>
      </c>
      <c r="AU137" s="273" t="s">
        <v>21</v>
      </c>
      <c r="AV137" s="14" t="s">
        <v>142</v>
      </c>
      <c r="AW137" s="14" t="s">
        <v>38</v>
      </c>
      <c r="AX137" s="14" t="s">
        <v>89</v>
      </c>
      <c r="AY137" s="273" t="s">
        <v>135</v>
      </c>
    </row>
    <row r="138" s="12" customFormat="1" ht="22.8" customHeight="1">
      <c r="A138" s="12"/>
      <c r="B138" s="219"/>
      <c r="C138" s="220"/>
      <c r="D138" s="221" t="s">
        <v>80</v>
      </c>
      <c r="E138" s="233" t="s">
        <v>21</v>
      </c>
      <c r="F138" s="233" t="s">
        <v>425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SUM(P139:P145)</f>
        <v>0</v>
      </c>
      <c r="Q138" s="227"/>
      <c r="R138" s="228">
        <f>SUM(R139:R145)</f>
        <v>0</v>
      </c>
      <c r="S138" s="227"/>
      <c r="T138" s="22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89</v>
      </c>
      <c r="AT138" s="231" t="s">
        <v>80</v>
      </c>
      <c r="AU138" s="231" t="s">
        <v>89</v>
      </c>
      <c r="AY138" s="230" t="s">
        <v>135</v>
      </c>
      <c r="BK138" s="232">
        <f>SUM(BK139:BK145)</f>
        <v>0</v>
      </c>
    </row>
    <row r="139" s="2" customFormat="1" ht="16.5" customHeight="1">
      <c r="A139" s="38"/>
      <c r="B139" s="39"/>
      <c r="C139" s="235" t="s">
        <v>142</v>
      </c>
      <c r="D139" s="235" t="s">
        <v>137</v>
      </c>
      <c r="E139" s="236" t="s">
        <v>1006</v>
      </c>
      <c r="F139" s="237" t="s">
        <v>1007</v>
      </c>
      <c r="G139" s="238" t="s">
        <v>206</v>
      </c>
      <c r="H139" s="239">
        <v>13.199999999999999</v>
      </c>
      <c r="I139" s="240"/>
      <c r="J139" s="241">
        <f>ROUND(I139*H139,2)</f>
        <v>0</v>
      </c>
      <c r="K139" s="237" t="s">
        <v>141</v>
      </c>
      <c r="L139" s="44"/>
      <c r="M139" s="242" t="s">
        <v>1</v>
      </c>
      <c r="N139" s="243" t="s">
        <v>46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142</v>
      </c>
      <c r="AT139" s="246" t="s">
        <v>137</v>
      </c>
      <c r="AU139" s="246" t="s">
        <v>21</v>
      </c>
      <c r="AY139" s="16" t="s">
        <v>135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6" t="s">
        <v>89</v>
      </c>
      <c r="BK139" s="247">
        <f>ROUND(I139*H139,2)</f>
        <v>0</v>
      </c>
      <c r="BL139" s="16" t="s">
        <v>142</v>
      </c>
      <c r="BM139" s="246" t="s">
        <v>1008</v>
      </c>
    </row>
    <row r="140" s="2" customFormat="1">
      <c r="A140" s="38"/>
      <c r="B140" s="39"/>
      <c r="C140" s="40"/>
      <c r="D140" s="248" t="s">
        <v>144</v>
      </c>
      <c r="E140" s="40"/>
      <c r="F140" s="249" t="s">
        <v>1007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144</v>
      </c>
      <c r="AU140" s="16" t="s">
        <v>21</v>
      </c>
    </row>
    <row r="141" s="13" customFormat="1">
      <c r="A141" s="13"/>
      <c r="B141" s="252"/>
      <c r="C141" s="253"/>
      <c r="D141" s="248" t="s">
        <v>145</v>
      </c>
      <c r="E141" s="254" t="s">
        <v>1</v>
      </c>
      <c r="F141" s="255" t="s">
        <v>1009</v>
      </c>
      <c r="G141" s="253"/>
      <c r="H141" s="256">
        <v>13.199999999999999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145</v>
      </c>
      <c r="AU141" s="262" t="s">
        <v>21</v>
      </c>
      <c r="AV141" s="13" t="s">
        <v>21</v>
      </c>
      <c r="AW141" s="13" t="s">
        <v>38</v>
      </c>
      <c r="AX141" s="13" t="s">
        <v>81</v>
      </c>
      <c r="AY141" s="262" t="s">
        <v>135</v>
      </c>
    </row>
    <row r="142" s="14" customFormat="1">
      <c r="A142" s="14"/>
      <c r="B142" s="263"/>
      <c r="C142" s="264"/>
      <c r="D142" s="248" t="s">
        <v>145</v>
      </c>
      <c r="E142" s="265" t="s">
        <v>1</v>
      </c>
      <c r="F142" s="266" t="s">
        <v>148</v>
      </c>
      <c r="G142" s="264"/>
      <c r="H142" s="267">
        <v>13.199999999999999</v>
      </c>
      <c r="I142" s="268"/>
      <c r="J142" s="264"/>
      <c r="K142" s="264"/>
      <c r="L142" s="269"/>
      <c r="M142" s="270"/>
      <c r="N142" s="271"/>
      <c r="O142" s="271"/>
      <c r="P142" s="271"/>
      <c r="Q142" s="271"/>
      <c r="R142" s="271"/>
      <c r="S142" s="271"/>
      <c r="T142" s="27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3" t="s">
        <v>145</v>
      </c>
      <c r="AU142" s="273" t="s">
        <v>21</v>
      </c>
      <c r="AV142" s="14" t="s">
        <v>142</v>
      </c>
      <c r="AW142" s="14" t="s">
        <v>38</v>
      </c>
      <c r="AX142" s="14" t="s">
        <v>89</v>
      </c>
      <c r="AY142" s="273" t="s">
        <v>135</v>
      </c>
    </row>
    <row r="143" s="2" customFormat="1" ht="16.5" customHeight="1">
      <c r="A143" s="38"/>
      <c r="B143" s="39"/>
      <c r="C143" s="235" t="s">
        <v>162</v>
      </c>
      <c r="D143" s="235" t="s">
        <v>137</v>
      </c>
      <c r="E143" s="236" t="s">
        <v>1010</v>
      </c>
      <c r="F143" s="237" t="s">
        <v>1011</v>
      </c>
      <c r="G143" s="238" t="s">
        <v>140</v>
      </c>
      <c r="H143" s="239">
        <v>16.300000000000001</v>
      </c>
      <c r="I143" s="240"/>
      <c r="J143" s="241">
        <f>ROUND(I143*H143,2)</f>
        <v>0</v>
      </c>
      <c r="K143" s="237" t="s">
        <v>141</v>
      </c>
      <c r="L143" s="44"/>
      <c r="M143" s="242" t="s">
        <v>1</v>
      </c>
      <c r="N143" s="243" t="s">
        <v>46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142</v>
      </c>
      <c r="AT143" s="246" t="s">
        <v>137</v>
      </c>
      <c r="AU143" s="246" t="s">
        <v>21</v>
      </c>
      <c r="AY143" s="16" t="s">
        <v>135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6" t="s">
        <v>89</v>
      </c>
      <c r="BK143" s="247">
        <f>ROUND(I143*H143,2)</f>
        <v>0</v>
      </c>
      <c r="BL143" s="16" t="s">
        <v>142</v>
      </c>
      <c r="BM143" s="246" t="s">
        <v>1012</v>
      </c>
    </row>
    <row r="144" s="2" customFormat="1">
      <c r="A144" s="38"/>
      <c r="B144" s="39"/>
      <c r="C144" s="40"/>
      <c r="D144" s="248" t="s">
        <v>144</v>
      </c>
      <c r="E144" s="40"/>
      <c r="F144" s="249" t="s">
        <v>1011</v>
      </c>
      <c r="G144" s="40"/>
      <c r="H144" s="40"/>
      <c r="I144" s="144"/>
      <c r="J144" s="40"/>
      <c r="K144" s="40"/>
      <c r="L144" s="44"/>
      <c r="M144" s="250"/>
      <c r="N144" s="25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144</v>
      </c>
      <c r="AU144" s="16" t="s">
        <v>21</v>
      </c>
    </row>
    <row r="145" s="13" customFormat="1">
      <c r="A145" s="13"/>
      <c r="B145" s="252"/>
      <c r="C145" s="253"/>
      <c r="D145" s="248" t="s">
        <v>145</v>
      </c>
      <c r="E145" s="254" t="s">
        <v>1</v>
      </c>
      <c r="F145" s="255" t="s">
        <v>1013</v>
      </c>
      <c r="G145" s="253"/>
      <c r="H145" s="256">
        <v>16.300000000000001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145</v>
      </c>
      <c r="AU145" s="262" t="s">
        <v>21</v>
      </c>
      <c r="AV145" s="13" t="s">
        <v>21</v>
      </c>
      <c r="AW145" s="13" t="s">
        <v>38</v>
      </c>
      <c r="AX145" s="13" t="s">
        <v>89</v>
      </c>
      <c r="AY145" s="262" t="s">
        <v>135</v>
      </c>
    </row>
    <row r="146" s="12" customFormat="1" ht="22.8" customHeight="1">
      <c r="A146" s="12"/>
      <c r="B146" s="219"/>
      <c r="C146" s="220"/>
      <c r="D146" s="221" t="s">
        <v>80</v>
      </c>
      <c r="E146" s="233" t="s">
        <v>155</v>
      </c>
      <c r="F146" s="233" t="s">
        <v>322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SUM(P147:P158)</f>
        <v>0</v>
      </c>
      <c r="Q146" s="227"/>
      <c r="R146" s="228">
        <f>SUM(R147:R158)</f>
        <v>51.369240000000005</v>
      </c>
      <c r="S146" s="227"/>
      <c r="T146" s="229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89</v>
      </c>
      <c r="AT146" s="231" t="s">
        <v>80</v>
      </c>
      <c r="AU146" s="231" t="s">
        <v>89</v>
      </c>
      <c r="AY146" s="230" t="s">
        <v>135</v>
      </c>
      <c r="BK146" s="232">
        <f>SUM(BK147:BK158)</f>
        <v>0</v>
      </c>
    </row>
    <row r="147" s="2" customFormat="1" ht="21.75" customHeight="1">
      <c r="A147" s="38"/>
      <c r="B147" s="39"/>
      <c r="C147" s="235" t="s">
        <v>166</v>
      </c>
      <c r="D147" s="235" t="s">
        <v>137</v>
      </c>
      <c r="E147" s="236" t="s">
        <v>1014</v>
      </c>
      <c r="F147" s="237" t="s">
        <v>1015</v>
      </c>
      <c r="G147" s="238" t="s">
        <v>151</v>
      </c>
      <c r="H147" s="239">
        <v>66</v>
      </c>
      <c r="I147" s="240"/>
      <c r="J147" s="241">
        <f>ROUND(I147*H147,2)</f>
        <v>0</v>
      </c>
      <c r="K147" s="237" t="s">
        <v>141</v>
      </c>
      <c r="L147" s="44"/>
      <c r="M147" s="242" t="s">
        <v>1</v>
      </c>
      <c r="N147" s="243" t="s">
        <v>46</v>
      </c>
      <c r="O147" s="91"/>
      <c r="P147" s="244">
        <f>O147*H147</f>
        <v>0</v>
      </c>
      <c r="Q147" s="244">
        <v>0.48580000000000001</v>
      </c>
      <c r="R147" s="244">
        <f>Q147*H147</f>
        <v>32.062800000000003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142</v>
      </c>
      <c r="AT147" s="246" t="s">
        <v>137</v>
      </c>
      <c r="AU147" s="246" t="s">
        <v>21</v>
      </c>
      <c r="AY147" s="16" t="s">
        <v>135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6" t="s">
        <v>89</v>
      </c>
      <c r="BK147" s="247">
        <f>ROUND(I147*H147,2)</f>
        <v>0</v>
      </c>
      <c r="BL147" s="16" t="s">
        <v>142</v>
      </c>
      <c r="BM147" s="246" t="s">
        <v>1016</v>
      </c>
    </row>
    <row r="148" s="2" customFormat="1">
      <c r="A148" s="38"/>
      <c r="B148" s="39"/>
      <c r="C148" s="40"/>
      <c r="D148" s="248" t="s">
        <v>144</v>
      </c>
      <c r="E148" s="40"/>
      <c r="F148" s="249" t="s">
        <v>1015</v>
      </c>
      <c r="G148" s="40"/>
      <c r="H148" s="40"/>
      <c r="I148" s="144"/>
      <c r="J148" s="40"/>
      <c r="K148" s="40"/>
      <c r="L148" s="44"/>
      <c r="M148" s="250"/>
      <c r="N148" s="25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144</v>
      </c>
      <c r="AU148" s="16" t="s">
        <v>21</v>
      </c>
    </row>
    <row r="149" s="2" customFormat="1">
      <c r="A149" s="38"/>
      <c r="B149" s="39"/>
      <c r="C149" s="40"/>
      <c r="D149" s="248" t="s">
        <v>153</v>
      </c>
      <c r="E149" s="40"/>
      <c r="F149" s="274" t="s">
        <v>1017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153</v>
      </c>
      <c r="AU149" s="16" t="s">
        <v>21</v>
      </c>
    </row>
    <row r="150" s="2" customFormat="1" ht="21.75" customHeight="1">
      <c r="A150" s="38"/>
      <c r="B150" s="39"/>
      <c r="C150" s="275" t="s">
        <v>170</v>
      </c>
      <c r="D150" s="275" t="s">
        <v>290</v>
      </c>
      <c r="E150" s="276" t="s">
        <v>1018</v>
      </c>
      <c r="F150" s="277" t="s">
        <v>1019</v>
      </c>
      <c r="G150" s="278" t="s">
        <v>151</v>
      </c>
      <c r="H150" s="279">
        <v>63</v>
      </c>
      <c r="I150" s="280"/>
      <c r="J150" s="281">
        <f>ROUND(I150*H150,2)</f>
        <v>0</v>
      </c>
      <c r="K150" s="277" t="s">
        <v>141</v>
      </c>
      <c r="L150" s="282"/>
      <c r="M150" s="283" t="s">
        <v>1</v>
      </c>
      <c r="N150" s="284" t="s">
        <v>46</v>
      </c>
      <c r="O150" s="91"/>
      <c r="P150" s="244">
        <f>O150*H150</f>
        <v>0</v>
      </c>
      <c r="Q150" s="244">
        <v>0.26500000000000001</v>
      </c>
      <c r="R150" s="244">
        <f>Q150*H150</f>
        <v>16.695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175</v>
      </c>
      <c r="AT150" s="246" t="s">
        <v>290</v>
      </c>
      <c r="AU150" s="246" t="s">
        <v>21</v>
      </c>
      <c r="AY150" s="16" t="s">
        <v>135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6" t="s">
        <v>89</v>
      </c>
      <c r="BK150" s="247">
        <f>ROUND(I150*H150,2)</f>
        <v>0</v>
      </c>
      <c r="BL150" s="16" t="s">
        <v>142</v>
      </c>
      <c r="BM150" s="246" t="s">
        <v>1020</v>
      </c>
    </row>
    <row r="151" s="2" customFormat="1">
      <c r="A151" s="38"/>
      <c r="B151" s="39"/>
      <c r="C151" s="40"/>
      <c r="D151" s="248" t="s">
        <v>144</v>
      </c>
      <c r="E151" s="40"/>
      <c r="F151" s="249" t="s">
        <v>1019</v>
      </c>
      <c r="G151" s="40"/>
      <c r="H151" s="40"/>
      <c r="I151" s="144"/>
      <c r="J151" s="40"/>
      <c r="K151" s="40"/>
      <c r="L151" s="44"/>
      <c r="M151" s="250"/>
      <c r="N151" s="25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144</v>
      </c>
      <c r="AU151" s="16" t="s">
        <v>21</v>
      </c>
    </row>
    <row r="152" s="2" customFormat="1" ht="21.75" customHeight="1">
      <c r="A152" s="38"/>
      <c r="B152" s="39"/>
      <c r="C152" s="275" t="s">
        <v>175</v>
      </c>
      <c r="D152" s="275" t="s">
        <v>290</v>
      </c>
      <c r="E152" s="276" t="s">
        <v>1021</v>
      </c>
      <c r="F152" s="277" t="s">
        <v>1022</v>
      </c>
      <c r="G152" s="278" t="s">
        <v>151</v>
      </c>
      <c r="H152" s="279">
        <v>3</v>
      </c>
      <c r="I152" s="280"/>
      <c r="J152" s="281">
        <f>ROUND(I152*H152,2)</f>
        <v>0</v>
      </c>
      <c r="K152" s="277" t="s">
        <v>141</v>
      </c>
      <c r="L152" s="282"/>
      <c r="M152" s="283" t="s">
        <v>1</v>
      </c>
      <c r="N152" s="284" t="s">
        <v>46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175</v>
      </c>
      <c r="AT152" s="246" t="s">
        <v>290</v>
      </c>
      <c r="AU152" s="246" t="s">
        <v>21</v>
      </c>
      <c r="AY152" s="16" t="s">
        <v>135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6" t="s">
        <v>89</v>
      </c>
      <c r="BK152" s="247">
        <f>ROUND(I152*H152,2)</f>
        <v>0</v>
      </c>
      <c r="BL152" s="16" t="s">
        <v>142</v>
      </c>
      <c r="BM152" s="246" t="s">
        <v>1023</v>
      </c>
    </row>
    <row r="153" s="2" customFormat="1">
      <c r="A153" s="38"/>
      <c r="B153" s="39"/>
      <c r="C153" s="40"/>
      <c r="D153" s="248" t="s">
        <v>144</v>
      </c>
      <c r="E153" s="40"/>
      <c r="F153" s="249" t="s">
        <v>1022</v>
      </c>
      <c r="G153" s="40"/>
      <c r="H153" s="40"/>
      <c r="I153" s="144"/>
      <c r="J153" s="40"/>
      <c r="K153" s="40"/>
      <c r="L153" s="44"/>
      <c r="M153" s="250"/>
      <c r="N153" s="25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144</v>
      </c>
      <c r="AU153" s="16" t="s">
        <v>21</v>
      </c>
    </row>
    <row r="154" s="2" customFormat="1" ht="21.75" customHeight="1">
      <c r="A154" s="38"/>
      <c r="B154" s="39"/>
      <c r="C154" s="235" t="s">
        <v>179</v>
      </c>
      <c r="D154" s="235" t="s">
        <v>137</v>
      </c>
      <c r="E154" s="236" t="s">
        <v>1024</v>
      </c>
      <c r="F154" s="237" t="s">
        <v>1025</v>
      </c>
      <c r="G154" s="238" t="s">
        <v>151</v>
      </c>
      <c r="H154" s="239">
        <v>372</v>
      </c>
      <c r="I154" s="240"/>
      <c r="J154" s="241">
        <f>ROUND(I154*H154,2)</f>
        <v>0</v>
      </c>
      <c r="K154" s="237" t="s">
        <v>141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0.0070200000000000002</v>
      </c>
      <c r="R154" s="244">
        <f>Q154*H154</f>
        <v>2.61144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142</v>
      </c>
      <c r="AT154" s="246" t="s">
        <v>137</v>
      </c>
      <c r="AU154" s="246" t="s">
        <v>21</v>
      </c>
      <c r="AY154" s="16" t="s">
        <v>135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6" t="s">
        <v>89</v>
      </c>
      <c r="BK154" s="247">
        <f>ROUND(I154*H154,2)</f>
        <v>0</v>
      </c>
      <c r="BL154" s="16" t="s">
        <v>142</v>
      </c>
      <c r="BM154" s="246" t="s">
        <v>1026</v>
      </c>
    </row>
    <row r="155" s="2" customFormat="1">
      <c r="A155" s="38"/>
      <c r="B155" s="39"/>
      <c r="C155" s="40"/>
      <c r="D155" s="248" t="s">
        <v>144</v>
      </c>
      <c r="E155" s="40"/>
      <c r="F155" s="249" t="s">
        <v>1025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144</v>
      </c>
      <c r="AU155" s="16" t="s">
        <v>21</v>
      </c>
    </row>
    <row r="156" s="2" customFormat="1" ht="16.5" customHeight="1">
      <c r="A156" s="38"/>
      <c r="B156" s="39"/>
      <c r="C156" s="275" t="s">
        <v>183</v>
      </c>
      <c r="D156" s="275" t="s">
        <v>290</v>
      </c>
      <c r="E156" s="276" t="s">
        <v>1027</v>
      </c>
      <c r="F156" s="277" t="s">
        <v>1028</v>
      </c>
      <c r="G156" s="278" t="s">
        <v>151</v>
      </c>
      <c r="H156" s="279">
        <v>372</v>
      </c>
      <c r="I156" s="280"/>
      <c r="J156" s="281">
        <f>ROUND(I156*H156,2)</f>
        <v>0</v>
      </c>
      <c r="K156" s="277" t="s">
        <v>1</v>
      </c>
      <c r="L156" s="282"/>
      <c r="M156" s="283" t="s">
        <v>1</v>
      </c>
      <c r="N156" s="284" t="s">
        <v>46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175</v>
      </c>
      <c r="AT156" s="246" t="s">
        <v>290</v>
      </c>
      <c r="AU156" s="246" t="s">
        <v>21</v>
      </c>
      <c r="AY156" s="16" t="s">
        <v>135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6" t="s">
        <v>89</v>
      </c>
      <c r="BK156" s="247">
        <f>ROUND(I156*H156,2)</f>
        <v>0</v>
      </c>
      <c r="BL156" s="16" t="s">
        <v>142</v>
      </c>
      <c r="BM156" s="246" t="s">
        <v>1029</v>
      </c>
    </row>
    <row r="157" s="2" customFormat="1">
      <c r="A157" s="38"/>
      <c r="B157" s="39"/>
      <c r="C157" s="40"/>
      <c r="D157" s="248" t="s">
        <v>144</v>
      </c>
      <c r="E157" s="40"/>
      <c r="F157" s="249" t="s">
        <v>1028</v>
      </c>
      <c r="G157" s="40"/>
      <c r="H157" s="40"/>
      <c r="I157" s="144"/>
      <c r="J157" s="40"/>
      <c r="K157" s="40"/>
      <c r="L157" s="44"/>
      <c r="M157" s="250"/>
      <c r="N157" s="25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144</v>
      </c>
      <c r="AU157" s="16" t="s">
        <v>21</v>
      </c>
    </row>
    <row r="158" s="2" customFormat="1">
      <c r="A158" s="38"/>
      <c r="B158" s="39"/>
      <c r="C158" s="40"/>
      <c r="D158" s="248" t="s">
        <v>153</v>
      </c>
      <c r="E158" s="40"/>
      <c r="F158" s="274" t="s">
        <v>1030</v>
      </c>
      <c r="G158" s="40"/>
      <c r="H158" s="40"/>
      <c r="I158" s="144"/>
      <c r="J158" s="40"/>
      <c r="K158" s="40"/>
      <c r="L158" s="44"/>
      <c r="M158" s="285"/>
      <c r="N158" s="286"/>
      <c r="O158" s="287"/>
      <c r="P158" s="287"/>
      <c r="Q158" s="287"/>
      <c r="R158" s="287"/>
      <c r="S158" s="287"/>
      <c r="T158" s="28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153</v>
      </c>
      <c r="AU158" s="16" t="s">
        <v>21</v>
      </c>
    </row>
    <row r="159" s="2" customFormat="1" ht="6.96" customHeight="1">
      <c r="A159" s="38"/>
      <c r="B159" s="66"/>
      <c r="C159" s="67"/>
      <c r="D159" s="67"/>
      <c r="E159" s="67"/>
      <c r="F159" s="67"/>
      <c r="G159" s="67"/>
      <c r="H159" s="67"/>
      <c r="I159" s="183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sheet="1" autoFilter="0" formatColumns="0" formatRows="0" objects="1" scenarios="1" spinCount="100000" saltValue="mzzfq69bzhCGhCG9a3LJcJ3RWDRV1L4znBk69fSGOM9iv4W+/clXgMPFFjW+UCK7YSaPuWF6jHs+Wenj9hWJ+g==" hashValue="S0GHiSO+Rnjsr9JAn9tgM/bmn2PlLO2YZdNEoaDYOm7BOXkSZRu7RDSl9FSTHSNZ+5vx2M3M/XOwrUn7qosArA==" algorithmName="SHA-512" password="CC35"/>
  <autoFilter ref="C119:K15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19"/>
      <c r="AT3" s="16" t="s">
        <v>21</v>
      </c>
    </row>
    <row r="4" s="1" customFormat="1" ht="24.96" customHeight="1">
      <c r="B4" s="19"/>
      <c r="D4" s="140" t="s">
        <v>106</v>
      </c>
      <c r="I4" s="136"/>
      <c r="L4" s="19"/>
      <c r="M4" s="141" t="s">
        <v>10</v>
      </c>
      <c r="AT4" s="16" t="s">
        <v>4</v>
      </c>
    </row>
    <row r="5" s="1" customFormat="1" ht="6.96" customHeight="1">
      <c r="B5" s="19"/>
      <c r="I5" s="136"/>
      <c r="L5" s="19"/>
    </row>
    <row r="6" s="1" customFormat="1" ht="12" customHeight="1">
      <c r="B6" s="19"/>
      <c r="D6" s="142" t="s">
        <v>16</v>
      </c>
      <c r="I6" s="136"/>
      <c r="L6" s="19"/>
    </row>
    <row r="7" s="1" customFormat="1" ht="16.5" customHeight="1">
      <c r="B7" s="19"/>
      <c r="E7" s="143" t="str">
        <f>'Rekapitulace stavby'!K6</f>
        <v>Cyklostezka Cheb - Waldsassen III. a</v>
      </c>
      <c r="F7" s="142"/>
      <c r="G7" s="142"/>
      <c r="H7" s="142"/>
      <c r="I7" s="136"/>
      <c r="L7" s="19"/>
    </row>
    <row r="8" s="2" customFormat="1" ht="12" customHeight="1">
      <c r="A8" s="38"/>
      <c r="B8" s="44"/>
      <c r="C8" s="38"/>
      <c r="D8" s="142" t="s">
        <v>107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1031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19</v>
      </c>
      <c r="G11" s="38"/>
      <c r="H11" s="38"/>
      <c r="I11" s="147" t="s">
        <v>20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22</v>
      </c>
      <c r="E12" s="38"/>
      <c r="F12" s="146" t="s">
        <v>23</v>
      </c>
      <c r="G12" s="38"/>
      <c r="H12" s="38"/>
      <c r="I12" s="147" t="s">
        <v>24</v>
      </c>
      <c r="J12" s="148" t="str">
        <f>'Rekapitulace stavby'!AN8</f>
        <v>24. 7. 2020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30</v>
      </c>
      <c r="E14" s="38"/>
      <c r="F14" s="38"/>
      <c r="G14" s="38"/>
      <c r="H14" s="38"/>
      <c r="I14" s="147" t="s">
        <v>31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32</v>
      </c>
      <c r="F15" s="38"/>
      <c r="G15" s="38"/>
      <c r="H15" s="38"/>
      <c r="I15" s="147" t="s">
        <v>33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34</v>
      </c>
      <c r="E17" s="38"/>
      <c r="F17" s="38"/>
      <c r="G17" s="38"/>
      <c r="H17" s="38"/>
      <c r="I17" s="147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6"/>
      <c r="G18" s="146"/>
      <c r="H18" s="146"/>
      <c r="I18" s="147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36</v>
      </c>
      <c r="E20" s="38"/>
      <c r="F20" s="38"/>
      <c r="G20" s="38"/>
      <c r="H20" s="38"/>
      <c r="I20" s="147" t="s">
        <v>31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37</v>
      </c>
      <c r="F21" s="38"/>
      <c r="G21" s="38"/>
      <c r="H21" s="38"/>
      <c r="I21" s="147" t="s">
        <v>33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7" t="s">
        <v>31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37</v>
      </c>
      <c r="F24" s="38"/>
      <c r="G24" s="38"/>
      <c r="H24" s="38"/>
      <c r="I24" s="147" t="s">
        <v>33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40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41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43</v>
      </c>
      <c r="G32" s="38"/>
      <c r="H32" s="38"/>
      <c r="I32" s="159" t="s">
        <v>42</v>
      </c>
      <c r="J32" s="158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45</v>
      </c>
      <c r="E33" s="142" t="s">
        <v>46</v>
      </c>
      <c r="F33" s="161">
        <f>ROUND((SUM(BE121:BE239)),  2)</f>
        <v>0</v>
      </c>
      <c r="G33" s="38"/>
      <c r="H33" s="38"/>
      <c r="I33" s="162">
        <v>0.20999999999999999</v>
      </c>
      <c r="J33" s="161">
        <f>ROUND(((SUM(BE121:BE239))*I33),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47</v>
      </c>
      <c r="F34" s="161">
        <f>ROUND((SUM(BF121:BF239)),  2)</f>
        <v>0</v>
      </c>
      <c r="G34" s="38"/>
      <c r="H34" s="38"/>
      <c r="I34" s="162">
        <v>0.14999999999999999</v>
      </c>
      <c r="J34" s="161">
        <f>ROUND(((SUM(BF121:BF239))*I34),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48</v>
      </c>
      <c r="F35" s="161">
        <f>ROUND((SUM(BG121:BG239)),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49</v>
      </c>
      <c r="F36" s="161">
        <f>ROUND((SUM(BH121:BH239)),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50</v>
      </c>
      <c r="F37" s="161">
        <f>ROUND((SUM(BI121:BI239)),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51</v>
      </c>
      <c r="E39" s="165"/>
      <c r="F39" s="165"/>
      <c r="G39" s="166" t="s">
        <v>52</v>
      </c>
      <c r="H39" s="167" t="s">
        <v>53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19"/>
      <c r="I41" s="136"/>
      <c r="L41" s="19"/>
    </row>
    <row r="42" s="1" customFormat="1" ht="14.4" customHeight="1">
      <c r="B42" s="19"/>
      <c r="I42" s="136"/>
      <c r="L42" s="19"/>
    </row>
    <row r="43" s="1" customFormat="1" ht="14.4" customHeight="1">
      <c r="B43" s="19"/>
      <c r="I43" s="136"/>
      <c r="L43" s="19"/>
    </row>
    <row r="44" s="1" customFormat="1" ht="14.4" customHeight="1">
      <c r="B44" s="19"/>
      <c r="I44" s="136"/>
      <c r="L44" s="19"/>
    </row>
    <row r="45" s="1" customFormat="1" ht="14.4" customHeight="1">
      <c r="B45" s="19"/>
      <c r="I45" s="136"/>
      <c r="L45" s="19"/>
    </row>
    <row r="46" s="1" customFormat="1" ht="14.4" customHeight="1">
      <c r="B46" s="19"/>
      <c r="I46" s="136"/>
      <c r="L46" s="19"/>
    </row>
    <row r="47" s="1" customFormat="1" ht="14.4" customHeight="1">
      <c r="B47" s="19"/>
      <c r="I47" s="136"/>
      <c r="L47" s="19"/>
    </row>
    <row r="48" s="1" customFormat="1" ht="14.4" customHeight="1">
      <c r="B48" s="19"/>
      <c r="I48" s="136"/>
      <c r="L48" s="19"/>
    </row>
    <row r="49" s="1" customFormat="1" ht="14.4" customHeight="1">
      <c r="B49" s="19"/>
      <c r="I49" s="136"/>
      <c r="L49" s="19"/>
    </row>
    <row r="50" s="2" customFormat="1" ht="14.4" customHeight="1">
      <c r="B50" s="63"/>
      <c r="D50" s="171" t="s">
        <v>54</v>
      </c>
      <c r="E50" s="172"/>
      <c r="F50" s="172"/>
      <c r="G50" s="171" t="s">
        <v>55</v>
      </c>
      <c r="H50" s="172"/>
      <c r="I50" s="173"/>
      <c r="J50" s="172"/>
      <c r="K50" s="172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8"/>
      <c r="B61" s="44"/>
      <c r="C61" s="38"/>
      <c r="D61" s="174" t="s">
        <v>56</v>
      </c>
      <c r="E61" s="175"/>
      <c r="F61" s="176" t="s">
        <v>57</v>
      </c>
      <c r="G61" s="174" t="s">
        <v>56</v>
      </c>
      <c r="H61" s="175"/>
      <c r="I61" s="177"/>
      <c r="J61" s="178" t="s">
        <v>57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8"/>
      <c r="B65" s="44"/>
      <c r="C65" s="38"/>
      <c r="D65" s="171" t="s">
        <v>58</v>
      </c>
      <c r="E65" s="179"/>
      <c r="F65" s="179"/>
      <c r="G65" s="171" t="s">
        <v>59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8"/>
      <c r="B76" s="44"/>
      <c r="C76" s="38"/>
      <c r="D76" s="174" t="s">
        <v>56</v>
      </c>
      <c r="E76" s="175"/>
      <c r="F76" s="176" t="s">
        <v>57</v>
      </c>
      <c r="G76" s="174" t="s">
        <v>56</v>
      </c>
      <c r="H76" s="175"/>
      <c r="I76" s="177"/>
      <c r="J76" s="178" t="s">
        <v>57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2" t="s">
        <v>109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Cyklostezka Cheb - Waldsassen III. a</v>
      </c>
      <c r="F85" s="31"/>
      <c r="G85" s="31"/>
      <c r="H85" s="31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1" t="s">
        <v>107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VRN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1" t="s">
        <v>22</v>
      </c>
      <c r="D89" s="40"/>
      <c r="E89" s="40"/>
      <c r="F89" s="26" t="str">
        <f>F12</f>
        <v>Háje u Chebu, Slapany</v>
      </c>
      <c r="G89" s="40"/>
      <c r="H89" s="40"/>
      <c r="I89" s="147" t="s">
        <v>24</v>
      </c>
      <c r="J89" s="79" t="str">
        <f>IF(J12="","",J12)</f>
        <v>24. 7. 2020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147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147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110</v>
      </c>
      <c r="D94" s="189"/>
      <c r="E94" s="189"/>
      <c r="F94" s="189"/>
      <c r="G94" s="189"/>
      <c r="H94" s="189"/>
      <c r="I94" s="190"/>
      <c r="J94" s="191" t="s">
        <v>111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112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113</v>
      </c>
    </row>
    <row r="97" s="9" customFormat="1" ht="24.96" customHeight="1">
      <c r="A97" s="9"/>
      <c r="B97" s="193"/>
      <c r="C97" s="194"/>
      <c r="D97" s="195" t="s">
        <v>1032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1033</v>
      </c>
      <c r="E98" s="203"/>
      <c r="F98" s="203"/>
      <c r="G98" s="203"/>
      <c r="H98" s="203"/>
      <c r="I98" s="204"/>
      <c r="J98" s="205">
        <f>J153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1034</v>
      </c>
      <c r="E99" s="203"/>
      <c r="F99" s="203"/>
      <c r="G99" s="203"/>
      <c r="H99" s="203"/>
      <c r="I99" s="204"/>
      <c r="J99" s="205">
        <f>J163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1035</v>
      </c>
      <c r="E100" s="203"/>
      <c r="F100" s="203"/>
      <c r="G100" s="203"/>
      <c r="H100" s="203"/>
      <c r="I100" s="204"/>
      <c r="J100" s="205">
        <f>J177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0"/>
      <c r="C101" s="201"/>
      <c r="D101" s="202" t="s">
        <v>1036</v>
      </c>
      <c r="E101" s="203"/>
      <c r="F101" s="203"/>
      <c r="G101" s="203"/>
      <c r="H101" s="203"/>
      <c r="I101" s="204"/>
      <c r="J101" s="205">
        <f>J212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2" t="s">
        <v>120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1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Cyklostezka Cheb - Waldsassen III. a</v>
      </c>
      <c r="F111" s="31"/>
      <c r="G111" s="31"/>
      <c r="H111" s="31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1" t="s">
        <v>107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VRN - VRN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1" t="s">
        <v>22</v>
      </c>
      <c r="D115" s="40"/>
      <c r="E115" s="40"/>
      <c r="F115" s="26" t="str">
        <f>F12</f>
        <v>Háje u Chebu, Slapany</v>
      </c>
      <c r="G115" s="40"/>
      <c r="H115" s="40"/>
      <c r="I115" s="147" t="s">
        <v>24</v>
      </c>
      <c r="J115" s="79" t="str">
        <f>IF(J12="","",J12)</f>
        <v>24. 7. 2020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1" t="s">
        <v>30</v>
      </c>
      <c r="D117" s="40"/>
      <c r="E117" s="40"/>
      <c r="F117" s="26" t="str">
        <f>E15</f>
        <v>Město Cheb</v>
      </c>
      <c r="G117" s="40"/>
      <c r="H117" s="40"/>
      <c r="I117" s="147" t="s">
        <v>36</v>
      </c>
      <c r="J117" s="36" t="str">
        <f>E21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1" t="s">
        <v>34</v>
      </c>
      <c r="D118" s="40"/>
      <c r="E118" s="40"/>
      <c r="F118" s="26" t="str">
        <f>IF(E18="","",E18)</f>
        <v>Vyplň údaj</v>
      </c>
      <c r="G118" s="40"/>
      <c r="H118" s="40"/>
      <c r="I118" s="147" t="s">
        <v>39</v>
      </c>
      <c r="J118" s="36" t="str">
        <f>E24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121</v>
      </c>
      <c r="D120" s="210" t="s">
        <v>66</v>
      </c>
      <c r="E120" s="210" t="s">
        <v>62</v>
      </c>
      <c r="F120" s="210" t="s">
        <v>63</v>
      </c>
      <c r="G120" s="210" t="s">
        <v>122</v>
      </c>
      <c r="H120" s="210" t="s">
        <v>123</v>
      </c>
      <c r="I120" s="211" t="s">
        <v>124</v>
      </c>
      <c r="J120" s="210" t="s">
        <v>111</v>
      </c>
      <c r="K120" s="212" t="s">
        <v>125</v>
      </c>
      <c r="L120" s="213"/>
      <c r="M120" s="100" t="s">
        <v>1</v>
      </c>
      <c r="N120" s="101" t="s">
        <v>45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131.80375000000001</v>
      </c>
      <c r="S121" s="104"/>
      <c r="T121" s="217">
        <f>T122</f>
        <v>88.75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80</v>
      </c>
      <c r="AU121" s="16" t="s">
        <v>113</v>
      </c>
      <c r="BK121" s="218">
        <f>BK122</f>
        <v>0</v>
      </c>
    </row>
    <row r="122" s="12" customFormat="1" ht="25.92" customHeight="1">
      <c r="A122" s="12"/>
      <c r="B122" s="219"/>
      <c r="C122" s="220"/>
      <c r="D122" s="221" t="s">
        <v>80</v>
      </c>
      <c r="E122" s="222" t="s">
        <v>103</v>
      </c>
      <c r="F122" s="222" t="s">
        <v>1037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P123+SUM(P124:P153)+P163+P177</f>
        <v>0</v>
      </c>
      <c r="Q122" s="227"/>
      <c r="R122" s="228">
        <f>R123+SUM(R124:R153)+R163+R177</f>
        <v>131.80375000000001</v>
      </c>
      <c r="S122" s="227"/>
      <c r="T122" s="229">
        <f>T123+SUM(T124:T153)+T163+T177</f>
        <v>88.75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162</v>
      </c>
      <c r="AT122" s="231" t="s">
        <v>80</v>
      </c>
      <c r="AU122" s="231" t="s">
        <v>81</v>
      </c>
      <c r="AY122" s="230" t="s">
        <v>135</v>
      </c>
      <c r="BK122" s="232">
        <f>BK123+SUM(BK124:BK153)+BK163+BK177</f>
        <v>0</v>
      </c>
    </row>
    <row r="123" s="2" customFormat="1" ht="16.5" customHeight="1">
      <c r="A123" s="38"/>
      <c r="B123" s="39"/>
      <c r="C123" s="235" t="s">
        <v>89</v>
      </c>
      <c r="D123" s="235" t="s">
        <v>137</v>
      </c>
      <c r="E123" s="236" t="s">
        <v>1038</v>
      </c>
      <c r="F123" s="237" t="s">
        <v>1039</v>
      </c>
      <c r="G123" s="238" t="s">
        <v>795</v>
      </c>
      <c r="H123" s="239">
        <v>1</v>
      </c>
      <c r="I123" s="240"/>
      <c r="J123" s="241">
        <f>ROUND(I123*H123,2)</f>
        <v>0</v>
      </c>
      <c r="K123" s="237" t="s">
        <v>983</v>
      </c>
      <c r="L123" s="44"/>
      <c r="M123" s="242" t="s">
        <v>1</v>
      </c>
      <c r="N123" s="243" t="s">
        <v>46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1040</v>
      </c>
      <c r="AT123" s="246" t="s">
        <v>137</v>
      </c>
      <c r="AU123" s="246" t="s">
        <v>89</v>
      </c>
      <c r="AY123" s="16" t="s">
        <v>135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6" t="s">
        <v>89</v>
      </c>
      <c r="BK123" s="247">
        <f>ROUND(I123*H123,2)</f>
        <v>0</v>
      </c>
      <c r="BL123" s="16" t="s">
        <v>1040</v>
      </c>
      <c r="BM123" s="246" t="s">
        <v>1041</v>
      </c>
    </row>
    <row r="124" s="2" customFormat="1">
      <c r="A124" s="38"/>
      <c r="B124" s="39"/>
      <c r="C124" s="40"/>
      <c r="D124" s="248" t="s">
        <v>144</v>
      </c>
      <c r="E124" s="40"/>
      <c r="F124" s="249" t="s">
        <v>1039</v>
      </c>
      <c r="G124" s="40"/>
      <c r="H124" s="40"/>
      <c r="I124" s="144"/>
      <c r="J124" s="40"/>
      <c r="K124" s="40"/>
      <c r="L124" s="44"/>
      <c r="M124" s="250"/>
      <c r="N124" s="25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144</v>
      </c>
      <c r="AU124" s="16" t="s">
        <v>89</v>
      </c>
    </row>
    <row r="125" s="2" customFormat="1">
      <c r="A125" s="38"/>
      <c r="B125" s="39"/>
      <c r="C125" s="40"/>
      <c r="D125" s="248" t="s">
        <v>153</v>
      </c>
      <c r="E125" s="40"/>
      <c r="F125" s="274" t="s">
        <v>1042</v>
      </c>
      <c r="G125" s="40"/>
      <c r="H125" s="40"/>
      <c r="I125" s="144"/>
      <c r="J125" s="40"/>
      <c r="K125" s="40"/>
      <c r="L125" s="44"/>
      <c r="M125" s="250"/>
      <c r="N125" s="25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153</v>
      </c>
      <c r="AU125" s="16" t="s">
        <v>89</v>
      </c>
    </row>
    <row r="126" s="2" customFormat="1" ht="16.5" customHeight="1">
      <c r="A126" s="38"/>
      <c r="B126" s="39"/>
      <c r="C126" s="235" t="s">
        <v>21</v>
      </c>
      <c r="D126" s="235" t="s">
        <v>137</v>
      </c>
      <c r="E126" s="236" t="s">
        <v>1043</v>
      </c>
      <c r="F126" s="237" t="s">
        <v>1044</v>
      </c>
      <c r="G126" s="238" t="s">
        <v>795</v>
      </c>
      <c r="H126" s="239">
        <v>1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46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1040</v>
      </c>
      <c r="AT126" s="246" t="s">
        <v>137</v>
      </c>
      <c r="AU126" s="246" t="s">
        <v>89</v>
      </c>
      <c r="AY126" s="16" t="s">
        <v>135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6" t="s">
        <v>89</v>
      </c>
      <c r="BK126" s="247">
        <f>ROUND(I126*H126,2)</f>
        <v>0</v>
      </c>
      <c r="BL126" s="16" t="s">
        <v>1040</v>
      </c>
      <c r="BM126" s="246" t="s">
        <v>1045</v>
      </c>
    </row>
    <row r="127" s="2" customFormat="1">
      <c r="A127" s="38"/>
      <c r="B127" s="39"/>
      <c r="C127" s="40"/>
      <c r="D127" s="248" t="s">
        <v>144</v>
      </c>
      <c r="E127" s="40"/>
      <c r="F127" s="249" t="s">
        <v>1044</v>
      </c>
      <c r="G127" s="40"/>
      <c r="H127" s="40"/>
      <c r="I127" s="144"/>
      <c r="J127" s="40"/>
      <c r="K127" s="40"/>
      <c r="L127" s="44"/>
      <c r="M127" s="250"/>
      <c r="N127" s="25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144</v>
      </c>
      <c r="AU127" s="16" t="s">
        <v>89</v>
      </c>
    </row>
    <row r="128" s="2" customFormat="1">
      <c r="A128" s="38"/>
      <c r="B128" s="39"/>
      <c r="C128" s="40"/>
      <c r="D128" s="248" t="s">
        <v>153</v>
      </c>
      <c r="E128" s="40"/>
      <c r="F128" s="274" t="s">
        <v>1046</v>
      </c>
      <c r="G128" s="40"/>
      <c r="H128" s="40"/>
      <c r="I128" s="144"/>
      <c r="J128" s="40"/>
      <c r="K128" s="40"/>
      <c r="L128" s="44"/>
      <c r="M128" s="250"/>
      <c r="N128" s="251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153</v>
      </c>
      <c r="AU128" s="16" t="s">
        <v>89</v>
      </c>
    </row>
    <row r="129" s="2" customFormat="1" ht="16.5" customHeight="1">
      <c r="A129" s="38"/>
      <c r="B129" s="39"/>
      <c r="C129" s="235" t="s">
        <v>155</v>
      </c>
      <c r="D129" s="235" t="s">
        <v>137</v>
      </c>
      <c r="E129" s="236" t="s">
        <v>1047</v>
      </c>
      <c r="F129" s="237" t="s">
        <v>1048</v>
      </c>
      <c r="G129" s="238" t="s">
        <v>795</v>
      </c>
      <c r="H129" s="239">
        <v>1</v>
      </c>
      <c r="I129" s="240"/>
      <c r="J129" s="241">
        <f>ROUND(I129*H129,2)</f>
        <v>0</v>
      </c>
      <c r="K129" s="237" t="s">
        <v>141</v>
      </c>
      <c r="L129" s="44"/>
      <c r="M129" s="242" t="s">
        <v>1</v>
      </c>
      <c r="N129" s="243" t="s">
        <v>46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1040</v>
      </c>
      <c r="AT129" s="246" t="s">
        <v>137</v>
      </c>
      <c r="AU129" s="246" t="s">
        <v>89</v>
      </c>
      <c r="AY129" s="16" t="s">
        <v>135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6" t="s">
        <v>89</v>
      </c>
      <c r="BK129" s="247">
        <f>ROUND(I129*H129,2)</f>
        <v>0</v>
      </c>
      <c r="BL129" s="16" t="s">
        <v>1040</v>
      </c>
      <c r="BM129" s="246" t="s">
        <v>1049</v>
      </c>
    </row>
    <row r="130" s="2" customFormat="1">
      <c r="A130" s="38"/>
      <c r="B130" s="39"/>
      <c r="C130" s="40"/>
      <c r="D130" s="248" t="s">
        <v>144</v>
      </c>
      <c r="E130" s="40"/>
      <c r="F130" s="249" t="s">
        <v>1048</v>
      </c>
      <c r="G130" s="40"/>
      <c r="H130" s="40"/>
      <c r="I130" s="144"/>
      <c r="J130" s="40"/>
      <c r="K130" s="40"/>
      <c r="L130" s="44"/>
      <c r="M130" s="250"/>
      <c r="N130" s="25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144</v>
      </c>
      <c r="AU130" s="16" t="s">
        <v>89</v>
      </c>
    </row>
    <row r="131" s="2" customFormat="1">
      <c r="A131" s="38"/>
      <c r="B131" s="39"/>
      <c r="C131" s="40"/>
      <c r="D131" s="248" t="s">
        <v>153</v>
      </c>
      <c r="E131" s="40"/>
      <c r="F131" s="274" t="s">
        <v>1050</v>
      </c>
      <c r="G131" s="40"/>
      <c r="H131" s="40"/>
      <c r="I131" s="144"/>
      <c r="J131" s="40"/>
      <c r="K131" s="40"/>
      <c r="L131" s="44"/>
      <c r="M131" s="250"/>
      <c r="N131" s="25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153</v>
      </c>
      <c r="AU131" s="16" t="s">
        <v>89</v>
      </c>
    </row>
    <row r="132" s="2" customFormat="1" ht="16.5" customHeight="1">
      <c r="A132" s="38"/>
      <c r="B132" s="39"/>
      <c r="C132" s="235" t="s">
        <v>142</v>
      </c>
      <c r="D132" s="235" t="s">
        <v>137</v>
      </c>
      <c r="E132" s="236" t="s">
        <v>1051</v>
      </c>
      <c r="F132" s="237" t="s">
        <v>1052</v>
      </c>
      <c r="G132" s="238" t="s">
        <v>795</v>
      </c>
      <c r="H132" s="239">
        <v>1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46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1053</v>
      </c>
      <c r="AT132" s="246" t="s">
        <v>137</v>
      </c>
      <c r="AU132" s="246" t="s">
        <v>89</v>
      </c>
      <c r="AY132" s="16" t="s">
        <v>135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6" t="s">
        <v>89</v>
      </c>
      <c r="BK132" s="247">
        <f>ROUND(I132*H132,2)</f>
        <v>0</v>
      </c>
      <c r="BL132" s="16" t="s">
        <v>1053</v>
      </c>
      <c r="BM132" s="246" t="s">
        <v>1054</v>
      </c>
    </row>
    <row r="133" s="2" customFormat="1">
      <c r="A133" s="38"/>
      <c r="B133" s="39"/>
      <c r="C133" s="40"/>
      <c r="D133" s="248" t="s">
        <v>144</v>
      </c>
      <c r="E133" s="40"/>
      <c r="F133" s="249" t="s">
        <v>1052</v>
      </c>
      <c r="G133" s="40"/>
      <c r="H133" s="40"/>
      <c r="I133" s="144"/>
      <c r="J133" s="40"/>
      <c r="K133" s="40"/>
      <c r="L133" s="44"/>
      <c r="M133" s="250"/>
      <c r="N133" s="25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144</v>
      </c>
      <c r="AU133" s="16" t="s">
        <v>89</v>
      </c>
    </row>
    <row r="134" s="2" customFormat="1">
      <c r="A134" s="38"/>
      <c r="B134" s="39"/>
      <c r="C134" s="40"/>
      <c r="D134" s="248" t="s">
        <v>153</v>
      </c>
      <c r="E134" s="40"/>
      <c r="F134" s="274" t="s">
        <v>1055</v>
      </c>
      <c r="G134" s="40"/>
      <c r="H134" s="40"/>
      <c r="I134" s="144"/>
      <c r="J134" s="40"/>
      <c r="K134" s="40"/>
      <c r="L134" s="44"/>
      <c r="M134" s="250"/>
      <c r="N134" s="251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153</v>
      </c>
      <c r="AU134" s="16" t="s">
        <v>89</v>
      </c>
    </row>
    <row r="135" s="2" customFormat="1" ht="16.5" customHeight="1">
      <c r="A135" s="38"/>
      <c r="B135" s="39"/>
      <c r="C135" s="235" t="s">
        <v>162</v>
      </c>
      <c r="D135" s="235" t="s">
        <v>137</v>
      </c>
      <c r="E135" s="236" t="s">
        <v>1056</v>
      </c>
      <c r="F135" s="237" t="s">
        <v>1057</v>
      </c>
      <c r="G135" s="238" t="s">
        <v>651</v>
      </c>
      <c r="H135" s="239">
        <v>1</v>
      </c>
      <c r="I135" s="240"/>
      <c r="J135" s="241">
        <f>ROUND(I135*H135,2)</f>
        <v>0</v>
      </c>
      <c r="K135" s="237" t="s">
        <v>141</v>
      </c>
      <c r="L135" s="44"/>
      <c r="M135" s="242" t="s">
        <v>1</v>
      </c>
      <c r="N135" s="243" t="s">
        <v>46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1040</v>
      </c>
      <c r="AT135" s="246" t="s">
        <v>137</v>
      </c>
      <c r="AU135" s="246" t="s">
        <v>89</v>
      </c>
      <c r="AY135" s="16" t="s">
        <v>135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6" t="s">
        <v>89</v>
      </c>
      <c r="BK135" s="247">
        <f>ROUND(I135*H135,2)</f>
        <v>0</v>
      </c>
      <c r="BL135" s="16" t="s">
        <v>1040</v>
      </c>
      <c r="BM135" s="246" t="s">
        <v>1058</v>
      </c>
    </row>
    <row r="136" s="2" customFormat="1">
      <c r="A136" s="38"/>
      <c r="B136" s="39"/>
      <c r="C136" s="40"/>
      <c r="D136" s="248" t="s">
        <v>144</v>
      </c>
      <c r="E136" s="40"/>
      <c r="F136" s="249" t="s">
        <v>1057</v>
      </c>
      <c r="G136" s="40"/>
      <c r="H136" s="40"/>
      <c r="I136" s="144"/>
      <c r="J136" s="40"/>
      <c r="K136" s="40"/>
      <c r="L136" s="44"/>
      <c r="M136" s="250"/>
      <c r="N136" s="25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144</v>
      </c>
      <c r="AU136" s="16" t="s">
        <v>89</v>
      </c>
    </row>
    <row r="137" s="2" customFormat="1">
      <c r="A137" s="38"/>
      <c r="B137" s="39"/>
      <c r="C137" s="40"/>
      <c r="D137" s="248" t="s">
        <v>153</v>
      </c>
      <c r="E137" s="40"/>
      <c r="F137" s="274" t="s">
        <v>1059</v>
      </c>
      <c r="G137" s="40"/>
      <c r="H137" s="40"/>
      <c r="I137" s="144"/>
      <c r="J137" s="40"/>
      <c r="K137" s="40"/>
      <c r="L137" s="44"/>
      <c r="M137" s="250"/>
      <c r="N137" s="25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153</v>
      </c>
      <c r="AU137" s="16" t="s">
        <v>89</v>
      </c>
    </row>
    <row r="138" s="2" customFormat="1" ht="16.5" customHeight="1">
      <c r="A138" s="38"/>
      <c r="B138" s="39"/>
      <c r="C138" s="235" t="s">
        <v>166</v>
      </c>
      <c r="D138" s="235" t="s">
        <v>137</v>
      </c>
      <c r="E138" s="236" t="s">
        <v>1060</v>
      </c>
      <c r="F138" s="237" t="s">
        <v>1061</v>
      </c>
      <c r="G138" s="238" t="s">
        <v>795</v>
      </c>
      <c r="H138" s="239">
        <v>1</v>
      </c>
      <c r="I138" s="240"/>
      <c r="J138" s="241">
        <f>ROUND(I138*H138,2)</f>
        <v>0</v>
      </c>
      <c r="K138" s="237" t="s">
        <v>1</v>
      </c>
      <c r="L138" s="44"/>
      <c r="M138" s="242" t="s">
        <v>1</v>
      </c>
      <c r="N138" s="243" t="s">
        <v>46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1040</v>
      </c>
      <c r="AT138" s="246" t="s">
        <v>137</v>
      </c>
      <c r="AU138" s="246" t="s">
        <v>89</v>
      </c>
      <c r="AY138" s="16" t="s">
        <v>135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6" t="s">
        <v>89</v>
      </c>
      <c r="BK138" s="247">
        <f>ROUND(I138*H138,2)</f>
        <v>0</v>
      </c>
      <c r="BL138" s="16" t="s">
        <v>1040</v>
      </c>
      <c r="BM138" s="246" t="s">
        <v>1062</v>
      </c>
    </row>
    <row r="139" s="2" customFormat="1">
      <c r="A139" s="38"/>
      <c r="B139" s="39"/>
      <c r="C139" s="40"/>
      <c r="D139" s="248" t="s">
        <v>144</v>
      </c>
      <c r="E139" s="40"/>
      <c r="F139" s="249" t="s">
        <v>1061</v>
      </c>
      <c r="G139" s="40"/>
      <c r="H139" s="40"/>
      <c r="I139" s="144"/>
      <c r="J139" s="40"/>
      <c r="K139" s="40"/>
      <c r="L139" s="44"/>
      <c r="M139" s="250"/>
      <c r="N139" s="25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144</v>
      </c>
      <c r="AU139" s="16" t="s">
        <v>89</v>
      </c>
    </row>
    <row r="140" s="2" customFormat="1">
      <c r="A140" s="38"/>
      <c r="B140" s="39"/>
      <c r="C140" s="40"/>
      <c r="D140" s="248" t="s">
        <v>153</v>
      </c>
      <c r="E140" s="40"/>
      <c r="F140" s="274" t="s">
        <v>1063</v>
      </c>
      <c r="G140" s="40"/>
      <c r="H140" s="40"/>
      <c r="I140" s="144"/>
      <c r="J140" s="40"/>
      <c r="K140" s="40"/>
      <c r="L140" s="44"/>
      <c r="M140" s="250"/>
      <c r="N140" s="25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153</v>
      </c>
      <c r="AU140" s="16" t="s">
        <v>89</v>
      </c>
    </row>
    <row r="141" s="2" customFormat="1" ht="16.5" customHeight="1">
      <c r="A141" s="38"/>
      <c r="B141" s="39"/>
      <c r="C141" s="235" t="s">
        <v>170</v>
      </c>
      <c r="D141" s="235" t="s">
        <v>137</v>
      </c>
      <c r="E141" s="236" t="s">
        <v>1064</v>
      </c>
      <c r="F141" s="237" t="s">
        <v>1065</v>
      </c>
      <c r="G141" s="238" t="s">
        <v>795</v>
      </c>
      <c r="H141" s="239">
        <v>1</v>
      </c>
      <c r="I141" s="240"/>
      <c r="J141" s="241">
        <f>ROUND(I141*H141,2)</f>
        <v>0</v>
      </c>
      <c r="K141" s="237" t="s">
        <v>1</v>
      </c>
      <c r="L141" s="44"/>
      <c r="M141" s="242" t="s">
        <v>1</v>
      </c>
      <c r="N141" s="243" t="s">
        <v>46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1040</v>
      </c>
      <c r="AT141" s="246" t="s">
        <v>137</v>
      </c>
      <c r="AU141" s="246" t="s">
        <v>89</v>
      </c>
      <c r="AY141" s="16" t="s">
        <v>135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6" t="s">
        <v>89</v>
      </c>
      <c r="BK141" s="247">
        <f>ROUND(I141*H141,2)</f>
        <v>0</v>
      </c>
      <c r="BL141" s="16" t="s">
        <v>1040</v>
      </c>
      <c r="BM141" s="246" t="s">
        <v>1066</v>
      </c>
    </row>
    <row r="142" s="2" customFormat="1">
      <c r="A142" s="38"/>
      <c r="B142" s="39"/>
      <c r="C142" s="40"/>
      <c r="D142" s="248" t="s">
        <v>144</v>
      </c>
      <c r="E142" s="40"/>
      <c r="F142" s="249" t="s">
        <v>1065</v>
      </c>
      <c r="G142" s="40"/>
      <c r="H142" s="40"/>
      <c r="I142" s="144"/>
      <c r="J142" s="40"/>
      <c r="K142" s="40"/>
      <c r="L142" s="44"/>
      <c r="M142" s="250"/>
      <c r="N142" s="25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144</v>
      </c>
      <c r="AU142" s="16" t="s">
        <v>89</v>
      </c>
    </row>
    <row r="143" s="2" customFormat="1">
      <c r="A143" s="38"/>
      <c r="B143" s="39"/>
      <c r="C143" s="40"/>
      <c r="D143" s="248" t="s">
        <v>153</v>
      </c>
      <c r="E143" s="40"/>
      <c r="F143" s="274" t="s">
        <v>1067</v>
      </c>
      <c r="G143" s="40"/>
      <c r="H143" s="40"/>
      <c r="I143" s="144"/>
      <c r="J143" s="40"/>
      <c r="K143" s="40"/>
      <c r="L143" s="44"/>
      <c r="M143" s="250"/>
      <c r="N143" s="25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153</v>
      </c>
      <c r="AU143" s="16" t="s">
        <v>89</v>
      </c>
    </row>
    <row r="144" s="2" customFormat="1" ht="16.5" customHeight="1">
      <c r="A144" s="38"/>
      <c r="B144" s="39"/>
      <c r="C144" s="235" t="s">
        <v>175</v>
      </c>
      <c r="D144" s="235" t="s">
        <v>137</v>
      </c>
      <c r="E144" s="236" t="s">
        <v>1068</v>
      </c>
      <c r="F144" s="237" t="s">
        <v>1069</v>
      </c>
      <c r="G144" s="238" t="s">
        <v>795</v>
      </c>
      <c r="H144" s="239">
        <v>1</v>
      </c>
      <c r="I144" s="240"/>
      <c r="J144" s="241">
        <f>ROUND(I144*H144,2)</f>
        <v>0</v>
      </c>
      <c r="K144" s="237" t="s">
        <v>484</v>
      </c>
      <c r="L144" s="44"/>
      <c r="M144" s="242" t="s">
        <v>1</v>
      </c>
      <c r="N144" s="243" t="s">
        <v>46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1040</v>
      </c>
      <c r="AT144" s="246" t="s">
        <v>137</v>
      </c>
      <c r="AU144" s="246" t="s">
        <v>89</v>
      </c>
      <c r="AY144" s="16" t="s">
        <v>135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6" t="s">
        <v>89</v>
      </c>
      <c r="BK144" s="247">
        <f>ROUND(I144*H144,2)</f>
        <v>0</v>
      </c>
      <c r="BL144" s="16" t="s">
        <v>1040</v>
      </c>
      <c r="BM144" s="246" t="s">
        <v>1070</v>
      </c>
    </row>
    <row r="145" s="2" customFormat="1">
      <c r="A145" s="38"/>
      <c r="B145" s="39"/>
      <c r="C145" s="40"/>
      <c r="D145" s="248" t="s">
        <v>144</v>
      </c>
      <c r="E145" s="40"/>
      <c r="F145" s="249" t="s">
        <v>1069</v>
      </c>
      <c r="G145" s="40"/>
      <c r="H145" s="40"/>
      <c r="I145" s="144"/>
      <c r="J145" s="40"/>
      <c r="K145" s="40"/>
      <c r="L145" s="44"/>
      <c r="M145" s="250"/>
      <c r="N145" s="25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144</v>
      </c>
      <c r="AU145" s="16" t="s">
        <v>89</v>
      </c>
    </row>
    <row r="146" s="2" customFormat="1">
      <c r="A146" s="38"/>
      <c r="B146" s="39"/>
      <c r="C146" s="40"/>
      <c r="D146" s="248" t="s">
        <v>153</v>
      </c>
      <c r="E146" s="40"/>
      <c r="F146" s="274" t="s">
        <v>1071</v>
      </c>
      <c r="G146" s="40"/>
      <c r="H146" s="40"/>
      <c r="I146" s="144"/>
      <c r="J146" s="40"/>
      <c r="K146" s="40"/>
      <c r="L146" s="44"/>
      <c r="M146" s="250"/>
      <c r="N146" s="25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153</v>
      </c>
      <c r="AU146" s="16" t="s">
        <v>89</v>
      </c>
    </row>
    <row r="147" s="2" customFormat="1" ht="16.5" customHeight="1">
      <c r="A147" s="38"/>
      <c r="B147" s="39"/>
      <c r="C147" s="235" t="s">
        <v>179</v>
      </c>
      <c r="D147" s="235" t="s">
        <v>137</v>
      </c>
      <c r="E147" s="236" t="s">
        <v>1072</v>
      </c>
      <c r="F147" s="237" t="s">
        <v>1073</v>
      </c>
      <c r="G147" s="238" t="s">
        <v>795</v>
      </c>
      <c r="H147" s="239">
        <v>1</v>
      </c>
      <c r="I147" s="240"/>
      <c r="J147" s="241">
        <f>ROUND(I147*H147,2)</f>
        <v>0</v>
      </c>
      <c r="K147" s="237" t="s">
        <v>1</v>
      </c>
      <c r="L147" s="44"/>
      <c r="M147" s="242" t="s">
        <v>1</v>
      </c>
      <c r="N147" s="243" t="s">
        <v>46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1040</v>
      </c>
      <c r="AT147" s="246" t="s">
        <v>137</v>
      </c>
      <c r="AU147" s="246" t="s">
        <v>89</v>
      </c>
      <c r="AY147" s="16" t="s">
        <v>135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6" t="s">
        <v>89</v>
      </c>
      <c r="BK147" s="247">
        <f>ROUND(I147*H147,2)</f>
        <v>0</v>
      </c>
      <c r="BL147" s="16" t="s">
        <v>1040</v>
      </c>
      <c r="BM147" s="246" t="s">
        <v>1074</v>
      </c>
    </row>
    <row r="148" s="2" customFormat="1">
      <c r="A148" s="38"/>
      <c r="B148" s="39"/>
      <c r="C148" s="40"/>
      <c r="D148" s="248" t="s">
        <v>144</v>
      </c>
      <c r="E148" s="40"/>
      <c r="F148" s="249" t="s">
        <v>1073</v>
      </c>
      <c r="G148" s="40"/>
      <c r="H148" s="40"/>
      <c r="I148" s="144"/>
      <c r="J148" s="40"/>
      <c r="K148" s="40"/>
      <c r="L148" s="44"/>
      <c r="M148" s="250"/>
      <c r="N148" s="25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144</v>
      </c>
      <c r="AU148" s="16" t="s">
        <v>89</v>
      </c>
    </row>
    <row r="149" s="2" customFormat="1">
      <c r="A149" s="38"/>
      <c r="B149" s="39"/>
      <c r="C149" s="40"/>
      <c r="D149" s="248" t="s">
        <v>153</v>
      </c>
      <c r="E149" s="40"/>
      <c r="F149" s="274" t="s">
        <v>1075</v>
      </c>
      <c r="G149" s="40"/>
      <c r="H149" s="40"/>
      <c r="I149" s="144"/>
      <c r="J149" s="40"/>
      <c r="K149" s="40"/>
      <c r="L149" s="44"/>
      <c r="M149" s="250"/>
      <c r="N149" s="25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153</v>
      </c>
      <c r="AU149" s="16" t="s">
        <v>89</v>
      </c>
    </row>
    <row r="150" s="2" customFormat="1" ht="16.5" customHeight="1">
      <c r="A150" s="38"/>
      <c r="B150" s="39"/>
      <c r="C150" s="235" t="s">
        <v>183</v>
      </c>
      <c r="D150" s="235" t="s">
        <v>137</v>
      </c>
      <c r="E150" s="236" t="s">
        <v>1076</v>
      </c>
      <c r="F150" s="237" t="s">
        <v>1077</v>
      </c>
      <c r="G150" s="238" t="s">
        <v>795</v>
      </c>
      <c r="H150" s="239">
        <v>1</v>
      </c>
      <c r="I150" s="240"/>
      <c r="J150" s="241">
        <f>ROUND(I150*H150,2)</f>
        <v>0</v>
      </c>
      <c r="K150" s="237" t="s">
        <v>141</v>
      </c>
      <c r="L150" s="44"/>
      <c r="M150" s="242" t="s">
        <v>1</v>
      </c>
      <c r="N150" s="243" t="s">
        <v>46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1040</v>
      </c>
      <c r="AT150" s="246" t="s">
        <v>137</v>
      </c>
      <c r="AU150" s="246" t="s">
        <v>89</v>
      </c>
      <c r="AY150" s="16" t="s">
        <v>135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6" t="s">
        <v>89</v>
      </c>
      <c r="BK150" s="247">
        <f>ROUND(I150*H150,2)</f>
        <v>0</v>
      </c>
      <c r="BL150" s="16" t="s">
        <v>1040</v>
      </c>
      <c r="BM150" s="246" t="s">
        <v>1078</v>
      </c>
    </row>
    <row r="151" s="2" customFormat="1">
      <c r="A151" s="38"/>
      <c r="B151" s="39"/>
      <c r="C151" s="40"/>
      <c r="D151" s="248" t="s">
        <v>144</v>
      </c>
      <c r="E151" s="40"/>
      <c r="F151" s="249" t="s">
        <v>1077</v>
      </c>
      <c r="G151" s="40"/>
      <c r="H151" s="40"/>
      <c r="I151" s="144"/>
      <c r="J151" s="40"/>
      <c r="K151" s="40"/>
      <c r="L151" s="44"/>
      <c r="M151" s="250"/>
      <c r="N151" s="25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144</v>
      </c>
      <c r="AU151" s="16" t="s">
        <v>89</v>
      </c>
    </row>
    <row r="152" s="2" customFormat="1">
      <c r="A152" s="38"/>
      <c r="B152" s="39"/>
      <c r="C152" s="40"/>
      <c r="D152" s="248" t="s">
        <v>153</v>
      </c>
      <c r="E152" s="40"/>
      <c r="F152" s="274" t="s">
        <v>1079</v>
      </c>
      <c r="G152" s="40"/>
      <c r="H152" s="40"/>
      <c r="I152" s="144"/>
      <c r="J152" s="40"/>
      <c r="K152" s="40"/>
      <c r="L152" s="44"/>
      <c r="M152" s="250"/>
      <c r="N152" s="25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153</v>
      </c>
      <c r="AU152" s="16" t="s">
        <v>89</v>
      </c>
    </row>
    <row r="153" s="12" customFormat="1" ht="22.8" customHeight="1">
      <c r="A153" s="12"/>
      <c r="B153" s="219"/>
      <c r="C153" s="220"/>
      <c r="D153" s="221" t="s">
        <v>80</v>
      </c>
      <c r="E153" s="233" t="s">
        <v>1080</v>
      </c>
      <c r="F153" s="233" t="s">
        <v>1081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SUM(P154:P162)</f>
        <v>0</v>
      </c>
      <c r="Q153" s="227"/>
      <c r="R153" s="228">
        <f>SUM(R154:R162)</f>
        <v>0</v>
      </c>
      <c r="S153" s="227"/>
      <c r="T153" s="229">
        <f>SUM(T154:T162)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162</v>
      </c>
      <c r="AT153" s="231" t="s">
        <v>80</v>
      </c>
      <c r="AU153" s="231" t="s">
        <v>89</v>
      </c>
      <c r="AY153" s="230" t="s">
        <v>135</v>
      </c>
      <c r="BK153" s="232">
        <f>SUM(BK154:BK162)</f>
        <v>0</v>
      </c>
    </row>
    <row r="154" s="2" customFormat="1" ht="16.5" customHeight="1">
      <c r="A154" s="38"/>
      <c r="B154" s="39"/>
      <c r="C154" s="235" t="s">
        <v>187</v>
      </c>
      <c r="D154" s="235" t="s">
        <v>137</v>
      </c>
      <c r="E154" s="236" t="s">
        <v>1082</v>
      </c>
      <c r="F154" s="237" t="s">
        <v>1083</v>
      </c>
      <c r="G154" s="238" t="s">
        <v>795</v>
      </c>
      <c r="H154" s="239">
        <v>1</v>
      </c>
      <c r="I154" s="240"/>
      <c r="J154" s="241">
        <f>ROUND(I154*H154,2)</f>
        <v>0</v>
      </c>
      <c r="K154" s="237" t="s">
        <v>141</v>
      </c>
      <c r="L154" s="44"/>
      <c r="M154" s="242" t="s">
        <v>1</v>
      </c>
      <c r="N154" s="243" t="s">
        <v>46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1040</v>
      </c>
      <c r="AT154" s="246" t="s">
        <v>137</v>
      </c>
      <c r="AU154" s="246" t="s">
        <v>21</v>
      </c>
      <c r="AY154" s="16" t="s">
        <v>135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6" t="s">
        <v>89</v>
      </c>
      <c r="BK154" s="247">
        <f>ROUND(I154*H154,2)</f>
        <v>0</v>
      </c>
      <c r="BL154" s="16" t="s">
        <v>1040</v>
      </c>
      <c r="BM154" s="246" t="s">
        <v>1084</v>
      </c>
    </row>
    <row r="155" s="2" customFormat="1">
      <c r="A155" s="38"/>
      <c r="B155" s="39"/>
      <c r="C155" s="40"/>
      <c r="D155" s="248" t="s">
        <v>144</v>
      </c>
      <c r="E155" s="40"/>
      <c r="F155" s="249" t="s">
        <v>1083</v>
      </c>
      <c r="G155" s="40"/>
      <c r="H155" s="40"/>
      <c r="I155" s="144"/>
      <c r="J155" s="40"/>
      <c r="K155" s="40"/>
      <c r="L155" s="44"/>
      <c r="M155" s="250"/>
      <c r="N155" s="25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144</v>
      </c>
      <c r="AU155" s="16" t="s">
        <v>21</v>
      </c>
    </row>
    <row r="156" s="2" customFormat="1">
      <c r="A156" s="38"/>
      <c r="B156" s="39"/>
      <c r="C156" s="40"/>
      <c r="D156" s="248" t="s">
        <v>153</v>
      </c>
      <c r="E156" s="40"/>
      <c r="F156" s="274" t="s">
        <v>1085</v>
      </c>
      <c r="G156" s="40"/>
      <c r="H156" s="40"/>
      <c r="I156" s="144"/>
      <c r="J156" s="40"/>
      <c r="K156" s="40"/>
      <c r="L156" s="44"/>
      <c r="M156" s="250"/>
      <c r="N156" s="25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6" t="s">
        <v>153</v>
      </c>
      <c r="AU156" s="16" t="s">
        <v>21</v>
      </c>
    </row>
    <row r="157" s="2" customFormat="1" ht="16.5" customHeight="1">
      <c r="A157" s="38"/>
      <c r="B157" s="39"/>
      <c r="C157" s="235" t="s">
        <v>192</v>
      </c>
      <c r="D157" s="235" t="s">
        <v>137</v>
      </c>
      <c r="E157" s="236" t="s">
        <v>1086</v>
      </c>
      <c r="F157" s="237" t="s">
        <v>1087</v>
      </c>
      <c r="G157" s="238" t="s">
        <v>795</v>
      </c>
      <c r="H157" s="239">
        <v>1</v>
      </c>
      <c r="I157" s="240"/>
      <c r="J157" s="241">
        <f>ROUND(I157*H157,2)</f>
        <v>0</v>
      </c>
      <c r="K157" s="237" t="s">
        <v>141</v>
      </c>
      <c r="L157" s="44"/>
      <c r="M157" s="242" t="s">
        <v>1</v>
      </c>
      <c r="N157" s="243" t="s">
        <v>46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1040</v>
      </c>
      <c r="AT157" s="246" t="s">
        <v>137</v>
      </c>
      <c r="AU157" s="246" t="s">
        <v>21</v>
      </c>
      <c r="AY157" s="16" t="s">
        <v>135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6" t="s">
        <v>89</v>
      </c>
      <c r="BK157" s="247">
        <f>ROUND(I157*H157,2)</f>
        <v>0</v>
      </c>
      <c r="BL157" s="16" t="s">
        <v>1040</v>
      </c>
      <c r="BM157" s="246" t="s">
        <v>1088</v>
      </c>
    </row>
    <row r="158" s="2" customFormat="1">
      <c r="A158" s="38"/>
      <c r="B158" s="39"/>
      <c r="C158" s="40"/>
      <c r="D158" s="248" t="s">
        <v>144</v>
      </c>
      <c r="E158" s="40"/>
      <c r="F158" s="249" t="s">
        <v>1087</v>
      </c>
      <c r="G158" s="40"/>
      <c r="H158" s="40"/>
      <c r="I158" s="144"/>
      <c r="J158" s="40"/>
      <c r="K158" s="40"/>
      <c r="L158" s="44"/>
      <c r="M158" s="250"/>
      <c r="N158" s="25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144</v>
      </c>
      <c r="AU158" s="16" t="s">
        <v>21</v>
      </c>
    </row>
    <row r="159" s="2" customFormat="1">
      <c r="A159" s="38"/>
      <c r="B159" s="39"/>
      <c r="C159" s="40"/>
      <c r="D159" s="248" t="s">
        <v>153</v>
      </c>
      <c r="E159" s="40"/>
      <c r="F159" s="274" t="s">
        <v>1089</v>
      </c>
      <c r="G159" s="40"/>
      <c r="H159" s="40"/>
      <c r="I159" s="144"/>
      <c r="J159" s="40"/>
      <c r="K159" s="40"/>
      <c r="L159" s="44"/>
      <c r="M159" s="250"/>
      <c r="N159" s="25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153</v>
      </c>
      <c r="AU159" s="16" t="s">
        <v>21</v>
      </c>
    </row>
    <row r="160" s="2" customFormat="1" ht="16.5" customHeight="1">
      <c r="A160" s="38"/>
      <c r="B160" s="39"/>
      <c r="C160" s="235" t="s">
        <v>196</v>
      </c>
      <c r="D160" s="235" t="s">
        <v>137</v>
      </c>
      <c r="E160" s="236" t="s">
        <v>1090</v>
      </c>
      <c r="F160" s="237" t="s">
        <v>1091</v>
      </c>
      <c r="G160" s="238" t="s">
        <v>795</v>
      </c>
      <c r="H160" s="239">
        <v>2</v>
      </c>
      <c r="I160" s="240"/>
      <c r="J160" s="241">
        <f>ROUND(I160*H160,2)</f>
        <v>0</v>
      </c>
      <c r="K160" s="237" t="s">
        <v>141</v>
      </c>
      <c r="L160" s="44"/>
      <c r="M160" s="242" t="s">
        <v>1</v>
      </c>
      <c r="N160" s="243" t="s">
        <v>46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1040</v>
      </c>
      <c r="AT160" s="246" t="s">
        <v>137</v>
      </c>
      <c r="AU160" s="246" t="s">
        <v>21</v>
      </c>
      <c r="AY160" s="16" t="s">
        <v>135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6" t="s">
        <v>89</v>
      </c>
      <c r="BK160" s="247">
        <f>ROUND(I160*H160,2)</f>
        <v>0</v>
      </c>
      <c r="BL160" s="16" t="s">
        <v>1040</v>
      </c>
      <c r="BM160" s="246" t="s">
        <v>1092</v>
      </c>
    </row>
    <row r="161" s="2" customFormat="1">
      <c r="A161" s="38"/>
      <c r="B161" s="39"/>
      <c r="C161" s="40"/>
      <c r="D161" s="248" t="s">
        <v>144</v>
      </c>
      <c r="E161" s="40"/>
      <c r="F161" s="249" t="s">
        <v>1091</v>
      </c>
      <c r="G161" s="40"/>
      <c r="H161" s="40"/>
      <c r="I161" s="144"/>
      <c r="J161" s="40"/>
      <c r="K161" s="40"/>
      <c r="L161" s="44"/>
      <c r="M161" s="250"/>
      <c r="N161" s="25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144</v>
      </c>
      <c r="AU161" s="16" t="s">
        <v>21</v>
      </c>
    </row>
    <row r="162" s="2" customFormat="1">
      <c r="A162" s="38"/>
      <c r="B162" s="39"/>
      <c r="C162" s="40"/>
      <c r="D162" s="248" t="s">
        <v>153</v>
      </c>
      <c r="E162" s="40"/>
      <c r="F162" s="274" t="s">
        <v>1093</v>
      </c>
      <c r="G162" s="40"/>
      <c r="H162" s="40"/>
      <c r="I162" s="144"/>
      <c r="J162" s="40"/>
      <c r="K162" s="40"/>
      <c r="L162" s="44"/>
      <c r="M162" s="250"/>
      <c r="N162" s="25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153</v>
      </c>
      <c r="AU162" s="16" t="s">
        <v>21</v>
      </c>
    </row>
    <row r="163" s="12" customFormat="1" ht="22.8" customHeight="1">
      <c r="A163" s="12"/>
      <c r="B163" s="219"/>
      <c r="C163" s="220"/>
      <c r="D163" s="221" t="s">
        <v>80</v>
      </c>
      <c r="E163" s="233" t="s">
        <v>1094</v>
      </c>
      <c r="F163" s="233" t="s">
        <v>1095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SUM(P164:P176)</f>
        <v>0</v>
      </c>
      <c r="Q163" s="227"/>
      <c r="R163" s="228">
        <f>SUM(R164:R176)</f>
        <v>0</v>
      </c>
      <c r="S163" s="227"/>
      <c r="T163" s="229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162</v>
      </c>
      <c r="AT163" s="231" t="s">
        <v>80</v>
      </c>
      <c r="AU163" s="231" t="s">
        <v>89</v>
      </c>
      <c r="AY163" s="230" t="s">
        <v>135</v>
      </c>
      <c r="BK163" s="232">
        <f>SUM(BK164:BK176)</f>
        <v>0</v>
      </c>
    </row>
    <row r="164" s="2" customFormat="1" ht="16.5" customHeight="1">
      <c r="A164" s="38"/>
      <c r="B164" s="39"/>
      <c r="C164" s="235" t="s">
        <v>200</v>
      </c>
      <c r="D164" s="235" t="s">
        <v>137</v>
      </c>
      <c r="E164" s="236" t="s">
        <v>1096</v>
      </c>
      <c r="F164" s="237" t="s">
        <v>1097</v>
      </c>
      <c r="G164" s="238" t="s">
        <v>795</v>
      </c>
      <c r="H164" s="239">
        <v>1</v>
      </c>
      <c r="I164" s="240"/>
      <c r="J164" s="241">
        <f>ROUND(I164*H164,2)</f>
        <v>0</v>
      </c>
      <c r="K164" s="237" t="s">
        <v>484</v>
      </c>
      <c r="L164" s="44"/>
      <c r="M164" s="242" t="s">
        <v>1</v>
      </c>
      <c r="N164" s="243" t="s">
        <v>46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1040</v>
      </c>
      <c r="AT164" s="246" t="s">
        <v>137</v>
      </c>
      <c r="AU164" s="246" t="s">
        <v>21</v>
      </c>
      <c r="AY164" s="16" t="s">
        <v>135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6" t="s">
        <v>89</v>
      </c>
      <c r="BK164" s="247">
        <f>ROUND(I164*H164,2)</f>
        <v>0</v>
      </c>
      <c r="BL164" s="16" t="s">
        <v>1040</v>
      </c>
      <c r="BM164" s="246" t="s">
        <v>1098</v>
      </c>
    </row>
    <row r="165" s="2" customFormat="1">
      <c r="A165" s="38"/>
      <c r="B165" s="39"/>
      <c r="C165" s="40"/>
      <c r="D165" s="248" t="s">
        <v>144</v>
      </c>
      <c r="E165" s="40"/>
      <c r="F165" s="249" t="s">
        <v>1097</v>
      </c>
      <c r="G165" s="40"/>
      <c r="H165" s="40"/>
      <c r="I165" s="144"/>
      <c r="J165" s="40"/>
      <c r="K165" s="40"/>
      <c r="L165" s="44"/>
      <c r="M165" s="250"/>
      <c r="N165" s="25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6" t="s">
        <v>144</v>
      </c>
      <c r="AU165" s="16" t="s">
        <v>21</v>
      </c>
    </row>
    <row r="166" s="2" customFormat="1">
      <c r="A166" s="38"/>
      <c r="B166" s="39"/>
      <c r="C166" s="40"/>
      <c r="D166" s="248" t="s">
        <v>153</v>
      </c>
      <c r="E166" s="40"/>
      <c r="F166" s="274" t="s">
        <v>1099</v>
      </c>
      <c r="G166" s="40"/>
      <c r="H166" s="40"/>
      <c r="I166" s="144"/>
      <c r="J166" s="40"/>
      <c r="K166" s="40"/>
      <c r="L166" s="44"/>
      <c r="M166" s="250"/>
      <c r="N166" s="25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153</v>
      </c>
      <c r="AU166" s="16" t="s">
        <v>21</v>
      </c>
    </row>
    <row r="167" s="2" customFormat="1" ht="16.5" customHeight="1">
      <c r="A167" s="38"/>
      <c r="B167" s="39"/>
      <c r="C167" s="235" t="s">
        <v>8</v>
      </c>
      <c r="D167" s="235" t="s">
        <v>137</v>
      </c>
      <c r="E167" s="236" t="s">
        <v>1100</v>
      </c>
      <c r="F167" s="237" t="s">
        <v>1101</v>
      </c>
      <c r="G167" s="238" t="s">
        <v>795</v>
      </c>
      <c r="H167" s="239">
        <v>1</v>
      </c>
      <c r="I167" s="240"/>
      <c r="J167" s="241">
        <f>ROUND(I167*H167,2)</f>
        <v>0</v>
      </c>
      <c r="K167" s="237" t="s">
        <v>1</v>
      </c>
      <c r="L167" s="44"/>
      <c r="M167" s="242" t="s">
        <v>1</v>
      </c>
      <c r="N167" s="243" t="s">
        <v>46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1040</v>
      </c>
      <c r="AT167" s="246" t="s">
        <v>137</v>
      </c>
      <c r="AU167" s="246" t="s">
        <v>21</v>
      </c>
      <c r="AY167" s="16" t="s">
        <v>135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6" t="s">
        <v>89</v>
      </c>
      <c r="BK167" s="247">
        <f>ROUND(I167*H167,2)</f>
        <v>0</v>
      </c>
      <c r="BL167" s="16" t="s">
        <v>1040</v>
      </c>
      <c r="BM167" s="246" t="s">
        <v>1102</v>
      </c>
    </row>
    <row r="168" s="2" customFormat="1">
      <c r="A168" s="38"/>
      <c r="B168" s="39"/>
      <c r="C168" s="40"/>
      <c r="D168" s="248" t="s">
        <v>144</v>
      </c>
      <c r="E168" s="40"/>
      <c r="F168" s="249" t="s">
        <v>1101</v>
      </c>
      <c r="G168" s="40"/>
      <c r="H168" s="40"/>
      <c r="I168" s="144"/>
      <c r="J168" s="40"/>
      <c r="K168" s="40"/>
      <c r="L168" s="44"/>
      <c r="M168" s="250"/>
      <c r="N168" s="25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6" t="s">
        <v>144</v>
      </c>
      <c r="AU168" s="16" t="s">
        <v>21</v>
      </c>
    </row>
    <row r="169" s="2" customFormat="1" ht="16.5" customHeight="1">
      <c r="A169" s="38"/>
      <c r="B169" s="39"/>
      <c r="C169" s="235" t="s">
        <v>210</v>
      </c>
      <c r="D169" s="235" t="s">
        <v>137</v>
      </c>
      <c r="E169" s="236" t="s">
        <v>1103</v>
      </c>
      <c r="F169" s="237" t="s">
        <v>1104</v>
      </c>
      <c r="G169" s="238" t="s">
        <v>795</v>
      </c>
      <c r="H169" s="239">
        <v>1</v>
      </c>
      <c r="I169" s="240"/>
      <c r="J169" s="241">
        <f>ROUND(I169*H169,2)</f>
        <v>0</v>
      </c>
      <c r="K169" s="237" t="s">
        <v>1</v>
      </c>
      <c r="L169" s="44"/>
      <c r="M169" s="242" t="s">
        <v>1</v>
      </c>
      <c r="N169" s="243" t="s">
        <v>46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1040</v>
      </c>
      <c r="AT169" s="246" t="s">
        <v>137</v>
      </c>
      <c r="AU169" s="246" t="s">
        <v>21</v>
      </c>
      <c r="AY169" s="16" t="s">
        <v>135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6" t="s">
        <v>89</v>
      </c>
      <c r="BK169" s="247">
        <f>ROUND(I169*H169,2)</f>
        <v>0</v>
      </c>
      <c r="BL169" s="16" t="s">
        <v>1040</v>
      </c>
      <c r="BM169" s="246" t="s">
        <v>1105</v>
      </c>
    </row>
    <row r="170" s="2" customFormat="1">
      <c r="A170" s="38"/>
      <c r="B170" s="39"/>
      <c r="C170" s="40"/>
      <c r="D170" s="248" t="s">
        <v>144</v>
      </c>
      <c r="E170" s="40"/>
      <c r="F170" s="249" t="s">
        <v>1104</v>
      </c>
      <c r="G170" s="40"/>
      <c r="H170" s="40"/>
      <c r="I170" s="144"/>
      <c r="J170" s="40"/>
      <c r="K170" s="40"/>
      <c r="L170" s="44"/>
      <c r="M170" s="250"/>
      <c r="N170" s="25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6" t="s">
        <v>144</v>
      </c>
      <c r="AU170" s="16" t="s">
        <v>21</v>
      </c>
    </row>
    <row r="171" s="2" customFormat="1">
      <c r="A171" s="38"/>
      <c r="B171" s="39"/>
      <c r="C171" s="40"/>
      <c r="D171" s="248" t="s">
        <v>153</v>
      </c>
      <c r="E171" s="40"/>
      <c r="F171" s="274" t="s">
        <v>1106</v>
      </c>
      <c r="G171" s="40"/>
      <c r="H171" s="40"/>
      <c r="I171" s="144"/>
      <c r="J171" s="40"/>
      <c r="K171" s="40"/>
      <c r="L171" s="44"/>
      <c r="M171" s="250"/>
      <c r="N171" s="25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153</v>
      </c>
      <c r="AU171" s="16" t="s">
        <v>21</v>
      </c>
    </row>
    <row r="172" s="2" customFormat="1" ht="16.5" customHeight="1">
      <c r="A172" s="38"/>
      <c r="B172" s="39"/>
      <c r="C172" s="235" t="s">
        <v>215</v>
      </c>
      <c r="D172" s="235" t="s">
        <v>137</v>
      </c>
      <c r="E172" s="236" t="s">
        <v>1107</v>
      </c>
      <c r="F172" s="237" t="s">
        <v>1108</v>
      </c>
      <c r="G172" s="238" t="s">
        <v>795</v>
      </c>
      <c r="H172" s="239">
        <v>1</v>
      </c>
      <c r="I172" s="240"/>
      <c r="J172" s="241">
        <f>ROUND(I172*H172,2)</f>
        <v>0</v>
      </c>
      <c r="K172" s="237" t="s">
        <v>1</v>
      </c>
      <c r="L172" s="44"/>
      <c r="M172" s="242" t="s">
        <v>1</v>
      </c>
      <c r="N172" s="243" t="s">
        <v>46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142</v>
      </c>
      <c r="AT172" s="246" t="s">
        <v>137</v>
      </c>
      <c r="AU172" s="246" t="s">
        <v>21</v>
      </c>
      <c r="AY172" s="16" t="s">
        <v>135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6" t="s">
        <v>89</v>
      </c>
      <c r="BK172" s="247">
        <f>ROUND(I172*H172,2)</f>
        <v>0</v>
      </c>
      <c r="BL172" s="16" t="s">
        <v>142</v>
      </c>
      <c r="BM172" s="246" t="s">
        <v>1109</v>
      </c>
    </row>
    <row r="173" s="2" customFormat="1">
      <c r="A173" s="38"/>
      <c r="B173" s="39"/>
      <c r="C173" s="40"/>
      <c r="D173" s="248" t="s">
        <v>144</v>
      </c>
      <c r="E173" s="40"/>
      <c r="F173" s="249" t="s">
        <v>1108</v>
      </c>
      <c r="G173" s="40"/>
      <c r="H173" s="40"/>
      <c r="I173" s="144"/>
      <c r="J173" s="40"/>
      <c r="K173" s="40"/>
      <c r="L173" s="44"/>
      <c r="M173" s="250"/>
      <c r="N173" s="25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144</v>
      </c>
      <c r="AU173" s="16" t="s">
        <v>21</v>
      </c>
    </row>
    <row r="174" s="2" customFormat="1">
      <c r="A174" s="38"/>
      <c r="B174" s="39"/>
      <c r="C174" s="40"/>
      <c r="D174" s="248" t="s">
        <v>153</v>
      </c>
      <c r="E174" s="40"/>
      <c r="F174" s="274" t="s">
        <v>1110</v>
      </c>
      <c r="G174" s="40"/>
      <c r="H174" s="40"/>
      <c r="I174" s="144"/>
      <c r="J174" s="40"/>
      <c r="K174" s="40"/>
      <c r="L174" s="44"/>
      <c r="M174" s="250"/>
      <c r="N174" s="25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153</v>
      </c>
      <c r="AU174" s="16" t="s">
        <v>21</v>
      </c>
    </row>
    <row r="175" s="2" customFormat="1" ht="21.75" customHeight="1">
      <c r="A175" s="38"/>
      <c r="B175" s="39"/>
      <c r="C175" s="235" t="s">
        <v>221</v>
      </c>
      <c r="D175" s="235" t="s">
        <v>137</v>
      </c>
      <c r="E175" s="236" t="s">
        <v>1111</v>
      </c>
      <c r="F175" s="237" t="s">
        <v>1112</v>
      </c>
      <c r="G175" s="238" t="s">
        <v>795</v>
      </c>
      <c r="H175" s="239">
        <v>1</v>
      </c>
      <c r="I175" s="240"/>
      <c r="J175" s="241">
        <f>ROUND(I175*H175,2)</f>
        <v>0</v>
      </c>
      <c r="K175" s="237" t="s">
        <v>1</v>
      </c>
      <c r="L175" s="44"/>
      <c r="M175" s="242" t="s">
        <v>1</v>
      </c>
      <c r="N175" s="243" t="s">
        <v>46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1040</v>
      </c>
      <c r="AT175" s="246" t="s">
        <v>137</v>
      </c>
      <c r="AU175" s="246" t="s">
        <v>21</v>
      </c>
      <c r="AY175" s="16" t="s">
        <v>135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6" t="s">
        <v>89</v>
      </c>
      <c r="BK175" s="247">
        <f>ROUND(I175*H175,2)</f>
        <v>0</v>
      </c>
      <c r="BL175" s="16" t="s">
        <v>1040</v>
      </c>
      <c r="BM175" s="246" t="s">
        <v>1113</v>
      </c>
    </row>
    <row r="176" s="2" customFormat="1">
      <c r="A176" s="38"/>
      <c r="B176" s="39"/>
      <c r="C176" s="40"/>
      <c r="D176" s="248" t="s">
        <v>144</v>
      </c>
      <c r="E176" s="40"/>
      <c r="F176" s="249" t="s">
        <v>1112</v>
      </c>
      <c r="G176" s="40"/>
      <c r="H176" s="40"/>
      <c r="I176" s="144"/>
      <c r="J176" s="40"/>
      <c r="K176" s="40"/>
      <c r="L176" s="44"/>
      <c r="M176" s="250"/>
      <c r="N176" s="25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144</v>
      </c>
      <c r="AU176" s="16" t="s">
        <v>21</v>
      </c>
    </row>
    <row r="177" s="12" customFormat="1" ht="22.8" customHeight="1">
      <c r="A177" s="12"/>
      <c r="B177" s="219"/>
      <c r="C177" s="220"/>
      <c r="D177" s="221" t="s">
        <v>80</v>
      </c>
      <c r="E177" s="233" t="s">
        <v>1114</v>
      </c>
      <c r="F177" s="233" t="s">
        <v>1115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P178+SUM(P179:P212)</f>
        <v>0</v>
      </c>
      <c r="Q177" s="227"/>
      <c r="R177" s="228">
        <f>R178+SUM(R179:R212)</f>
        <v>131.80375000000001</v>
      </c>
      <c r="S177" s="227"/>
      <c r="T177" s="229">
        <f>T178+SUM(T179:T212)</f>
        <v>88.75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0" t="s">
        <v>162</v>
      </c>
      <c r="AT177" s="231" t="s">
        <v>80</v>
      </c>
      <c r="AU177" s="231" t="s">
        <v>89</v>
      </c>
      <c r="AY177" s="230" t="s">
        <v>135</v>
      </c>
      <c r="BK177" s="232">
        <f>BK178+SUM(BK179:BK212)</f>
        <v>0</v>
      </c>
    </row>
    <row r="178" s="2" customFormat="1" ht="21.75" customHeight="1">
      <c r="A178" s="38"/>
      <c r="B178" s="39"/>
      <c r="C178" s="235" t="s">
        <v>226</v>
      </c>
      <c r="D178" s="235" t="s">
        <v>137</v>
      </c>
      <c r="E178" s="236" t="s">
        <v>1116</v>
      </c>
      <c r="F178" s="237" t="s">
        <v>1117</v>
      </c>
      <c r="G178" s="238" t="s">
        <v>140</v>
      </c>
      <c r="H178" s="239">
        <v>250</v>
      </c>
      <c r="I178" s="240"/>
      <c r="J178" s="241">
        <f>ROUND(I178*H178,2)</f>
        <v>0</v>
      </c>
      <c r="K178" s="237" t="s">
        <v>141</v>
      </c>
      <c r="L178" s="44"/>
      <c r="M178" s="242" t="s">
        <v>1</v>
      </c>
      <c r="N178" s="243" t="s">
        <v>46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142</v>
      </c>
      <c r="AT178" s="246" t="s">
        <v>137</v>
      </c>
      <c r="AU178" s="246" t="s">
        <v>21</v>
      </c>
      <c r="AY178" s="16" t="s">
        <v>135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6" t="s">
        <v>89</v>
      </c>
      <c r="BK178" s="247">
        <f>ROUND(I178*H178,2)</f>
        <v>0</v>
      </c>
      <c r="BL178" s="16" t="s">
        <v>142</v>
      </c>
      <c r="BM178" s="246" t="s">
        <v>1118</v>
      </c>
    </row>
    <row r="179" s="2" customFormat="1">
      <c r="A179" s="38"/>
      <c r="B179" s="39"/>
      <c r="C179" s="40"/>
      <c r="D179" s="248" t="s">
        <v>144</v>
      </c>
      <c r="E179" s="40"/>
      <c r="F179" s="249" t="s">
        <v>1117</v>
      </c>
      <c r="G179" s="40"/>
      <c r="H179" s="40"/>
      <c r="I179" s="144"/>
      <c r="J179" s="40"/>
      <c r="K179" s="40"/>
      <c r="L179" s="44"/>
      <c r="M179" s="250"/>
      <c r="N179" s="25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144</v>
      </c>
      <c r="AU179" s="16" t="s">
        <v>21</v>
      </c>
    </row>
    <row r="180" s="2" customFormat="1">
      <c r="A180" s="38"/>
      <c r="B180" s="39"/>
      <c r="C180" s="40"/>
      <c r="D180" s="248" t="s">
        <v>153</v>
      </c>
      <c r="E180" s="40"/>
      <c r="F180" s="274" t="s">
        <v>1119</v>
      </c>
      <c r="G180" s="40"/>
      <c r="H180" s="40"/>
      <c r="I180" s="144"/>
      <c r="J180" s="40"/>
      <c r="K180" s="40"/>
      <c r="L180" s="44"/>
      <c r="M180" s="250"/>
      <c r="N180" s="25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153</v>
      </c>
      <c r="AU180" s="16" t="s">
        <v>21</v>
      </c>
    </row>
    <row r="181" s="2" customFormat="1" ht="21.75" customHeight="1">
      <c r="A181" s="38"/>
      <c r="B181" s="39"/>
      <c r="C181" s="235" t="s">
        <v>230</v>
      </c>
      <c r="D181" s="235" t="s">
        <v>137</v>
      </c>
      <c r="E181" s="236" t="s">
        <v>1120</v>
      </c>
      <c r="F181" s="237" t="s">
        <v>1121</v>
      </c>
      <c r="G181" s="238" t="s">
        <v>140</v>
      </c>
      <c r="H181" s="239">
        <v>250</v>
      </c>
      <c r="I181" s="240"/>
      <c r="J181" s="241">
        <f>ROUND(I181*H181,2)</f>
        <v>0</v>
      </c>
      <c r="K181" s="237" t="s">
        <v>141</v>
      </c>
      <c r="L181" s="44"/>
      <c r="M181" s="242" t="s">
        <v>1</v>
      </c>
      <c r="N181" s="243" t="s">
        <v>46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142</v>
      </c>
      <c r="AT181" s="246" t="s">
        <v>137</v>
      </c>
      <c r="AU181" s="246" t="s">
        <v>21</v>
      </c>
      <c r="AY181" s="16" t="s">
        <v>135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6" t="s">
        <v>89</v>
      </c>
      <c r="BK181" s="247">
        <f>ROUND(I181*H181,2)</f>
        <v>0</v>
      </c>
      <c r="BL181" s="16" t="s">
        <v>142</v>
      </c>
      <c r="BM181" s="246" t="s">
        <v>1122</v>
      </c>
    </row>
    <row r="182" s="2" customFormat="1">
      <c r="A182" s="38"/>
      <c r="B182" s="39"/>
      <c r="C182" s="40"/>
      <c r="D182" s="248" t="s">
        <v>144</v>
      </c>
      <c r="E182" s="40"/>
      <c r="F182" s="249" t="s">
        <v>1121</v>
      </c>
      <c r="G182" s="40"/>
      <c r="H182" s="40"/>
      <c r="I182" s="144"/>
      <c r="J182" s="40"/>
      <c r="K182" s="40"/>
      <c r="L182" s="44"/>
      <c r="M182" s="250"/>
      <c r="N182" s="251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6" t="s">
        <v>144</v>
      </c>
      <c r="AU182" s="16" t="s">
        <v>21</v>
      </c>
    </row>
    <row r="183" s="2" customFormat="1" ht="21.75" customHeight="1">
      <c r="A183" s="38"/>
      <c r="B183" s="39"/>
      <c r="C183" s="235" t="s">
        <v>7</v>
      </c>
      <c r="D183" s="235" t="s">
        <v>137</v>
      </c>
      <c r="E183" s="236" t="s">
        <v>1123</v>
      </c>
      <c r="F183" s="237" t="s">
        <v>1124</v>
      </c>
      <c r="G183" s="238" t="s">
        <v>140</v>
      </c>
      <c r="H183" s="239">
        <v>250</v>
      </c>
      <c r="I183" s="240"/>
      <c r="J183" s="241">
        <f>ROUND(I183*H183,2)</f>
        <v>0</v>
      </c>
      <c r="K183" s="237" t="s">
        <v>141</v>
      </c>
      <c r="L183" s="44"/>
      <c r="M183" s="242" t="s">
        <v>1</v>
      </c>
      <c r="N183" s="243" t="s">
        <v>46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142</v>
      </c>
      <c r="AT183" s="246" t="s">
        <v>137</v>
      </c>
      <c r="AU183" s="246" t="s">
        <v>21</v>
      </c>
      <c r="AY183" s="16" t="s">
        <v>135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6" t="s">
        <v>89</v>
      </c>
      <c r="BK183" s="247">
        <f>ROUND(I183*H183,2)</f>
        <v>0</v>
      </c>
      <c r="BL183" s="16" t="s">
        <v>142</v>
      </c>
      <c r="BM183" s="246" t="s">
        <v>1125</v>
      </c>
    </row>
    <row r="184" s="2" customFormat="1">
      <c r="A184" s="38"/>
      <c r="B184" s="39"/>
      <c r="C184" s="40"/>
      <c r="D184" s="248" t="s">
        <v>144</v>
      </c>
      <c r="E184" s="40"/>
      <c r="F184" s="249" t="s">
        <v>1124</v>
      </c>
      <c r="G184" s="40"/>
      <c r="H184" s="40"/>
      <c r="I184" s="144"/>
      <c r="J184" s="40"/>
      <c r="K184" s="40"/>
      <c r="L184" s="44"/>
      <c r="M184" s="250"/>
      <c r="N184" s="25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144</v>
      </c>
      <c r="AU184" s="16" t="s">
        <v>21</v>
      </c>
    </row>
    <row r="185" s="2" customFormat="1">
      <c r="A185" s="38"/>
      <c r="B185" s="39"/>
      <c r="C185" s="40"/>
      <c r="D185" s="248" t="s">
        <v>153</v>
      </c>
      <c r="E185" s="40"/>
      <c r="F185" s="274" t="s">
        <v>1126</v>
      </c>
      <c r="G185" s="40"/>
      <c r="H185" s="40"/>
      <c r="I185" s="144"/>
      <c r="J185" s="40"/>
      <c r="K185" s="40"/>
      <c r="L185" s="44"/>
      <c r="M185" s="250"/>
      <c r="N185" s="25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153</v>
      </c>
      <c r="AU185" s="16" t="s">
        <v>21</v>
      </c>
    </row>
    <row r="186" s="2" customFormat="1" ht="16.5" customHeight="1">
      <c r="A186" s="38"/>
      <c r="B186" s="39"/>
      <c r="C186" s="275" t="s">
        <v>241</v>
      </c>
      <c r="D186" s="275" t="s">
        <v>290</v>
      </c>
      <c r="E186" s="276" t="s">
        <v>412</v>
      </c>
      <c r="F186" s="277" t="s">
        <v>413</v>
      </c>
      <c r="G186" s="278" t="s">
        <v>414</v>
      </c>
      <c r="H186" s="279">
        <v>3.75</v>
      </c>
      <c r="I186" s="280"/>
      <c r="J186" s="281">
        <f>ROUND(I186*H186,2)</f>
        <v>0</v>
      </c>
      <c r="K186" s="277" t="s">
        <v>141</v>
      </c>
      <c r="L186" s="282"/>
      <c r="M186" s="283" t="s">
        <v>1</v>
      </c>
      <c r="N186" s="284" t="s">
        <v>46</v>
      </c>
      <c r="O186" s="91"/>
      <c r="P186" s="244">
        <f>O186*H186</f>
        <v>0</v>
      </c>
      <c r="Q186" s="244">
        <v>0.001</v>
      </c>
      <c r="R186" s="244">
        <f>Q186*H186</f>
        <v>0.0037499999999999999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175</v>
      </c>
      <c r="AT186" s="246" t="s">
        <v>290</v>
      </c>
      <c r="AU186" s="246" t="s">
        <v>21</v>
      </c>
      <c r="AY186" s="16" t="s">
        <v>135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6" t="s">
        <v>89</v>
      </c>
      <c r="BK186" s="247">
        <f>ROUND(I186*H186,2)</f>
        <v>0</v>
      </c>
      <c r="BL186" s="16" t="s">
        <v>142</v>
      </c>
      <c r="BM186" s="246" t="s">
        <v>1127</v>
      </c>
    </row>
    <row r="187" s="2" customFormat="1">
      <c r="A187" s="38"/>
      <c r="B187" s="39"/>
      <c r="C187" s="40"/>
      <c r="D187" s="248" t="s">
        <v>144</v>
      </c>
      <c r="E187" s="40"/>
      <c r="F187" s="249" t="s">
        <v>413</v>
      </c>
      <c r="G187" s="40"/>
      <c r="H187" s="40"/>
      <c r="I187" s="144"/>
      <c r="J187" s="40"/>
      <c r="K187" s="40"/>
      <c r="L187" s="44"/>
      <c r="M187" s="250"/>
      <c r="N187" s="25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144</v>
      </c>
      <c r="AU187" s="16" t="s">
        <v>21</v>
      </c>
    </row>
    <row r="188" s="13" customFormat="1">
      <c r="A188" s="13"/>
      <c r="B188" s="252"/>
      <c r="C188" s="253"/>
      <c r="D188" s="248" t="s">
        <v>145</v>
      </c>
      <c r="E188" s="254" t="s">
        <v>1</v>
      </c>
      <c r="F188" s="255" t="s">
        <v>1128</v>
      </c>
      <c r="G188" s="253"/>
      <c r="H188" s="256">
        <v>3.75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2" t="s">
        <v>145</v>
      </c>
      <c r="AU188" s="262" t="s">
        <v>21</v>
      </c>
      <c r="AV188" s="13" t="s">
        <v>21</v>
      </c>
      <c r="AW188" s="13" t="s">
        <v>38</v>
      </c>
      <c r="AX188" s="13" t="s">
        <v>89</v>
      </c>
      <c r="AY188" s="262" t="s">
        <v>135</v>
      </c>
    </row>
    <row r="189" s="2" customFormat="1" ht="33" customHeight="1">
      <c r="A189" s="38"/>
      <c r="B189" s="39"/>
      <c r="C189" s="235" t="s">
        <v>245</v>
      </c>
      <c r="D189" s="235" t="s">
        <v>137</v>
      </c>
      <c r="E189" s="236" t="s">
        <v>1129</v>
      </c>
      <c r="F189" s="237" t="s">
        <v>1130</v>
      </c>
      <c r="G189" s="238" t="s">
        <v>206</v>
      </c>
      <c r="H189" s="239">
        <v>150</v>
      </c>
      <c r="I189" s="240"/>
      <c r="J189" s="241">
        <f>ROUND(I189*H189,2)</f>
        <v>0</v>
      </c>
      <c r="K189" s="237" t="s">
        <v>141</v>
      </c>
      <c r="L189" s="44"/>
      <c r="M189" s="242" t="s">
        <v>1</v>
      </c>
      <c r="N189" s="243" t="s">
        <v>46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142</v>
      </c>
      <c r="AT189" s="246" t="s">
        <v>137</v>
      </c>
      <c r="AU189" s="246" t="s">
        <v>21</v>
      </c>
      <c r="AY189" s="16" t="s">
        <v>135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6" t="s">
        <v>89</v>
      </c>
      <c r="BK189" s="247">
        <f>ROUND(I189*H189,2)</f>
        <v>0</v>
      </c>
      <c r="BL189" s="16" t="s">
        <v>142</v>
      </c>
      <c r="BM189" s="246" t="s">
        <v>1131</v>
      </c>
    </row>
    <row r="190" s="2" customFormat="1">
      <c r="A190" s="38"/>
      <c r="B190" s="39"/>
      <c r="C190" s="40"/>
      <c r="D190" s="248" t="s">
        <v>144</v>
      </c>
      <c r="E190" s="40"/>
      <c r="F190" s="249" t="s">
        <v>1130</v>
      </c>
      <c r="G190" s="40"/>
      <c r="H190" s="40"/>
      <c r="I190" s="144"/>
      <c r="J190" s="40"/>
      <c r="K190" s="40"/>
      <c r="L190" s="44"/>
      <c r="M190" s="250"/>
      <c r="N190" s="25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144</v>
      </c>
      <c r="AU190" s="16" t="s">
        <v>21</v>
      </c>
    </row>
    <row r="191" s="2" customFormat="1">
      <c r="A191" s="38"/>
      <c r="B191" s="39"/>
      <c r="C191" s="40"/>
      <c r="D191" s="248" t="s">
        <v>153</v>
      </c>
      <c r="E191" s="40"/>
      <c r="F191" s="274" t="s">
        <v>1132</v>
      </c>
      <c r="G191" s="40"/>
      <c r="H191" s="40"/>
      <c r="I191" s="144"/>
      <c r="J191" s="40"/>
      <c r="K191" s="40"/>
      <c r="L191" s="44"/>
      <c r="M191" s="250"/>
      <c r="N191" s="25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153</v>
      </c>
      <c r="AU191" s="16" t="s">
        <v>21</v>
      </c>
    </row>
    <row r="192" s="13" customFormat="1">
      <c r="A192" s="13"/>
      <c r="B192" s="252"/>
      <c r="C192" s="253"/>
      <c r="D192" s="248" t="s">
        <v>145</v>
      </c>
      <c r="E192" s="254" t="s">
        <v>1</v>
      </c>
      <c r="F192" s="255" t="s">
        <v>1133</v>
      </c>
      <c r="G192" s="253"/>
      <c r="H192" s="256">
        <v>75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145</v>
      </c>
      <c r="AU192" s="262" t="s">
        <v>21</v>
      </c>
      <c r="AV192" s="13" t="s">
        <v>21</v>
      </c>
      <c r="AW192" s="13" t="s">
        <v>38</v>
      </c>
      <c r="AX192" s="13" t="s">
        <v>81</v>
      </c>
      <c r="AY192" s="262" t="s">
        <v>135</v>
      </c>
    </row>
    <row r="193" s="13" customFormat="1">
      <c r="A193" s="13"/>
      <c r="B193" s="252"/>
      <c r="C193" s="253"/>
      <c r="D193" s="248" t="s">
        <v>145</v>
      </c>
      <c r="E193" s="254" t="s">
        <v>1</v>
      </c>
      <c r="F193" s="255" t="s">
        <v>1134</v>
      </c>
      <c r="G193" s="253"/>
      <c r="H193" s="256">
        <v>75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145</v>
      </c>
      <c r="AU193" s="262" t="s">
        <v>21</v>
      </c>
      <c r="AV193" s="13" t="s">
        <v>21</v>
      </c>
      <c r="AW193" s="13" t="s">
        <v>38</v>
      </c>
      <c r="AX193" s="13" t="s">
        <v>81</v>
      </c>
      <c r="AY193" s="262" t="s">
        <v>135</v>
      </c>
    </row>
    <row r="194" s="14" customFormat="1">
      <c r="A194" s="14"/>
      <c r="B194" s="263"/>
      <c r="C194" s="264"/>
      <c r="D194" s="248" t="s">
        <v>145</v>
      </c>
      <c r="E194" s="265" t="s">
        <v>1</v>
      </c>
      <c r="F194" s="266" t="s">
        <v>148</v>
      </c>
      <c r="G194" s="264"/>
      <c r="H194" s="267">
        <v>150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3" t="s">
        <v>145</v>
      </c>
      <c r="AU194" s="273" t="s">
        <v>21</v>
      </c>
      <c r="AV194" s="14" t="s">
        <v>142</v>
      </c>
      <c r="AW194" s="14" t="s">
        <v>38</v>
      </c>
      <c r="AX194" s="14" t="s">
        <v>89</v>
      </c>
      <c r="AY194" s="273" t="s">
        <v>135</v>
      </c>
    </row>
    <row r="195" s="2" customFormat="1" ht="21.75" customHeight="1">
      <c r="A195" s="38"/>
      <c r="B195" s="39"/>
      <c r="C195" s="235" t="s">
        <v>249</v>
      </c>
      <c r="D195" s="235" t="s">
        <v>137</v>
      </c>
      <c r="E195" s="236" t="s">
        <v>879</v>
      </c>
      <c r="F195" s="237" t="s">
        <v>880</v>
      </c>
      <c r="G195" s="238" t="s">
        <v>140</v>
      </c>
      <c r="H195" s="239">
        <v>250</v>
      </c>
      <c r="I195" s="240"/>
      <c r="J195" s="241">
        <f>ROUND(I195*H195,2)</f>
        <v>0</v>
      </c>
      <c r="K195" s="237" t="s">
        <v>141</v>
      </c>
      <c r="L195" s="44"/>
      <c r="M195" s="242" t="s">
        <v>1</v>
      </c>
      <c r="N195" s="243" t="s">
        <v>46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142</v>
      </c>
      <c r="AT195" s="246" t="s">
        <v>137</v>
      </c>
      <c r="AU195" s="246" t="s">
        <v>21</v>
      </c>
      <c r="AY195" s="16" t="s">
        <v>135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6" t="s">
        <v>89</v>
      </c>
      <c r="BK195" s="247">
        <f>ROUND(I195*H195,2)</f>
        <v>0</v>
      </c>
      <c r="BL195" s="16" t="s">
        <v>142</v>
      </c>
      <c r="BM195" s="246" t="s">
        <v>1135</v>
      </c>
    </row>
    <row r="196" s="2" customFormat="1">
      <c r="A196" s="38"/>
      <c r="B196" s="39"/>
      <c r="C196" s="40"/>
      <c r="D196" s="248" t="s">
        <v>144</v>
      </c>
      <c r="E196" s="40"/>
      <c r="F196" s="249" t="s">
        <v>880</v>
      </c>
      <c r="G196" s="40"/>
      <c r="H196" s="40"/>
      <c r="I196" s="144"/>
      <c r="J196" s="40"/>
      <c r="K196" s="40"/>
      <c r="L196" s="44"/>
      <c r="M196" s="250"/>
      <c r="N196" s="25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144</v>
      </c>
      <c r="AU196" s="16" t="s">
        <v>21</v>
      </c>
    </row>
    <row r="197" s="2" customFormat="1" ht="16.5" customHeight="1">
      <c r="A197" s="38"/>
      <c r="B197" s="39"/>
      <c r="C197" s="235" t="s">
        <v>253</v>
      </c>
      <c r="D197" s="235" t="s">
        <v>137</v>
      </c>
      <c r="E197" s="236" t="s">
        <v>1136</v>
      </c>
      <c r="F197" s="237" t="s">
        <v>1137</v>
      </c>
      <c r="G197" s="238" t="s">
        <v>140</v>
      </c>
      <c r="H197" s="239">
        <v>250</v>
      </c>
      <c r="I197" s="240"/>
      <c r="J197" s="241">
        <f>ROUND(I197*H197,2)</f>
        <v>0</v>
      </c>
      <c r="K197" s="237" t="s">
        <v>141</v>
      </c>
      <c r="L197" s="44"/>
      <c r="M197" s="242" t="s">
        <v>1</v>
      </c>
      <c r="N197" s="243" t="s">
        <v>46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142</v>
      </c>
      <c r="AT197" s="246" t="s">
        <v>137</v>
      </c>
      <c r="AU197" s="246" t="s">
        <v>21</v>
      </c>
      <c r="AY197" s="16" t="s">
        <v>135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6" t="s">
        <v>89</v>
      </c>
      <c r="BK197" s="247">
        <f>ROUND(I197*H197,2)</f>
        <v>0</v>
      </c>
      <c r="BL197" s="16" t="s">
        <v>142</v>
      </c>
      <c r="BM197" s="246" t="s">
        <v>1138</v>
      </c>
    </row>
    <row r="198" s="2" customFormat="1">
      <c r="A198" s="38"/>
      <c r="B198" s="39"/>
      <c r="C198" s="40"/>
      <c r="D198" s="248" t="s">
        <v>144</v>
      </c>
      <c r="E198" s="40"/>
      <c r="F198" s="249" t="s">
        <v>1137</v>
      </c>
      <c r="G198" s="40"/>
      <c r="H198" s="40"/>
      <c r="I198" s="144"/>
      <c r="J198" s="40"/>
      <c r="K198" s="40"/>
      <c r="L198" s="44"/>
      <c r="M198" s="250"/>
      <c r="N198" s="25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144</v>
      </c>
      <c r="AU198" s="16" t="s">
        <v>21</v>
      </c>
    </row>
    <row r="199" s="2" customFormat="1" ht="16.5" customHeight="1">
      <c r="A199" s="38"/>
      <c r="B199" s="39"/>
      <c r="C199" s="235" t="s">
        <v>260</v>
      </c>
      <c r="D199" s="235" t="s">
        <v>137</v>
      </c>
      <c r="E199" s="236" t="s">
        <v>1139</v>
      </c>
      <c r="F199" s="237" t="s">
        <v>1140</v>
      </c>
      <c r="G199" s="238" t="s">
        <v>140</v>
      </c>
      <c r="H199" s="239">
        <v>250</v>
      </c>
      <c r="I199" s="240"/>
      <c r="J199" s="241">
        <f>ROUND(I199*H199,2)</f>
        <v>0</v>
      </c>
      <c r="K199" s="237" t="s">
        <v>141</v>
      </c>
      <c r="L199" s="44"/>
      <c r="M199" s="242" t="s">
        <v>1</v>
      </c>
      <c r="N199" s="243" t="s">
        <v>46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142</v>
      </c>
      <c r="AT199" s="246" t="s">
        <v>137</v>
      </c>
      <c r="AU199" s="246" t="s">
        <v>21</v>
      </c>
      <c r="AY199" s="16" t="s">
        <v>135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6" t="s">
        <v>89</v>
      </c>
      <c r="BK199" s="247">
        <f>ROUND(I199*H199,2)</f>
        <v>0</v>
      </c>
      <c r="BL199" s="16" t="s">
        <v>142</v>
      </c>
      <c r="BM199" s="246" t="s">
        <v>1141</v>
      </c>
    </row>
    <row r="200" s="2" customFormat="1">
      <c r="A200" s="38"/>
      <c r="B200" s="39"/>
      <c r="C200" s="40"/>
      <c r="D200" s="248" t="s">
        <v>144</v>
      </c>
      <c r="E200" s="40"/>
      <c r="F200" s="249" t="s">
        <v>1140</v>
      </c>
      <c r="G200" s="40"/>
      <c r="H200" s="40"/>
      <c r="I200" s="144"/>
      <c r="J200" s="40"/>
      <c r="K200" s="40"/>
      <c r="L200" s="44"/>
      <c r="M200" s="250"/>
      <c r="N200" s="25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144</v>
      </c>
      <c r="AU200" s="16" t="s">
        <v>21</v>
      </c>
    </row>
    <row r="201" s="2" customFormat="1">
      <c r="A201" s="38"/>
      <c r="B201" s="39"/>
      <c r="C201" s="40"/>
      <c r="D201" s="248" t="s">
        <v>153</v>
      </c>
      <c r="E201" s="40"/>
      <c r="F201" s="274" t="s">
        <v>1142</v>
      </c>
      <c r="G201" s="40"/>
      <c r="H201" s="40"/>
      <c r="I201" s="144"/>
      <c r="J201" s="40"/>
      <c r="K201" s="40"/>
      <c r="L201" s="44"/>
      <c r="M201" s="250"/>
      <c r="N201" s="25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153</v>
      </c>
      <c r="AU201" s="16" t="s">
        <v>21</v>
      </c>
    </row>
    <row r="202" s="2" customFormat="1" ht="21.75" customHeight="1">
      <c r="A202" s="38"/>
      <c r="B202" s="39"/>
      <c r="C202" s="235" t="s">
        <v>266</v>
      </c>
      <c r="D202" s="235" t="s">
        <v>137</v>
      </c>
      <c r="E202" s="236" t="s">
        <v>1143</v>
      </c>
      <c r="F202" s="237" t="s">
        <v>1144</v>
      </c>
      <c r="G202" s="238" t="s">
        <v>140</v>
      </c>
      <c r="H202" s="239">
        <v>250</v>
      </c>
      <c r="I202" s="240"/>
      <c r="J202" s="241">
        <f>ROUND(I202*H202,2)</f>
        <v>0</v>
      </c>
      <c r="K202" s="237" t="s">
        <v>141</v>
      </c>
      <c r="L202" s="44"/>
      <c r="M202" s="242" t="s">
        <v>1</v>
      </c>
      <c r="N202" s="243" t="s">
        <v>46</v>
      </c>
      <c r="O202" s="91"/>
      <c r="P202" s="244">
        <f>O202*H202</f>
        <v>0</v>
      </c>
      <c r="Q202" s="244">
        <v>0.108</v>
      </c>
      <c r="R202" s="244">
        <f>Q202*H202</f>
        <v>27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142</v>
      </c>
      <c r="AT202" s="246" t="s">
        <v>137</v>
      </c>
      <c r="AU202" s="246" t="s">
        <v>21</v>
      </c>
      <c r="AY202" s="16" t="s">
        <v>135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6" t="s">
        <v>89</v>
      </c>
      <c r="BK202" s="247">
        <f>ROUND(I202*H202,2)</f>
        <v>0</v>
      </c>
      <c r="BL202" s="16" t="s">
        <v>142</v>
      </c>
      <c r="BM202" s="246" t="s">
        <v>1145</v>
      </c>
    </row>
    <row r="203" s="2" customFormat="1">
      <c r="A203" s="38"/>
      <c r="B203" s="39"/>
      <c r="C203" s="40"/>
      <c r="D203" s="248" t="s">
        <v>144</v>
      </c>
      <c r="E203" s="40"/>
      <c r="F203" s="249" t="s">
        <v>1144</v>
      </c>
      <c r="G203" s="40"/>
      <c r="H203" s="40"/>
      <c r="I203" s="144"/>
      <c r="J203" s="40"/>
      <c r="K203" s="40"/>
      <c r="L203" s="44"/>
      <c r="M203" s="250"/>
      <c r="N203" s="25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144</v>
      </c>
      <c r="AU203" s="16" t="s">
        <v>21</v>
      </c>
    </row>
    <row r="204" s="2" customFormat="1" ht="16.5" customHeight="1">
      <c r="A204" s="38"/>
      <c r="B204" s="39"/>
      <c r="C204" s="275" t="s">
        <v>273</v>
      </c>
      <c r="D204" s="275" t="s">
        <v>290</v>
      </c>
      <c r="E204" s="276" t="s">
        <v>1146</v>
      </c>
      <c r="F204" s="277" t="s">
        <v>1147</v>
      </c>
      <c r="G204" s="278" t="s">
        <v>151</v>
      </c>
      <c r="H204" s="279">
        <v>80</v>
      </c>
      <c r="I204" s="280"/>
      <c r="J204" s="281">
        <f>ROUND(I204*H204,2)</f>
        <v>0</v>
      </c>
      <c r="K204" s="277" t="s">
        <v>141</v>
      </c>
      <c r="L204" s="282"/>
      <c r="M204" s="283" t="s">
        <v>1</v>
      </c>
      <c r="N204" s="284" t="s">
        <v>46</v>
      </c>
      <c r="O204" s="91"/>
      <c r="P204" s="244">
        <f>O204*H204</f>
        <v>0</v>
      </c>
      <c r="Q204" s="244">
        <v>1.3100000000000001</v>
      </c>
      <c r="R204" s="244">
        <f>Q204*H204</f>
        <v>104.80000000000001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175</v>
      </c>
      <c r="AT204" s="246" t="s">
        <v>290</v>
      </c>
      <c r="AU204" s="246" t="s">
        <v>21</v>
      </c>
      <c r="AY204" s="16" t="s">
        <v>135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6" t="s">
        <v>89</v>
      </c>
      <c r="BK204" s="247">
        <f>ROUND(I204*H204,2)</f>
        <v>0</v>
      </c>
      <c r="BL204" s="16" t="s">
        <v>142</v>
      </c>
      <c r="BM204" s="246" t="s">
        <v>1148</v>
      </c>
    </row>
    <row r="205" s="2" customFormat="1">
      <c r="A205" s="38"/>
      <c r="B205" s="39"/>
      <c r="C205" s="40"/>
      <c r="D205" s="248" t="s">
        <v>144</v>
      </c>
      <c r="E205" s="40"/>
      <c r="F205" s="249" t="s">
        <v>1147</v>
      </c>
      <c r="G205" s="40"/>
      <c r="H205" s="40"/>
      <c r="I205" s="144"/>
      <c r="J205" s="40"/>
      <c r="K205" s="40"/>
      <c r="L205" s="44"/>
      <c r="M205" s="250"/>
      <c r="N205" s="25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144</v>
      </c>
      <c r="AU205" s="16" t="s">
        <v>21</v>
      </c>
    </row>
    <row r="206" s="2" customFormat="1">
      <c r="A206" s="38"/>
      <c r="B206" s="39"/>
      <c r="C206" s="40"/>
      <c r="D206" s="248" t="s">
        <v>153</v>
      </c>
      <c r="E206" s="40"/>
      <c r="F206" s="274" t="s">
        <v>1149</v>
      </c>
      <c r="G206" s="40"/>
      <c r="H206" s="40"/>
      <c r="I206" s="144"/>
      <c r="J206" s="40"/>
      <c r="K206" s="40"/>
      <c r="L206" s="44"/>
      <c r="M206" s="250"/>
      <c r="N206" s="25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6" t="s">
        <v>153</v>
      </c>
      <c r="AU206" s="16" t="s">
        <v>21</v>
      </c>
    </row>
    <row r="207" s="2" customFormat="1" ht="21.75" customHeight="1">
      <c r="A207" s="38"/>
      <c r="B207" s="39"/>
      <c r="C207" s="235" t="s">
        <v>278</v>
      </c>
      <c r="D207" s="235" t="s">
        <v>137</v>
      </c>
      <c r="E207" s="236" t="s">
        <v>1150</v>
      </c>
      <c r="F207" s="237" t="s">
        <v>1151</v>
      </c>
      <c r="G207" s="238" t="s">
        <v>206</v>
      </c>
      <c r="H207" s="239">
        <v>75</v>
      </c>
      <c r="I207" s="240"/>
      <c r="J207" s="241">
        <f>ROUND(I207*H207,2)</f>
        <v>0</v>
      </c>
      <c r="K207" s="237" t="s">
        <v>141</v>
      </c>
      <c r="L207" s="44"/>
      <c r="M207" s="242" t="s">
        <v>1</v>
      </c>
      <c r="N207" s="243" t="s">
        <v>46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142</v>
      </c>
      <c r="AT207" s="246" t="s">
        <v>137</v>
      </c>
      <c r="AU207" s="246" t="s">
        <v>21</v>
      </c>
      <c r="AY207" s="16" t="s">
        <v>135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6" t="s">
        <v>89</v>
      </c>
      <c r="BK207" s="247">
        <f>ROUND(I207*H207,2)</f>
        <v>0</v>
      </c>
      <c r="BL207" s="16" t="s">
        <v>142</v>
      </c>
      <c r="BM207" s="246" t="s">
        <v>1152</v>
      </c>
    </row>
    <row r="208" s="2" customFormat="1">
      <c r="A208" s="38"/>
      <c r="B208" s="39"/>
      <c r="C208" s="40"/>
      <c r="D208" s="248" t="s">
        <v>144</v>
      </c>
      <c r="E208" s="40"/>
      <c r="F208" s="249" t="s">
        <v>1151</v>
      </c>
      <c r="G208" s="40"/>
      <c r="H208" s="40"/>
      <c r="I208" s="144"/>
      <c r="J208" s="40"/>
      <c r="K208" s="40"/>
      <c r="L208" s="44"/>
      <c r="M208" s="250"/>
      <c r="N208" s="25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6" t="s">
        <v>144</v>
      </c>
      <c r="AU208" s="16" t="s">
        <v>21</v>
      </c>
    </row>
    <row r="209" s="2" customFormat="1">
      <c r="A209" s="38"/>
      <c r="B209" s="39"/>
      <c r="C209" s="40"/>
      <c r="D209" s="248" t="s">
        <v>153</v>
      </c>
      <c r="E209" s="40"/>
      <c r="F209" s="274" t="s">
        <v>1153</v>
      </c>
      <c r="G209" s="40"/>
      <c r="H209" s="40"/>
      <c r="I209" s="144"/>
      <c r="J209" s="40"/>
      <c r="K209" s="40"/>
      <c r="L209" s="44"/>
      <c r="M209" s="250"/>
      <c r="N209" s="25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153</v>
      </c>
      <c r="AU209" s="16" t="s">
        <v>21</v>
      </c>
    </row>
    <row r="210" s="2" customFormat="1" ht="16.5" customHeight="1">
      <c r="A210" s="38"/>
      <c r="B210" s="39"/>
      <c r="C210" s="235" t="s">
        <v>285</v>
      </c>
      <c r="D210" s="235" t="s">
        <v>137</v>
      </c>
      <c r="E210" s="236" t="s">
        <v>246</v>
      </c>
      <c r="F210" s="237" t="s">
        <v>247</v>
      </c>
      <c r="G210" s="238" t="s">
        <v>140</v>
      </c>
      <c r="H210" s="239">
        <v>250</v>
      </c>
      <c r="I210" s="240"/>
      <c r="J210" s="241">
        <f>ROUND(I210*H210,2)</f>
        <v>0</v>
      </c>
      <c r="K210" s="237" t="s">
        <v>141</v>
      </c>
      <c r="L210" s="44"/>
      <c r="M210" s="242" t="s">
        <v>1</v>
      </c>
      <c r="N210" s="243" t="s">
        <v>46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0.35499999999999998</v>
      </c>
      <c r="T210" s="245">
        <f>S210*H210</f>
        <v>88.75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142</v>
      </c>
      <c r="AT210" s="246" t="s">
        <v>137</v>
      </c>
      <c r="AU210" s="246" t="s">
        <v>21</v>
      </c>
      <c r="AY210" s="16" t="s">
        <v>135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6" t="s">
        <v>89</v>
      </c>
      <c r="BK210" s="247">
        <f>ROUND(I210*H210,2)</f>
        <v>0</v>
      </c>
      <c r="BL210" s="16" t="s">
        <v>142</v>
      </c>
      <c r="BM210" s="246" t="s">
        <v>1154</v>
      </c>
    </row>
    <row r="211" s="2" customFormat="1">
      <c r="A211" s="38"/>
      <c r="B211" s="39"/>
      <c r="C211" s="40"/>
      <c r="D211" s="248" t="s">
        <v>144</v>
      </c>
      <c r="E211" s="40"/>
      <c r="F211" s="249" t="s">
        <v>247</v>
      </c>
      <c r="G211" s="40"/>
      <c r="H211" s="40"/>
      <c r="I211" s="144"/>
      <c r="J211" s="40"/>
      <c r="K211" s="40"/>
      <c r="L211" s="44"/>
      <c r="M211" s="250"/>
      <c r="N211" s="25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144</v>
      </c>
      <c r="AU211" s="16" t="s">
        <v>21</v>
      </c>
    </row>
    <row r="212" s="12" customFormat="1" ht="20.88" customHeight="1">
      <c r="A212" s="12"/>
      <c r="B212" s="219"/>
      <c r="C212" s="220"/>
      <c r="D212" s="221" t="s">
        <v>80</v>
      </c>
      <c r="E212" s="233" t="s">
        <v>663</v>
      </c>
      <c r="F212" s="233" t="s">
        <v>664</v>
      </c>
      <c r="G212" s="220"/>
      <c r="H212" s="220"/>
      <c r="I212" s="223"/>
      <c r="J212" s="234">
        <f>BK212</f>
        <v>0</v>
      </c>
      <c r="K212" s="220"/>
      <c r="L212" s="225"/>
      <c r="M212" s="226"/>
      <c r="N212" s="227"/>
      <c r="O212" s="227"/>
      <c r="P212" s="228">
        <f>SUM(P213:P239)</f>
        <v>0</v>
      </c>
      <c r="Q212" s="227"/>
      <c r="R212" s="228">
        <f>SUM(R213:R239)</f>
        <v>0</v>
      </c>
      <c r="S212" s="227"/>
      <c r="T212" s="229">
        <f>SUM(T213:T239)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89</v>
      </c>
      <c r="AT212" s="231" t="s">
        <v>80</v>
      </c>
      <c r="AU212" s="231" t="s">
        <v>21</v>
      </c>
      <c r="AY212" s="230" t="s">
        <v>135</v>
      </c>
      <c r="BK212" s="232">
        <f>SUM(BK213:BK239)</f>
        <v>0</v>
      </c>
    </row>
    <row r="213" s="2" customFormat="1" ht="21.75" customHeight="1">
      <c r="A213" s="38"/>
      <c r="B213" s="39"/>
      <c r="C213" s="235" t="s">
        <v>289</v>
      </c>
      <c r="D213" s="235" t="s">
        <v>137</v>
      </c>
      <c r="E213" s="236" t="s">
        <v>1155</v>
      </c>
      <c r="F213" s="237" t="s">
        <v>1156</v>
      </c>
      <c r="G213" s="238" t="s">
        <v>293</v>
      </c>
      <c r="H213" s="239">
        <v>260</v>
      </c>
      <c r="I213" s="240"/>
      <c r="J213" s="241">
        <f>ROUND(I213*H213,2)</f>
        <v>0</v>
      </c>
      <c r="K213" s="237" t="s">
        <v>141</v>
      </c>
      <c r="L213" s="44"/>
      <c r="M213" s="242" t="s">
        <v>1</v>
      </c>
      <c r="N213" s="243" t="s">
        <v>46</v>
      </c>
      <c r="O213" s="91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142</v>
      </c>
      <c r="AT213" s="246" t="s">
        <v>137</v>
      </c>
      <c r="AU213" s="246" t="s">
        <v>155</v>
      </c>
      <c r="AY213" s="16" t="s">
        <v>135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6" t="s">
        <v>89</v>
      </c>
      <c r="BK213" s="247">
        <f>ROUND(I213*H213,2)</f>
        <v>0</v>
      </c>
      <c r="BL213" s="16" t="s">
        <v>142</v>
      </c>
      <c r="BM213" s="246" t="s">
        <v>1157</v>
      </c>
    </row>
    <row r="214" s="2" customFormat="1">
      <c r="A214" s="38"/>
      <c r="B214" s="39"/>
      <c r="C214" s="40"/>
      <c r="D214" s="248" t="s">
        <v>144</v>
      </c>
      <c r="E214" s="40"/>
      <c r="F214" s="249" t="s">
        <v>1156</v>
      </c>
      <c r="G214" s="40"/>
      <c r="H214" s="40"/>
      <c r="I214" s="144"/>
      <c r="J214" s="40"/>
      <c r="K214" s="40"/>
      <c r="L214" s="44"/>
      <c r="M214" s="250"/>
      <c r="N214" s="25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6" t="s">
        <v>144</v>
      </c>
      <c r="AU214" s="16" t="s">
        <v>155</v>
      </c>
    </row>
    <row r="215" s="2" customFormat="1">
      <c r="A215" s="38"/>
      <c r="B215" s="39"/>
      <c r="C215" s="40"/>
      <c r="D215" s="248" t="s">
        <v>153</v>
      </c>
      <c r="E215" s="40"/>
      <c r="F215" s="274" t="s">
        <v>1158</v>
      </c>
      <c r="G215" s="40"/>
      <c r="H215" s="40"/>
      <c r="I215" s="144"/>
      <c r="J215" s="40"/>
      <c r="K215" s="40"/>
      <c r="L215" s="44"/>
      <c r="M215" s="250"/>
      <c r="N215" s="25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153</v>
      </c>
      <c r="AU215" s="16" t="s">
        <v>155</v>
      </c>
    </row>
    <row r="216" s="13" customFormat="1">
      <c r="A216" s="13"/>
      <c r="B216" s="252"/>
      <c r="C216" s="253"/>
      <c r="D216" s="248" t="s">
        <v>145</v>
      </c>
      <c r="E216" s="254" t="s">
        <v>1</v>
      </c>
      <c r="F216" s="255" t="s">
        <v>1159</v>
      </c>
      <c r="G216" s="253"/>
      <c r="H216" s="256">
        <v>260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145</v>
      </c>
      <c r="AU216" s="262" t="s">
        <v>155</v>
      </c>
      <c r="AV216" s="13" t="s">
        <v>21</v>
      </c>
      <c r="AW216" s="13" t="s">
        <v>38</v>
      </c>
      <c r="AX216" s="13" t="s">
        <v>81</v>
      </c>
      <c r="AY216" s="262" t="s">
        <v>135</v>
      </c>
    </row>
    <row r="217" s="14" customFormat="1">
      <c r="A217" s="14"/>
      <c r="B217" s="263"/>
      <c r="C217" s="264"/>
      <c r="D217" s="248" t="s">
        <v>145</v>
      </c>
      <c r="E217" s="265" t="s">
        <v>1</v>
      </c>
      <c r="F217" s="266" t="s">
        <v>148</v>
      </c>
      <c r="G217" s="264"/>
      <c r="H217" s="267">
        <v>260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145</v>
      </c>
      <c r="AU217" s="273" t="s">
        <v>155</v>
      </c>
      <c r="AV217" s="14" t="s">
        <v>142</v>
      </c>
      <c r="AW217" s="14" t="s">
        <v>38</v>
      </c>
      <c r="AX217" s="14" t="s">
        <v>89</v>
      </c>
      <c r="AY217" s="273" t="s">
        <v>135</v>
      </c>
    </row>
    <row r="218" s="2" customFormat="1" ht="21.75" customHeight="1">
      <c r="A218" s="38"/>
      <c r="B218" s="39"/>
      <c r="C218" s="235" t="s">
        <v>296</v>
      </c>
      <c r="D218" s="235" t="s">
        <v>137</v>
      </c>
      <c r="E218" s="236" t="s">
        <v>1160</v>
      </c>
      <c r="F218" s="237" t="s">
        <v>1161</v>
      </c>
      <c r="G218" s="238" t="s">
        <v>293</v>
      </c>
      <c r="H218" s="239">
        <v>260</v>
      </c>
      <c r="I218" s="240"/>
      <c r="J218" s="241">
        <f>ROUND(I218*H218,2)</f>
        <v>0</v>
      </c>
      <c r="K218" s="237" t="s">
        <v>141</v>
      </c>
      <c r="L218" s="44"/>
      <c r="M218" s="242" t="s">
        <v>1</v>
      </c>
      <c r="N218" s="243" t="s">
        <v>46</v>
      </c>
      <c r="O218" s="91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6" t="s">
        <v>142</v>
      </c>
      <c r="AT218" s="246" t="s">
        <v>137</v>
      </c>
      <c r="AU218" s="246" t="s">
        <v>155</v>
      </c>
      <c r="AY218" s="16" t="s">
        <v>135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6" t="s">
        <v>89</v>
      </c>
      <c r="BK218" s="247">
        <f>ROUND(I218*H218,2)</f>
        <v>0</v>
      </c>
      <c r="BL218" s="16" t="s">
        <v>142</v>
      </c>
      <c r="BM218" s="246" t="s">
        <v>1162</v>
      </c>
    </row>
    <row r="219" s="2" customFormat="1">
      <c r="A219" s="38"/>
      <c r="B219" s="39"/>
      <c r="C219" s="40"/>
      <c r="D219" s="248" t="s">
        <v>144</v>
      </c>
      <c r="E219" s="40"/>
      <c r="F219" s="249" t="s">
        <v>1161</v>
      </c>
      <c r="G219" s="40"/>
      <c r="H219" s="40"/>
      <c r="I219" s="144"/>
      <c r="J219" s="40"/>
      <c r="K219" s="40"/>
      <c r="L219" s="44"/>
      <c r="M219" s="250"/>
      <c r="N219" s="25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6" t="s">
        <v>144</v>
      </c>
      <c r="AU219" s="16" t="s">
        <v>155</v>
      </c>
    </row>
    <row r="220" s="13" customFormat="1">
      <c r="A220" s="13"/>
      <c r="B220" s="252"/>
      <c r="C220" s="253"/>
      <c r="D220" s="248" t="s">
        <v>145</v>
      </c>
      <c r="E220" s="254" t="s">
        <v>1</v>
      </c>
      <c r="F220" s="255" t="s">
        <v>515</v>
      </c>
      <c r="G220" s="253"/>
      <c r="H220" s="256">
        <v>260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145</v>
      </c>
      <c r="AU220" s="262" t="s">
        <v>155</v>
      </c>
      <c r="AV220" s="13" t="s">
        <v>21</v>
      </c>
      <c r="AW220" s="13" t="s">
        <v>38</v>
      </c>
      <c r="AX220" s="13" t="s">
        <v>81</v>
      </c>
      <c r="AY220" s="262" t="s">
        <v>135</v>
      </c>
    </row>
    <row r="221" s="14" customFormat="1">
      <c r="A221" s="14"/>
      <c r="B221" s="263"/>
      <c r="C221" s="264"/>
      <c r="D221" s="248" t="s">
        <v>145</v>
      </c>
      <c r="E221" s="265" t="s">
        <v>1</v>
      </c>
      <c r="F221" s="266" t="s">
        <v>148</v>
      </c>
      <c r="G221" s="264"/>
      <c r="H221" s="267">
        <v>260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3" t="s">
        <v>145</v>
      </c>
      <c r="AU221" s="273" t="s">
        <v>155</v>
      </c>
      <c r="AV221" s="14" t="s">
        <v>142</v>
      </c>
      <c r="AW221" s="14" t="s">
        <v>38</v>
      </c>
      <c r="AX221" s="14" t="s">
        <v>89</v>
      </c>
      <c r="AY221" s="273" t="s">
        <v>135</v>
      </c>
    </row>
    <row r="222" s="2" customFormat="1" ht="21.75" customHeight="1">
      <c r="A222" s="38"/>
      <c r="B222" s="39"/>
      <c r="C222" s="235" t="s">
        <v>301</v>
      </c>
      <c r="D222" s="235" t="s">
        <v>137</v>
      </c>
      <c r="E222" s="236" t="s">
        <v>1163</v>
      </c>
      <c r="F222" s="237" t="s">
        <v>1164</v>
      </c>
      <c r="G222" s="238" t="s">
        <v>293</v>
      </c>
      <c r="H222" s="239">
        <v>1300</v>
      </c>
      <c r="I222" s="240"/>
      <c r="J222" s="241">
        <f>ROUND(I222*H222,2)</f>
        <v>0</v>
      </c>
      <c r="K222" s="237" t="s">
        <v>141</v>
      </c>
      <c r="L222" s="44"/>
      <c r="M222" s="242" t="s">
        <v>1</v>
      </c>
      <c r="N222" s="243" t="s">
        <v>46</v>
      </c>
      <c r="O222" s="91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6" t="s">
        <v>142</v>
      </c>
      <c r="AT222" s="246" t="s">
        <v>137</v>
      </c>
      <c r="AU222" s="246" t="s">
        <v>155</v>
      </c>
      <c r="AY222" s="16" t="s">
        <v>135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6" t="s">
        <v>89</v>
      </c>
      <c r="BK222" s="247">
        <f>ROUND(I222*H222,2)</f>
        <v>0</v>
      </c>
      <c r="BL222" s="16" t="s">
        <v>142</v>
      </c>
      <c r="BM222" s="246" t="s">
        <v>1165</v>
      </c>
    </row>
    <row r="223" s="2" customFormat="1">
      <c r="A223" s="38"/>
      <c r="B223" s="39"/>
      <c r="C223" s="40"/>
      <c r="D223" s="248" t="s">
        <v>144</v>
      </c>
      <c r="E223" s="40"/>
      <c r="F223" s="249" t="s">
        <v>1164</v>
      </c>
      <c r="G223" s="40"/>
      <c r="H223" s="40"/>
      <c r="I223" s="144"/>
      <c r="J223" s="40"/>
      <c r="K223" s="40"/>
      <c r="L223" s="44"/>
      <c r="M223" s="250"/>
      <c r="N223" s="25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6" t="s">
        <v>144</v>
      </c>
      <c r="AU223" s="16" t="s">
        <v>155</v>
      </c>
    </row>
    <row r="224" s="2" customFormat="1">
      <c r="A224" s="38"/>
      <c r="B224" s="39"/>
      <c r="C224" s="40"/>
      <c r="D224" s="248" t="s">
        <v>153</v>
      </c>
      <c r="E224" s="40"/>
      <c r="F224" s="274" t="s">
        <v>1166</v>
      </c>
      <c r="G224" s="40"/>
      <c r="H224" s="40"/>
      <c r="I224" s="144"/>
      <c r="J224" s="40"/>
      <c r="K224" s="40"/>
      <c r="L224" s="44"/>
      <c r="M224" s="250"/>
      <c r="N224" s="25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153</v>
      </c>
      <c r="AU224" s="16" t="s">
        <v>155</v>
      </c>
    </row>
    <row r="225" s="13" customFormat="1">
      <c r="A225" s="13"/>
      <c r="B225" s="252"/>
      <c r="C225" s="253"/>
      <c r="D225" s="248" t="s">
        <v>145</v>
      </c>
      <c r="E225" s="254" t="s">
        <v>1</v>
      </c>
      <c r="F225" s="255" t="s">
        <v>1167</v>
      </c>
      <c r="G225" s="253"/>
      <c r="H225" s="256">
        <v>1300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145</v>
      </c>
      <c r="AU225" s="262" t="s">
        <v>155</v>
      </c>
      <c r="AV225" s="13" t="s">
        <v>21</v>
      </c>
      <c r="AW225" s="13" t="s">
        <v>38</v>
      </c>
      <c r="AX225" s="13" t="s">
        <v>81</v>
      </c>
      <c r="AY225" s="262" t="s">
        <v>135</v>
      </c>
    </row>
    <row r="226" s="14" customFormat="1">
      <c r="A226" s="14"/>
      <c r="B226" s="263"/>
      <c r="C226" s="264"/>
      <c r="D226" s="248" t="s">
        <v>145</v>
      </c>
      <c r="E226" s="265" t="s">
        <v>1</v>
      </c>
      <c r="F226" s="266" t="s">
        <v>148</v>
      </c>
      <c r="G226" s="264"/>
      <c r="H226" s="267">
        <v>1300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3" t="s">
        <v>145</v>
      </c>
      <c r="AU226" s="273" t="s">
        <v>155</v>
      </c>
      <c r="AV226" s="14" t="s">
        <v>142</v>
      </c>
      <c r="AW226" s="14" t="s">
        <v>38</v>
      </c>
      <c r="AX226" s="14" t="s">
        <v>89</v>
      </c>
      <c r="AY226" s="273" t="s">
        <v>135</v>
      </c>
    </row>
    <row r="227" s="2" customFormat="1" ht="16.5" customHeight="1">
      <c r="A227" s="38"/>
      <c r="B227" s="39"/>
      <c r="C227" s="235" t="s">
        <v>305</v>
      </c>
      <c r="D227" s="235" t="s">
        <v>137</v>
      </c>
      <c r="E227" s="236" t="s">
        <v>370</v>
      </c>
      <c r="F227" s="237" t="s">
        <v>371</v>
      </c>
      <c r="G227" s="238" t="s">
        <v>293</v>
      </c>
      <c r="H227" s="239">
        <v>150</v>
      </c>
      <c r="I227" s="240"/>
      <c r="J227" s="241">
        <f>ROUND(I227*H227,2)</f>
        <v>0</v>
      </c>
      <c r="K227" s="237" t="s">
        <v>141</v>
      </c>
      <c r="L227" s="44"/>
      <c r="M227" s="242" t="s">
        <v>1</v>
      </c>
      <c r="N227" s="243" t="s">
        <v>46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142</v>
      </c>
      <c r="AT227" s="246" t="s">
        <v>137</v>
      </c>
      <c r="AU227" s="246" t="s">
        <v>155</v>
      </c>
      <c r="AY227" s="16" t="s">
        <v>135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6" t="s">
        <v>89</v>
      </c>
      <c r="BK227" s="247">
        <f>ROUND(I227*H227,2)</f>
        <v>0</v>
      </c>
      <c r="BL227" s="16" t="s">
        <v>142</v>
      </c>
      <c r="BM227" s="246" t="s">
        <v>1168</v>
      </c>
    </row>
    <row r="228" s="2" customFormat="1">
      <c r="A228" s="38"/>
      <c r="B228" s="39"/>
      <c r="C228" s="40"/>
      <c r="D228" s="248" t="s">
        <v>144</v>
      </c>
      <c r="E228" s="40"/>
      <c r="F228" s="249" t="s">
        <v>371</v>
      </c>
      <c r="G228" s="40"/>
      <c r="H228" s="40"/>
      <c r="I228" s="144"/>
      <c r="J228" s="40"/>
      <c r="K228" s="40"/>
      <c r="L228" s="44"/>
      <c r="M228" s="250"/>
      <c r="N228" s="25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144</v>
      </c>
      <c r="AU228" s="16" t="s">
        <v>155</v>
      </c>
    </row>
    <row r="229" s="13" customFormat="1">
      <c r="A229" s="13"/>
      <c r="B229" s="252"/>
      <c r="C229" s="253"/>
      <c r="D229" s="248" t="s">
        <v>145</v>
      </c>
      <c r="E229" s="254" t="s">
        <v>1</v>
      </c>
      <c r="F229" s="255" t="s">
        <v>1169</v>
      </c>
      <c r="G229" s="253"/>
      <c r="H229" s="256">
        <v>150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145</v>
      </c>
      <c r="AU229" s="262" t="s">
        <v>155</v>
      </c>
      <c r="AV229" s="13" t="s">
        <v>21</v>
      </c>
      <c r="AW229" s="13" t="s">
        <v>38</v>
      </c>
      <c r="AX229" s="13" t="s">
        <v>81</v>
      </c>
      <c r="AY229" s="262" t="s">
        <v>135</v>
      </c>
    </row>
    <row r="230" s="14" customFormat="1">
      <c r="A230" s="14"/>
      <c r="B230" s="263"/>
      <c r="C230" s="264"/>
      <c r="D230" s="248" t="s">
        <v>145</v>
      </c>
      <c r="E230" s="265" t="s">
        <v>1</v>
      </c>
      <c r="F230" s="266" t="s">
        <v>148</v>
      </c>
      <c r="G230" s="264"/>
      <c r="H230" s="267">
        <v>150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3" t="s">
        <v>145</v>
      </c>
      <c r="AU230" s="273" t="s">
        <v>155</v>
      </c>
      <c r="AV230" s="14" t="s">
        <v>142</v>
      </c>
      <c r="AW230" s="14" t="s">
        <v>38</v>
      </c>
      <c r="AX230" s="14" t="s">
        <v>89</v>
      </c>
      <c r="AY230" s="273" t="s">
        <v>135</v>
      </c>
    </row>
    <row r="231" s="2" customFormat="1" ht="21.75" customHeight="1">
      <c r="A231" s="38"/>
      <c r="B231" s="39"/>
      <c r="C231" s="235" t="s">
        <v>310</v>
      </c>
      <c r="D231" s="235" t="s">
        <v>137</v>
      </c>
      <c r="E231" s="236" t="s">
        <v>377</v>
      </c>
      <c r="F231" s="237" t="s">
        <v>378</v>
      </c>
      <c r="G231" s="238" t="s">
        <v>293</v>
      </c>
      <c r="H231" s="239">
        <v>1500</v>
      </c>
      <c r="I231" s="240"/>
      <c r="J231" s="241">
        <f>ROUND(I231*H231,2)</f>
        <v>0</v>
      </c>
      <c r="K231" s="237" t="s">
        <v>141</v>
      </c>
      <c r="L231" s="44"/>
      <c r="M231" s="242" t="s">
        <v>1</v>
      </c>
      <c r="N231" s="243" t="s">
        <v>46</v>
      </c>
      <c r="O231" s="91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6" t="s">
        <v>142</v>
      </c>
      <c r="AT231" s="246" t="s">
        <v>137</v>
      </c>
      <c r="AU231" s="246" t="s">
        <v>155</v>
      </c>
      <c r="AY231" s="16" t="s">
        <v>135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6" t="s">
        <v>89</v>
      </c>
      <c r="BK231" s="247">
        <f>ROUND(I231*H231,2)</f>
        <v>0</v>
      </c>
      <c r="BL231" s="16" t="s">
        <v>142</v>
      </c>
      <c r="BM231" s="246" t="s">
        <v>1170</v>
      </c>
    </row>
    <row r="232" s="2" customFormat="1">
      <c r="A232" s="38"/>
      <c r="B232" s="39"/>
      <c r="C232" s="40"/>
      <c r="D232" s="248" t="s">
        <v>144</v>
      </c>
      <c r="E232" s="40"/>
      <c r="F232" s="249" t="s">
        <v>378</v>
      </c>
      <c r="G232" s="40"/>
      <c r="H232" s="40"/>
      <c r="I232" s="144"/>
      <c r="J232" s="40"/>
      <c r="K232" s="40"/>
      <c r="L232" s="44"/>
      <c r="M232" s="250"/>
      <c r="N232" s="251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6" t="s">
        <v>144</v>
      </c>
      <c r="AU232" s="16" t="s">
        <v>155</v>
      </c>
    </row>
    <row r="233" s="2" customFormat="1">
      <c r="A233" s="38"/>
      <c r="B233" s="39"/>
      <c r="C233" s="40"/>
      <c r="D233" s="248" t="s">
        <v>153</v>
      </c>
      <c r="E233" s="40"/>
      <c r="F233" s="274" t="s">
        <v>1171</v>
      </c>
      <c r="G233" s="40"/>
      <c r="H233" s="40"/>
      <c r="I233" s="144"/>
      <c r="J233" s="40"/>
      <c r="K233" s="40"/>
      <c r="L233" s="44"/>
      <c r="M233" s="250"/>
      <c r="N233" s="25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153</v>
      </c>
      <c r="AU233" s="16" t="s">
        <v>155</v>
      </c>
    </row>
    <row r="234" s="13" customFormat="1">
      <c r="A234" s="13"/>
      <c r="B234" s="252"/>
      <c r="C234" s="253"/>
      <c r="D234" s="248" t="s">
        <v>145</v>
      </c>
      <c r="E234" s="254" t="s">
        <v>1</v>
      </c>
      <c r="F234" s="255" t="s">
        <v>1172</v>
      </c>
      <c r="G234" s="253"/>
      <c r="H234" s="256">
        <v>1500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145</v>
      </c>
      <c r="AU234" s="262" t="s">
        <v>155</v>
      </c>
      <c r="AV234" s="13" t="s">
        <v>21</v>
      </c>
      <c r="AW234" s="13" t="s">
        <v>38</v>
      </c>
      <c r="AX234" s="13" t="s">
        <v>81</v>
      </c>
      <c r="AY234" s="262" t="s">
        <v>135</v>
      </c>
    </row>
    <row r="235" s="14" customFormat="1">
      <c r="A235" s="14"/>
      <c r="B235" s="263"/>
      <c r="C235" s="264"/>
      <c r="D235" s="248" t="s">
        <v>145</v>
      </c>
      <c r="E235" s="265" t="s">
        <v>1</v>
      </c>
      <c r="F235" s="266" t="s">
        <v>148</v>
      </c>
      <c r="G235" s="264"/>
      <c r="H235" s="267">
        <v>1500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3" t="s">
        <v>145</v>
      </c>
      <c r="AU235" s="273" t="s">
        <v>155</v>
      </c>
      <c r="AV235" s="14" t="s">
        <v>142</v>
      </c>
      <c r="AW235" s="14" t="s">
        <v>38</v>
      </c>
      <c r="AX235" s="14" t="s">
        <v>89</v>
      </c>
      <c r="AY235" s="273" t="s">
        <v>135</v>
      </c>
    </row>
    <row r="236" s="2" customFormat="1" ht="21.75" customHeight="1">
      <c r="A236" s="38"/>
      <c r="B236" s="39"/>
      <c r="C236" s="235" t="s">
        <v>314</v>
      </c>
      <c r="D236" s="235" t="s">
        <v>137</v>
      </c>
      <c r="E236" s="236" t="s">
        <v>1173</v>
      </c>
      <c r="F236" s="237" t="s">
        <v>1174</v>
      </c>
      <c r="G236" s="238" t="s">
        <v>293</v>
      </c>
      <c r="H236" s="239">
        <v>150</v>
      </c>
      <c r="I236" s="240"/>
      <c r="J236" s="241">
        <f>ROUND(I236*H236,2)</f>
        <v>0</v>
      </c>
      <c r="K236" s="237" t="s">
        <v>141</v>
      </c>
      <c r="L236" s="44"/>
      <c r="M236" s="242" t="s">
        <v>1</v>
      </c>
      <c r="N236" s="243" t="s">
        <v>46</v>
      </c>
      <c r="O236" s="91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142</v>
      </c>
      <c r="AT236" s="246" t="s">
        <v>137</v>
      </c>
      <c r="AU236" s="246" t="s">
        <v>155</v>
      </c>
      <c r="AY236" s="16" t="s">
        <v>135</v>
      </c>
      <c r="BE236" s="247">
        <f>IF(N236="základní",J236,0)</f>
        <v>0</v>
      </c>
      <c r="BF236" s="247">
        <f>IF(N236="snížená",J236,0)</f>
        <v>0</v>
      </c>
      <c r="BG236" s="247">
        <f>IF(N236="zákl. přenesená",J236,0)</f>
        <v>0</v>
      </c>
      <c r="BH236" s="247">
        <f>IF(N236="sníž. přenesená",J236,0)</f>
        <v>0</v>
      </c>
      <c r="BI236" s="247">
        <f>IF(N236="nulová",J236,0)</f>
        <v>0</v>
      </c>
      <c r="BJ236" s="16" t="s">
        <v>89</v>
      </c>
      <c r="BK236" s="247">
        <f>ROUND(I236*H236,2)</f>
        <v>0</v>
      </c>
      <c r="BL236" s="16" t="s">
        <v>142</v>
      </c>
      <c r="BM236" s="246" t="s">
        <v>1175</v>
      </c>
    </row>
    <row r="237" s="2" customFormat="1">
      <c r="A237" s="38"/>
      <c r="B237" s="39"/>
      <c r="C237" s="40"/>
      <c r="D237" s="248" t="s">
        <v>144</v>
      </c>
      <c r="E237" s="40"/>
      <c r="F237" s="249" t="s">
        <v>1174</v>
      </c>
      <c r="G237" s="40"/>
      <c r="H237" s="40"/>
      <c r="I237" s="144"/>
      <c r="J237" s="40"/>
      <c r="K237" s="40"/>
      <c r="L237" s="44"/>
      <c r="M237" s="250"/>
      <c r="N237" s="25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6" t="s">
        <v>144</v>
      </c>
      <c r="AU237" s="16" t="s">
        <v>155</v>
      </c>
    </row>
    <row r="238" s="13" customFormat="1">
      <c r="A238" s="13"/>
      <c r="B238" s="252"/>
      <c r="C238" s="253"/>
      <c r="D238" s="248" t="s">
        <v>145</v>
      </c>
      <c r="E238" s="254" t="s">
        <v>1</v>
      </c>
      <c r="F238" s="255" t="s">
        <v>1176</v>
      </c>
      <c r="G238" s="253"/>
      <c r="H238" s="256">
        <v>150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2" t="s">
        <v>145</v>
      </c>
      <c r="AU238" s="262" t="s">
        <v>155</v>
      </c>
      <c r="AV238" s="13" t="s">
        <v>21</v>
      </c>
      <c r="AW238" s="13" t="s">
        <v>38</v>
      </c>
      <c r="AX238" s="13" t="s">
        <v>81</v>
      </c>
      <c r="AY238" s="262" t="s">
        <v>135</v>
      </c>
    </row>
    <row r="239" s="14" customFormat="1">
      <c r="A239" s="14"/>
      <c r="B239" s="263"/>
      <c r="C239" s="264"/>
      <c r="D239" s="248" t="s">
        <v>145</v>
      </c>
      <c r="E239" s="265" t="s">
        <v>1</v>
      </c>
      <c r="F239" s="266" t="s">
        <v>148</v>
      </c>
      <c r="G239" s="264"/>
      <c r="H239" s="267">
        <v>150</v>
      </c>
      <c r="I239" s="268"/>
      <c r="J239" s="264"/>
      <c r="K239" s="264"/>
      <c r="L239" s="269"/>
      <c r="M239" s="289"/>
      <c r="N239" s="290"/>
      <c r="O239" s="290"/>
      <c r="P239" s="290"/>
      <c r="Q239" s="290"/>
      <c r="R239" s="290"/>
      <c r="S239" s="290"/>
      <c r="T239" s="29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3" t="s">
        <v>145</v>
      </c>
      <c r="AU239" s="273" t="s">
        <v>155</v>
      </c>
      <c r="AV239" s="14" t="s">
        <v>142</v>
      </c>
      <c r="AW239" s="14" t="s">
        <v>38</v>
      </c>
      <c r="AX239" s="14" t="s">
        <v>89</v>
      </c>
      <c r="AY239" s="273" t="s">
        <v>135</v>
      </c>
    </row>
    <row r="240" s="2" customFormat="1" ht="6.96" customHeight="1">
      <c r="A240" s="38"/>
      <c r="B240" s="66"/>
      <c r="C240" s="67"/>
      <c r="D240" s="67"/>
      <c r="E240" s="67"/>
      <c r="F240" s="67"/>
      <c r="G240" s="67"/>
      <c r="H240" s="67"/>
      <c r="I240" s="183"/>
      <c r="J240" s="67"/>
      <c r="K240" s="67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sheet="1" autoFilter="0" formatColumns="0" formatRows="0" objects="1" scenarios="1" spinCount="100000" saltValue="EHSy/TiA7CU8zttNP4RJZ0GQhtg5uBzlx6+76Mm7Vt/kzuQ5xCtARaPMeoKzNezrtj2mXxVuEeQO0k4zh0O/eQ==" hashValue="DMRrZJgMwNETZVuOEo4rMzMzcIQ5iVgyB7+uqF/Juf3T3pwbeCljTHirdW1GBlubTkA2wXbfx9IArRiX9NDUKw==" algorithmName="SHA-512" password="CC35"/>
  <autoFilter ref="C120:K2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Kukla Petr, Ing.</dc:creator>
  <cp:lastModifiedBy>Kukla Petr, Ing.</cp:lastModifiedBy>
  <dcterms:created xsi:type="dcterms:W3CDTF">2021-02-04T11:43:51Z</dcterms:created>
  <dcterms:modified xsi:type="dcterms:W3CDTF">2021-02-04T11:44:04Z</dcterms:modified>
</cp:coreProperties>
</file>